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6.xml"/>
  <Override ContentType="application/vnd.openxmlformats-officedocument.spreadsheetml.comments+xml" PartName="/xl/comments13.xml"/>
  <Override ContentType="application/vnd.openxmlformats-officedocument.spreadsheetml.comments+xml" PartName="/xl/comments4.xml"/>
  <Override ContentType="application/vnd.openxmlformats-officedocument.spreadsheetml.comments+xml" PartName="/xl/comments2.xml"/>
  <Override ContentType="application/vnd.openxmlformats-officedocument.spreadsheetml.comments+xml" PartName="/xl/comments8.xml"/>
  <Override ContentType="application/vnd.openxmlformats-officedocument.spreadsheetml.comments+xml" PartName="/xl/comments14.xml"/>
  <Override ContentType="application/vnd.openxmlformats-officedocument.spreadsheetml.comments+xml" PartName="/xl/comments11.xml"/>
  <Override ContentType="application/vnd.openxmlformats-officedocument.spreadsheetml.comments+xml" PartName="/xl/comments12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cane Mage" sheetId="1" r:id="rId3"/>
    <sheet state="visible" name="Fire Mage" sheetId="2" r:id="rId4"/>
    <sheet state="visible" name="Frost Mage" sheetId="3" r:id="rId5"/>
    <sheet state="visible" name="Rogue" sheetId="4" r:id="rId6"/>
    <sheet state="visible" name="Shadow Priest" sheetId="5" r:id="rId7"/>
    <sheet state="visible" name="Warlock" sheetId="6" r:id="rId8"/>
    <sheet state="visible" name="Enh Shaman" sheetId="7" r:id="rId9"/>
    <sheet state="visible" name="Hunter" sheetId="8" r:id="rId10"/>
    <sheet state="visible" name="Balance Druid" sheetId="9" r:id="rId11"/>
    <sheet state="visible" name="Ele Shaman" sheetId="10" r:id="rId12"/>
    <sheet state="visible" name="Holy Priest" sheetId="11" r:id="rId13"/>
    <sheet state="visible" name="Resto Druid" sheetId="12" r:id="rId14"/>
    <sheet state="visible" name="Resto Shaman" sheetId="13" r:id="rId15"/>
    <sheet state="visible" name="Prot Paladin" sheetId="14" r:id="rId16"/>
    <sheet state="visible" name="Prot Warrior" sheetId="15" r:id="rId17"/>
    <sheet state="visible" name="Holy Paladin" sheetId="16" r:id="rId18"/>
    <sheet state="visible" name="Ret Paladin" sheetId="17" r:id="rId19"/>
    <sheet state="visible" name="ArmsFury Warrior" sheetId="18" r:id="rId20"/>
    <sheet state="visible" name="Feral Druid" sheetId="19" r:id="rId21"/>
    <sheet state="visible" name="EP Values" sheetId="20" r:id="rId2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Note: EP Values do not take into account socket bonuses, whether you are hit capped or not.</t>
      </text>
    </comment>
  </commentList>
</comments>
</file>

<file path=xl/comments1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Note: EP Values do not take into account sockets, socket bonuses, set bonuses, whether you are hit capped or not.</t>
      </text>
    </comment>
  </commentList>
</comments>
</file>

<file path=xl/comments1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Note: EP Values do not take into account socket bonuses</t>
      </text>
    </comment>
  </commentList>
</comments>
</file>

<file path=xl/comments1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Note: EP Values do not take into account socket bonuses </t>
      </text>
    </comment>
  </commentList>
</comments>
</file>

<file path=xl/comments1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Note: EP Values do not take into account socket bonuses, or whether you are hit capped or not. </t>
      </text>
    </comment>
  </commentList>
</comments>
</file>

<file path=xl/comments1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Note: EP Values do not take into account socket bonuses, or whether you are hit capped or not. 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Note: EP Values do not take into account socket bonuses, whether you are hit capped or not.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Note: EP Values do not take into account socket bonuses, whether you are hit capped or not.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Note: EP Values do not take into account socket bonuses, or whether you are hit capped or not. 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Note: EP Values do not take into account socket bonuses, or whether you are hit capped or not. 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Note: EP Values do not take into account socket bonuses, or whether you are hit capped or not. 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Note: EP Values do not take into account socket bonuses, or whether you are hit capped or not. Also keep in mind the mail gear doesnt account for int/mp5 making it look like leather is always the bis
 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Note: EP Values do not take into account socket bonuses, or whether you are hit capped or not. 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Note: EP Values do not take into account sockets, socket bonuses, set bonuses, whether you are hit capped or not.</t>
      </text>
    </comment>
  </commentList>
</comments>
</file>

<file path=xl/sharedStrings.xml><?xml version="1.0" encoding="utf-8"?>
<sst xmlns="http://schemas.openxmlformats.org/spreadsheetml/2006/main" count="12213" uniqueCount="3025">
  <si>
    <t>Slot</t>
  </si>
  <si>
    <t>Name</t>
  </si>
  <si>
    <t>Location</t>
  </si>
  <si>
    <t>EP</t>
  </si>
  <si>
    <t>Stam</t>
  </si>
  <si>
    <t>Int</t>
  </si>
  <si>
    <t>Spell Damage</t>
  </si>
  <si>
    <t>Crit</t>
  </si>
  <si>
    <t>Haste</t>
  </si>
  <si>
    <t>Hit</t>
  </si>
  <si>
    <t>Mp5</t>
  </si>
  <si>
    <t xml:space="preserve">Spirit </t>
  </si>
  <si>
    <t>Meta</t>
  </si>
  <si>
    <t>Red</t>
  </si>
  <si>
    <t>Yellow</t>
  </si>
  <si>
    <t>Blue</t>
  </si>
  <si>
    <t>Socket Bonus</t>
  </si>
  <si>
    <t>Misc</t>
  </si>
  <si>
    <t>Link</t>
  </si>
  <si>
    <r>
      <t xml:space="preserve">Set Bonus EP in </t>
    </r>
    <r>
      <rPr>
        <color rgb="FFFF9900"/>
      </rPr>
      <t>orange</t>
    </r>
  </si>
  <si>
    <r>
      <t xml:space="preserve">Set Bonus EP in </t>
    </r>
    <r>
      <rPr>
        <color rgb="FFFF9900"/>
      </rPr>
      <t>orange</t>
    </r>
  </si>
  <si>
    <r>
      <t xml:space="preserve">Set Bonus EP in </t>
    </r>
    <r>
      <rPr>
        <color rgb="FFFF9900"/>
      </rPr>
      <t>orange</t>
    </r>
  </si>
  <si>
    <t>Mystical Skyfire Diamond until 2.3 then Chaotic Skyfire Diamond</t>
  </si>
  <si>
    <t>Brilliant Dawnstone</t>
  </si>
  <si>
    <t>Mystical Skyfire Diamond until Patch 2.3 then Chaotic Skyfire Diamond</t>
  </si>
  <si>
    <t>Runed Living Ruby</t>
  </si>
  <si>
    <t>Helm</t>
  </si>
  <si>
    <t>Spellstrike Hood</t>
  </si>
  <si>
    <t>Tailoring BoE</t>
  </si>
  <si>
    <r>
      <t xml:space="preserve">108.4 / </t>
    </r>
    <r>
      <rPr>
        <color rgb="FFFF9900"/>
      </rPr>
      <t>121.9</t>
    </r>
  </si>
  <si>
    <r>
      <t xml:space="preserve">106.6 / </t>
    </r>
    <r>
      <rPr>
        <color rgb="FFFF9900"/>
      </rPr>
      <t>120.8</t>
    </r>
  </si>
  <si>
    <t>6 stam</t>
  </si>
  <si>
    <r>
      <t xml:space="preserve">116.8 / </t>
    </r>
    <r>
      <rPr>
        <color rgb="FFFF9900"/>
      </rPr>
      <t>145.5</t>
    </r>
    <r>
      <t xml:space="preserve"> </t>
    </r>
  </si>
  <si>
    <t>13.5 EP from Set Bonus</t>
  </si>
  <si>
    <t>14.9 EP from Set Bonus</t>
  </si>
  <si>
    <t>https://www.burning-crusade.com/database/?item=24266</t>
  </si>
  <si>
    <t>28.7 EP from Set Bonus</t>
  </si>
  <si>
    <t>Destruction Holo-Gogs</t>
  </si>
  <si>
    <t>Engineering BoP</t>
  </si>
  <si>
    <t>5 spell dmg</t>
  </si>
  <si>
    <t>Added in Patch 2.1</t>
  </si>
  <si>
    <t>Stealth Detection</t>
  </si>
  <si>
    <t>https://www.burning-crusade.com/database/?item=32494</t>
  </si>
  <si>
    <t>S1 Set</t>
  </si>
  <si>
    <t>Gladiator's Silk Cowl</t>
  </si>
  <si>
    <t>Arena Season 1 Reward</t>
  </si>
  <si>
    <t>D3 Set</t>
  </si>
  <si>
    <t>Incanter's Cowl</t>
  </si>
  <si>
    <t>Mech - Pathaleon the Calculator</t>
  </si>
  <si>
    <t>4 resil</t>
  </si>
  <si>
    <t>30 Resil</t>
  </si>
  <si>
    <t>https://www.burning-crusade.com/database/?item=25855</t>
  </si>
  <si>
    <t>4 spirit</t>
  </si>
  <si>
    <t>https://www.burning-crusade.com/database/?item=28278</t>
  </si>
  <si>
    <t>Hood of Oblivion</t>
  </si>
  <si>
    <t>Arc - Harbinger Skyriss</t>
  </si>
  <si>
    <t>Evoker's Helmut of Second Sight</t>
  </si>
  <si>
    <t>Teron Gorfiend, I am... - SMV Quest</t>
  </si>
  <si>
    <t>https://www.burning-crusade.com/database/?item=28415</t>
  </si>
  <si>
    <t>https://www.burning-crusade.com/database/?item=31104</t>
  </si>
  <si>
    <t>Mag'hari Ritualist's Horns</t>
  </si>
  <si>
    <t>Hero of the Mag'har - Nagrand quest (Horde)</t>
  </si>
  <si>
    <t>https://www.burning-crusade.com/database/?item=28169</t>
  </si>
  <si>
    <t>Mana-Etched Crown</t>
  </si>
  <si>
    <t>BM - Aeonus</t>
  </si>
  <si>
    <r>
      <t xml:space="preserve">88.1 / </t>
    </r>
    <r>
      <rPr>
        <color rgb="FFFF9900"/>
      </rPr>
      <t>130.1</t>
    </r>
  </si>
  <si>
    <r>
      <t xml:space="preserve">115.3 / </t>
    </r>
    <r>
      <rPr>
        <color rgb="FFFF9900"/>
      </rPr>
      <t>157.3</t>
    </r>
  </si>
  <si>
    <t>(2) Set Bonus +35 Hit</t>
  </si>
  <si>
    <t>https://www.burning-crusade.com/database/?item=28193</t>
  </si>
  <si>
    <r>
      <t xml:space="preserve">65.9 / </t>
    </r>
    <r>
      <rPr>
        <color rgb="FFFF9900"/>
      </rPr>
      <t>107.9</t>
    </r>
  </si>
  <si>
    <t>Demonfang Ritual Helm</t>
  </si>
  <si>
    <t>(2) Set Bonus +35 hit</t>
  </si>
  <si>
    <t>H UB - The Black Stalker</t>
  </si>
  <si>
    <t>https://www.burning-crusade.com/database/?item=27781</t>
  </si>
  <si>
    <t>Battlecast Hood</t>
  </si>
  <si>
    <t>3 spell crit</t>
  </si>
  <si>
    <t>Set Bonus</t>
  </si>
  <si>
    <t>https://www.burning-crusade.com/database/?item=24267</t>
  </si>
  <si>
    <t>Headdress of Alacrity</t>
  </si>
  <si>
    <t>H Ramps - Omar the Unscarred</t>
  </si>
  <si>
    <t>https://www.burning-crusade.com/database/?item=27466</t>
  </si>
  <si>
    <t>Mage-Collar of the Firestorm</t>
  </si>
  <si>
    <t>H BF - The Maker</t>
  </si>
  <si>
    <t>https://www.burning-crusade.com/database/?item=27488</t>
  </si>
  <si>
    <t>Neck</t>
  </si>
  <si>
    <t>Pendant of Dominance</t>
  </si>
  <si>
    <t>15,300 Honor &amp; 10 EotS Marks</t>
  </si>
  <si>
    <t>Brooch of Heightened Potential</t>
  </si>
  <si>
    <t>SLabs - Blackheart the Inciter</t>
  </si>
  <si>
    <t>2 spell crit</t>
  </si>
  <si>
    <t>https://www.burning-crusade.com/database/?item=28245</t>
  </si>
  <si>
    <t>https://www.burning-crusade.com/database/?item=28134</t>
  </si>
  <si>
    <t>Hydra-fang Necklace</t>
  </si>
  <si>
    <t>H UB - Ghaz'an</t>
  </si>
  <si>
    <t>https://www.burning-crusade.com/database/?item=27758</t>
  </si>
  <si>
    <t>Charlotte's Ivy</t>
  </si>
  <si>
    <t>BoE World Drop</t>
  </si>
  <si>
    <t>Manasurge Pendant</t>
  </si>
  <si>
    <t>25 Badge of Justice - G'eras</t>
  </si>
  <si>
    <r>
      <t xml:space="preserve">52.3 / </t>
    </r>
    <r>
      <rPr>
        <color rgb="FFFF9900"/>
      </rPr>
      <t>67.3</t>
    </r>
  </si>
  <si>
    <t>(2) Set Bonus +15 Spell Dmg</t>
  </si>
  <si>
    <t>https://www.burning-crusade.com/database/?item=31338</t>
  </si>
  <si>
    <t>https://www.burning-crusade.com/database/?item=29368</t>
  </si>
  <si>
    <t>Eye of the Night</t>
  </si>
  <si>
    <t>Jewelcrafting BoE</t>
  </si>
  <si>
    <t>On use 34 spell dmg for 10s</t>
  </si>
  <si>
    <t>https://www.burning-crusade.com/database/?item=24116</t>
  </si>
  <si>
    <t>Warp Engineer's Prismatic Chain</t>
  </si>
  <si>
    <t>Mech - Mechano Lord Capacitus</t>
  </si>
  <si>
    <t>https://www.burning-crusade.com/database/?item=28254</t>
  </si>
  <si>
    <t>Omor's Unyielding Will</t>
  </si>
  <si>
    <t>https://www.burning-crusade.com/database/?item=27464</t>
  </si>
  <si>
    <r>
      <t xml:space="preserve">26.8 / </t>
    </r>
    <r>
      <rPr>
        <color rgb="FFFF9900"/>
      </rPr>
      <t>41.8</t>
    </r>
  </si>
  <si>
    <t>Choker of Repentance</t>
  </si>
  <si>
    <t>https://www.burning-crusade.com/database/?item=31321</t>
  </si>
  <si>
    <r>
      <t xml:space="preserve">25.85 / </t>
    </r>
    <r>
      <rPr>
        <color rgb="FFFF9900"/>
      </rPr>
      <t>40.85</t>
    </r>
  </si>
  <si>
    <t>Shoulder</t>
  </si>
  <si>
    <t>Mantle of Three Terrors</t>
  </si>
  <si>
    <t>BM - Chrono Lord Deja</t>
  </si>
  <si>
    <t>Gladiator's Silk Amice</t>
  </si>
  <si>
    <t>https://www.burning-crusade.com/database/?item=27994</t>
  </si>
  <si>
    <t>3 resil</t>
  </si>
  <si>
    <t>21 Resil</t>
  </si>
  <si>
    <t>https://www.burning-crusade.com/database/?item=25854</t>
  </si>
  <si>
    <t>Spaulders of the Torn-heart</t>
  </si>
  <si>
    <t>The Cipher of Damnation - SMV Quest</t>
  </si>
  <si>
    <t>Frozen Shadoweave Shoulders</t>
  </si>
  <si>
    <t>Tailoring BoP - Requires Shadoweave Tailor</t>
  </si>
  <si>
    <t>https://www.burning-crusade.com/database/?item=30925</t>
  </si>
  <si>
    <t>Spaulders of Oblivion</t>
  </si>
  <si>
    <t>SLabs - Murmur</t>
  </si>
  <si>
    <t>3 spell hit</t>
  </si>
  <si>
    <t>https://www.burning-crusade.com/database/?item=27778</t>
  </si>
  <si>
    <t>https://www.burning-crusade.com/database/?item=21869</t>
  </si>
  <si>
    <t>Mana-Etched Spaulders</t>
  </si>
  <si>
    <t>H UB - Quagmirran</t>
  </si>
  <si>
    <r>
      <t xml:space="preserve">64.3 / </t>
    </r>
    <r>
      <rPr>
        <color rgb="FFFF9900"/>
      </rPr>
      <t>106.3</t>
    </r>
  </si>
  <si>
    <t>https://www.burning-crusade.com/database/?item=27796</t>
  </si>
  <si>
    <r>
      <t xml:space="preserve">49.4 / </t>
    </r>
    <r>
      <rPr>
        <color rgb="FFFF9900"/>
      </rPr>
      <t>91.4</t>
    </r>
  </si>
  <si>
    <r>
      <t xml:space="preserve">50.15 / </t>
    </r>
    <r>
      <rPr>
        <color rgb="FFFF9900"/>
      </rPr>
      <t>92.15</t>
    </r>
  </si>
  <si>
    <t>Mindrage Pauldrons</t>
  </si>
  <si>
    <t>H MT - Pandemonius</t>
  </si>
  <si>
    <t>10 spell pen</t>
  </si>
  <si>
    <t>https://www.burning-crusade.com/database/?item=27816</t>
  </si>
  <si>
    <t>Back</t>
  </si>
  <si>
    <t>Sethekk Oracle Cloak</t>
  </si>
  <si>
    <t>SH - Talon King Ikiss</t>
  </si>
  <si>
    <t>https://www.burning-crusade.com/database/?item=27981</t>
  </si>
  <si>
    <t>Terokk's Wisdom</t>
  </si>
  <si>
    <t>Terokk - Skettis Summoned Boss</t>
  </si>
  <si>
    <t>Req Patch 2.1</t>
  </si>
  <si>
    <t>https://www.burning-crusade.com/database/?item=32541</t>
  </si>
  <si>
    <t>Shawl of Shifting Probabilities</t>
  </si>
  <si>
    <t>https://www.burning-crusade.com/database/?item=29369</t>
  </si>
  <si>
    <t>Cloak of Entropy</t>
  </si>
  <si>
    <t>https://www.burning-crusade.com/database/?item=31140</t>
  </si>
  <si>
    <t>Cloak of the Black Void</t>
  </si>
  <si>
    <t>https://www.burning-crusade.com/database/?item=24252</t>
  </si>
  <si>
    <t>Cloak of Woven Energy</t>
  </si>
  <si>
    <t>Hitting the Motherlode - Netherstorm Quest</t>
  </si>
  <si>
    <t>https://www.burning-crusade.com/database/?item=29813</t>
  </si>
  <si>
    <t>Baba's Cloak of Arcanistry</t>
  </si>
  <si>
    <t>https://www.burning-crusade.com/database/?item=28269</t>
  </si>
  <si>
    <t>Sergeant's Heavy Cape</t>
  </si>
  <si>
    <t>9,435 Honor &amp; 20 AB Marks</t>
  </si>
  <si>
    <t>16 Resil</t>
  </si>
  <si>
    <t>https://www.burning-crusade.com/database/?item=28378</t>
  </si>
  <si>
    <t>Chest</t>
  </si>
  <si>
    <t>Spellfire Robe</t>
  </si>
  <si>
    <t>Tailoring BoP - Requires Spellfire Tailoring</t>
  </si>
  <si>
    <r>
      <t xml:space="preserve">122.3 / </t>
    </r>
    <r>
      <rPr>
        <color rgb="FFFF9900"/>
      </rPr>
      <t>154.3</t>
    </r>
  </si>
  <si>
    <t>4 stam</t>
  </si>
  <si>
    <t>32EP @460 int from Set Bonus</t>
  </si>
  <si>
    <t>https://www.burning-crusade.com/database/?item=21848</t>
  </si>
  <si>
    <t>Robe of the Crimson Order</t>
  </si>
  <si>
    <r>
      <t xml:space="preserve">107.4 / </t>
    </r>
    <r>
      <rPr>
        <color rgb="FFFF9900"/>
      </rPr>
      <t>135.4</t>
    </r>
  </si>
  <si>
    <t>28EP @400 int from Set Bonus</t>
  </si>
  <si>
    <t>https://www.burning-crusade.com/database/?item=31297</t>
  </si>
  <si>
    <t>Auchenai Anchorite's Robe</t>
  </si>
  <si>
    <t>Everything Will Be Alright - AC Quest</t>
  </si>
  <si>
    <t>4 spell crit</t>
  </si>
  <si>
    <t>https://www.burning-crusade.com/database/?item=29341</t>
  </si>
  <si>
    <t>Warp Infused Drape</t>
  </si>
  <si>
    <t>Bot - Warp Splinter</t>
  </si>
  <si>
    <t>https://www.burning-crusade.com/database/?item=28342</t>
  </si>
  <si>
    <t>Will of Edward the Odd</t>
  </si>
  <si>
    <t>https://www.burning-crusade.com/database/?item=31340</t>
  </si>
  <si>
    <t>Incanter's Robe</t>
  </si>
  <si>
    <t>4 int</t>
  </si>
  <si>
    <t>https://www.burning-crusade.com/database/?item=28229</t>
  </si>
  <si>
    <t>Frozen Shadoweave Robe</t>
  </si>
  <si>
    <t>Gladiator's Silk Raiment</t>
  </si>
  <si>
    <t>Kirin Tor Apprentice's Robes</t>
  </si>
  <si>
    <t>Destroy Naberius! - Netherstorm Quest</t>
  </si>
  <si>
    <t>https://www.burning-crusade.com/database/?item=29780</t>
  </si>
  <si>
    <t>24 Resil</t>
  </si>
  <si>
    <t>https://www.burning-crusade.com/database/?item=25856</t>
  </si>
  <si>
    <t>Robe of the Great Dark Beyond</t>
  </si>
  <si>
    <t>MT - Tavarok</t>
  </si>
  <si>
    <t>https://www.burning-crusade.com/database/?item=21871</t>
  </si>
  <si>
    <t>https://www.burning-crusade.com/database/?item=27824</t>
  </si>
  <si>
    <t>Vermillion Robes of the Dominant</t>
  </si>
  <si>
    <t>SV - Warlord Kalithresh</t>
  </si>
  <si>
    <t>Robe of Oblivion</t>
  </si>
  <si>
    <t>https://www.burning-crusade.com/database/?item=27799</t>
  </si>
  <si>
    <t>https://www.burning-crusade.com/database/?item=28232</t>
  </si>
  <si>
    <t>Mana-Etched Vestments</t>
  </si>
  <si>
    <t>OHF - Epoch Hunter</t>
  </si>
  <si>
    <r>
      <t xml:space="preserve">91.4 / </t>
    </r>
    <r>
      <rPr>
        <color rgb="FFFF9900"/>
      </rPr>
      <t>133.4</t>
    </r>
  </si>
  <si>
    <t>https://www.burning-crusade.com/database/?item=28191</t>
  </si>
  <si>
    <r>
      <t xml:space="preserve">69.5 / </t>
    </r>
    <r>
      <rPr>
        <color rgb="FFFF9900"/>
      </rPr>
      <t>111.5</t>
    </r>
  </si>
  <si>
    <t>Bloodfyre Robes of Annihilation</t>
  </si>
  <si>
    <t>Mech - Cache of the Legion</t>
  </si>
  <si>
    <t>https://www.burning-crusade.com/database/?item=28252</t>
  </si>
  <si>
    <t>Bracer</t>
  </si>
  <si>
    <t>Crimson Bracers of Gloom</t>
  </si>
  <si>
    <t>H Ramps - Omor the Unscarred</t>
  </si>
  <si>
    <t>https://www.burning-crusade.com/database/?item=27462</t>
  </si>
  <si>
    <r>
      <t xml:space="preserve">69.95 / </t>
    </r>
    <r>
      <rPr>
        <color rgb="FFFF9900"/>
      </rPr>
      <t>111.95</t>
    </r>
  </si>
  <si>
    <t>General's Silk Cuffs</t>
  </si>
  <si>
    <t>7,548 Honor &amp; 20 WSG Marks</t>
  </si>
  <si>
    <t>2 spell dmg</t>
  </si>
  <si>
    <t>11 Resil</t>
  </si>
  <si>
    <t>https://www.burning-crusade.com/database/?item=28411</t>
  </si>
  <si>
    <t>Bands of Negation</t>
  </si>
  <si>
    <t>H MT - Nexus- Prince Shaffar</t>
  </si>
  <si>
    <t>https://www.burning-crusade.com/database/?item=29240</t>
  </si>
  <si>
    <t>Bracers of Havok</t>
  </si>
  <si>
    <t>https://www.burning-crusade.com/database/?item=24250</t>
  </si>
  <si>
    <t>Arcanium Signet Bands</t>
  </si>
  <si>
    <t>H UB - Hungarfen</t>
  </si>
  <si>
    <t>https://www.burning-crusade.com/database/?item=27746</t>
  </si>
  <si>
    <t>Hands</t>
  </si>
  <si>
    <t>Spellfire Gloves</t>
  </si>
  <si>
    <r>
      <t xml:space="preserve">90.1 / </t>
    </r>
    <r>
      <rPr>
        <color rgb="FFFF9900"/>
      </rPr>
      <t>122.1</t>
    </r>
  </si>
  <si>
    <t>https://www.burning-crusade.com/database/?item=21847</t>
  </si>
  <si>
    <t>Gloves of the Deadwatcher</t>
  </si>
  <si>
    <t>H AC - Shirrak the Dead Watcher</t>
  </si>
  <si>
    <t>https://www.burning-crusade.com/database/?item=27493</t>
  </si>
  <si>
    <t>Gloves of Oblivion</t>
  </si>
  <si>
    <t>SH - Kargath</t>
  </si>
  <si>
    <t>https://www.burning-crusade.com/database/?item=27537</t>
  </si>
  <si>
    <t>Tempest's Touch</t>
  </si>
  <si>
    <t>Return to Andormu - CoT Quest</t>
  </si>
  <si>
    <t>https://www.burning-crusade.com/database/?item=29317</t>
  </si>
  <si>
    <t>Incanter's Gloves</t>
  </si>
  <si>
    <t>SV - Thespia</t>
  </si>
  <si>
    <r>
      <t xml:space="preserve">81.5 / </t>
    </r>
    <r>
      <rPr>
        <color rgb="FFFF9900"/>
      </rPr>
      <t>109.5</t>
    </r>
  </si>
  <si>
    <t>https://www.burning-crusade.com/database/?item=27508</t>
  </si>
  <si>
    <t>Mana-Etched Gloves</t>
  </si>
  <si>
    <r>
      <t xml:space="preserve">64.3 / </t>
    </r>
    <r>
      <rPr>
        <color rgb="FFFF9900"/>
      </rPr>
      <t>106.3</t>
    </r>
  </si>
  <si>
    <t>https://www.burning-crusade.com/database/?item=27465</t>
  </si>
  <si>
    <t>Gloves of the High Magus</t>
  </si>
  <si>
    <t>News of Victory - SMV Quest</t>
  </si>
  <si>
    <t>https://www.burning-crusade.com/database/?item=30924</t>
  </si>
  <si>
    <t>Energis Armwraps</t>
  </si>
  <si>
    <t>Bot - High Botanist Freywinn</t>
  </si>
  <si>
    <t>https://www.burning-crusade.com/database/?item=28317</t>
  </si>
  <si>
    <t>Gladiator's Silk Handguards</t>
  </si>
  <si>
    <t>https://www.burning-crusade.com/database/?item=25857</t>
  </si>
  <si>
    <r>
      <t xml:space="preserve">49.4 / </t>
    </r>
    <r>
      <rPr>
        <color rgb="FFFF9900"/>
      </rPr>
      <t>91.4</t>
    </r>
  </si>
  <si>
    <t>Belt</t>
  </si>
  <si>
    <t>Spellfire Belt</t>
  </si>
  <si>
    <r>
      <t xml:space="preserve">96.4 / </t>
    </r>
    <r>
      <rPr>
        <color rgb="FFFF9900"/>
      </rPr>
      <t>128.4</t>
    </r>
  </si>
  <si>
    <t>https://www.burning-crusade.com/database/?item=21846</t>
  </si>
  <si>
    <t>Belt of Depravity</t>
  </si>
  <si>
    <t>H Arc - Harbinger Skyriss</t>
  </si>
  <si>
    <t>https://www.burning-crusade.com/database/?item=29241</t>
  </si>
  <si>
    <t>Girdle of Ruination</t>
  </si>
  <si>
    <t>https://www.burning-crusade.com/database/?item=24256</t>
  </si>
  <si>
    <t>Sash of Arcane Visions</t>
  </si>
  <si>
    <t>H AC - Exarch Maladaar</t>
  </si>
  <si>
    <t>https://www.burning-crusade.com/database/?item=29257</t>
  </si>
  <si>
    <r>
      <t xml:space="preserve">50.15 / </t>
    </r>
    <r>
      <rPr>
        <color rgb="FFFF9900"/>
      </rPr>
      <t>92.15</t>
    </r>
  </si>
  <si>
    <t>A'dal's Gift</t>
  </si>
  <si>
    <t>How to Break Into the Arcatraz - Quest</t>
  </si>
  <si>
    <t>https://www.burning-crusade.com/database/?item=31461</t>
  </si>
  <si>
    <t>Sash of Serpentra</t>
  </si>
  <si>
    <t>https://www.burning-crusade.com/database/?item=27795</t>
  </si>
  <si>
    <r>
      <t xml:space="preserve">80.6 / </t>
    </r>
    <r>
      <rPr>
        <color rgb="FFFF9900"/>
      </rPr>
      <t>108.6</t>
    </r>
  </si>
  <si>
    <t>General's Silk Belt</t>
  </si>
  <si>
    <t>14,280 Honor &amp; 40 AB Marks</t>
  </si>
  <si>
    <t>https://www.burning-crusade.com/database/?item=28409</t>
  </si>
  <si>
    <t>Legs</t>
  </si>
  <si>
    <t>Spellstrike Pants</t>
  </si>
  <si>
    <r>
      <t xml:space="preserve">120.6 / </t>
    </r>
    <r>
      <rPr>
        <color rgb="FFFF9900"/>
      </rPr>
      <t>149.3</t>
    </r>
  </si>
  <si>
    <t>https://www.burning-crusade.com/database/?item=24262</t>
  </si>
  <si>
    <t>Kirin Tor Master's Trousers</t>
  </si>
  <si>
    <t>H SLabs - Murmur</t>
  </si>
  <si>
    <t>4 spell hit</t>
  </si>
  <si>
    <t>https://www.burning-crusade.com/database/?item=30532</t>
  </si>
  <si>
    <t>Khadgar's Kilt of Abjuration</t>
  </si>
  <si>
    <t>BM - Temporus</t>
  </si>
  <si>
    <t>https://www.burning-crusade.com/database/?item=28185</t>
  </si>
  <si>
    <t>Incanter's Trousers</t>
  </si>
  <si>
    <t>https://www.burning-crusade.com/database/?item=27838</t>
  </si>
  <si>
    <t>Trousers of Oblivion</t>
  </si>
  <si>
    <t>https://www.burning-crusade.com/database/?item=27948</t>
  </si>
  <si>
    <t>Breeches of the Occultist</t>
  </si>
  <si>
    <t>H BM - Aeonus</t>
  </si>
  <si>
    <t>https://www.burning-crusade.com/database/?item=30531</t>
  </si>
  <si>
    <t>Devil-Stitched Leggings</t>
  </si>
  <si>
    <t>Bot - Laj</t>
  </si>
  <si>
    <t>https://www.burning-crusade.com/database/?item=28338</t>
  </si>
  <si>
    <r>
      <t xml:space="preserve">114 / </t>
    </r>
    <r>
      <rPr>
        <color rgb="FFFF9900"/>
      </rPr>
      <t>128.9</t>
    </r>
  </si>
  <si>
    <t>Pantaloons of Flaming Wrath</t>
  </si>
  <si>
    <t>H SH - Blood Guard Porung</t>
  </si>
  <si>
    <t>https://www.burning-crusade.com/database/?item=30709</t>
  </si>
  <si>
    <t>Gladiator's Silk Trousers</t>
  </si>
  <si>
    <t>https://www.burning-crusade.com/database/?item=25858</t>
  </si>
  <si>
    <t>Mana-Etched Pantaloons</t>
  </si>
  <si>
    <r>
      <t xml:space="preserve">78.7 / </t>
    </r>
    <r>
      <rPr>
        <color rgb="FFFF9900"/>
      </rPr>
      <t>120.7</t>
    </r>
  </si>
  <si>
    <t>https://www.burning-crusade.com/database/?item=27907</t>
  </si>
  <si>
    <t>Boots</t>
  </si>
  <si>
    <t>Boots of Ethereal Manipulation</t>
  </si>
  <si>
    <t>H Bot - Warp Splinter</t>
  </si>
  <si>
    <t>https://www.burning-crusade.com/database/?item=29258</t>
  </si>
  <si>
    <t>Extravagant Boots of Malice</t>
  </si>
  <si>
    <t>H MT - Tavarok</t>
  </si>
  <si>
    <t>https://www.burning-crusade.com/database/?item=27821</t>
  </si>
  <si>
    <t>Boots of Blashpemy</t>
  </si>
  <si>
    <t>H SP - Quagmirran</t>
  </si>
  <si>
    <t>https://www.burning-crusade.com/database/?item=29242</t>
  </si>
  <si>
    <r>
      <t xml:space="preserve">116.2 / </t>
    </r>
    <r>
      <rPr>
        <color rgb="FFFF9900"/>
      </rPr>
      <t>129.7</t>
    </r>
  </si>
  <si>
    <t>General's Silk Footgaurds</t>
  </si>
  <si>
    <t>11,424 Honor &amp; 40 EotS Marks</t>
  </si>
  <si>
    <t>https://www.burning-crusade.com/database/?item=28410</t>
  </si>
  <si>
    <t>Boots of the Nexus Warden</t>
  </si>
  <si>
    <t>The Flesh Lies... - Netherstorm Quest</t>
  </si>
  <si>
    <t>https://www.burning-crusade.com/database/?item=30519</t>
  </si>
  <si>
    <t>Sigil-Laced Boots</t>
  </si>
  <si>
    <t>3 int</t>
  </si>
  <si>
    <t>https://www.burning-crusade.com/database/?item=28406</t>
  </si>
  <si>
    <t>Ring 1</t>
  </si>
  <si>
    <t>Sparking Arcanite Ring</t>
  </si>
  <si>
    <t>H OHF - Epoch Hunter</t>
  </si>
  <si>
    <r>
      <t xml:space="preserve">49.9 / </t>
    </r>
    <r>
      <rPr>
        <color rgb="FFFF9900"/>
      </rPr>
      <t>91.9</t>
    </r>
  </si>
  <si>
    <t>https://www.burning-crusade.com/database/?item=28227</t>
  </si>
  <si>
    <t>Yor's Collapsing Band</t>
  </si>
  <si>
    <t>H MT - Yor (Summoned Boss)</t>
  </si>
  <si>
    <t>https://www.burning-crusade.com/database/?item=31921</t>
  </si>
  <si>
    <t>Cobalt Band of Tyrigosa</t>
  </si>
  <si>
    <t>H MT - Nexus-Prince Shaffar</t>
  </si>
  <si>
    <t>https://www.burning-crusade.com/database/?item=29352</t>
  </si>
  <si>
    <t>Lola's Eve</t>
  </si>
  <si>
    <r>
      <t xml:space="preserve">52.2 / </t>
    </r>
    <r>
      <rPr>
        <color rgb="FFFF9900"/>
      </rPr>
      <t>67.2</t>
    </r>
  </si>
  <si>
    <t>https://www.burning-crusade.com/database/?item=31339</t>
  </si>
  <si>
    <t>Ring of Cryptic Dreams</t>
  </si>
  <si>
    <t>https://www.burning-crusade.com/database/?item=29367</t>
  </si>
  <si>
    <t>Manastorm Band</t>
  </si>
  <si>
    <t>Shutting Down Manaforge Ara - Quest</t>
  </si>
  <si>
    <t>https://www.burning-crusade.com/database/?item=30366</t>
  </si>
  <si>
    <t>Ashyen's Gift</t>
  </si>
  <si>
    <t>Cenarion Expedition - Exalted</t>
  </si>
  <si>
    <t>https://www.burning-crusade.com/database/?item=29172</t>
  </si>
  <si>
    <t>Seal of the Exorcist</t>
  </si>
  <si>
    <t xml:space="preserve">50 Spirit Shards </t>
  </si>
  <si>
    <t>https://www.burning-crusade.com/database/?item=28555</t>
  </si>
  <si>
    <t>Seer's Signit</t>
  </si>
  <si>
    <t>The Scryers - Exalted</t>
  </si>
  <si>
    <r>
      <t xml:space="preserve">50.4 / </t>
    </r>
    <r>
      <rPr>
        <color rgb="FFFF9900"/>
      </rPr>
      <t>92.4</t>
    </r>
  </si>
  <si>
    <t>https://www.burning-crusade.com/database/?item=29126</t>
  </si>
  <si>
    <t>Ring of Conflict Survival</t>
  </si>
  <si>
    <t>https://www.burning-crusade.com/database/?item=31922</t>
  </si>
  <si>
    <t>Frozen Shadoweave Boots</t>
  </si>
  <si>
    <t>Trinket 1</t>
  </si>
  <si>
    <t>https://www.burning-crusade.com/database/?item=21870</t>
  </si>
  <si>
    <r>
      <t xml:space="preserve">Below Hit Cap / </t>
    </r>
    <r>
      <rPr>
        <color rgb="FFE06666"/>
      </rPr>
      <t>Above Hit Cap</t>
    </r>
  </si>
  <si>
    <t>Darkmoon Card: Crusade</t>
  </si>
  <si>
    <t>Blessings Deck</t>
  </si>
  <si>
    <t>https://www.burning-crusade.com/database/?item=31856</t>
  </si>
  <si>
    <t>Quagmirran's Eye</t>
  </si>
  <si>
    <t>https://www.burning-crusade.com/database/?item=27683</t>
  </si>
  <si>
    <t>Scryer's Bloodgem</t>
  </si>
  <si>
    <t>The Scryers - Revered</t>
  </si>
  <si>
    <r>
      <t xml:space="preserve">77.3 / </t>
    </r>
    <r>
      <rPr>
        <color rgb="FFE06666"/>
      </rPr>
      <t>27.8</t>
    </r>
  </si>
  <si>
    <t>https://www.burning-crusade.com/database/?item=29132</t>
  </si>
  <si>
    <t>Icon of the Silver Crescent</t>
  </si>
  <si>
    <t>41 Badge of Justice - G'eras</t>
  </si>
  <si>
    <t>https://www.burning-crusade.com/database/?item=29370</t>
  </si>
  <si>
    <t>Arcanist's Stone</t>
  </si>
  <si>
    <r>
      <t xml:space="preserve">70.2 / </t>
    </r>
    <r>
      <rPr>
        <color rgb="FFE06666"/>
      </rPr>
      <t>33.5</t>
    </r>
  </si>
  <si>
    <t>https://www.burning-crusade.com/database/?item=28223</t>
  </si>
  <si>
    <t>Shiffar's Nexus-Horn</t>
  </si>
  <si>
    <t>https://www.burning-crusade.com/database/?item=28418</t>
  </si>
  <si>
    <t>Xi'ri's Gift</t>
  </si>
  <si>
    <t>The Sha'tar - Revered</t>
  </si>
  <si>
    <t>https://www.burning-crusade.com/database/?item=29179</t>
  </si>
  <si>
    <t>Vengeance of the Illidari</t>
  </si>
  <si>
    <t>Cruel's Intentions/Overlord - HFP Quest</t>
  </si>
  <si>
    <t>https://www.burning-crusade.com/database/?item=28040</t>
  </si>
  <si>
    <t>Figurine - Living Ruby Serpent</t>
  </si>
  <si>
    <t>Jewelcrafting BoP</t>
  </si>
  <si>
    <t>Use: 150 dmg for 20s</t>
  </si>
  <si>
    <t>https://www.burning-crusade.com/database/?item=24126</t>
  </si>
  <si>
    <t>Ranged</t>
  </si>
  <si>
    <t>Nether Core's Control Rod</t>
  </si>
  <si>
    <t>Arc - Dalliah the Doomsayer</t>
  </si>
  <si>
    <r>
      <t xml:space="preserve">31.8 / </t>
    </r>
    <r>
      <rPr>
        <color rgb="FFFF9900"/>
      </rPr>
      <t>46.8</t>
    </r>
  </si>
  <si>
    <t>https://www.burning-crusade.com/database/?item=28386</t>
  </si>
  <si>
    <t>Voidfire Wand</t>
  </si>
  <si>
    <t>MT - Pandemonius</t>
  </si>
  <si>
    <t>https://www.burning-crusade.com/database/?item=25939</t>
  </si>
  <si>
    <t>Gladiator's Touch of Defeat</t>
  </si>
  <si>
    <t>12 Resil</t>
  </si>
  <si>
    <t>https://www.burning-crusade.com/database/?item=28320</t>
  </si>
  <si>
    <t>The Black Stalk</t>
  </si>
  <si>
    <t>https://www.burning-crusade.com/database/?item=29350</t>
  </si>
  <si>
    <r>
      <t xml:space="preserve">Below Hit Cap / </t>
    </r>
    <r>
      <rPr>
        <color rgb="FFE06666"/>
      </rPr>
      <t>Above Hit Cap</t>
    </r>
  </si>
  <si>
    <t>Nexus Torch</t>
  </si>
  <si>
    <t>SH - Warchief Kargath</t>
  </si>
  <si>
    <t>https://www.burning-crusade.com/database/?item=27540</t>
  </si>
  <si>
    <t>Illidari Rod of Discipline</t>
  </si>
  <si>
    <r>
      <t xml:space="preserve">67.6 / </t>
    </r>
    <r>
      <rPr>
        <color rgb="FFE06666"/>
      </rPr>
      <t>21.2</t>
    </r>
  </si>
  <si>
    <t>Subdue the Subduer - SMV Quest</t>
  </si>
  <si>
    <t>https://www.burning-crusade.com/database/?item=32872</t>
  </si>
  <si>
    <t>Wand of the Netherwing</t>
  </si>
  <si>
    <t>https://www.burning-crusade.com/database/?item=27890</t>
  </si>
  <si>
    <r>
      <t xml:space="preserve">58.7 / </t>
    </r>
    <r>
      <rPr>
        <color rgb="FFE06666"/>
      </rPr>
      <t>24.8</t>
    </r>
  </si>
  <si>
    <t>MH</t>
  </si>
  <si>
    <t>Gladiator's Spellblade</t>
  </si>
  <si>
    <t>18 Resil</t>
  </si>
  <si>
    <t>https://www.burning-crusade.com/database/?item=28297</t>
  </si>
  <si>
    <r>
      <t xml:space="preserve">31.1 / </t>
    </r>
    <r>
      <rPr>
        <color rgb="FFFF9900"/>
      </rPr>
      <t>46.1</t>
    </r>
  </si>
  <si>
    <t>Eternium Runed Blade</t>
  </si>
  <si>
    <t>Blacksmithing BoE</t>
  </si>
  <si>
    <t>https://www.burning-crusade.com/database/?item=23554</t>
  </si>
  <si>
    <t>Blade of the Archmage/Stormcaller</t>
  </si>
  <si>
    <t>Honor Hold/ Thrallmar - Exalted</t>
  </si>
  <si>
    <t>https://www.burning-crusade.com/database/?item=29153</t>
  </si>
  <si>
    <t>Greatsword of Horrid Dreams</t>
  </si>
  <si>
    <t>https://www.burning-crusade.com/database/?item=27905</t>
  </si>
  <si>
    <t>Blade of Wizardry</t>
  </si>
  <si>
    <t>280 haste Proc</t>
  </si>
  <si>
    <t>https://www.burning-crusade.com/database/?item=31336</t>
  </si>
  <si>
    <t>Starlight Dagger</t>
  </si>
  <si>
    <t>H SP - Mennu the Betrayer</t>
  </si>
  <si>
    <t>https://www.burning-crusade.com/database/?item=27543</t>
  </si>
  <si>
    <t>Mana Wrath</t>
  </si>
  <si>
    <t>https://www.burning-crusade.com/database/?item=27899</t>
  </si>
  <si>
    <r>
      <t xml:space="preserve">Below Hit Cap / </t>
    </r>
    <r>
      <rPr>
        <color rgb="FFE06666"/>
      </rPr>
      <t>Above Hit Cap</t>
    </r>
  </si>
  <si>
    <t>The Willbreaker</t>
  </si>
  <si>
    <t>H BF - Keli'dan the Breaker</t>
  </si>
  <si>
    <t>https://www.burning-crusade.com/database/?item=27512</t>
  </si>
  <si>
    <t>Runesong Dagger</t>
  </si>
  <si>
    <t>SH - Warbringer O'mrogg</t>
  </si>
  <si>
    <t>https://www.burning-crusade.com/database/?item=27868</t>
  </si>
  <si>
    <t>Continuum Blade</t>
  </si>
  <si>
    <t>Keepers of Time - Revered</t>
  </si>
  <si>
    <t>https://www.burning-crusade.com/database/?item=29185</t>
  </si>
  <si>
    <r>
      <t xml:space="preserve">60.2 / </t>
    </r>
    <r>
      <rPr>
        <color rgb="FFE06666"/>
      </rPr>
      <t>22.8</t>
    </r>
  </si>
  <si>
    <t>OH</t>
  </si>
  <si>
    <t>Talisman of Kalecgos</t>
  </si>
  <si>
    <t>https://www.burning-crusade.com/database/?item=29271</t>
  </si>
  <si>
    <r>
      <t xml:space="preserve">49.1 / </t>
    </r>
    <r>
      <rPr>
        <color rgb="FFE06666"/>
      </rPr>
      <t>26.2</t>
    </r>
  </si>
  <si>
    <t>Lamp of Peaceful Raidiance</t>
  </si>
  <si>
    <t>https://www.burning-crusade.com/database/?item=28412</t>
  </si>
  <si>
    <t>Star-Heart Lamp</t>
  </si>
  <si>
    <t>https://www.burning-crusade.com/database/?item=28187</t>
  </si>
  <si>
    <t>Manual of the Nethermancer</t>
  </si>
  <si>
    <t>Mech - Nethermancer Sepethrea</t>
  </si>
  <si>
    <t>https://www.burning-crusade.com/database/?item=28260</t>
  </si>
  <si>
    <t>Hortus' Seal of Brilliance</t>
  </si>
  <si>
    <t>SH - Warchief Kargath Bladefist</t>
  </si>
  <si>
    <t>https://www.burning-crusade.com/database/?item=27534</t>
  </si>
  <si>
    <t>Gladiator's Endgame</t>
  </si>
  <si>
    <t>15 Resil</t>
  </si>
  <si>
    <t>https://www.burning-crusade.com/database/?item=28346</t>
  </si>
  <si>
    <t>2H</t>
  </si>
  <si>
    <t>Gladiator's War Staff</t>
  </si>
  <si>
    <t>25 Resil</t>
  </si>
  <si>
    <t>https://www.burning-crusade.com/database/?item=24557</t>
  </si>
  <si>
    <t>Terokk's Shadowstaff</t>
  </si>
  <si>
    <t>H SH - Talon King Ikiss</t>
  </si>
  <si>
    <t>https://www.burning-crusade.com/database/?item=29355</t>
  </si>
  <si>
    <t>Auchenai Staff</t>
  </si>
  <si>
    <t>The Aldor - Revered</t>
  </si>
  <si>
    <t>https://www.burning-crusade.com/database/?item=29130</t>
  </si>
  <si>
    <t>Warpstaff of Arcanum</t>
  </si>
  <si>
    <t>https://www.burning-crusade.com/database/?item=28341</t>
  </si>
  <si>
    <t>Grand Scepter of the Nexus-Kings</t>
  </si>
  <si>
    <t>https://www.burning-crusade.com/database/?item=27842</t>
  </si>
  <si>
    <t>The Bringer of Death</t>
  </si>
  <si>
    <t>https://www.burning-crusade.com/database/?item=31308</t>
  </si>
  <si>
    <t>Flametongue Seal</t>
  </si>
  <si>
    <t>https://www.burning-crusade.com/database/?item=29270</t>
  </si>
  <si>
    <t>Agi</t>
  </si>
  <si>
    <t>Att. Power</t>
  </si>
  <si>
    <t>Sapphiron's Wing Bone</t>
  </si>
  <si>
    <t>Expertise</t>
  </si>
  <si>
    <t>ArP</t>
  </si>
  <si>
    <r>
      <t xml:space="preserve">Set Bonus EP in </t>
    </r>
    <r>
      <rPr>
        <color rgb="FFFF9900"/>
      </rPr>
      <t>orange</t>
    </r>
  </si>
  <si>
    <t>Relentless Earthstone Diamond</t>
  </si>
  <si>
    <t>Glinting Noble Topaz +4 agi +4 hit</t>
  </si>
  <si>
    <t>Rigid Dawnstone +8 hit</t>
  </si>
  <si>
    <t>Shifting Nightseye +4 agi +8 stam to activate meta then Rigid Dawnstone +8 hit or Delicate Living Ruby +8 agi</t>
  </si>
  <si>
    <t>https://www.burning-crusade.com/database/?item=29269</t>
  </si>
  <si>
    <t>Deathblow X11 Goggles</t>
  </si>
  <si>
    <t>4 agi</t>
  </si>
  <si>
    <t>Incr. stealth detection</t>
  </si>
  <si>
    <t>https://www.burning-crusade.com/database/?item=32478</t>
  </si>
  <si>
    <t>Helm of the Claw</t>
  </si>
  <si>
    <t>The Warlord's Hideout - Steamvault Quest</t>
  </si>
  <si>
    <t>https://www.burning-crusade.com/database/?item=28182</t>
  </si>
  <si>
    <t>Wastewalker Helm</t>
  </si>
  <si>
    <r>
      <t xml:space="preserve">215.77 / </t>
    </r>
    <r>
      <rPr>
        <color rgb="FFFF9900"/>
      </rPr>
      <t>294.87</t>
    </r>
  </si>
  <si>
    <t>8 att. power</t>
  </si>
  <si>
    <t>https://www.burning-crusade.com/database/?item=28224</t>
  </si>
  <si>
    <t>Gladiator's Leather Helm</t>
  </si>
  <si>
    <t>23 Resil</t>
  </si>
  <si>
    <t>https://www.burning-crusade.com/database/?item=25830</t>
  </si>
  <si>
    <t>Cobrascale Hood</t>
  </si>
  <si>
    <t>Leatherworking BoE</t>
  </si>
  <si>
    <t>https://www.burning-crusade.com/database/?item=29502</t>
  </si>
  <si>
    <t>Stealther's Helmet of Second Sight</t>
  </si>
  <si>
    <t>https://www.burning-crusade.com/database/?item=31109</t>
  </si>
  <si>
    <t>Helm of Assassination</t>
  </si>
  <si>
    <t>4 dodge</t>
  </si>
  <si>
    <t>https://www.burning-crusade.com/database/?item=28414</t>
  </si>
  <si>
    <t>Mask of Veiled Death</t>
  </si>
  <si>
    <t>https://www.burning-crusade.com/database/?item=31281</t>
  </si>
  <si>
    <t>Exorcist's Leather Helm</t>
  </si>
  <si>
    <t>18 Spirit Shards</t>
  </si>
  <si>
    <t>6 att. power</t>
  </si>
  <si>
    <t>14 Resil</t>
  </si>
  <si>
    <t>https://www.burning-crusade.com/database/?item=28561</t>
  </si>
  <si>
    <t>Energized Helm</t>
  </si>
  <si>
    <t>Measuring Warp Energies - Netherstorm Quest</t>
  </si>
  <si>
    <t>https://www.burning-crusade.com/database/?item=30362</t>
  </si>
  <si>
    <t>Choker of Vile Intent</t>
  </si>
  <si>
    <t>https://www.burning-crusade.com/database/?item=29381</t>
  </si>
  <si>
    <t>Bone Chain Necklace</t>
  </si>
  <si>
    <t>https://www.burning-crusade.com/database/?item=27779</t>
  </si>
  <si>
    <t>Earthen Mark of Razing</t>
  </si>
  <si>
    <t>Gurok the Usurper - Nagrand Quest</t>
  </si>
  <si>
    <t>https://www.burning-crusade.com/database/?item=25562</t>
  </si>
  <si>
    <t>Natasha's Choker</t>
  </si>
  <si>
    <t>The Hound-Master - BEM Quest</t>
  </si>
  <si>
    <t>https://www.burning-crusade.com/database/?item=31695</t>
  </si>
  <si>
    <t>Traitor's Noose</t>
  </si>
  <si>
    <t>https://www.burning-crusade.com/database/?item=27546</t>
  </si>
  <si>
    <t>Insignia of the Mag'hari Hero</t>
  </si>
  <si>
    <t>Hero of the Mag'har - Nagrand Quest (Horde)</t>
  </si>
  <si>
    <t>https://www.burning-crusade.com/database/?item=28168</t>
  </si>
  <si>
    <r>
      <t xml:space="preserve">Set Bonus EP in </t>
    </r>
    <r>
      <rPr>
        <color rgb="FFFF9900"/>
      </rPr>
      <t>orange</t>
    </r>
  </si>
  <si>
    <t>Mystical Skyfire Diamond</t>
  </si>
  <si>
    <t>Adamantine Chain of the Unbroken</t>
  </si>
  <si>
    <r>
      <t xml:space="preserve">89.82 / </t>
    </r>
    <r>
      <rPr>
        <color rgb="FFFF9900"/>
      </rPr>
      <t>106.52</t>
    </r>
  </si>
  <si>
    <t>16.7 EP from Set Bonus</t>
  </si>
  <si>
    <t>https://www.burning-crusade.com/database/?item=29349</t>
  </si>
  <si>
    <t>Necklace of the Deep</t>
  </si>
  <si>
    <t>3 hit rating</t>
  </si>
  <si>
    <t>https://www.burning-crusade.com/database/?item=32508</t>
  </si>
  <si>
    <t>Patch 2.1</t>
  </si>
  <si>
    <t>Pendant of Triumph</t>
  </si>
  <si>
    <t>2 hit rating</t>
  </si>
  <si>
    <t>17 Resil</t>
  </si>
  <si>
    <t>https://www.burning-crusade.com/database/?item=28244</t>
  </si>
  <si>
    <t>Braided Eternium Chain</t>
  </si>
  <si>
    <t>Plus 5 Weapon Dmg &amp; On use 28crit</t>
  </si>
  <si>
    <t>https://www.burning-crusade.com/database/?item=24114</t>
  </si>
  <si>
    <t>Elementalist Skullcap of Shadow Wrath</t>
  </si>
  <si>
    <t>https://www.burning-crusade.com/database/?item=24689</t>
  </si>
  <si>
    <t>Wastewalker Shoulderpads</t>
  </si>
  <si>
    <t>H AC - Avatar of the Martyred</t>
  </si>
  <si>
    <r>
      <t xml:space="preserve">159.92 / </t>
    </r>
    <r>
      <rPr>
        <color rgb="FFFF9900"/>
      </rPr>
      <t>239.02</t>
    </r>
    <r>
      <t xml:space="preserve"> </t>
    </r>
  </si>
  <si>
    <t>3 crit rating</t>
  </si>
  <si>
    <t>https://www.burning-crusade.com/database/?item=27797</t>
  </si>
  <si>
    <r>
      <t xml:space="preserve">74.9 / </t>
    </r>
    <r>
      <rPr>
        <color rgb="FFFF9900"/>
      </rPr>
      <t>101.82</t>
    </r>
  </si>
  <si>
    <t>Expedition Scout's Epaulets</t>
  </si>
  <si>
    <t>Fel Embers - HFC Quest (Alliance)</t>
  </si>
  <si>
    <t>https://www.burning-crusade.com/database/?item=25790</t>
  </si>
  <si>
    <t>Gladiator's Leather Spaulders</t>
  </si>
  <si>
    <t>https://www.burning-crusade.com/database/?item=25832</t>
  </si>
  <si>
    <t>Hydromancer's Headwrap</t>
  </si>
  <si>
    <t>https://www.burning-crusade.com/database/?item=28183</t>
  </si>
  <si>
    <t>Blackened Leather Spaulders</t>
  </si>
  <si>
    <t>Kurenai - Revered (Alliance)</t>
  </si>
  <si>
    <t>https://www.burning-crusade.com/database/?item=29148</t>
  </si>
  <si>
    <t>Gladiator's Satin Hood</t>
  </si>
  <si>
    <t>https://www.burning-crusade.com/database/?item=27708</t>
  </si>
  <si>
    <t>Talbuk Hide Spaulders</t>
  </si>
  <si>
    <t>The Mag'har - Revered (Horde)</t>
  </si>
  <si>
    <t>https://www.burning-crusade.com/database/?item=29147</t>
  </si>
  <si>
    <t>Evoker's Helmet of Second Sight</t>
  </si>
  <si>
    <t>Mantle of Perenolde</t>
  </si>
  <si>
    <t>3 dodge rating</t>
  </si>
  <si>
    <t>https://www.burning-crusade.com/database/?item=27434</t>
  </si>
  <si>
    <t>Exorcist's Silk Hood</t>
  </si>
  <si>
    <t>https://www.burning-crusade.com/database/?item=28760</t>
  </si>
  <si>
    <t>Shoulderpads of Assassination</t>
  </si>
  <si>
    <t>https://www.burning-crusade.com/database/?item=27776</t>
  </si>
  <si>
    <t>Mantle of the Unforgiven</t>
  </si>
  <si>
    <t>https://www.burning-crusade.com/database/?item=27831</t>
  </si>
  <si>
    <t>Pawn</t>
  </si>
  <si>
    <t>Vengeance Wrap</t>
  </si>
  <si>
    <r>
      <rPr>
        <color rgb="FF000000"/>
      </rPr>
      <t xml:space="preserve">Set Bonus EP in </t>
    </r>
    <r>
      <rPr>
        <color rgb="FFFF9900"/>
      </rPr>
      <t>orange</t>
    </r>
  </si>
  <si>
    <t>https://www.burning-crusade.com/database/?item=24259</t>
  </si>
  <si>
    <t>Auchenai Death Shroud</t>
  </si>
  <si>
    <t>https://www.burning-crusade.com/database/?item=27878</t>
  </si>
  <si>
    <t>Cloak of the Craft</t>
  </si>
  <si>
    <t>https://www.burning-crusade.com/database/?item=31255</t>
  </si>
  <si>
    <r>
      <t xml:space="preserve">107.16 / </t>
    </r>
    <r>
      <rPr>
        <color rgb="FFFF9900"/>
      </rPr>
      <t>124.06</t>
    </r>
  </si>
  <si>
    <t>16.9 EP from Set Bonus</t>
  </si>
  <si>
    <t>Blood Knight War Cloak</t>
  </si>
  <si>
    <t>https://www.burning-crusade.com/database/?item=29382</t>
  </si>
  <si>
    <t>Cloak of the Inciter</t>
  </si>
  <si>
    <t>https://www.burning-crusade.com/database/?item=27892</t>
  </si>
  <si>
    <t>Delicate Green Poncho</t>
  </si>
  <si>
    <t>Bring me The Egg! - Nagrand Quest</t>
  </si>
  <si>
    <t>https://www.burning-crusade.com/database/?item=28032</t>
  </si>
  <si>
    <t>Dawnstrike's Cloak</t>
  </si>
  <si>
    <t>Down With Daellis - Netherstorm Quest</t>
  </si>
  <si>
    <t>https://www.burning-crusade.com/database/?item=29792</t>
  </si>
  <si>
    <t>Sergeant's Heavy Cloak</t>
  </si>
  <si>
    <t>19 Resil</t>
  </si>
  <si>
    <t>https://www.burning-crusade.com/database/?item=28380</t>
  </si>
  <si>
    <t>Natasha's Ember Necklace</t>
  </si>
  <si>
    <t>https://www.burning-crusade.com/database/?item=31692</t>
  </si>
  <si>
    <t>Primalstrike Vest</t>
  </si>
  <si>
    <t>Leatherworking BoP - Requires Elemental LW</t>
  </si>
  <si>
    <t>(3) Set Bonus +40 Att. Power</t>
  </si>
  <si>
    <t>https://www.burning-crusade.com/database/?item=29525</t>
  </si>
  <si>
    <r>
      <t xml:space="preserve">25.49 / </t>
    </r>
    <r>
      <rPr>
        <color rgb="FFFF9900"/>
      </rPr>
      <t>40.49</t>
    </r>
  </si>
  <si>
    <t>Vest of Vengeance</t>
  </si>
  <si>
    <t>BF - Keli'dan the Breaker</t>
  </si>
  <si>
    <t>4 dodge rating</t>
  </si>
  <si>
    <t>https://www.burning-crusade.com/database/?item=24396</t>
  </si>
  <si>
    <t>Talisman of the Breaker</t>
  </si>
  <si>
    <t>Chestguard of the Prowler</t>
  </si>
  <si>
    <t>H Ramps - Nazan</t>
  </si>
  <si>
    <t>https://www.burning-crusade.com/database/?item=27461</t>
  </si>
  <si>
    <t>Gladiator's Leather Tunic</t>
  </si>
  <si>
    <t>Reduces silence by 20%</t>
  </si>
  <si>
    <t>https://www.burning-crusade.com/database/?item=29347</t>
  </si>
  <si>
    <t>4 crit rating</t>
  </si>
  <si>
    <t>https://www.burning-crusade.com/database/?item=25831</t>
  </si>
  <si>
    <t>Wastewalker Tunic</t>
  </si>
  <si>
    <r>
      <t xml:space="preserve">68.35 / </t>
    </r>
    <r>
      <rPr>
        <color rgb="FFFF9900"/>
      </rPr>
      <t>110.35</t>
    </r>
  </si>
  <si>
    <r>
      <t xml:space="preserve">170.72 / </t>
    </r>
    <r>
      <rPr>
        <color rgb="FFFF9900"/>
      </rPr>
      <t>249.82</t>
    </r>
  </si>
  <si>
    <t>https://www.burning-crusade.com/database/?item=28264</t>
  </si>
  <si>
    <t>Gladiator's Dreadweave Hood</t>
  </si>
  <si>
    <t>Auchenai Monk's Tunic</t>
  </si>
  <si>
    <t>24 Dodge Rating</t>
  </si>
  <si>
    <t>https://www.burning-crusade.com/database/?item=29340</t>
  </si>
  <si>
    <t>Chain of the Twilight Owl</t>
  </si>
  <si>
    <t>https://www.burning-crusade.com/database/?item=24553</t>
  </si>
  <si>
    <t>On use 2% spell crit for 10s</t>
  </si>
  <si>
    <t>https://www.burning-crusade.com/database/?item=24121</t>
  </si>
  <si>
    <t>Tunic of Assassination</t>
  </si>
  <si>
    <t>Mech. - Pathaleon the Calculator</t>
  </si>
  <si>
    <t>https://www.burning-crusade.com/database/?item=28204</t>
  </si>
  <si>
    <t>Illidari Lord's Tunic</t>
  </si>
  <si>
    <t>https://www.burning-crusade.com/database/?item=32869</t>
  </si>
  <si>
    <t>Nightfall Wristguards</t>
  </si>
  <si>
    <t>https://www.burning-crusade.com/database/?item=29246</t>
  </si>
  <si>
    <t>Primalstrike Bracers</t>
  </si>
  <si>
    <r>
      <t xml:space="preserve">96.4 / </t>
    </r>
    <r>
      <rPr>
        <color rgb="FFFF9900"/>
      </rPr>
      <t>136.4</t>
    </r>
  </si>
  <si>
    <r>
      <t xml:space="preserve">41.46 / </t>
    </r>
    <r>
      <rPr>
        <color rgb="FFFF9900"/>
      </rPr>
      <t>68.38</t>
    </r>
  </si>
  <si>
    <t>https://www.burning-crusade.com/database/?item=29527</t>
  </si>
  <si>
    <t>Spymistress's Wristguards</t>
  </si>
  <si>
    <t>The Soul Devices - Auchindon Quest</t>
  </si>
  <si>
    <t>Gladiator's Satin Mantle</t>
  </si>
  <si>
    <t>https://www.burning-crusade.com/database/?item=27710</t>
  </si>
  <si>
    <t>2 dodge rating</t>
  </si>
  <si>
    <t>https://www.burning-crusade.com/database/?item=28171</t>
  </si>
  <si>
    <t>General's Leather Bracers</t>
  </si>
  <si>
    <t>13,875 Honor &amp; 20 WSG Marks</t>
  </si>
  <si>
    <t>2 resil</t>
  </si>
  <si>
    <t>13 Resil</t>
  </si>
  <si>
    <t>https://www.burning-crusade.com/database/?item=28424</t>
  </si>
  <si>
    <t>Nightstalker's Wristguards</t>
  </si>
  <si>
    <t>https://www.burning-crusade.com/database/?item=30399</t>
  </si>
  <si>
    <t>Shackles of Quagmirran</t>
  </si>
  <si>
    <t>Illidari Cloak of Shadow Wrath</t>
  </si>
  <si>
    <t>Chief Engineer Lorthander, Netherstorm (Rare)</t>
  </si>
  <si>
    <t>https://www.burning-crusade.com/database/?item=27712</t>
  </si>
  <si>
    <t>Fel Leather Gloves</t>
  </si>
  <si>
    <t>https://www.burning-crusade.com/database/?item=31201</t>
  </si>
  <si>
    <r>
      <t xml:space="preserve">32.9 / </t>
    </r>
    <r>
      <rPr>
        <color rgb="FFFF9900"/>
      </rPr>
      <t>47.9</t>
    </r>
  </si>
  <si>
    <t>Ambusher's Cloak of Shadow Wrath</t>
  </si>
  <si>
    <t>https://www.burning-crusade.com/database/?item=25041</t>
  </si>
  <si>
    <t>https://www.burning-crusade.com/database/?item=25685</t>
  </si>
  <si>
    <t>Handgrips of Assassination</t>
  </si>
  <si>
    <t>https://www.burning-crusade.com/database/?item=27509</t>
  </si>
  <si>
    <t>Cobrascale Gloves</t>
  </si>
  <si>
    <t>https://www.burning-crusade.com/database/?item=29503</t>
  </si>
  <si>
    <t>Gloves of the Unbound</t>
  </si>
  <si>
    <t>Arc - Wrath-Scryer Soccothrates</t>
  </si>
  <si>
    <t>https://www.burning-crusade.com/database/?item=28396</t>
  </si>
  <si>
    <t>Predatory Gloves</t>
  </si>
  <si>
    <t>https://www.burning-crusade.com/database/?item=27825</t>
  </si>
  <si>
    <t>Wastewalker Gloves</t>
  </si>
  <si>
    <r>
      <t xml:space="preserve">120.88 / </t>
    </r>
    <r>
      <rPr>
        <color rgb="FFFF9900"/>
      </rPr>
      <t>195.43</t>
    </r>
  </si>
  <si>
    <t>https://www.burning-crusade.com/database/?item=27531</t>
  </si>
  <si>
    <t>Gladiator's Dreadweave Mantle</t>
  </si>
  <si>
    <t>Gloves of the Nether-Stalker</t>
  </si>
  <si>
    <t>Dealing with the Overmaster - Netherstorm Quest</t>
  </si>
  <si>
    <t>https://www.burning-crusade.com/database/?item=24554</t>
  </si>
  <si>
    <t>https://www.burning-crusade.com/database/?item=30003</t>
  </si>
  <si>
    <t>Gladiator's Leather Gloves</t>
  </si>
  <si>
    <t>Deadly Throw Interrupt</t>
  </si>
  <si>
    <t>https://www.burning-crusade.com/database/?item=25834</t>
  </si>
  <si>
    <t>Girdle of the Deathdealer</t>
  </si>
  <si>
    <r>
      <t xml:space="preserve">52.29 / </t>
    </r>
    <r>
      <rPr>
        <color rgb="FFFF9900"/>
      </rPr>
      <t>94.29</t>
    </r>
  </si>
  <si>
    <t>https://www.burning-crusade.com/database/?item=29247</t>
  </si>
  <si>
    <t>Socrethar's Girdle</t>
  </si>
  <si>
    <t>Turning Point - Netherstorm Quest (Scryers)</t>
  </si>
  <si>
    <t>https://www.burning-crusade.com/database/?item=30372</t>
  </si>
  <si>
    <t>Epoch's Whispering Cinch</t>
  </si>
  <si>
    <t>https://www.burning-crusade.com/database/?item=27911</t>
  </si>
  <si>
    <t>Naaru Belt of Precision</t>
  </si>
  <si>
    <t>How to Break Into the Arcatraz - Arc Key Quest</t>
  </si>
  <si>
    <t>21 Dodge Rating</t>
  </si>
  <si>
    <t>https://www.burning-crusade.com/database/?item=31464</t>
  </si>
  <si>
    <t>Dunewind Sash</t>
  </si>
  <si>
    <t>3 agi</t>
  </si>
  <si>
    <t>https://www.burning-crusade.com/database/?item=27760</t>
  </si>
  <si>
    <t>Primalstrike Belt</t>
  </si>
  <si>
    <t>BoP Leatherworking - Requires Elemental LW</t>
  </si>
  <si>
    <r>
      <t>127.2 /</t>
    </r>
    <r>
      <rPr>
        <color rgb="FFFF9900"/>
      </rPr>
      <t xml:space="preserve"> 167.2</t>
    </r>
  </si>
  <si>
    <t>https://www.burning-crusade.com/database/?item=29526</t>
  </si>
  <si>
    <t>Eva's Strap</t>
  </si>
  <si>
    <t>The Cipher of Damnation 2nd Frag. - SMV Quest</t>
  </si>
  <si>
    <t>Gladiator's Satin Robe</t>
  </si>
  <si>
    <t>28 Resil</t>
  </si>
  <si>
    <t>https://www.burning-crusade.com/database/?item=27711</t>
  </si>
  <si>
    <t>https://www.burning-crusade.com/database/?item=30936</t>
  </si>
  <si>
    <r>
      <t xml:space="preserve">60.02 / </t>
    </r>
    <r>
      <rPr>
        <color rgb="FFFF9900"/>
      </rPr>
      <t>86.94</t>
    </r>
  </si>
  <si>
    <t>General's Leather Belt</t>
  </si>
  <si>
    <t>21,000 Honor &amp; 40 AB Marks</t>
  </si>
  <si>
    <t>26 Resil</t>
  </si>
  <si>
    <t>https://www.burning-crusade.com/database/?item=28423</t>
  </si>
  <si>
    <t>Anchorite's Robes</t>
  </si>
  <si>
    <t>The Aldor - Honored</t>
  </si>
  <si>
    <t>Fel Leather Leggings</t>
  </si>
  <si>
    <t>2 mp5</t>
  </si>
  <si>
    <t>https://www.burning-crusade.com/database/?item=29129</t>
  </si>
  <si>
    <t>https://www.burning-crusade.com/database/?item=25687</t>
  </si>
  <si>
    <t>Midnight Legguards</t>
  </si>
  <si>
    <t>4 hit rating</t>
  </si>
  <si>
    <t>https://www.burning-crusade.com/database/?item=30538</t>
  </si>
  <si>
    <t>Wastewalker Leggings</t>
  </si>
  <si>
    <r>
      <t xml:space="preserve">191.34 / </t>
    </r>
    <r>
      <rPr>
        <color rgb="FFFF9900"/>
      </rPr>
      <t>256.89</t>
    </r>
  </si>
  <si>
    <t xml:space="preserve">(2) Set Bonus +35 Hit </t>
  </si>
  <si>
    <t>https://www.burning-crusade.com/database/?item=27837</t>
  </si>
  <si>
    <t>Clefthoof Hide Leggings</t>
  </si>
  <si>
    <t>Showdown - BEM Quest</t>
  </si>
  <si>
    <t>30 Str. = 33 AP</t>
  </si>
  <si>
    <t>https://www.burning-crusade.com/database/?item=31544</t>
  </si>
  <si>
    <t>Leggings of Assassination</t>
  </si>
  <si>
    <t>Elementalist Braclets of Shadow Wrath</t>
  </si>
  <si>
    <t>https://www.burning-crusade.com/database/?item=27908</t>
  </si>
  <si>
    <t>Leggings of the Unrepentant</t>
  </si>
  <si>
    <t>https://www.burning-crusade.com/database/?item=24692</t>
  </si>
  <si>
    <t>https://www.burning-crusade.com/database/?item=27514</t>
  </si>
  <si>
    <t>Oilcloth Breeches</t>
  </si>
  <si>
    <t>https://www.burning-crusade.com/database/?item=31545</t>
  </si>
  <si>
    <t>Gladiator's Leather Legguards</t>
  </si>
  <si>
    <t>36 Resil</t>
  </si>
  <si>
    <t>https://www.burning-crusade.com/database/?item=25833</t>
  </si>
  <si>
    <t>Forestwalker Kilt</t>
  </si>
  <si>
    <t>4 strength</t>
  </si>
  <si>
    <t>33 Str. = 36.3 AP</t>
  </si>
  <si>
    <t>https://www.burning-crusade.com/database/?item=30535</t>
  </si>
  <si>
    <t>Shattrath Wraps</t>
  </si>
  <si>
    <t>The Soul Devices - Auchindoun Quest</t>
  </si>
  <si>
    <t>Fel Leather Boots</t>
  </si>
  <si>
    <t>3 stam</t>
  </si>
  <si>
    <t>https://www.burning-crusade.com/database/?item=28174</t>
  </si>
  <si>
    <t>https://www.burning-crusade.com/database/?item=25686</t>
  </si>
  <si>
    <r>
      <t xml:space="preserve">73.88 / </t>
    </r>
    <r>
      <rPr>
        <color rgb="FFFF9900"/>
      </rPr>
      <t>115.88</t>
    </r>
  </si>
  <si>
    <t>The Master's Treads</t>
  </si>
  <si>
    <t>Effective Stealth Level +1</t>
  </si>
  <si>
    <t>https://www.burning-crusade.com/database/?item=31288</t>
  </si>
  <si>
    <t>Felboar Hide Shoes</t>
  </si>
  <si>
    <t>The Cipher of Damnation 3rd Frag. - SMV Quest</t>
  </si>
  <si>
    <t>https://www.burning-crusade.com/database/?item=30939</t>
  </si>
  <si>
    <t>Boots of the Unjust</t>
  </si>
  <si>
    <t>https://www.burning-crusade.com/database/?item=27867</t>
  </si>
  <si>
    <t>Gladiator's Dreadweave Robe</t>
  </si>
  <si>
    <t>https://www.burning-crusade.com/database/?item=24552</t>
  </si>
  <si>
    <t>ShadowStep Striders</t>
  </si>
  <si>
    <t>https://www.burning-crusade.com/database/?item=29248</t>
  </si>
  <si>
    <t>Farahlite Studded Boots</t>
  </si>
  <si>
    <t>A Fate Worse Than Death - Netherstorm Quest</t>
  </si>
  <si>
    <t>https://www.burning-crusade.com/database/?item=30401</t>
  </si>
  <si>
    <r>
      <t xml:space="preserve">41.46 / </t>
    </r>
    <r>
      <rPr>
        <color rgb="FFFF9900"/>
      </rPr>
      <t>68.38</t>
    </r>
  </si>
  <si>
    <t>General's Leather Boots</t>
  </si>
  <si>
    <t>21,000 Honor &amp; 40 EotS Marks</t>
  </si>
  <si>
    <t>https://www.burning-crusade.com/database/?item=28422</t>
  </si>
  <si>
    <t>Jaedenfire Gloves of Annihilation</t>
  </si>
  <si>
    <t>SLabs - Embassador Hellmaw</t>
  </si>
  <si>
    <t>Shaffar's Band of Brutality</t>
  </si>
  <si>
    <t>https://www.burning-crusade.com/database/?item=27889</t>
  </si>
  <si>
    <t>Grips of the Void</t>
  </si>
  <si>
    <t>Enraged Spirits of Air - SMV Quest</t>
  </si>
  <si>
    <t>https://www.burning-crusade.com/database/?item=31920</t>
  </si>
  <si>
    <t>https://www.burning-crusade.com/database/?item=30930</t>
  </si>
  <si>
    <t>Kaylaan's Signet</t>
  </si>
  <si>
    <t>Deathblow to the Legion - Netherstorm Quest (Aldor)</t>
  </si>
  <si>
    <t>https://www.burning-crusade.com/database/?item=30860</t>
  </si>
  <si>
    <t>Slayer's Mark of the Redemption</t>
  </si>
  <si>
    <t>Dissension Amongst the Ranks... - SMV Quest</t>
  </si>
  <si>
    <t>https://www.burning-crusade.com/database/?item=31077</t>
  </si>
  <si>
    <t>Shapeshifter's Signet</t>
  </si>
  <si>
    <t>Lower City - Exalted</t>
  </si>
  <si>
    <t>https://www.burning-crusade.com/database/?item=30834</t>
  </si>
  <si>
    <t>Ravenclaw Band</t>
  </si>
  <si>
    <t>https://www.burning-crusade.com/database/?item=27925</t>
  </si>
  <si>
    <t>Gladiator's Satin Gloves</t>
  </si>
  <si>
    <t>https://www.burning-crusade.com/database/?item=27707</t>
  </si>
  <si>
    <t>Band of Anguish</t>
  </si>
  <si>
    <t>https://www.burning-crusade.com/database/?item=30973</t>
  </si>
  <si>
    <t>Longstrider's Loop</t>
  </si>
  <si>
    <t>N MT - Nexus-Prince Shaffar</t>
  </si>
  <si>
    <t>https://www.burning-crusade.com/database/?item=25962</t>
  </si>
  <si>
    <t>Leafbeard Ring</t>
  </si>
  <si>
    <t>Exorcising the Trees - BEM Quest</t>
  </si>
  <si>
    <t>https://www.burning-crusade.com/database/?item=31527</t>
  </si>
  <si>
    <t>Glyph-Lined Sash</t>
  </si>
  <si>
    <t>4 spell dmg</t>
  </si>
  <si>
    <t>https://www.burning-crusade.com/database/?item=27843</t>
  </si>
  <si>
    <t>Ring of the Shadow Deeps</t>
  </si>
  <si>
    <t>https://www.burning-crusade.com/database/?item=27761</t>
  </si>
  <si>
    <t>Unyielding Girdle</t>
  </si>
  <si>
    <t>20 Resil</t>
  </si>
  <si>
    <t>https://www.burning-crusade.com/database/?item=24255</t>
  </si>
  <si>
    <t>Ring of Arathi Warlords</t>
  </si>
  <si>
    <t>https://www.burning-crusade.com/database/?item=29379</t>
  </si>
  <si>
    <t>Naliko's Revenge</t>
  </si>
  <si>
    <t>Turning the Tide - HFC Quest</t>
  </si>
  <si>
    <t>https://www.burning-crusade.com/database/?item=25804</t>
  </si>
  <si>
    <t>Mindfire Waistband</t>
  </si>
  <si>
    <t>N BF - Keli'dan the Breaker</t>
  </si>
  <si>
    <t>https://www.burning-crusade.com/database/?item=24395</t>
  </si>
  <si>
    <t>Band of Triumph</t>
  </si>
  <si>
    <t>17,550 Honor &amp; 10 AV Marks</t>
  </si>
  <si>
    <t>Akama's Sash</t>
  </si>
  <si>
    <t>Akama's Promise - SMV Quest</t>
  </si>
  <si>
    <t>https://www.burning-crusade.com/database/?item=28246</t>
  </si>
  <si>
    <t>https://www.burning-crusade.com/database/?item=30932</t>
  </si>
  <si>
    <t>Bloodlust Brooch</t>
  </si>
  <si>
    <t>Use: 278 AP for 20s</t>
  </si>
  <si>
    <t>https://www.burning-crusade.com/database/?item=29383</t>
  </si>
  <si>
    <t>Hourglass of the Unraveller</t>
  </si>
  <si>
    <t>Proc: 300 AP for 10s</t>
  </si>
  <si>
    <t>https://www.burning-crusade.com/database/?item=28034</t>
  </si>
  <si>
    <t>Abacus of Violent Odds</t>
  </si>
  <si>
    <t>Use: 260 haste for 10s</t>
  </si>
  <si>
    <t>https://www.burning-crusade.com/database/?item=28288</t>
  </si>
  <si>
    <r>
      <t xml:space="preserve">52.29 / </t>
    </r>
    <r>
      <rPr>
        <color rgb="FFFF9900"/>
      </rPr>
      <t>94.29</t>
    </r>
  </si>
  <si>
    <t>Icon of Unyielding Courage</t>
  </si>
  <si>
    <t>Use: 600 ArP for 10s</t>
  </si>
  <si>
    <t>https://www.burning-crusade.com/database/?item=28121</t>
  </si>
  <si>
    <t>6 AP proc stacking 20 times</t>
  </si>
  <si>
    <r>
      <t xml:space="preserve">94.56 / </t>
    </r>
    <r>
      <rPr>
        <color rgb="FFFF9900"/>
      </rPr>
      <t>111.26</t>
    </r>
    <r>
      <t xml:space="preserve"> </t>
    </r>
  </si>
  <si>
    <t>16.7 EP Set Bonus</t>
  </si>
  <si>
    <t>Darkmoon Card: Wrath</t>
  </si>
  <si>
    <t>Storms Deck</t>
  </si>
  <si>
    <t>Proc: 17 crit</t>
  </si>
  <si>
    <t>https://www.burning-crusade.com/database/?item=31857</t>
  </si>
  <si>
    <t>Core of Ar'kelos</t>
  </si>
  <si>
    <t>Ar'kelos the Guardian - Netherstorm Quest</t>
  </si>
  <si>
    <t>Use: 200 AP for 10s</t>
  </si>
  <si>
    <t>https://www.burning-crusade.com/database/?item=29776</t>
  </si>
  <si>
    <t>Bladefist's Breadth</t>
  </si>
  <si>
    <t>Cruel's Intentions / Overlord - HFP Quest</t>
  </si>
  <si>
    <t>https://www.burning-crusade.com/database/?item=28041</t>
  </si>
  <si>
    <t>Figurine - Nightseye Panther</t>
  </si>
  <si>
    <t>Use: 320 AP for 12s</t>
  </si>
  <si>
    <t>https://www.burning-crusade.com/database/?item=24128</t>
  </si>
  <si>
    <t>Marksman's Bow (Gun)</t>
  </si>
  <si>
    <t>Thrallmar - Exalted</t>
  </si>
  <si>
    <t>Gladiator's Dreadweave Gloves</t>
  </si>
  <si>
    <t>144-269 , 73.8</t>
  </si>
  <si>
    <t>https://www.burning-crusade.com/database/?item=29152</t>
  </si>
  <si>
    <t>https://www.burning-crusade.com/database/?item=24556</t>
  </si>
  <si>
    <t>Veteran's Musket (Bow)</t>
  </si>
  <si>
    <t>Honor Hold - Exalted</t>
  </si>
  <si>
    <t>139-259 , 73.7</t>
  </si>
  <si>
    <t>https://www.burning-crusade.com/database/?item=29151</t>
  </si>
  <si>
    <t>Aran's Sorcerous Slacks</t>
  </si>
  <si>
    <t>H OHF - Lieutenant Drake</t>
  </si>
  <si>
    <t>https://www.burning-crusade.com/database/?item=28212</t>
  </si>
  <si>
    <t>Mama's Insurance (Gun)</t>
  </si>
  <si>
    <t>Declawing Doomclaw - Netherstorm Quest</t>
  </si>
  <si>
    <t>87-163 , 56.8</t>
  </si>
  <si>
    <t>https://www.burning-crusade.com/database/?item=30279</t>
  </si>
  <si>
    <t>Gladiator's Satin Leggings</t>
  </si>
  <si>
    <t>https://www.burning-crusade.com/database/?item=27709</t>
  </si>
  <si>
    <t>Ornate Khorium Rifle (Gun)</t>
  </si>
  <si>
    <t>BoE Engineering</t>
  </si>
  <si>
    <t>144-268 , 66.5</t>
  </si>
  <si>
    <t>https://www.burning-crusade.com/database/?item=23748</t>
  </si>
  <si>
    <t>Felsteel Whisper Knives (Thrown)</t>
  </si>
  <si>
    <t>BoE Blacksmithing</t>
  </si>
  <si>
    <t>134-135 , 61.1</t>
  </si>
  <si>
    <t>https://www.burning-crusade.com/database/?item=29204</t>
  </si>
  <si>
    <t>Wrathtide Longbow (Bow)</t>
  </si>
  <si>
    <t>H SV - Warlord Kalithres</t>
  </si>
  <si>
    <t>158-295 , 75.5</t>
  </si>
  <si>
    <t>https://www.burning-crusade.com/database/?item=29351</t>
  </si>
  <si>
    <t>Skyfire Hawk-Bow (Bow)</t>
  </si>
  <si>
    <t>108-202 , 64.6</t>
  </si>
  <si>
    <r>
      <t xml:space="preserve">38.02 / </t>
    </r>
    <r>
      <rPr>
        <color rgb="FFFF9900"/>
      </rPr>
      <t>64.94</t>
    </r>
  </si>
  <si>
    <t>https://www.burning-crusade.com/database/?item=27526</t>
  </si>
  <si>
    <t>Telescopic Sharprifle (Gun)</t>
  </si>
  <si>
    <t>139-259 , 66.3</t>
  </si>
  <si>
    <t>https://www.burning-crusade.com/database/?item=28286</t>
  </si>
  <si>
    <t>Adamantine Repeater (Xbow)</t>
  </si>
  <si>
    <t>159-239 , 66.3</t>
  </si>
  <si>
    <t>https://www.burning-crusade.com/database/?item=27507</t>
  </si>
  <si>
    <t>Shattrath Jumpers</t>
  </si>
  <si>
    <t>Into the Heart of the Labyrinth - Auch. Quest</t>
  </si>
  <si>
    <t>Fitz's Throwing Axe (Thrown)</t>
  </si>
  <si>
    <t>The Ultimate Bloodsport - Nagrand Quest</t>
  </si>
  <si>
    <t>https://www.burning-crusade.com/database/?item=28179</t>
  </si>
  <si>
    <t>99-149 , 56.4</t>
  </si>
  <si>
    <t>https://www.burning-crusade.com/database/?item=29211</t>
  </si>
  <si>
    <t>Embroidered Spellpyre Boots</t>
  </si>
  <si>
    <t>H BF - Broggok</t>
  </si>
  <si>
    <t>Sethekk Feather-Darts (Thrown)</t>
  </si>
  <si>
    <t>SH - Darkweaver Syth</t>
  </si>
  <si>
    <t>https://www.burning-crusade.com/database/?item=27848</t>
  </si>
  <si>
    <t>80-120 , 62.5</t>
  </si>
  <si>
    <t>https://www.burning-crusade.com/database/?item=27916</t>
  </si>
  <si>
    <t>Lohn'goran, Bow of the Torn-Heart (Bow)</t>
  </si>
  <si>
    <t>114-213 , 62.9</t>
  </si>
  <si>
    <t>https://www.burning-crusade.com/database/?item=31072</t>
  </si>
  <si>
    <t>Needle Shrike (Thrown)</t>
  </si>
  <si>
    <t>N UB - Hungarfen</t>
  </si>
  <si>
    <t>57-86 , 51.1</t>
  </si>
  <si>
    <t>https://www.burning-crusade.com/database/?item=27631</t>
  </si>
  <si>
    <t>Shalassi Oracle's Sandals</t>
  </si>
  <si>
    <t>Rescue Dugar! - Terrokar Forest Quest</t>
  </si>
  <si>
    <t>Gladiator's War Edge (Thrown)</t>
  </si>
  <si>
    <t>https://www.burning-crusade.com/database/?item=25970</t>
  </si>
  <si>
    <t>140-172 , 82.1</t>
  </si>
  <si>
    <t>https://www.burning-crusade.com/database/?item=28319</t>
  </si>
  <si>
    <t>Boots of the Darkwalker</t>
  </si>
  <si>
    <t>H HR - Watchkeeper Gargolmar</t>
  </si>
  <si>
    <t>https://www.burning-crusade.com/database/?item=27451</t>
  </si>
  <si>
    <t>Topend</t>
  </si>
  <si>
    <t>DPS</t>
  </si>
  <si>
    <t>Speed</t>
  </si>
  <si>
    <t>AP</t>
  </si>
  <si>
    <t>Str.</t>
  </si>
  <si>
    <t>Gladiator's Slicer (Sword)</t>
  </si>
  <si>
    <t>10 Resil</t>
  </si>
  <si>
    <t>https://www.burning-crusade.com/database/?item=28295</t>
  </si>
  <si>
    <r>
      <t xml:space="preserve">113.34 / </t>
    </r>
    <r>
      <rPr>
        <color rgb="FFFF9900"/>
      </rPr>
      <t>130.24</t>
    </r>
  </si>
  <si>
    <t>16.9 EP Set Bonus</t>
  </si>
  <si>
    <t>Drakefist Hammer (Mace)</t>
  </si>
  <si>
    <t>BoP Blacksmithing - Requires Master Hammersmith</t>
  </si>
  <si>
    <t>Proc: 212 haste for 10s</t>
  </si>
  <si>
    <t>https://www.burning-crusade.com/database/?item=28437</t>
  </si>
  <si>
    <t>The Bladefist (Fist)</t>
  </si>
  <si>
    <t>H SH - Warchief Kargath Bladefist</t>
  </si>
  <si>
    <t>Proc: 180 haste for 10s</t>
  </si>
  <si>
    <t>https://www.burning-crusade.com/database/?item=29348</t>
  </si>
  <si>
    <t>Vindicator's Brand (Sword)</t>
  </si>
  <si>
    <t>The Aldor - Exalted</t>
  </si>
  <si>
    <t>https://www.burning-crusade.com/database/?item=29124</t>
  </si>
  <si>
    <t>Blinkstrike (Sword)</t>
  </si>
  <si>
    <t>Proc: Extra attack on next swing</t>
  </si>
  <si>
    <t>https://www.burning-crusade.com/database/?item=31332</t>
  </si>
  <si>
    <t>Felsteel Longblade (Sword)</t>
  </si>
  <si>
    <t>https://www.burning-crusade.com/database/?item=23540</t>
  </si>
  <si>
    <t>Runic Hammer (Mace)</t>
  </si>
  <si>
    <t>https://www.burning-crusade.com/database/?item=23544</t>
  </si>
  <si>
    <t>Reflex Blades (Fist)</t>
  </si>
  <si>
    <t>https://www.burning-crusade.com/database/?item=28392</t>
  </si>
  <si>
    <t>Bloodskull Destroyer (Mace)</t>
  </si>
  <si>
    <t>https://www.burning-crusade.com/database/?item=28210</t>
  </si>
  <si>
    <t>Demonblood Eviscerator (Fist)</t>
  </si>
  <si>
    <t>https://www.burning-crusade.com/database/?item=27533</t>
  </si>
  <si>
    <t>Edge of the Cosmos (Sword)</t>
  </si>
  <si>
    <t>https://www.burning-crusade.com/database/?item=28267</t>
  </si>
  <si>
    <t>Claw of the Watcher (Fist)</t>
  </si>
  <si>
    <t>https://www.burning-crusade.com/database/?item=27846</t>
  </si>
  <si>
    <t>https://www.burning-crusade.com/database/?item=24555</t>
  </si>
  <si>
    <t>Blazeguard (Sword)</t>
  </si>
  <si>
    <t>Evoker's Mark of Redemption</t>
  </si>
  <si>
    <t>BoP Blacksmiting- Requires Master Swordsmith</t>
  </si>
  <si>
    <t>Dissnesion Amongst the Ranks - SMV Quest</t>
  </si>
  <si>
    <t>https://www.burning-crusade.com/database/?item=28426#created-by</t>
  </si>
  <si>
    <t>https://www.burning-crusade.com/database/?item=31075</t>
  </si>
  <si>
    <t>Gladiator's Quickblade (Sword)</t>
  </si>
  <si>
    <t>https://www.burning-crusade.com/database/?item=28307</t>
  </si>
  <si>
    <t>Latro's Shifting Sword (Sword)</t>
  </si>
  <si>
    <t>https://www.burning-crusade.com/database/?item=28189</t>
  </si>
  <si>
    <t>Band of Dominion</t>
  </si>
  <si>
    <r>
      <t xml:space="preserve">55.69 / </t>
    </r>
    <r>
      <rPr>
        <color rgb="FFFF9900"/>
      </rPr>
      <t>97.69</t>
    </r>
  </si>
  <si>
    <t>https://www.burning-crusade.com/database/?item=31290</t>
  </si>
  <si>
    <t>Revenger (Sword)</t>
  </si>
  <si>
    <t>Bot - Commander Sarannis</t>
  </si>
  <si>
    <t>Proc: Lifesteal</t>
  </si>
  <si>
    <t>https://www.burning-crusade.com/database/?item=28311</t>
  </si>
  <si>
    <r>
      <t xml:space="preserve">31.13 / </t>
    </r>
    <r>
      <rPr>
        <color rgb="FFFF9900"/>
      </rPr>
      <t>46.13</t>
    </r>
    <r>
      <t xml:space="preserve"> </t>
    </r>
  </si>
  <si>
    <t>Blackout Truncheon (Mace)</t>
  </si>
  <si>
    <t>SLabs - Grandmaster Vorpil</t>
  </si>
  <si>
    <t>Proc: 132 haste for 10s</t>
  </si>
  <si>
    <t>https://www.burning-crusade.com/database/?item=27901</t>
  </si>
  <si>
    <t>Stormreaver Warblades (Fist)</t>
  </si>
  <si>
    <t>https://www.burning-crusade.com/database/?item=28315</t>
  </si>
  <si>
    <t>Dagger</t>
  </si>
  <si>
    <t>MH/OH</t>
  </si>
  <si>
    <t>Gladiator's Shanker</t>
  </si>
  <si>
    <t>https://www.burning-crusade.com/database/?item=28312</t>
  </si>
  <si>
    <t xml:space="preserve">Vileblade of the Bretrayer </t>
  </si>
  <si>
    <t>https://www.burning-crusade.com/database/?item=29360</t>
  </si>
  <si>
    <r>
      <t xml:space="preserve">Below Hit Cap / </t>
    </r>
    <r>
      <rPr>
        <color rgb="FFE06666"/>
      </rPr>
      <t>Above Hit Cap</t>
    </r>
  </si>
  <si>
    <t>Riftmaker</t>
  </si>
  <si>
    <t>The Keepers of Time - Exalted</t>
  </si>
  <si>
    <t>Proc: 10% att. speed slow for 10s</t>
  </si>
  <si>
    <t>https://www.burning-crusade.com/database/?item=29182</t>
  </si>
  <si>
    <t>The Night Blade</t>
  </si>
  <si>
    <t>Proc: 435 ArP for 10s, stacks 3x</t>
  </si>
  <si>
    <t>https://www.burning-crusade.com/database/?item=31331</t>
  </si>
  <si>
    <t>Whispering Blade of Slaying</t>
  </si>
  <si>
    <r>
      <t xml:space="preserve">62.1 / </t>
    </r>
    <r>
      <rPr>
        <color rgb="FFE06666"/>
      </rPr>
      <t>25.3</t>
    </r>
  </si>
  <si>
    <t>https://www.burning-crusade.com/database/?item=27913</t>
  </si>
  <si>
    <r>
      <t xml:space="preserve">55.5 / </t>
    </r>
    <r>
      <rPr>
        <color rgb="FFE06666"/>
      </rPr>
      <t>27.0</t>
    </r>
  </si>
  <si>
    <t>Terror Flame Dagger</t>
  </si>
  <si>
    <t>https://www.burning-crusade.com/database/?item=27463</t>
  </si>
  <si>
    <t>Hungering Spineripper</t>
  </si>
  <si>
    <t>Ancient Crystal Talisman</t>
  </si>
  <si>
    <t>A Spirit Ally? - Zangermarsh Quest</t>
  </si>
  <si>
    <t>https://www.burning-crusade.com/database/?item=28416</t>
  </si>
  <si>
    <t>https://www.burning-crusade.com/database/?item=25620</t>
  </si>
  <si>
    <t>Occulus of the Hidden Eye</t>
  </si>
  <si>
    <t>N AC - Shirrak the Dead Watcher</t>
  </si>
  <si>
    <t>https://www.burning-crusade.com/database/?item=26055</t>
  </si>
  <si>
    <t>Gladiator's Shiv</t>
  </si>
  <si>
    <t>https://www.burning-crusade.com/database/?item=28310</t>
  </si>
  <si>
    <t>Mark of Defiance</t>
  </si>
  <si>
    <t>30 Mark of Honor Hold / Thrallmar</t>
  </si>
  <si>
    <t>https://www.burning-crusade.com/database/?item=27922</t>
  </si>
  <si>
    <t>Searing Sunblade</t>
  </si>
  <si>
    <t>50 Badge of Justice - G'eras</t>
  </si>
  <si>
    <t>https://www.burning-crusade.com/database/?item=29275</t>
  </si>
  <si>
    <t>Feltooth Eviscerator</t>
  </si>
  <si>
    <t>H Ramps - Vazruden the Herald</t>
  </si>
  <si>
    <t>https://www.burning-crusade.com/database/?item=29346</t>
  </si>
  <si>
    <t>Dirge</t>
  </si>
  <si>
    <t>https://www.burning-crusade.com/database/?item=23555</t>
  </si>
  <si>
    <t>Guile of Khoraazi</t>
  </si>
  <si>
    <t>The Consortium - Exalted</t>
  </si>
  <si>
    <t>https://www.burning-crusade.com/database/?item=29121</t>
  </si>
  <si>
    <t>Retainer's Blade</t>
  </si>
  <si>
    <t>Flawless Wand of Shadow Wrath</t>
  </si>
  <si>
    <t>https://www.burning-crusade.com/database/?item=29125</t>
  </si>
  <si>
    <t>Twinblade of Mastery</t>
  </si>
  <si>
    <t>https://www.burning-crusade.com/database/?item=25295</t>
  </si>
  <si>
    <t>https://www.burning-crusade.com/database/?item=27814</t>
  </si>
  <si>
    <t>Timeslicer</t>
  </si>
  <si>
    <t>https://www.burning-crusade.com/database/?item=28226</t>
  </si>
  <si>
    <t>Warp Splinter's Thorn</t>
  </si>
  <si>
    <t>https://www.burning-crusade.com/database/?item=28345</t>
  </si>
  <si>
    <t>Wand of the Seer</t>
  </si>
  <si>
    <t>Turning Point - Netherstorm Quest</t>
  </si>
  <si>
    <t>https://www.burning-crusade.com/database/?item=30859</t>
  </si>
  <si>
    <r>
      <t xml:space="preserve">36.65 / </t>
    </r>
    <r>
      <rPr>
        <color rgb="FFFF9900"/>
      </rPr>
      <t>51.65</t>
    </r>
  </si>
  <si>
    <t>Gladiator's Spellblade / Gavel</t>
  </si>
  <si>
    <r>
      <t xml:space="preserve">Below Hit Cap / </t>
    </r>
    <r>
      <rPr>
        <color rgb="FFE06666"/>
      </rPr>
      <t>Above Hit Cap</t>
    </r>
  </si>
  <si>
    <t>Gavel of Unearthed Secrets</t>
  </si>
  <si>
    <t>https://www.burning-crusade.com/database/?item=30832</t>
  </si>
  <si>
    <r>
      <t xml:space="preserve">46.7 / </t>
    </r>
    <r>
      <rPr>
        <color rgb="FFE06666"/>
      </rPr>
      <t>23.3</t>
    </r>
  </si>
  <si>
    <t>Sky Breaker</t>
  </si>
  <si>
    <t>https://www.burning-crusade.com/database/?item=27937</t>
  </si>
  <si>
    <r>
      <t xml:space="preserve">44.5 / </t>
    </r>
    <r>
      <rPr>
        <color rgb="FFE06666"/>
      </rPr>
      <t>25.0</t>
    </r>
  </si>
  <si>
    <t>Str</t>
  </si>
  <si>
    <t>Bleeding Hollow Warhammer</t>
  </si>
  <si>
    <r>
      <t xml:space="preserve">Set Bonus EP in </t>
    </r>
    <r>
      <rPr>
        <color rgb="FFFF9900"/>
      </rPr>
      <t>orange</t>
    </r>
  </si>
  <si>
    <t>Thundering Skyfire Diamond / Relentless Earthstone Diamond</t>
  </si>
  <si>
    <t>Bold Living Ruby +8 Str</t>
  </si>
  <si>
    <t>Smooth Dawnstone +8 Crit</t>
  </si>
  <si>
    <t>https://www.burning-crusade.com/database/?item=27741</t>
  </si>
  <si>
    <t>Mail:</t>
  </si>
  <si>
    <t>Surestrike Goggles v2.0</t>
  </si>
  <si>
    <t>Orb of the Soul Eater</t>
  </si>
  <si>
    <t>https://www.burning-crusade.com/database/?item=32474</t>
  </si>
  <si>
    <t>https://www.burning-crusade.com/database/?item=29272</t>
  </si>
  <si>
    <t>Gladiator's Linked Helm</t>
  </si>
  <si>
    <t>https://www.burning-crusade.com/database/?item=25998</t>
  </si>
  <si>
    <t>Draenei Crystal Rod of Shadow Wrath</t>
  </si>
  <si>
    <t>https://www.burning-crusade.com/database/?item=25099</t>
  </si>
  <si>
    <t>Storm Helm</t>
  </si>
  <si>
    <t>9 Mp5</t>
  </si>
  <si>
    <t>https://www.burning-crusade.com/database/?item=23534</t>
  </si>
  <si>
    <t>Tome of Shadow Force</t>
  </si>
  <si>
    <t>4,760 Honor &amp; 40 AV Marks</t>
  </si>
  <si>
    <t>https://www.burning-crusade.com/database/?item=19309</t>
  </si>
  <si>
    <t>Mok'Nathal Beast-Mask</t>
  </si>
  <si>
    <t>AC - Exarch Maladaar</t>
  </si>
  <si>
    <t>https://www.burning-crusade.com/database/?item=27414</t>
  </si>
  <si>
    <t>Beast Lord Helm</t>
  </si>
  <si>
    <t>https://www.burning-crusade.com/database/?item=28275</t>
  </si>
  <si>
    <t>Helm of Desolation</t>
  </si>
  <si>
    <r>
      <t xml:space="preserve">130.22 / </t>
    </r>
    <r>
      <rPr>
        <color rgb="FFFF9900"/>
      </rPr>
      <t>177.12</t>
    </r>
  </si>
  <si>
    <t>4 hit</t>
  </si>
  <si>
    <t>https://www.burning-crusade.com/database/?item=28192</t>
  </si>
  <si>
    <t>The Saga of Terokk</t>
  </si>
  <si>
    <t>Terokk's Legacy - Auchindon Quest</t>
  </si>
  <si>
    <t>https://www.burning-crusade.com/database/?item=29330</t>
  </si>
  <si>
    <t>Exorcist's Linked Helm</t>
  </si>
  <si>
    <t>3 crit</t>
  </si>
  <si>
    <t>https://www.burning-crusade.com/database/?item=28577</t>
  </si>
  <si>
    <t>Leather:</t>
  </si>
  <si>
    <r>
      <t xml:space="preserve">160.34 / </t>
    </r>
    <r>
      <rPr>
        <color rgb="FFFF9900"/>
      </rPr>
      <t>207.24</t>
    </r>
  </si>
  <si>
    <t>Gladiator's Linked Spaulders</t>
  </si>
  <si>
    <t>https://www.burning-crusade.com/database/?item=25999</t>
  </si>
  <si>
    <t>Shalassi Sentry's Epaulets</t>
  </si>
  <si>
    <t>Rescue Deirom / Dugar! - Terokkar Forest Quest</t>
  </si>
  <si>
    <t>https://www.burning-crusade.com/database/?item=25968</t>
  </si>
  <si>
    <t>Beast Lord Mantle</t>
  </si>
  <si>
    <t>5 Mp5 &amp; 12 Int</t>
  </si>
  <si>
    <t>https://www.burning-crusade.com/database/?item=27801</t>
  </si>
  <si>
    <t>Skybreaker's Mantle</t>
  </si>
  <si>
    <t>A Job Unfinished... - SMV Quest</t>
  </si>
  <si>
    <t>https://www.burning-crusade.com/database/?item=32868</t>
  </si>
  <si>
    <t>Scorpid-Sting Mantle</t>
  </si>
  <si>
    <t>N SP - Quagmirran</t>
  </si>
  <si>
    <t>6 Mp5</t>
  </si>
  <si>
    <t>https://www.burning-crusade.com/database/?item=24366</t>
  </si>
  <si>
    <r>
      <rPr>
        <color rgb="FF000000"/>
      </rPr>
      <t xml:space="preserve">Set Bonus EP in </t>
    </r>
    <r>
      <rPr>
        <color rgb="FFFF9900"/>
      </rPr>
      <t>orange</t>
    </r>
  </si>
  <si>
    <t>Delicate Living Ruby +8 agi</t>
  </si>
  <si>
    <t>Glinting Noble Topaz 4 agi 4 hit</t>
  </si>
  <si>
    <t>Shifting Nightseye 4 agi 6 stam</t>
  </si>
  <si>
    <t>Pauldrons of Desolation</t>
  </si>
  <si>
    <r>
      <t xml:space="preserve">94.8 / </t>
    </r>
    <r>
      <rPr>
        <color rgb="FFFF9900"/>
      </rPr>
      <t>141.7</t>
    </r>
  </si>
  <si>
    <t>https://www.burning-crusade.com/database/?item=27713</t>
  </si>
  <si>
    <t>Wyrmfury Pauldrons</t>
  </si>
  <si>
    <t>Gladiator's Chain Helm</t>
  </si>
  <si>
    <t>20 Int</t>
  </si>
  <si>
    <t>https://www.burning-crusade.com/database/?item=28344</t>
  </si>
  <si>
    <t>https://www.burning-crusade.com/database/?item=28331</t>
  </si>
  <si>
    <r>
      <t xml:space="preserve">130.94 / </t>
    </r>
    <r>
      <rPr>
        <color rgb="FFFF9900"/>
      </rPr>
      <t>177.84</t>
    </r>
  </si>
  <si>
    <t>Dream-Wing Helm</t>
  </si>
  <si>
    <t>SLabs - Ambassador Hellmaw</t>
  </si>
  <si>
    <t>https://www.burning-crusade.com/database/?item=27888</t>
  </si>
  <si>
    <r>
      <t xml:space="preserve">89.51 / </t>
    </r>
    <r>
      <rPr>
        <color rgb="FFFF9900"/>
      </rPr>
      <t>124.51</t>
    </r>
  </si>
  <si>
    <t>Mok'Nathal Mask of Battle</t>
  </si>
  <si>
    <t>H OHF - Lietenant Drake</t>
  </si>
  <si>
    <t>https://www.burning-crusade.com/database/?item=28215</t>
  </si>
  <si>
    <t>BoE Tailoring</t>
  </si>
  <si>
    <r>
      <t xml:space="preserve">90.06 / </t>
    </r>
    <r>
      <rPr>
        <color rgb="FFFF9900"/>
      </rPr>
      <t>125.06</t>
    </r>
  </si>
  <si>
    <t>Cloak of Darkness</t>
  </si>
  <si>
    <t>BoE Leatherworking</t>
  </si>
  <si>
    <t>2 crit</t>
  </si>
  <si>
    <t>https://www.burning-crusade.com/database/?item=33122</t>
  </si>
  <si>
    <t>Netherfury Cape</t>
  </si>
  <si>
    <t>https://www.burning-crusade.com/database/?item=28371</t>
  </si>
  <si>
    <t>Capacitus' Cloak of Calibration</t>
  </si>
  <si>
    <t>https://www.burning-crusade.com/database/?item=28249</t>
  </si>
  <si>
    <t>Shroud of Frenzy</t>
  </si>
  <si>
    <t>https://www.burning-crusade.com/database/?item=31143</t>
  </si>
  <si>
    <t>Nomad's Woven Cloak</t>
  </si>
  <si>
    <t>Bring Me The Egg! - Nagrand Quest</t>
  </si>
  <si>
    <t>https://www.burning-crusade.com/database/?item=28031</t>
  </si>
  <si>
    <t>Perfectly Balanced Cape</t>
  </si>
  <si>
    <t>Heart of Rage - HFC Quest</t>
  </si>
  <si>
    <t>https://www.burning-crusade.com/database/?item=25712</t>
  </si>
  <si>
    <t>Ebon Netherscale Breastplate</t>
  </si>
  <si>
    <t>Leatherworking BoP - Requires Dragonscale LW</t>
  </si>
  <si>
    <r>
      <t xml:space="preserve">188.83 / </t>
    </r>
    <r>
      <rPr>
        <color rgb="FFFF9900"/>
      </rPr>
      <t>215.63</t>
    </r>
  </si>
  <si>
    <t>(3) Set Bonus +20 Hit</t>
  </si>
  <si>
    <t>https://www.burning-crusade.com/database/?item=29515</t>
  </si>
  <si>
    <t>Gladiator's Linked Armor</t>
  </si>
  <si>
    <t>26 Resil &amp; 8 Mp5</t>
  </si>
  <si>
    <t>https://www.burning-crusade.com/database/?item=25997</t>
  </si>
  <si>
    <t>Felstalker Breastplate</t>
  </si>
  <si>
    <r>
      <t xml:space="preserve">145.24 / </t>
    </r>
    <r>
      <rPr>
        <color rgb="FFFF9900"/>
      </rPr>
      <t>172.04</t>
    </r>
  </si>
  <si>
    <t>https://www.burning-crusade.com/database/?item=25696</t>
  </si>
  <si>
    <t>Stormforged Hauberk</t>
  </si>
  <si>
    <t>Blacksmithing BoP - Requires Master Armorsmith</t>
  </si>
  <si>
    <t>4 crit</t>
  </si>
  <si>
    <t>11 Int</t>
  </si>
  <si>
    <t>https://www.burning-crusade.com/database/?item=30076</t>
  </si>
  <si>
    <r>
      <t xml:space="preserve">72 / </t>
    </r>
    <r>
      <rPr>
        <color rgb="FFFF9900"/>
      </rPr>
      <t>108</t>
    </r>
  </si>
  <si>
    <t>Salvager's Hauberk</t>
  </si>
  <si>
    <t>Lower City - Revered</t>
  </si>
  <si>
    <t>Hauberk of Desolation</t>
  </si>
  <si>
    <r>
      <t xml:space="preserve">129.04 / </t>
    </r>
    <r>
      <rPr>
        <color rgb="FFFF9900"/>
      </rPr>
      <t>175.94</t>
    </r>
  </si>
  <si>
    <t>https://www.burning-crusade.com/database/?item=28401</t>
  </si>
  <si>
    <t>Gladiator's Chain Spaulders</t>
  </si>
  <si>
    <r>
      <t xml:space="preserve">190.2 / </t>
    </r>
    <r>
      <rPr>
        <color rgb="FFFF9900"/>
      </rPr>
      <t>230.2</t>
    </r>
  </si>
  <si>
    <t>https://www.burning-crusade.com/database/?item=28333</t>
  </si>
  <si>
    <r>
      <t xml:space="preserve">152 / </t>
    </r>
    <r>
      <rPr>
        <color rgb="FFFF9900"/>
      </rPr>
      <t xml:space="preserve">198.9 </t>
    </r>
  </si>
  <si>
    <t>Towering Mantle of the Hunt</t>
  </si>
  <si>
    <t>https://www.burning-crusade.com/database/?item=28306</t>
  </si>
  <si>
    <r>
      <rPr>
        <color rgb="FF000000"/>
      </rPr>
      <t xml:space="preserve">Set Bonus EP in </t>
    </r>
    <r>
      <rPr>
        <color rgb="FFFF9900"/>
      </rPr>
      <t>orange</t>
    </r>
  </si>
  <si>
    <t>Magnified Moon Specs</t>
  </si>
  <si>
    <r>
      <t xml:space="preserve">72.27 / </t>
    </r>
    <r>
      <rPr>
        <color rgb="FFFF9900"/>
      </rPr>
      <t>107.27</t>
    </r>
  </si>
  <si>
    <t>Ebon Netherscale Bracers</t>
  </si>
  <si>
    <t>Leatherworking BoP - Dragonscale LW</t>
  </si>
  <si>
    <r>
      <t xml:space="preserve">87.25 / </t>
    </r>
    <r>
      <rPr>
        <color rgb="FFFF9900"/>
      </rPr>
      <t>114.05</t>
    </r>
  </si>
  <si>
    <t>https://www.burning-crusade.com/database/?item=32480</t>
  </si>
  <si>
    <t>2 agi</t>
  </si>
  <si>
    <t>https://www.burning-crusade.com/database/?item=29517</t>
  </si>
  <si>
    <r>
      <t xml:space="preserve">115.44 / </t>
    </r>
    <r>
      <rPr>
        <color rgb="FFFF9900"/>
      </rPr>
      <t>128.24</t>
    </r>
  </si>
  <si>
    <t>Felstalker Bracers</t>
  </si>
  <si>
    <r>
      <t xml:space="preserve">85.32 / </t>
    </r>
    <r>
      <rPr>
        <color rgb="FFFF9900"/>
      </rPr>
      <t>112.12</t>
    </r>
  </si>
  <si>
    <t>12.8 EP from Set Bonus</t>
  </si>
  <si>
    <t>https://www.burning-crusade.com/database/?item=25697</t>
  </si>
  <si>
    <t>General's Chain Bracers</t>
  </si>
  <si>
    <t>2 res</t>
  </si>
  <si>
    <t>https://www.burning-crusade.com/database/?item=28451</t>
  </si>
  <si>
    <t>Emerald Eye Bracer</t>
  </si>
  <si>
    <t>https://www.burning-crusade.com/database/?item=27494</t>
  </si>
  <si>
    <t>Gladiator's Wyrmhide Helm</t>
  </si>
  <si>
    <t>Goldenlink Bracers</t>
  </si>
  <si>
    <t>Securing the Celestial Ridge - Netherstorm Quest</t>
  </si>
  <si>
    <t>27 Resil</t>
  </si>
  <si>
    <t>https://www.burning-crusade.com/database/?item=28137</t>
  </si>
  <si>
    <t>7 Mp5 &amp; 12 Int</t>
  </si>
  <si>
    <t>https://www.burning-crusade.com/database/?item=29811</t>
  </si>
  <si>
    <t>Bracers of the Hunt</t>
  </si>
  <si>
    <t>4 Mp5 &amp; 17 Int</t>
  </si>
  <si>
    <t>https://www.burning-crusade.com/database/?item=29259</t>
  </si>
  <si>
    <t>Sun-Gilded Shouldercaps</t>
  </si>
  <si>
    <t>Druidic Helmet of Second Sight</t>
  </si>
  <si>
    <t>https://www.burning-crusade.com/database/?item=27995</t>
  </si>
  <si>
    <t>https://www.burning-crusade.com/database/?item=31110</t>
  </si>
  <si>
    <t>Auchenai Bracers</t>
  </si>
  <si>
    <t>1 mp5</t>
  </si>
  <si>
    <t>4 Mp5 &amp; 15 Int</t>
  </si>
  <si>
    <t>https://www.burning-crusade.com/database/?item=28170</t>
  </si>
  <si>
    <t>Moon-Crown Antlers</t>
  </si>
  <si>
    <t>H OHF - Captain Skarloc</t>
  </si>
  <si>
    <t>https://www.burning-crusade.com/database/?item=28220</t>
  </si>
  <si>
    <r>
      <t xml:space="preserve">90.1 / </t>
    </r>
    <r>
      <rPr>
        <color rgb="FFFF9900"/>
      </rPr>
      <t>130.1</t>
    </r>
  </si>
  <si>
    <r>
      <t xml:space="preserve">83.85 / </t>
    </r>
    <r>
      <rPr>
        <color rgb="FFFF9900"/>
      </rPr>
      <t>125.85</t>
    </r>
  </si>
  <si>
    <t>Windscale Hood</t>
  </si>
  <si>
    <t>https://www.burning-crusade.com/database/?item=29504</t>
  </si>
  <si>
    <t>Circlet of the Starcaller</t>
  </si>
  <si>
    <t>Dimensius the All-Devouring - NS Quest</t>
  </si>
  <si>
    <t>https://www.burning-crusade.com/database/?item=30297</t>
  </si>
  <si>
    <t>Windstrike Gloves</t>
  </si>
  <si>
    <t>https://www.burning-crusade.com/database/?item=29509</t>
  </si>
  <si>
    <t>Beast Lord Handguards</t>
  </si>
  <si>
    <t>17 Int</t>
  </si>
  <si>
    <t>https://www.burning-crusade.com/database/?item=27474</t>
  </si>
  <si>
    <t>Cloak of Malice</t>
  </si>
  <si>
    <t>SH - Grand Warlock Nethekurse</t>
  </si>
  <si>
    <t>Handguards of the Steady</t>
  </si>
  <si>
    <t>H Mech - Pathaleon the Calculator</t>
  </si>
  <si>
    <t>https://www.burning-crusade.com/database/?item=27519</t>
  </si>
  <si>
    <t>21 Int</t>
  </si>
  <si>
    <t>https://www.burning-crusade.com/database/?item=32076</t>
  </si>
  <si>
    <t>Cloak of Impulsiveness</t>
  </si>
  <si>
    <t>OHF - Lieutenant Drake</t>
  </si>
  <si>
    <t>Gladiator's Linked Gauntlets</t>
  </si>
  <si>
    <t>https://www.burning-crusade.com/database/?item=26000</t>
  </si>
  <si>
    <t>https://www.burning-crusade.com/database/?item=27423</t>
  </si>
  <si>
    <t>Ar'tor's Mainstay</t>
  </si>
  <si>
    <t>The Cipher of Damnation 3rd Frag - SMV Quest</t>
  </si>
  <si>
    <t>3 Mp5 &amp; 11 Int</t>
  </si>
  <si>
    <t>https://www.burning-crusade.com/database/?item=30951</t>
  </si>
  <si>
    <t>Mooncrest Headdress</t>
  </si>
  <si>
    <t>Blast the Infernals! - SMV Quest</t>
  </si>
  <si>
    <t>https://www.burning-crusade.com/database/?item=30946</t>
  </si>
  <si>
    <t>Gauntlets of Desolation</t>
  </si>
  <si>
    <r>
      <t xml:space="preserve">97.49 / </t>
    </r>
    <r>
      <rPr>
        <color rgb="FFFF9900"/>
      </rPr>
      <t>144.39</t>
    </r>
  </si>
  <si>
    <t>https://www.burning-crusade.com/database/?item=27528</t>
  </si>
  <si>
    <t>Netherdrake Gloves</t>
  </si>
  <si>
    <r>
      <t xml:space="preserve">122.05 / </t>
    </r>
    <r>
      <rPr>
        <color rgb="FFFF9900"/>
      </rPr>
      <t>142.05</t>
    </r>
  </si>
  <si>
    <t>Breastplate of Rapid Striking</t>
  </si>
  <si>
    <t>23 Int</t>
  </si>
  <si>
    <t>https://www.burning-crusade.com/database/?item=29511</t>
  </si>
  <si>
    <t>Hungarhide Gauntlets</t>
  </si>
  <si>
    <t>https://www.burning-crusade.com/database/?item=31286</t>
  </si>
  <si>
    <t>https://www.burning-crusade.com/database/?item=27745</t>
  </si>
  <si>
    <r>
      <t xml:space="preserve">93.16 / </t>
    </r>
    <r>
      <rPr>
        <color rgb="FFFF9900"/>
      </rPr>
      <t>113.16</t>
    </r>
  </si>
  <si>
    <t xml:space="preserve">Leather: </t>
  </si>
  <si>
    <t>Gladiator's Chain Armor</t>
  </si>
  <si>
    <t>https://www.burning-crusade.com/database/?item=28334</t>
  </si>
  <si>
    <t>Shard Encrusted Breastplate</t>
  </si>
  <si>
    <t>https://www.burning-crusade.com/database/?item=27823</t>
  </si>
  <si>
    <r>
      <t xml:space="preserve">39.52 / </t>
    </r>
    <r>
      <rPr>
        <color rgb="FFFF9900"/>
      </rPr>
      <t>54.52</t>
    </r>
  </si>
  <si>
    <t>Laughing Skull Battle-Harness</t>
  </si>
  <si>
    <t>https://www.burning-crusade.com/database/?item=28186</t>
  </si>
  <si>
    <r>
      <t xml:space="preserve">103.44 / </t>
    </r>
    <r>
      <rPr>
        <color rgb="FFFF9900"/>
      </rPr>
      <t>150.34</t>
    </r>
  </si>
  <si>
    <r>
      <t xml:space="preserve">59.7 / </t>
    </r>
    <r>
      <rPr>
        <color rgb="FFFF9900"/>
      </rPr>
      <t>94.7</t>
    </r>
  </si>
  <si>
    <r>
      <t xml:space="preserve">98.39 / </t>
    </r>
    <r>
      <rPr>
        <color rgb="FFFF9900"/>
      </rPr>
      <t>115.59</t>
    </r>
  </si>
  <si>
    <t>Natasha's Arcane Filament</t>
  </si>
  <si>
    <t>https://www.burning-crusade.com/database/?item=31693</t>
  </si>
  <si>
    <t>Ebon Netherscale Belt</t>
  </si>
  <si>
    <r>
      <t xml:space="preserve">123.1 / </t>
    </r>
    <r>
      <rPr>
        <color rgb="FFFF9900"/>
      </rPr>
      <t>149.9</t>
    </r>
  </si>
  <si>
    <t>https://www.burning-crusade.com/database/?item=29516</t>
  </si>
  <si>
    <t>Felstalker Belt</t>
  </si>
  <si>
    <r>
      <t xml:space="preserve">113.32 / </t>
    </r>
    <r>
      <rPr>
        <color rgb="FFFF9900"/>
      </rPr>
      <t>140.12</t>
    </r>
  </si>
  <si>
    <t>https://www.burning-crusade.com/database/?item=25695</t>
  </si>
  <si>
    <t>Rune-Engraved Belt</t>
  </si>
  <si>
    <t>Fel Embers - HFC Quest (Ally)</t>
  </si>
  <si>
    <r>
      <t xml:space="preserve">77.88 / </t>
    </r>
    <r>
      <rPr>
        <color rgb="FFFF9900"/>
      </rPr>
      <t>112.88</t>
    </r>
  </si>
  <si>
    <t>https://www.burning-crusade.com/database/?item=25789</t>
  </si>
  <si>
    <t>Girdle of Ferocity</t>
  </si>
  <si>
    <t>22 Int</t>
  </si>
  <si>
    <t>https://www.burning-crusade.com/database/?item=29261</t>
  </si>
  <si>
    <t>General's Linked Girdle</t>
  </si>
  <si>
    <r>
      <t xml:space="preserve">57.63 / </t>
    </r>
    <r>
      <rPr>
        <color rgb="FFFF9900"/>
      </rPr>
      <t>99.63</t>
    </r>
  </si>
  <si>
    <t>(2) set bonus +35 hit</t>
  </si>
  <si>
    <t>19 Resil &amp; 18 Int</t>
  </si>
  <si>
    <t>https://www.burning-crusade.com/database/?item=28629</t>
  </si>
  <si>
    <t>Gladiator's Wyrmhide Spaulders</t>
  </si>
  <si>
    <t>Blessed Scale Girdle</t>
  </si>
  <si>
    <t>15 Int</t>
  </si>
  <si>
    <t>https://www.burning-crusade.com/database/?item=29180</t>
  </si>
  <si>
    <t>https://www.burning-crusade.com/database/?item=28139</t>
  </si>
  <si>
    <r>
      <t xml:space="preserve">118.8 / </t>
    </r>
    <r>
      <rPr>
        <color rgb="FFFF9900"/>
      </rPr>
      <t>158.8</t>
    </r>
  </si>
  <si>
    <t>Elekk Hide Spaulders</t>
  </si>
  <si>
    <t>The Fallen Exarch - Terokkar Forest Quest</t>
  </si>
  <si>
    <t>https://www.burning-crusade.com/database/?item=31797</t>
  </si>
  <si>
    <r>
      <t xml:space="preserve">57.59 / </t>
    </r>
    <r>
      <rPr>
        <color rgb="FFFF9900"/>
      </rPr>
      <t>77.59</t>
    </r>
  </si>
  <si>
    <t>Lunar-Claw Pauldrons</t>
  </si>
  <si>
    <t>Mech - Mechano-Lord Capacitus</t>
  </si>
  <si>
    <t>https://www.burning-crusade.com/database/?item=28255</t>
  </si>
  <si>
    <r>
      <t xml:space="preserve">51.14 / </t>
    </r>
    <r>
      <rPr>
        <color rgb="FFFF9900"/>
      </rPr>
      <t>71.14</t>
    </r>
  </si>
  <si>
    <t>Wyrmscale Greaves</t>
  </si>
  <si>
    <t>6 Mp5 &amp; 32 Int</t>
  </si>
  <si>
    <t>https://www.burning-crusade.com/database/?item=30534</t>
  </si>
  <si>
    <t>Emerald-Scale Greaves</t>
  </si>
  <si>
    <t>5 Mp5 &amp; 20 Int</t>
  </si>
  <si>
    <t>https://www.burning-crusade.com/database/?item=28219</t>
  </si>
  <si>
    <t>Ogre Slayer's Cover</t>
  </si>
  <si>
    <t>Cho'war the Pillager - Nagrand Quest</t>
  </si>
  <si>
    <t>Bracers of Shirrak</t>
  </si>
  <si>
    <t>Barbaric Legstraps</t>
  </si>
  <si>
    <t>https://www.burning-crusade.com/database/?item=25777</t>
  </si>
  <si>
    <t>7 Mp5 &amp; 17 Int</t>
  </si>
  <si>
    <t>https://www.burning-crusade.com/database/?item=27773</t>
  </si>
  <si>
    <t>Scaled Greaves of Patience</t>
  </si>
  <si>
    <t>N OHF - Captain Skarloc</t>
  </si>
  <si>
    <t>4 Mp5 &amp; 13 Int</t>
  </si>
  <si>
    <t>https://www.burning-crusade.com/database/?item=27430</t>
  </si>
  <si>
    <t>Mag'hari Huntsman's Leggings</t>
  </si>
  <si>
    <r>
      <t xml:space="preserve">43.57 / </t>
    </r>
    <r>
      <rPr>
        <color rgb="FFFF9900"/>
      </rPr>
      <t>60.77</t>
    </r>
  </si>
  <si>
    <t>12 Int</t>
  </si>
  <si>
    <t>https://www.burning-crusade.com/database/?item=28173</t>
  </si>
  <si>
    <t>Gladiator's Linked Leggings</t>
  </si>
  <si>
    <t>28 Resil &amp; 25 Int</t>
  </si>
  <si>
    <t>https://www.burning-crusade.com/database/?item=26001</t>
  </si>
  <si>
    <t>Greaves of Desolation</t>
  </si>
  <si>
    <r>
      <t xml:space="preserve">125.42 / </t>
    </r>
    <r>
      <rPr>
        <color rgb="FFFF9900"/>
      </rPr>
      <t>152.22</t>
    </r>
  </si>
  <si>
    <t>(2) Set Bonus +20 Hit</t>
  </si>
  <si>
    <t>https://www.burning-crusade.com/database/?item=27936</t>
  </si>
  <si>
    <t>Beast Lord Leggings</t>
  </si>
  <si>
    <t>7 Mp5 &amp; 19 Int</t>
  </si>
  <si>
    <t>https://www.burning-crusade.com/database/?item=27874</t>
  </si>
  <si>
    <t>Windhawk Hauberk</t>
  </si>
  <si>
    <t>Leatherworking BoP - Requires Tribal LW</t>
  </si>
  <si>
    <t>https://www.burning-crusade.com/database/?item=29522</t>
  </si>
  <si>
    <t>Swiftsteel Gloves</t>
  </si>
  <si>
    <t>https://www.burning-crusade.com/database/?item=23526</t>
  </si>
  <si>
    <t>Gauntlets of the Redeemed Vindicator</t>
  </si>
  <si>
    <t>Deathblow to the Legion - Netherstorm Quest</t>
  </si>
  <si>
    <r>
      <t xml:space="preserve">155.4 / </t>
    </r>
    <r>
      <rPr>
        <color rgb="FFFF9900"/>
      </rPr>
      <t>202.3</t>
    </r>
  </si>
  <si>
    <t>https://www.burning-crusade.com/database/?item=30370</t>
  </si>
  <si>
    <t>Gladiator's Chain Gauntlets</t>
  </si>
  <si>
    <t>18 Resil +5% dmg on multishot</t>
  </si>
  <si>
    <t>https://www.burning-crusade.com/database/?item=28335</t>
  </si>
  <si>
    <t>Anchorite's Robe</t>
  </si>
  <si>
    <r>
      <t xml:space="preserve">57.41 / </t>
    </r>
    <r>
      <rPr>
        <color rgb="FFFF9900"/>
      </rPr>
      <t>92.41</t>
    </r>
  </si>
  <si>
    <r>
      <t xml:space="preserve">80.29 / </t>
    </r>
    <r>
      <rPr>
        <color rgb="FFFF9900"/>
      </rPr>
      <t>122.29</t>
    </r>
  </si>
  <si>
    <t>General's Chain Sabatons</t>
  </si>
  <si>
    <t>18 Resil &amp; 18 Int</t>
  </si>
  <si>
    <t>https://www.burning-crusade.com/database/?item=28449</t>
  </si>
  <si>
    <t>Boots of the Endless Hunt</t>
  </si>
  <si>
    <t>6 Mp5 &amp; 23 Int</t>
  </si>
  <si>
    <t>https://www.burning-crusade.com/database/?item=29262</t>
  </si>
  <si>
    <t>Outland Striders</t>
  </si>
  <si>
    <t>Arc - Zereketh the Unbound</t>
  </si>
  <si>
    <t>https://www.burning-crusade.com/database/?item=28384</t>
  </si>
  <si>
    <t>Fleet Refugee's Boots</t>
  </si>
  <si>
    <t>Helping the Lost Find Their Way - Terokkar Forest Quest</t>
  </si>
  <si>
    <t>https://www.burning-crusade.com/database/?item=25951</t>
  </si>
  <si>
    <t>Tunic of the Nightwatcher</t>
  </si>
  <si>
    <t>N UB - Swamplord Musel'ek</t>
  </si>
  <si>
    <t>https://www.burning-crusade.com/database/?item=24455</t>
  </si>
  <si>
    <t>Sky-Hunter Swift Boots</t>
  </si>
  <si>
    <t>5 Mp5 &amp; 24 Int</t>
  </si>
  <si>
    <t>https://www.burning-crusade.com/database/?item=27915</t>
  </si>
  <si>
    <t>Gladiator's Wyrmhide Tunic</t>
  </si>
  <si>
    <t>https://www.burning-crusade.com/database/?item=28140</t>
  </si>
  <si>
    <r>
      <t xml:space="preserve">56.53 / </t>
    </r>
    <r>
      <rPr>
        <color rgb="FFFF9900"/>
      </rPr>
      <t>91.53</t>
    </r>
  </si>
  <si>
    <t>Windhawk Bracers</t>
  </si>
  <si>
    <t>2 int</t>
  </si>
  <si>
    <r>
      <t xml:space="preserve">85.69 / </t>
    </r>
    <r>
      <rPr>
        <color rgb="FFFF9900"/>
      </rPr>
      <t>105.69</t>
    </r>
  </si>
  <si>
    <t>https://www.burning-crusade.com/database/?item=29523</t>
  </si>
  <si>
    <r>
      <t xml:space="preserve">69.1 / </t>
    </r>
    <r>
      <rPr>
        <color rgb="FFFF9900"/>
      </rPr>
      <t>89.1</t>
    </r>
  </si>
  <si>
    <t>Moon-Touched Bands</t>
  </si>
  <si>
    <t>General's Chain Girdle</t>
  </si>
  <si>
    <t>https://www.burning-crusade.com/database/?item=27483</t>
  </si>
  <si>
    <t xml:space="preserve">18 Resil </t>
  </si>
  <si>
    <t>https://www.burning-crusade.com/database/?item=28450</t>
  </si>
  <si>
    <t>Mana Infused Wristguards</t>
  </si>
  <si>
    <t>https://www.burning-crusade.com/database/?item=29955</t>
  </si>
  <si>
    <t>Girdle of the Blasted Reaches</t>
  </si>
  <si>
    <t>General's Wyrmhide Bracers</t>
  </si>
  <si>
    <t>https://www.burning-crusade.com/database/?item=27478</t>
  </si>
  <si>
    <t>https://www.burning-crusade.com/database/?item=28448</t>
  </si>
  <si>
    <t>Overseer's Signet</t>
  </si>
  <si>
    <t>Shuttind Down Manaforge Ara - NS Quest (Aldor)</t>
  </si>
  <si>
    <t>https://www.burning-crusade.com/database/?item=30365</t>
  </si>
  <si>
    <t>Starlight Gauntlets</t>
  </si>
  <si>
    <t>https://www.burning-crusade.com/database/?item=24452</t>
  </si>
  <si>
    <r>
      <t xml:space="preserve">57.63 / </t>
    </r>
    <r>
      <rPr>
        <color rgb="FFFF9900"/>
      </rPr>
      <t>99.63</t>
    </r>
  </si>
  <si>
    <t>Gloves of Pandemonium</t>
  </si>
  <si>
    <r>
      <t xml:space="preserve">57.72 / </t>
    </r>
    <r>
      <rPr>
        <color rgb="FFFF9900"/>
      </rPr>
      <t>74.92</t>
    </r>
  </si>
  <si>
    <t>https://www.burning-crusade.com/database/?item=31149</t>
  </si>
  <si>
    <t>Gladiator's Wyrmhide Gloves</t>
  </si>
  <si>
    <t>22 Resil</t>
  </si>
  <si>
    <t>https://www.burning-crusade.com/database/?item=28136</t>
  </si>
  <si>
    <t>Grips of the Lunar Eclipse</t>
  </si>
  <si>
    <t>https://www.burning-crusade.com/database/?item=28214</t>
  </si>
  <si>
    <t>NA</t>
  </si>
  <si>
    <t>Harmony's Touch</t>
  </si>
  <si>
    <t>Building a Perimeter - Netherstorm Quest</t>
  </si>
  <si>
    <t>https://www.burning-crusade.com/database/?item=29784</t>
  </si>
  <si>
    <t>Mark of Vindication</t>
  </si>
  <si>
    <t>30 Mark of Thrallmar/ Honor Hold</t>
  </si>
  <si>
    <t>Proc: Chance on spell hit to restore mana</t>
  </si>
  <si>
    <t>https://www.burning-crusade.com/database/?item=27926</t>
  </si>
  <si>
    <t>Windhawk Belt</t>
  </si>
  <si>
    <t>https://www.burning-crusade.com/database/?item=29524</t>
  </si>
  <si>
    <r>
      <t xml:space="preserve">85.58 / </t>
    </r>
    <r>
      <rPr>
        <color rgb="FFFF9900"/>
      </rPr>
      <t>120.58</t>
    </r>
  </si>
  <si>
    <t>Gladiator's Chain Leggings</t>
  </si>
  <si>
    <t>https://www.burning-crusade.com/database/?item=28332</t>
  </si>
  <si>
    <t>Moonrage Girdle</t>
  </si>
  <si>
    <t>SV - Hydromancer Thespia</t>
  </si>
  <si>
    <t>Figurine - Felsteel Boar</t>
  </si>
  <si>
    <t>Summons a Felsteel Boar to fight for 30s</t>
  </si>
  <si>
    <t>https://www.burning-crusade.com/database/?item=24124</t>
  </si>
  <si>
    <t>https://www.burning-crusade.com/database/?item=27783</t>
  </si>
  <si>
    <t>Relic</t>
  </si>
  <si>
    <t>Totem of the Astral Winds</t>
  </si>
  <si>
    <t>Get This</t>
  </si>
  <si>
    <t>Increases the AP bonus on Windfury Weapon attacks by 80</t>
  </si>
  <si>
    <t>https://www.burning-crusade.com/database/?item=27815</t>
  </si>
  <si>
    <t>Stormfury Totem</t>
  </si>
  <si>
    <t>Reduces the mana cost of Stormstrike by 22</t>
  </si>
  <si>
    <t>https://www.burning-crusade.com/database/?item=31031</t>
  </si>
  <si>
    <t>Totem of the Thunderhead</t>
  </si>
  <si>
    <t>Water Shield grants an additional 27 Mp5 on trigger and 2 Mp5 passive</t>
  </si>
  <si>
    <t>https://www.burning-crusade.com/database/?item=24413</t>
  </si>
  <si>
    <t>Blackwhelp Belt</t>
  </si>
  <si>
    <t>Whelps of the Wyrmcult - BEM Quest</t>
  </si>
  <si>
    <t>https://www.burning-crusade.com/database/?item=31513</t>
  </si>
  <si>
    <t>Totem of Impact</t>
  </si>
  <si>
    <t>15 Mark of Thrallmar/ Honor Hold</t>
  </si>
  <si>
    <t>Increases dmg of shocks by 46</t>
  </si>
  <si>
    <t>https://www.burning-crusade.com/database/?item=27947</t>
  </si>
  <si>
    <t>General's Wyrmhide Belt</t>
  </si>
  <si>
    <t>https://www.burning-crusade.com/database/?item=28446</t>
  </si>
  <si>
    <r>
      <t xml:space="preserve">87.39 / </t>
    </r>
    <r>
      <rPr>
        <color rgb="FFFF9900"/>
      </rPr>
      <t>122.39</t>
    </r>
  </si>
  <si>
    <t>Dragonmaw</t>
  </si>
  <si>
    <t>https://www.burning-crusade.com/database/?item=28438#created-by</t>
  </si>
  <si>
    <r>
      <t xml:space="preserve">122.16 / </t>
    </r>
    <r>
      <rPr>
        <color rgb="FFFF9900"/>
      </rPr>
      <t>134.96</t>
    </r>
  </si>
  <si>
    <t xml:space="preserve">Black Planar Edge </t>
  </si>
  <si>
    <t>BoP Blacksmithing - Requires Master Axesmith</t>
  </si>
  <si>
    <t>https://www.burning-crusade.com/database/?item=28432</t>
  </si>
  <si>
    <t>Gladiator's Cleaver/Pummeler</t>
  </si>
  <si>
    <t xml:space="preserve">Drakefist Hammer </t>
  </si>
  <si>
    <t xml:space="preserve">The Planar Edge </t>
  </si>
  <si>
    <t>https://www.burning-crusade.com/database/?item=28431</t>
  </si>
  <si>
    <t>Tempest Leggings</t>
  </si>
  <si>
    <t>https://www.burning-crusade.com/database/?item=29141</t>
  </si>
  <si>
    <t xml:space="preserve">The Bladefist </t>
  </si>
  <si>
    <t>Kurenai Kilt</t>
  </si>
  <si>
    <t>Kurenai - Revered (Ally)</t>
  </si>
  <si>
    <t>https://www.burning-crusade.com/database/?item=29142</t>
  </si>
  <si>
    <t>Reflex Blades</t>
  </si>
  <si>
    <t>Moonchild Leggings</t>
  </si>
  <si>
    <t>https://www.burning-crusade.com/database/?item=27492</t>
  </si>
  <si>
    <t xml:space="preserve">Demonblood Eviscerator </t>
  </si>
  <si>
    <t>The Harvester of Souls</t>
  </si>
  <si>
    <t>https://www.burning-crusade.com/database/?item=27872</t>
  </si>
  <si>
    <t>Bloodskull Destroyer</t>
  </si>
  <si>
    <t>Haramad's Leggings of the Third Coin</t>
  </si>
  <si>
    <t>Undercutting the Competition - MT Quest</t>
  </si>
  <si>
    <t>https://www.burning-crusade.com/database/?item=29343</t>
  </si>
  <si>
    <t xml:space="preserve">Claw of the Watcher </t>
  </si>
  <si>
    <t>Wild Stalker Boots</t>
  </si>
  <si>
    <t>H Ramps - Watchkeeper Gargolmar</t>
  </si>
  <si>
    <t>https://www.burning-crusade.com/database/?item=27450</t>
  </si>
  <si>
    <t>Gladiator's Wyrmhide Legguards</t>
  </si>
  <si>
    <t>29 Resil</t>
  </si>
  <si>
    <t>https://www.burning-crusade.com/database/?item=28138</t>
  </si>
  <si>
    <t xml:space="preserve">Bloodskull Destroyer </t>
  </si>
  <si>
    <r>
      <t xml:space="preserve">59.88 / </t>
    </r>
    <r>
      <rPr>
        <color rgb="FFFF9900"/>
      </rPr>
      <t>101.88</t>
    </r>
  </si>
  <si>
    <t>Leggings of the Third Coin</t>
  </si>
  <si>
    <t>Levixus the Soul Caller - Auchindoun Quest</t>
  </si>
  <si>
    <t>https://www.burning-crusade.com/database/?item=29314</t>
  </si>
  <si>
    <t>Truestrike Ring</t>
  </si>
  <si>
    <t>https://www.burning-crusade.com/database/?item=31326</t>
  </si>
  <si>
    <t>Shattarath Jumpers</t>
  </si>
  <si>
    <t>3int</t>
  </si>
  <si>
    <t>Shimmering Azure Boots</t>
  </si>
  <si>
    <t>Securing the Celestial Ridge - NS Quest</t>
  </si>
  <si>
    <t>https://www.burning-crusade.com/database/?item=29808</t>
  </si>
  <si>
    <t>Moonstrider Boots</t>
  </si>
  <si>
    <t>https://www.burning-crusade.com/database/?item=27914</t>
  </si>
  <si>
    <t>General's Wyrmhide Boots</t>
  </si>
  <si>
    <t>https://www.burning-crusade.com/database/?item=28447</t>
  </si>
  <si>
    <r>
      <t xml:space="preserve">42.87 / </t>
    </r>
    <r>
      <rPr>
        <color rgb="FFFF9900"/>
      </rPr>
      <t>57.87</t>
    </r>
  </si>
  <si>
    <r>
      <rPr>
        <color rgb="FF000000"/>
      </rPr>
      <t xml:space="preserve">Set Bonus EP in </t>
    </r>
    <r>
      <rPr>
        <color rgb="FFFF9900"/>
      </rPr>
      <t>orange</t>
    </r>
  </si>
  <si>
    <t>Gadgetstorm Goggles</t>
  </si>
  <si>
    <t>https://www.burning-crusade.com/database/?item=32476</t>
  </si>
  <si>
    <t>Gladiator's Mail Helm</t>
  </si>
  <si>
    <t>https://www.burning-crusade.com/database/?item=27471</t>
  </si>
  <si>
    <r>
      <t xml:space="preserve">120.12 / </t>
    </r>
    <r>
      <rPr>
        <color rgb="FFFF9900"/>
      </rPr>
      <t>139.52</t>
    </r>
  </si>
  <si>
    <t>19.6 EP from Set Bonus</t>
  </si>
  <si>
    <t>Ryngo's Band of Ingenuity</t>
  </si>
  <si>
    <t>Lightning Crown</t>
  </si>
  <si>
    <t>https://www.burning-crusade.com/database/?item=28394</t>
  </si>
  <si>
    <t>https://www.burning-crusade.com/database/?item=31330</t>
  </si>
  <si>
    <t>Scintillating Coral Band</t>
  </si>
  <si>
    <t>https://www.burning-crusade.com/database/?item=27784</t>
  </si>
  <si>
    <t>Exorcist's Mail Helm</t>
  </si>
  <si>
    <t>https://www.burning-crusade.com/database/?item=28758</t>
  </si>
  <si>
    <t>Quiver</t>
  </si>
  <si>
    <t>Smuggler's Ammo Pouch</t>
  </si>
  <si>
    <t>Tidefury Helm</t>
  </si>
  <si>
    <t>The Consortium - Honored</t>
  </si>
  <si>
    <t>15% Ranged Attack Speed</t>
  </si>
  <si>
    <t>https://www.burning-crusade.com/database/?item=29118</t>
  </si>
  <si>
    <t>https://www.burning-crusade.com/database/?item=28349</t>
  </si>
  <si>
    <t>Clefthoof Hide Quiver</t>
  </si>
  <si>
    <t>The Mag'har - Honored</t>
  </si>
  <si>
    <r>
      <t xml:space="preserve">Below Hit Cap / </t>
    </r>
    <r>
      <rPr>
        <color rgb="FFE06666"/>
      </rPr>
      <t>Above Hit Cap</t>
    </r>
  </si>
  <si>
    <t>https://www.burning-crusade.com/database/?item=29143</t>
  </si>
  <si>
    <t>Shamanistic Helmet of Second Sight</t>
  </si>
  <si>
    <t>Worg Hide Quiver</t>
  </si>
  <si>
    <t>Kurenai - Honored</t>
  </si>
  <si>
    <t>https://www.burning-crusade.com/database/?item=31107</t>
  </si>
  <si>
    <t>https://www.burning-crusade.com/database/?item=29144</t>
  </si>
  <si>
    <r>
      <t xml:space="preserve">99.35 / </t>
    </r>
    <r>
      <rPr>
        <color rgb="FFFF9900"/>
      </rPr>
      <t>130.85</t>
    </r>
  </si>
  <si>
    <t>Ancient Sinew Wrapped Lamina</t>
  </si>
  <si>
    <t>Mature Blue Dragon Sinew Vanilla Quest - Azuregos</t>
  </si>
  <si>
    <t>https://www.burning-crusade.com/database/?item=18714</t>
  </si>
  <si>
    <t>Ammo</t>
  </si>
  <si>
    <t>Warden's Arrow (Arrow)</t>
  </si>
  <si>
    <t>Cenarion Expidition - Revered</t>
  </si>
  <si>
    <t>37.7 DPS</t>
  </si>
  <si>
    <t>https://www.burning-crusade.com/database/?item=24412</t>
  </si>
  <si>
    <r>
      <t xml:space="preserve">61.7 / </t>
    </r>
    <r>
      <rPr>
        <color rgb="FFE06666"/>
      </rPr>
      <t>20.4</t>
    </r>
  </si>
  <si>
    <t>Adamantite Shells (Bullet)</t>
  </si>
  <si>
    <t>Engineering</t>
  </si>
  <si>
    <t>43.0 DPS</t>
  </si>
  <si>
    <t>https://www.burning-crusade.com/database/?item=23773</t>
  </si>
  <si>
    <r>
      <t xml:space="preserve">55.9 / </t>
    </r>
    <r>
      <rPr>
        <color rgb="FFE06666"/>
      </rPr>
      <t>23.3</t>
    </r>
  </si>
  <si>
    <t>Weapons</t>
  </si>
  <si>
    <t>Gladiator's Heavy Crossbow</t>
  </si>
  <si>
    <t>https://www.burning-crusade.com/database/?item=28294</t>
  </si>
  <si>
    <t>Marksman's Bow</t>
  </si>
  <si>
    <t>Mask of Inner Fire</t>
  </si>
  <si>
    <t>https://www.burning-crusade.com/database/?item=27993</t>
  </si>
  <si>
    <t>Veteran's Musket</t>
  </si>
  <si>
    <t>Don Santos' Famous Hunting Rifle</t>
  </si>
  <si>
    <t>Proc: 250 AP for 10s</t>
  </si>
  <si>
    <t>https://www.burning-crusade.com/database/?item=31323</t>
  </si>
  <si>
    <t>Idol</t>
  </si>
  <si>
    <t>Idol of the Avenger</t>
  </si>
  <si>
    <t>Ornate Khorium Rifle</t>
  </si>
  <si>
    <t>Increases the dmg of Wrath by 25</t>
  </si>
  <si>
    <t>https://www.burning-crusade.com/database/?item=31025</t>
  </si>
  <si>
    <t>Ivory Idol of the Moongoddess</t>
  </si>
  <si>
    <t>Increases the dmg of Starfire by 55</t>
  </si>
  <si>
    <t>https://www.burning-crusade.com/database/?item=27518</t>
  </si>
  <si>
    <t>Valanos' Longbow</t>
  </si>
  <si>
    <t>10 Int</t>
  </si>
  <si>
    <t>https://www.burning-crusade.com/database/?item=31303</t>
  </si>
  <si>
    <t>Idol of the Raven Goddess</t>
  </si>
  <si>
    <t>Vanquish the Raven God - Druid Quest</t>
  </si>
  <si>
    <t>Adds 20 spell crit to moonkin form aura</t>
  </si>
  <si>
    <t>https://www.burning-crusade.com/database/?item=32387</t>
  </si>
  <si>
    <t>Telescopic Sharprifle</t>
  </si>
  <si>
    <t>Torc of the Sethekk Prophet</t>
  </si>
  <si>
    <t>Emberhawk Crossbow</t>
  </si>
  <si>
    <t xml:space="preserve">Brother Against Brother - Auchindoun </t>
  </si>
  <si>
    <t>https://www.burning-crusade.com/database/?item=29333</t>
  </si>
  <si>
    <t>https://www.burning-crusade.com/database/?item=28397</t>
  </si>
  <si>
    <t>Skyfire Hawk-Bow</t>
  </si>
  <si>
    <t>SH - Warbringer O'Mrogg</t>
  </si>
  <si>
    <t>Melmorta's Twilight Longbow</t>
  </si>
  <si>
    <t>15 Stam</t>
  </si>
  <si>
    <t>https://www.burning-crusade.com/database/?item=27987</t>
  </si>
  <si>
    <t>Wrathfire Hand-Cannon</t>
  </si>
  <si>
    <t>https://www.burning-crusade.com/database/?item=27898</t>
  </si>
  <si>
    <t>Lohn'goron, Bow of the Torn-Heart</t>
  </si>
  <si>
    <t>Bloodwarder's Rifle</t>
  </si>
  <si>
    <t>7 Stam</t>
  </si>
  <si>
    <t>https://www.burning-crusade.com/database/?item=31000</t>
  </si>
  <si>
    <t>Hemet's Elekk Gun</t>
  </si>
  <si>
    <t>https://www.burning-crusade.com/database/?item=25639</t>
  </si>
  <si>
    <t>Sonic Spear</t>
  </si>
  <si>
    <r>
      <t xml:space="preserve">31.05 / </t>
    </r>
    <r>
      <rPr>
        <color rgb="FFFF9900"/>
      </rPr>
      <t>46.05</t>
    </r>
  </si>
  <si>
    <t>50 Arcane Dmg only</t>
  </si>
  <si>
    <t>https://www.burning-crusade.com/database/?item=27903</t>
  </si>
  <si>
    <t>Gladiator's Mail Spaulders</t>
  </si>
  <si>
    <t>Hellforged Halberd</t>
  </si>
  <si>
    <t>Honor Hold - Revered</t>
  </si>
  <si>
    <t>https://www.burning-crusade.com/database/?item=27473</t>
  </si>
  <si>
    <t>https://www.burning-crusade.com/database/?item=29166</t>
  </si>
  <si>
    <t>Blackened Spear</t>
  </si>
  <si>
    <t>Thrallmar - Revered</t>
  </si>
  <si>
    <t>Khadgar's Knapsack</t>
  </si>
  <si>
    <t>Pauldrons of Wild Magic</t>
  </si>
  <si>
    <t>https://www.burning-crusade.com/database/?item=29167</t>
  </si>
  <si>
    <t>https://www.burning-crusade.com/database/?item=29273</t>
  </si>
  <si>
    <t>https://www.burning-crusade.com/database/?item=32078</t>
  </si>
  <si>
    <t>Quantum Blade</t>
  </si>
  <si>
    <r>
      <t xml:space="preserve">63.32 / </t>
    </r>
    <r>
      <rPr>
        <color rgb="FFFF9900"/>
      </rPr>
      <t>94.82</t>
    </r>
  </si>
  <si>
    <t>https://www.burning-crusade.com/database/?item=29356</t>
  </si>
  <si>
    <t>Axe of the Nexus-Kings</t>
  </si>
  <si>
    <t>https://www.burning-crusade.com/database/?item=27829</t>
  </si>
  <si>
    <t>Gladiator's Painsaw</t>
  </si>
  <si>
    <t>Terokk's Legacy - Auchindoun Quest</t>
  </si>
  <si>
    <t>https://www.burning-crusade.com/database/?item=28300</t>
  </si>
  <si>
    <t>Terokk's Quill</t>
  </si>
  <si>
    <t>https://www.burning-crusade.com/database/?item=29329</t>
  </si>
  <si>
    <t>Reaver of the Infinites</t>
  </si>
  <si>
    <t>https://www.burning-crusade.com/database/?item=28222</t>
  </si>
  <si>
    <t>Tidefury Shoulderguards</t>
  </si>
  <si>
    <t>SH - O'mrogg</t>
  </si>
  <si>
    <t>https://www.burning-crusade.com/database/?item=27802</t>
  </si>
  <si>
    <t>1H</t>
  </si>
  <si>
    <t>Gladiator's Cleaver</t>
  </si>
  <si>
    <t>https://www.burning-crusade.com/database/?item=28308</t>
  </si>
  <si>
    <t>Gladiator's Hacker</t>
  </si>
  <si>
    <t>https://www.burning-crusade.com/database/?item=28309</t>
  </si>
  <si>
    <t>Stellaris</t>
  </si>
  <si>
    <t>https://www.burning-crusade.com/database/?item=28263</t>
  </si>
  <si>
    <t>Latro's Shifting Sword</t>
  </si>
  <si>
    <t>Phosphorescent Blade</t>
  </si>
  <si>
    <t>https://www.burning-crusade.com/database/?item=27673</t>
  </si>
  <si>
    <t>Ameer's Impulse Taser</t>
  </si>
  <si>
    <t>Nexus-King Salhadaar - Netherstorm Quest</t>
  </si>
  <si>
    <t>https://www.burning-crusade.com/database/?item=30011</t>
  </si>
  <si>
    <t>Bloodfire Greatstaff</t>
  </si>
  <si>
    <t>https://www.burning-crusade.com/database/?item=28188</t>
  </si>
  <si>
    <t>Netherstrike Breastplate</t>
  </si>
  <si>
    <t>Leatherworking BoP - Req. Dragonscale LW</t>
  </si>
  <si>
    <r>
      <t xml:space="preserve">118.55 / </t>
    </r>
    <r>
      <rPr>
        <color rgb="FFFF9900"/>
      </rPr>
      <t>141.55</t>
    </r>
  </si>
  <si>
    <t>(3) Set Bonus +23 Spell Dmg</t>
  </si>
  <si>
    <t>https://www.burning-crusade.com/database/?item=29519</t>
  </si>
  <si>
    <t>Gladiator's Mail Armor</t>
  </si>
  <si>
    <t>https://www.burning-crusade.com/database/?item=27469</t>
  </si>
  <si>
    <t>Tidefury Chestpiece</t>
  </si>
  <si>
    <t>https://www.burning-crusade.com/database/?item=28231</t>
  </si>
  <si>
    <r>
      <t xml:space="preserve">85.85 / </t>
    </r>
    <r>
      <rPr>
        <color rgb="FFFF9900"/>
      </rPr>
      <t>117.35</t>
    </r>
  </si>
  <si>
    <t>Healing</t>
  </si>
  <si>
    <t>Set Bonus EP in orange</t>
  </si>
  <si>
    <t>Insightful Earthstone Diamond</t>
  </si>
  <si>
    <t>Teardrop Living Ruby</t>
  </si>
  <si>
    <t>Luminous Noble Topaz</t>
  </si>
  <si>
    <t>Royal Nightseye / Purified Shadow Pearl</t>
  </si>
  <si>
    <t>Whitemend Hood</t>
  </si>
  <si>
    <t>(2) Set Bonus</t>
  </si>
  <si>
    <t>https://www.burning-crusade.com/database/?item=24264</t>
  </si>
  <si>
    <t>Powerheal 4000 Lens</t>
  </si>
  <si>
    <t>9 healing</t>
  </si>
  <si>
    <t>https://www.burning-crusade.com/database/?item=32495</t>
  </si>
  <si>
    <t>Worldfire Chestguard</t>
  </si>
  <si>
    <t>https://www.burning-crusade.com/database/?item=28391</t>
  </si>
  <si>
    <t>Hallowed Crown</t>
  </si>
  <si>
    <t>Netherstrike Bracers</t>
  </si>
  <si>
    <t>https://www.burning-crusade.com/database/?item=28413</t>
  </si>
  <si>
    <r>
      <t xml:space="preserve">59.37 / </t>
    </r>
    <r>
      <rPr>
        <color rgb="FFFF9900"/>
      </rPr>
      <t>82.37</t>
    </r>
  </si>
  <si>
    <t>https://www.burning-crusade.com/database/?item=29521</t>
  </si>
  <si>
    <t>Scintillating Headdress of Second Sight</t>
  </si>
  <si>
    <t>https://www.burning-crusade.com/database/?item=27866</t>
  </si>
  <si>
    <t>General's Mail Bracers</t>
  </si>
  <si>
    <t>Watcher's Cowl</t>
  </si>
  <si>
    <t>Cenarion Expedition - Revered</t>
  </si>
  <si>
    <t>https://www.burning-crusade.com/database/?item=29174</t>
  </si>
  <si>
    <t>https://www.burning-crusade.com/database/?item=28638</t>
  </si>
  <si>
    <t>Collar of Command</t>
  </si>
  <si>
    <t>https://www.burning-crusade.com/database/?item=27410</t>
  </si>
  <si>
    <t>Wonderheal XT40 Shades</t>
  </si>
  <si>
    <t>World's End Bracers</t>
  </si>
  <si>
    <t>https://www.burning-crusade.com/database/?item=27522</t>
  </si>
  <si>
    <t>Gladiator's Mooncloth Hood</t>
  </si>
  <si>
    <t>https://www.burning-crusade.com/database/?item=31410</t>
  </si>
  <si>
    <t>https://www.burning-crusade.com/database/?item=32479</t>
  </si>
  <si>
    <t>Teron Gorefiend, I am... - SMV Quest</t>
  </si>
  <si>
    <t>5 healing</t>
  </si>
  <si>
    <t>Gladiator's Kodohide Hood</t>
  </si>
  <si>
    <t>https://www.burning-crusade.com/database/?item=31376</t>
  </si>
  <si>
    <t>Ghostly Headwrap</t>
  </si>
  <si>
    <t>The Cipher of Damnation 2nd Frag - SMV Q</t>
  </si>
  <si>
    <t>https://www.burning-crusade.com/database/?item=30931</t>
  </si>
  <si>
    <t>Karja's Medallion</t>
  </si>
  <si>
    <t>Shutting Down Manaforge Ara - NS Quest</t>
  </si>
  <si>
    <t>Hood of Primal Life</t>
  </si>
  <si>
    <t>https://www.burning-crusade.com/database/?item=29505</t>
  </si>
  <si>
    <t>https://www.burning-crusade.com/database/?item=30377</t>
  </si>
  <si>
    <t>Wave-Fury Vambraces</t>
  </si>
  <si>
    <t>H SV - Warlod Kalithresh</t>
  </si>
  <si>
    <t>https://www.burning-crusade.com/database/?item=29243</t>
  </si>
  <si>
    <t>Necklace of Eternal Hope</t>
  </si>
  <si>
    <t>https://www.burning-crusade.com/database/?item=29374</t>
  </si>
  <si>
    <t>Swampstone Necklace</t>
  </si>
  <si>
    <t>H UB - Swamplord Musel'ek</t>
  </si>
  <si>
    <r>
      <t xml:space="preserve">63.32 / </t>
    </r>
    <r>
      <rPr>
        <color rgb="FFFF9900"/>
      </rPr>
      <t>94.82</t>
    </r>
  </si>
  <si>
    <t>https://www.burning-crusade.com/database/?item=27766</t>
  </si>
  <si>
    <t>Choker of Fluid Thought</t>
  </si>
  <si>
    <t>Earth Mantle Handwraps</t>
  </si>
  <si>
    <t>SV - Mekgineer Steamrigger</t>
  </si>
  <si>
    <t>https://www.burning-crusade.com/database/?item=28419</t>
  </si>
  <si>
    <t>Necklace of Resplendent Hope</t>
  </si>
  <si>
    <t>Crown of the Forest Lord</t>
  </si>
  <si>
    <t>https://www.burning-crusade.com/database/?item=28233</t>
  </si>
  <si>
    <t>https://www.burning-crusade.com/database/?item=27763</t>
  </si>
  <si>
    <t>https://www.burning-crusade.com/database/?item=27793</t>
  </si>
  <si>
    <t>Reduces silence by 20%, useful for some boss fights</t>
  </si>
  <si>
    <t>Gladiator's Mail Gauntlets</t>
  </si>
  <si>
    <t>Moonglade Cowl</t>
  </si>
  <si>
    <t>https://www.burning-crusade.com/database/?item=27470</t>
  </si>
  <si>
    <t>https://www.burning-crusade.com/database/?item=28348</t>
  </si>
  <si>
    <t>Primal Mooncloth Shoulders</t>
  </si>
  <si>
    <t>Tailoring BoP - Requires Mooncloth Tailoring</t>
  </si>
  <si>
    <t>Thundercaller's Gauntlets</t>
  </si>
  <si>
    <t>Raven-Heart Headdress</t>
  </si>
  <si>
    <t>https://www.burning-crusade.com/database/?item=31280</t>
  </si>
  <si>
    <t>https://www.burning-crusade.com/database/?item=27409</t>
  </si>
  <si>
    <t>(3) Set Bonus: 5% Mana Regen</t>
  </si>
  <si>
    <t>https://www.burning-crusade.com/database/?item=21874</t>
  </si>
  <si>
    <t>Hallowed Paulders</t>
  </si>
  <si>
    <t>https://www.burning-crusade.com/database/?item=27775</t>
  </si>
  <si>
    <t>Gladiator's Mooncloth Mantle</t>
  </si>
  <si>
    <t>https://www.burning-crusade.com/database/?item=31412</t>
  </si>
  <si>
    <t>Pauldrons of Sufferance</t>
  </si>
  <si>
    <t>https://www.burning-crusade.com/database/?item=27433</t>
  </si>
  <si>
    <t>Vestia's Pauldrons of Inner Grace</t>
  </si>
  <si>
    <t>https://www.burning-crusade.com/database/?item=28250</t>
  </si>
  <si>
    <t>Livegiving Cloak</t>
  </si>
  <si>
    <t>Natasha's Guardian Cord</t>
  </si>
  <si>
    <t>https://www.burning-crusade.com/database/?item=31691</t>
  </si>
  <si>
    <t>https://www.burning-crusade.com/database/?item=31329</t>
  </si>
  <si>
    <t>Avian Cloak of Feathers</t>
  </si>
  <si>
    <t>https://www.burning-crusade.com/database/?item=27946</t>
  </si>
  <si>
    <t>Light-Touched Stole of Altruism</t>
  </si>
  <si>
    <t>https://www.burning-crusade.com/database/?item=29354</t>
  </si>
  <si>
    <t>Sethekk Oracle's Focus</t>
  </si>
  <si>
    <t>Brother Against Brother - Auchindoun Quest</t>
  </si>
  <si>
    <t>https://www.burning-crusade.com/database/?item=29334</t>
  </si>
  <si>
    <t>Bishop's Cloak</t>
  </si>
  <si>
    <t>https://www.burning-crusade.com/database/?item=29375</t>
  </si>
  <si>
    <t>Girdle of Living Flame</t>
  </si>
  <si>
    <t xml:space="preserve"> 3 spell crit</t>
  </si>
  <si>
    <t>Cloak of Scintillating Auras</t>
  </si>
  <si>
    <t>https://www.burning-crusade.com/database/?item=27743</t>
  </si>
  <si>
    <t>https://www.burning-crusade.com/database/?item=28373</t>
  </si>
  <si>
    <t>Living Ruby Pendant</t>
  </si>
  <si>
    <t>Wave-Song Girdle</t>
  </si>
  <si>
    <t>https://www.burning-crusade.com/database/?item=24110</t>
  </si>
  <si>
    <t>Cloak of the Everliving</t>
  </si>
  <si>
    <t>https://www.burning-crusade.com/database/?item=29244</t>
  </si>
  <si>
    <t>https://www.burning-crusade.com/database/?item=27448</t>
  </si>
  <si>
    <t>Diamond Prism of Recurrence</t>
  </si>
  <si>
    <t>N OHF - Epoch Hunter</t>
  </si>
  <si>
    <t>https://www.burning-crusade.com/database/?item=27440</t>
  </si>
  <si>
    <t>Cloak of Whispering Shells</t>
  </si>
  <si>
    <t>https://www.burning-crusade.com/database/?item=27789</t>
  </si>
  <si>
    <t>A'dal's Recovery Necklace</t>
  </si>
  <si>
    <t>Harbinger of Doom - TK Quest</t>
  </si>
  <si>
    <t>https://www.burning-crusade.com/database/?item=31749</t>
  </si>
  <si>
    <t>Netherstrike Belt</t>
  </si>
  <si>
    <t>Primal Mooncloth Robe</t>
  </si>
  <si>
    <r>
      <t xml:space="preserve">62.83 / </t>
    </r>
    <r>
      <rPr>
        <color rgb="FFFF9900"/>
      </rPr>
      <t>85.83</t>
    </r>
  </si>
  <si>
    <t>https://www.burning-crusade.com/database/?item=29520</t>
  </si>
  <si>
    <t>General's Mail Girdle</t>
  </si>
  <si>
    <t>https://www.burning-crusade.com/database/?item=21875</t>
  </si>
  <si>
    <t>Earthen Mark of Health</t>
  </si>
  <si>
    <t>Hallowed Garments</t>
  </si>
  <si>
    <t>https://www.burning-crusade.com/database/?item=25564</t>
  </si>
  <si>
    <t>https://www.burning-crusade.com/database/?item=28230</t>
  </si>
  <si>
    <t>https://www.burning-crusade.com/database/?item=28639</t>
  </si>
  <si>
    <t>Robe of Effervescent Light</t>
  </si>
  <si>
    <t>https://www.burning-crusade.com/database/?item=27506</t>
  </si>
  <si>
    <t>Gladiator's Mooncloth Robe</t>
  </si>
  <si>
    <t>https://www.burning-crusade.com/database/?item=31413</t>
  </si>
  <si>
    <t>Watcher's Tunic</t>
  </si>
  <si>
    <t>Forge Camp: Annihilated - Nagrand Quest</t>
  </si>
  <si>
    <t>https://www.burning-crusade.com/database/?item=25822</t>
  </si>
  <si>
    <t>Bands of the Benevolent</t>
  </si>
  <si>
    <t>https://www.burning-crusade.com/database/?item=29249</t>
  </si>
  <si>
    <t>Bindings of the Timewalker</t>
  </si>
  <si>
    <t>Keepers of Time - Exalted</t>
  </si>
  <si>
    <t>Gladiator's Kodohide Spaulders</t>
  </si>
  <si>
    <t>https://www.burning-crusade.com/database/?item=29183</t>
  </si>
  <si>
    <r>
      <t xml:space="preserve">126.18 / </t>
    </r>
    <r>
      <rPr>
        <color rgb="FFFF9900"/>
      </rPr>
      <t>145.58</t>
    </r>
  </si>
  <si>
    <t>https://www.burning-crusade.com/database/?item=31378</t>
  </si>
  <si>
    <t>Light Scribe Bands</t>
  </si>
  <si>
    <t>H Ramps - Vazrudan the Herald</t>
  </si>
  <si>
    <t>https://www.burning-crusade.com/database/?item=27452</t>
  </si>
  <si>
    <t>Stormsong Kilt</t>
  </si>
  <si>
    <t>Goldenvine Wraps</t>
  </si>
  <si>
    <t>Lost in Action - UB Quest</t>
  </si>
  <si>
    <t>https://www.burning-crusade.com/database/?item=28029</t>
  </si>
  <si>
    <t>Mantle of Autumn</t>
  </si>
  <si>
    <t>https://www.burning-crusade.com/database/?item=30541</t>
  </si>
  <si>
    <t>https://www.burning-crusade.com/database/?item=28340</t>
  </si>
  <si>
    <t>Moonglade Shoulders</t>
  </si>
  <si>
    <t>Hallowed Handwraps</t>
  </si>
  <si>
    <t>https://www.burning-crusade.com/database/?item=27737</t>
  </si>
  <si>
    <t>Ravenwing Pauldrons</t>
  </si>
  <si>
    <t>N OHF - Lieutenant Drake</t>
  </si>
  <si>
    <t>https://www.burning-crusade.com/database/?item=27536</t>
  </si>
  <si>
    <t>https://www.burning-crusade.com/database/?item=27417</t>
  </si>
  <si>
    <t>Prismatic Mittens of Mending</t>
  </si>
  <si>
    <t>https://www.burning-crusade.com/database/?item=28304</t>
  </si>
  <si>
    <t>Bloody Surgeon's Mitts</t>
  </si>
  <si>
    <t>N BF - Broggok</t>
  </si>
  <si>
    <t>3 spirit</t>
  </si>
  <si>
    <t>https://www.burning-crusade.com/database/?item=24393</t>
  </si>
  <si>
    <t>Gloves of Penitence</t>
  </si>
  <si>
    <t>Levicus the Soul Caller - Auchindon Quest</t>
  </si>
  <si>
    <t>Gladiator's Mail Leggins</t>
  </si>
  <si>
    <t>https://www.burning-crusade.com/database/?item=29315</t>
  </si>
  <si>
    <t>https://www.burning-crusade.com/database/?item=27472</t>
  </si>
  <si>
    <t>Gloves of Piety</t>
  </si>
  <si>
    <t>https://www.burning-crusade.com/database/?item=31150</t>
  </si>
  <si>
    <t>Gladiator's Mooncloth Gloves</t>
  </si>
  <si>
    <t>https://www.burning-crusade.com/database/?item=31409</t>
  </si>
  <si>
    <t>Primal Mooncloth Belt</t>
  </si>
  <si>
    <t>BoP Tailoring - Requires Mooncloth Tailoring</t>
  </si>
  <si>
    <t>https://www.burning-crusade.com/database/?item=21873</t>
  </si>
  <si>
    <t>Cord of Belief</t>
  </si>
  <si>
    <r>
      <t xml:space="preserve">66.67 / </t>
    </r>
    <r>
      <rPr>
        <color rgb="FFFF9900"/>
      </rPr>
      <t>98.17</t>
    </r>
  </si>
  <si>
    <t>https://www.burning-crusade.com/database/?item=27542</t>
  </si>
  <si>
    <t>Cord of Sanctification</t>
  </si>
  <si>
    <t>Tidefury Kilt</t>
  </si>
  <si>
    <t>https://www.burning-crusade.com/database/?item=29250</t>
  </si>
  <si>
    <t>Black Belt of Knowledge</t>
  </si>
  <si>
    <t>https://www.burning-crusade.com/database/?item=27909</t>
  </si>
  <si>
    <t>4 healing</t>
  </si>
  <si>
    <t>https://www.burning-crusade.com/database/?item=24257</t>
  </si>
  <si>
    <t>Molten Earth Kilt</t>
  </si>
  <si>
    <t>https://www.burning-crusade.com/database/?item=28266</t>
  </si>
  <si>
    <t>Lifeblood Belt</t>
  </si>
  <si>
    <t>https://www.burning-crusade.com/database/?item=30463</t>
  </si>
  <si>
    <t>White Remedy Cape</t>
  </si>
  <si>
    <t>Kamaei's Cerulean Skirt</t>
  </si>
  <si>
    <t>https://www.burning-crusade.com/database/?item=24254</t>
  </si>
  <si>
    <t>https://www.burning-crusade.com/database/?item=31343</t>
  </si>
  <si>
    <t>Pontifex Kilt</t>
  </si>
  <si>
    <t>H SV - Warlord Kalithresh</t>
  </si>
  <si>
    <t>https://www.burning-crusade.com/database/?item=30543</t>
  </si>
  <si>
    <t>General's Mail Sabatons</t>
  </si>
  <si>
    <t>Pontiff's Pantaloons of Prophecy</t>
  </si>
  <si>
    <t>H OHF - Captian Skarloc</t>
  </si>
  <si>
    <t>https://www.burning-crusade.com/database/?item=28640</t>
  </si>
  <si>
    <t>https://www.burning-crusade.com/database/?item=28218</t>
  </si>
  <si>
    <t>Hallowed Trousers</t>
  </si>
  <si>
    <t>https://www.burning-crusade.com/database/?item=27875</t>
  </si>
  <si>
    <t>Whitemend Pants</t>
  </si>
  <si>
    <t>Wave-Crest Striders</t>
  </si>
  <si>
    <t>https://www.burning-crusade.com/database/?item=24261</t>
  </si>
  <si>
    <t>https://www.burning-crusade.com/database/?item=29245</t>
  </si>
  <si>
    <t>Pants of the Naaru</t>
  </si>
  <si>
    <t>Special Delivery to Shattrath City - SC Quest</t>
  </si>
  <si>
    <t>Mantle of Vivification</t>
  </si>
  <si>
    <t>Turning the Tide - HFC Quest (Ally)</t>
  </si>
  <si>
    <t>https://www.burning-crusade.com/database/?item=30256</t>
  </si>
  <si>
    <t>https://www.burning-crusade.com/database/?item=25805</t>
  </si>
  <si>
    <t>Magma Plume Boots</t>
  </si>
  <si>
    <t>Gladiator's Mooncloth Leggings</t>
  </si>
  <si>
    <t>https://www.burning-crusade.com/database/?item=31411</t>
  </si>
  <si>
    <t>https://www.burning-crusade.com/database/?item=27845</t>
  </si>
  <si>
    <t>Vicar's Cloak</t>
  </si>
  <si>
    <t>The Will of the Warchief - HFC Quest (Horde)</t>
  </si>
  <si>
    <t>https://www.burning-crusade.com/database/?item=25810</t>
  </si>
  <si>
    <t>Boots of the Pious</t>
  </si>
  <si>
    <t>H Mech - Pathaleon</t>
  </si>
  <si>
    <t>https://www.burning-crusade.com/database/?item=29251</t>
  </si>
  <si>
    <t>Sha'tari Anchorite's Cloak</t>
  </si>
  <si>
    <t>Curate's Boots</t>
  </si>
  <si>
    <t>How to Break Into the Arcatraz - TK Quest</t>
  </si>
  <si>
    <t>https://www.burning-crusade.com/database/?item=25792</t>
  </si>
  <si>
    <t>https://www.burning-crusade.com/database/?item=31465</t>
  </si>
  <si>
    <t>Slippers of Serenity</t>
  </si>
  <si>
    <t>N AC - Exarch Maladaar</t>
  </si>
  <si>
    <t>https://www.burning-crusade.com/database/?item=27411</t>
  </si>
  <si>
    <t>Earthbreaker's Greaves</t>
  </si>
  <si>
    <t>https://www.burning-crusade.com/database/?item=29313</t>
  </si>
  <si>
    <t>Jeweled Boots of Sanctification</t>
  </si>
  <si>
    <t>https://www.burning-crusade.com/database/?item=27525</t>
  </si>
  <si>
    <t>Light-Woven Slippers</t>
  </si>
  <si>
    <t>https://www.burning-crusade.com/database/?item=27919</t>
  </si>
  <si>
    <t>Gladiator's Kodohide Tunic</t>
  </si>
  <si>
    <t>Imbued Netherweave Boots</t>
  </si>
  <si>
    <t>https://www.burning-crusade.com/database/?item=21860</t>
  </si>
  <si>
    <t>https://www.burning-crusade.com/database/?item=31379</t>
  </si>
  <si>
    <t>Ring of Fabled Hope</t>
  </si>
  <si>
    <t>Raiments of Nature's Breath</t>
  </si>
  <si>
    <t>https://www.burning-crusade.com/database/?item=27456</t>
  </si>
  <si>
    <t>https://www.burning-crusade.com/database/?item=27780</t>
  </si>
  <si>
    <t>Band of Halos</t>
  </si>
  <si>
    <t>https://www.burning-crusade.com/database/?item=29373</t>
  </si>
  <si>
    <t>Ancestral Band</t>
  </si>
  <si>
    <t>https://www.burning-crusade.com/database/?item=29168</t>
  </si>
  <si>
    <t>Leatherworking BoP - Tribal Leatherworking</t>
  </si>
  <si>
    <t>Ring of Convalescence</t>
  </si>
  <si>
    <t>https://www.burning-crusade.com/database/?item=29169</t>
  </si>
  <si>
    <t>Lifewarden's Breastplate</t>
  </si>
  <si>
    <t>Celestial Jewel Ring</t>
  </si>
  <si>
    <t>Band of the Guardian</t>
  </si>
  <si>
    <t>https://www.burning-crusade.com/database/?item=29781</t>
  </si>
  <si>
    <t>https://www.burning-crusade.com/database/?item=29814</t>
  </si>
  <si>
    <t>Hero of the Brood - CoT Quest</t>
  </si>
  <si>
    <t>15 Spell Pen</t>
  </si>
  <si>
    <t>https://www.burning-crusade.com/database/?item=29320</t>
  </si>
  <si>
    <t>Moonglade Robe</t>
  </si>
  <si>
    <t>Spiritualist's Mark of the Sha'tar</t>
  </si>
  <si>
    <t>Battle of the Crimson Watch - SMV Quest</t>
  </si>
  <si>
    <t>https://www.burning-crusade.com/database/?item=28202</t>
  </si>
  <si>
    <t>https://www.burning-crusade.com/database/?item=31383</t>
  </si>
  <si>
    <t>Signet of Repose</t>
  </si>
  <si>
    <t>https://www.burning-crusade.com/database/?item=27491</t>
  </si>
  <si>
    <t>Living Crystal Breastplate</t>
  </si>
  <si>
    <t>Cosmic Lifeband</t>
  </si>
  <si>
    <t>https://www.burning-crusade.com/database/?item=29974</t>
  </si>
  <si>
    <t>https://www.burning-crusade.com/database/?item=28259</t>
  </si>
  <si>
    <t>Ring of Spiritual Precision</t>
  </si>
  <si>
    <t>BM - Chrono-Lord Deja</t>
  </si>
  <si>
    <t>https://www.burning-crusade.com/database/?item=27996</t>
  </si>
  <si>
    <t>Essence of the Martyr</t>
  </si>
  <si>
    <t>Use: +297 healing for 10s</t>
  </si>
  <si>
    <t>https://www.burning-crusade.com/database/?item=29376</t>
  </si>
  <si>
    <t>Bangle of Endless Blessings</t>
  </si>
  <si>
    <t>Proc: % of mana regen while casting &amp; Use: 130 Spirit for 10s</t>
  </si>
  <si>
    <t>https://www.burning-crusade.com/database/?item=28370</t>
  </si>
  <si>
    <r>
      <t xml:space="preserve">35.26 / </t>
    </r>
    <r>
      <rPr>
        <color rgb="FFFF9900"/>
      </rPr>
      <t>50.26</t>
    </r>
  </si>
  <si>
    <t>Lower City Prayerbook</t>
  </si>
  <si>
    <t>Use: Heals cost 22 less mana for 15s</t>
  </si>
  <si>
    <t>https://www.burning-crusade.com/database/?item=30841</t>
  </si>
  <si>
    <t>Warp-Scarab Brooch</t>
  </si>
  <si>
    <t>Use: +282 healing for 10s</t>
  </si>
  <si>
    <t>https://www.burning-crusade.com/database/?item=27828</t>
  </si>
  <si>
    <t>Use: +280 healing for 10s</t>
  </si>
  <si>
    <t>Lucid Dream Bracers</t>
  </si>
  <si>
    <t>https://www.burning-crusade.com/database/?item=27827</t>
  </si>
  <si>
    <t>Figurine - Talasite Owl</t>
  </si>
  <si>
    <t>Use: 900 mana over 12s</t>
  </si>
  <si>
    <t>https://www.burning-crusade.com/database/?item=24127</t>
  </si>
  <si>
    <t>Scarab of the Infinite Cycle</t>
  </si>
  <si>
    <t>BT - Aeonus</t>
  </si>
  <si>
    <t>Proc: 320 haste for 6s</t>
  </si>
  <si>
    <t>https://www.burning-crusade.com/database/?item=28190</t>
  </si>
  <si>
    <r>
      <t xml:space="preserve">Below Hit Cap / </t>
    </r>
    <r>
      <rPr>
        <color rgb="FFE06666"/>
      </rPr>
      <t>Above Hit Cap</t>
    </r>
  </si>
  <si>
    <t>Alchemist's Stone</t>
  </si>
  <si>
    <t>Alchemy BoP</t>
  </si>
  <si>
    <t>Increases the effect of potions by 40%</t>
  </si>
  <si>
    <t>https://www.burning-crusade.com/database/?item=13503</t>
  </si>
  <si>
    <r>
      <t xml:space="preserve">74.6 / </t>
    </r>
    <r>
      <rPr>
        <color rgb="FFE06666"/>
      </rPr>
      <t>21</t>
    </r>
  </si>
  <si>
    <t>Use: +220 healing for 10s</t>
  </si>
  <si>
    <t>Auslese's Light Channeler</t>
  </si>
  <si>
    <t>Forestheart Bracers</t>
  </si>
  <si>
    <t>Use: Next spell costs 215 less mana</t>
  </si>
  <si>
    <t>https://www.burning-crusade.com/database/?item=24390</t>
  </si>
  <si>
    <t>https://www.burning-crusade.com/database/?item=29263</t>
  </si>
  <si>
    <r>
      <t xml:space="preserve">66.7 / </t>
    </r>
    <r>
      <rPr>
        <color rgb="FFE06666"/>
      </rPr>
      <t>24.2</t>
    </r>
  </si>
  <si>
    <t>Soul-Wand of the Aldor</t>
  </si>
  <si>
    <t>Gloves of the Living Touch</t>
  </si>
  <si>
    <t>https://www.burning-crusade.com/database/?item=27885</t>
  </si>
  <si>
    <t>https://www.burning-crusade.com/database/?item=29506</t>
  </si>
  <si>
    <t>Calming Spore Reed</t>
  </si>
  <si>
    <t>N SP - Rokmar the Crackler</t>
  </si>
  <si>
    <t>Gladiator's Kodohide Gloves</t>
  </si>
  <si>
    <t>https://www.burning-crusade.com/database/?item=24380</t>
  </si>
  <si>
    <t>https://www.burning-crusade.com/database/?item=31375</t>
  </si>
  <si>
    <t>Rejuvenating Scepter</t>
  </si>
  <si>
    <t>https://www.burning-crusade.com/database/?item=29779</t>
  </si>
  <si>
    <t>Gloves of Preservation</t>
  </si>
  <si>
    <t>Fel Embers - HFC Quest</t>
  </si>
  <si>
    <t>https://www.burning-crusade.com/database/?item=25791</t>
  </si>
  <si>
    <t>Wand of Happiness</t>
  </si>
  <si>
    <t>Corki's Gone Missing Again! - Nagrand Q (Ally)</t>
  </si>
  <si>
    <t>Natural Mender's Wraps</t>
  </si>
  <si>
    <t>https://www.burning-crusade.com/database/?item=25632</t>
  </si>
  <si>
    <t>Jewelcarfting BoP</t>
  </si>
  <si>
    <t>https://www.burning-crusade.com/database/?item=28268</t>
  </si>
  <si>
    <t>Ogre Handler's Shooter</t>
  </si>
  <si>
    <t>Bleeding Hollow Supply Crates - Nagrand Q (Horde)</t>
  </si>
  <si>
    <t>https://www.burning-crusade.com/database/?item=25629</t>
  </si>
  <si>
    <t>Totem</t>
  </si>
  <si>
    <t>Totem of the Void</t>
  </si>
  <si>
    <t>Increases the dmg done by Chain Lightning and Lightning Bolt by 55</t>
  </si>
  <si>
    <t>https://www.burning-crusade.com/database/?item=28248</t>
  </si>
  <si>
    <t>2 healing</t>
  </si>
  <si>
    <t>Totem of the Pulsing Earth</t>
  </si>
  <si>
    <t>15 Badge of Justice - G'eras</t>
  </si>
  <si>
    <t>Reduces the mana cost of Lightning Bolt by 27</t>
  </si>
  <si>
    <t>https://www.burning-crusade.com/database/?item=29389</t>
  </si>
  <si>
    <t>Wand of the Ancestors</t>
  </si>
  <si>
    <t>The Thunderspike - BEM Quest (Horde)</t>
  </si>
  <si>
    <t>https://www.burning-crusade.com/database/?item=31474</t>
  </si>
  <si>
    <t>Increases the dmg done by Shock spells by 46</t>
  </si>
  <si>
    <t>Cryo-mitts</t>
  </si>
  <si>
    <t>Someone Else's Hard Work Pays Off - MT Quest</t>
  </si>
  <si>
    <t>https://www.burning-crusade.com/database/?item=29327</t>
  </si>
  <si>
    <t>Arcane Wand of Sylvanaar</t>
  </si>
  <si>
    <t>The Den Mother - BEM Quest (Ally)</t>
  </si>
  <si>
    <t>https://www.burning-crusade.com/database/?item=31424</t>
  </si>
  <si>
    <t>Totem of Lightning</t>
  </si>
  <si>
    <t>Colossal Menace - HFP Quest</t>
  </si>
  <si>
    <t>Reduces the mana cost of your Lightning Bolt by 15</t>
  </si>
  <si>
    <t>https://www.burning-crusade.com/database/?item=28066</t>
  </si>
  <si>
    <t>Gladiator's Salvation</t>
  </si>
  <si>
    <t>https://www.burning-crusade.com/database/?item=32451</t>
  </si>
  <si>
    <t>Hand of Eternity</t>
  </si>
  <si>
    <t>https://www.burning-crusade.com/database/?item=23556</t>
  </si>
  <si>
    <t>Moonglade Handwraps</t>
  </si>
  <si>
    <t>Shockwave Truncheon</t>
  </si>
  <si>
    <t>https://www.burning-crusade.com/database/?item=27468</t>
  </si>
  <si>
    <t>https://www.burning-crusade.com/database/?item=29353</t>
  </si>
  <si>
    <t>The Ancient Scepter of Sue-Min</t>
  </si>
  <si>
    <t>https://www.burning-crusade.com/database/?item=31342</t>
  </si>
  <si>
    <t>Gavel of Pure Light</t>
  </si>
  <si>
    <t>The Sha'Tar - Exalted</t>
  </si>
  <si>
    <t>https://www.burning-crusade.com/database/?item=29175</t>
  </si>
  <si>
    <t>Dathrohan's Ceremonial Hammer</t>
  </si>
  <si>
    <t>https://www.burning-crusade.com/database/?item=28216</t>
  </si>
  <si>
    <t>Hammer of the Penitent</t>
  </si>
  <si>
    <t>https://www.burning-crusade.com/database/?item=28257</t>
  </si>
  <si>
    <t>Lightsworn Hammer</t>
  </si>
  <si>
    <t>https://www.burning-crusade.com/database/?item=27538</t>
  </si>
  <si>
    <t>The Essence Focuser</t>
  </si>
  <si>
    <t>https://www.burning-crusade.com/database/?item=31304</t>
  </si>
  <si>
    <t>OH / Shield</t>
  </si>
  <si>
    <t>Mazthoril Honor Shield</t>
  </si>
  <si>
    <t>33 Badge of Justice - G'eras</t>
  </si>
  <si>
    <t>The Sleeper's Cord</t>
  </si>
  <si>
    <t>Runed Dagger of Solace</t>
  </si>
  <si>
    <t>Bot - Thorngrin the Tender</t>
  </si>
  <si>
    <t>https://www.burning-crusade.com/database/?item=28322</t>
  </si>
  <si>
    <t>https://www.burning-crusade.com/database/?item=28398</t>
  </si>
  <si>
    <t>https://www.burning-crusade.com/database/?item=29268</t>
  </si>
  <si>
    <t>Will of the Fallen Exarch</t>
  </si>
  <si>
    <t>https://www.burning-crusade.com/database/?item=27876</t>
  </si>
  <si>
    <t>Belt of the Sage</t>
  </si>
  <si>
    <t>Information Gathering - Netherstorm Quest</t>
  </si>
  <si>
    <t>https://www.burning-crusade.com/database/?item=30383</t>
  </si>
  <si>
    <t>Ceremonial Kris</t>
  </si>
  <si>
    <t>Varedis Must Be Stopped - SMV Quest</t>
  </si>
  <si>
    <t>https://www.burning-crusade.com/database/?item=31013</t>
  </si>
  <si>
    <t>Dreamstalker Sash</t>
  </si>
  <si>
    <t>Halaa Tokens - Nagrand</t>
  </si>
  <si>
    <t>https://www.burning-crusade.com/database/?item=27645</t>
  </si>
  <si>
    <t>Mogor's Anointing Club</t>
  </si>
  <si>
    <t>The Ring of Blood - Nagrand Quest</t>
  </si>
  <si>
    <t>https://www.burning-crusade.com/database/?item=25759</t>
  </si>
  <si>
    <t>Azure Lightblade</t>
  </si>
  <si>
    <t>Wanted: Durn the Hungerer - Nagrand Quest</t>
  </si>
  <si>
    <t>https://www.burning-crusade.com/database/?item=25774</t>
  </si>
  <si>
    <t>Draenei Honor Guard Shield</t>
  </si>
  <si>
    <t>https://www.burning-crusade.com/database/?item=31287</t>
  </si>
  <si>
    <t>Windcaller's Orb</t>
  </si>
  <si>
    <t>https://www.burning-crusade.com/database/?item=29170</t>
  </si>
  <si>
    <t>Tears of Heaven</t>
  </si>
  <si>
    <t>Pants of Living Growth</t>
  </si>
  <si>
    <t>https://www.burning-crusade.com/database/?item=29274</t>
  </si>
  <si>
    <t>https://www.burning-crusade.com/database/?item=31335</t>
  </si>
  <si>
    <t>Swamplight Lantern</t>
  </si>
  <si>
    <t>Silvermoon Crest Shield</t>
  </si>
  <si>
    <t>https://www.burning-crusade.com/database/?item=27714</t>
  </si>
  <si>
    <t>https://www.burning-crusade.com/database/?item=27910</t>
  </si>
  <si>
    <t>Gladiator's Kodohide Legguards</t>
  </si>
  <si>
    <t>https://www.burning-crusade.com/database/?item=31377</t>
  </si>
  <si>
    <t>Lordaeron Medical Guide</t>
  </si>
  <si>
    <t>Spellbreaker's Buckler</t>
  </si>
  <si>
    <t>https://www.burning-crusade.com/database/?item=28213</t>
  </si>
  <si>
    <t>https://www.burning-crusade.com/database/?item=30984</t>
  </si>
  <si>
    <t>Faol's Signet of Cleansing</t>
  </si>
  <si>
    <t>https://www.burning-crusade.com/database/?item=27477</t>
  </si>
  <si>
    <t>Lamp of Peaceful Repose</t>
  </si>
  <si>
    <t>https://www.burning-crusade.com/database/?item=28387</t>
  </si>
  <si>
    <t>Earthsould Britches</t>
  </si>
  <si>
    <t>Uneathed Orb</t>
  </si>
  <si>
    <t>Escaping the Tomb - Terokkar Forest Quest</t>
  </si>
  <si>
    <t>https://www.burning-crusade.com/database/?item=27800</t>
  </si>
  <si>
    <t>https://www.burning-crusade.com/database/?item=31732</t>
  </si>
  <si>
    <t>Serpentcrest Life-Staff</t>
  </si>
  <si>
    <t>https://www.burning-crusade.com/database/?item=27791</t>
  </si>
  <si>
    <t>Moonglade Pants</t>
  </si>
  <si>
    <t>https://www.burning-crusade.com/database/?item=27873</t>
  </si>
  <si>
    <t>Seer's Cane</t>
  </si>
  <si>
    <t>Haramad's Leg Wraps</t>
  </si>
  <si>
    <t>https://www.burning-crusade.com/database/?item=29133</t>
  </si>
  <si>
    <t>https://www.burning-crusade.com/database/?item=29345</t>
  </si>
  <si>
    <t>Dreamstalker Leggings</t>
  </si>
  <si>
    <t>Epoch-Mender</t>
  </si>
  <si>
    <t>https://www.burning-crusade.com/database/?item=27648</t>
  </si>
  <si>
    <t>https://www.burning-crusade.com/database/?item=28033</t>
  </si>
  <si>
    <t>Ameer's Judgement</t>
  </si>
  <si>
    <t>https://www.burning-crusade.com/database/?item=30012</t>
  </si>
  <si>
    <t>Staff of the Ashtongue Deathsworn</t>
  </si>
  <si>
    <t>https://www.burning-crusade.com/database/?item=31417</t>
  </si>
  <si>
    <t>Staff of Divine Infusion</t>
  </si>
  <si>
    <t>https://www.burning-crusade.com/database/?item=31289</t>
  </si>
  <si>
    <t>Staff of the Redeemer</t>
  </si>
  <si>
    <t>https://www.burning-crusade.com/database/?item=31038</t>
  </si>
  <si>
    <t>Boots of the Glade-Keeper</t>
  </si>
  <si>
    <t>https://www.burning-crusade.com/database/?item=28251</t>
  </si>
  <si>
    <t>Ironstaff of Regeneration</t>
  </si>
  <si>
    <t>https://www.burning-crusade.com/database/?item=27412</t>
  </si>
  <si>
    <t>Barkchip Boots</t>
  </si>
  <si>
    <t>https://www.burning-crusade.com/database/?item=29265</t>
  </si>
  <si>
    <t>Band of the Crystalline Void</t>
  </si>
  <si>
    <t>https://www.burning-crusade.com/database/?item=31923</t>
  </si>
  <si>
    <t>Keeper's Ring of Piety</t>
  </si>
  <si>
    <t>https://www.burning-crusade.com/database/?item=29322</t>
  </si>
  <si>
    <t>Spell Dmg</t>
  </si>
  <si>
    <t>Defense</t>
  </si>
  <si>
    <t>Resil</t>
  </si>
  <si>
    <t>Dodge</t>
  </si>
  <si>
    <t>Parry</t>
  </si>
  <si>
    <t>Block</t>
  </si>
  <si>
    <t>Block Val.</t>
  </si>
  <si>
    <t>Living Replicator Specs</t>
  </si>
  <si>
    <t>Tankatronic Goggles</t>
  </si>
  <si>
    <t>https://www.burning-crusade.com/database/?item=32475</t>
  </si>
  <si>
    <t>https://www.burning-crusade.com/database/?item=32473</t>
  </si>
  <si>
    <t>Gladiator's Ringmail Helm</t>
  </si>
  <si>
    <t>https://www.burning-crusade.com/database/?item=31400</t>
  </si>
  <si>
    <t>Gladiator's Lamellar Helm</t>
  </si>
  <si>
    <t>22 Spell Crit</t>
  </si>
  <si>
    <t>https://www.burning-crusade.com/database/?item=27704</t>
  </si>
  <si>
    <t>Helm of the Stalwart Defender</t>
  </si>
  <si>
    <t>4 str</t>
  </si>
  <si>
    <t>https://www.burning-crusade.com/database/?item=23535</t>
  </si>
  <si>
    <t>Myrmidon's Headdress</t>
  </si>
  <si>
    <t xml:space="preserve">The Warlord's Hideout - SV Quest </t>
  </si>
  <si>
    <t>https://www.burning-crusade.com/database/?item=28180</t>
  </si>
  <si>
    <t>Increases the effects of potions by 40%</t>
  </si>
  <si>
    <t>Felsteel Helm</t>
  </si>
  <si>
    <t>https://www.burning-crusade.com/database/?item=23519</t>
  </si>
  <si>
    <t>Greathelm of the Unbreakable</t>
  </si>
  <si>
    <t>https://www.burning-crusade.com/database/?item=27520</t>
  </si>
  <si>
    <t>Living Dragonscale Helm</t>
  </si>
  <si>
    <t>https://www.burning-crusade.com/database/?item=29508</t>
  </si>
  <si>
    <t>Oathkeeper's Helm</t>
  </si>
  <si>
    <t>https://www.burning-crusade.com/database/?item=23536</t>
  </si>
  <si>
    <t>Headdress of the Tides</t>
  </si>
  <si>
    <t>Oshu'gun Relic</t>
  </si>
  <si>
    <t>Gava'xi - Netherstorm Quest</t>
  </si>
  <si>
    <t>Use: +213 healing for 20s</t>
  </si>
  <si>
    <t>Helm of the Righteous</t>
  </si>
  <si>
    <t>https://www.burning-crusade.com/database/?item=25634</t>
  </si>
  <si>
    <t>https://www.burning-crusade.com/database/?item=27759</t>
  </si>
  <si>
    <t>https://www.burning-crusade.com/database/?item=28285</t>
  </si>
  <si>
    <t>X-52 Technician's Helm</t>
  </si>
  <si>
    <t>Back to the Chief! - Netherstorm Quest</t>
  </si>
  <si>
    <t>https://www.burning-crusade.com/database/?item=30016</t>
  </si>
  <si>
    <t>Necklace of the Juggernaut</t>
  </si>
  <si>
    <t>Idol of the Emerald Queen</t>
  </si>
  <si>
    <t>Increases the periodic healing of lifebloom by 88</t>
  </si>
  <si>
    <t>https://www.burning-crusade.com/database/?item=27886</t>
  </si>
  <si>
    <t>Vanquish of the Raven God - Druid Quest</t>
  </si>
  <si>
    <t>Increases the healing granted by Tree of Life aura by 44</t>
  </si>
  <si>
    <t>https://www.burning-crusade.com/database/?item=29386</t>
  </si>
  <si>
    <t>Harold's Rejuvenating Broach</t>
  </si>
  <si>
    <t>Increases the healing done by Rejuvenation by 86</t>
  </si>
  <si>
    <t>https://www.burning-crusade.com/database/?item=25643</t>
  </si>
  <si>
    <t>Gladiator's Idol of Tenaity</t>
  </si>
  <si>
    <t>Increases the final healing value of Lifebloom by 87</t>
  </si>
  <si>
    <t>https://www.burning-crusade.com/database/?item=28355</t>
  </si>
  <si>
    <t>Thalodien's Charm</t>
  </si>
  <si>
    <t>https://www.burning-crusade.com/database/?item=30378</t>
  </si>
  <si>
    <t>Natasha's Battle Chain</t>
  </si>
  <si>
    <t>https://www.burning-crusade.com/database/?item=31696</t>
  </si>
  <si>
    <t>Strength of the Untamed</t>
  </si>
  <si>
    <t>https://www.burning-crusade.com/database/?item=29173</t>
  </si>
  <si>
    <t>Maladaar's Blessed Chaplet</t>
  </si>
  <si>
    <t>https://www.burning-crusade.com/database/?item=27871</t>
  </si>
  <si>
    <t>Mark of the Ravenguard</t>
  </si>
  <si>
    <t>https://www.burning-crusade.com/database/?item=29336</t>
  </si>
  <si>
    <t>Enchanted Thorium Torque</t>
  </si>
  <si>
    <t>https://www.burning-crusade.com/database/?item=28321</t>
  </si>
  <si>
    <t>Maimfist's Choker</t>
  </si>
  <si>
    <t>https://www.burning-crusade.com/database/?item=25809</t>
  </si>
  <si>
    <t>Medallion of the Valiant Guardian</t>
  </si>
  <si>
    <t>https://www.burning-crusade.com/database/?item=25803</t>
  </si>
  <si>
    <t>Steam-Hinge Chain of Valor</t>
  </si>
  <si>
    <t>https://www.burning-crusade.com/database/?item=27792</t>
  </si>
  <si>
    <t>Gladiator's Lamellar Shoulders</t>
  </si>
  <si>
    <t>24 Spell Crit</t>
  </si>
  <si>
    <t>https://www.burning-crusade.com/database/?item=27706</t>
  </si>
  <si>
    <t>Spaulders of the Righteous</t>
  </si>
  <si>
    <t>3 def. rating</t>
  </si>
  <si>
    <t>https://www.burning-crusade.com/database/?item=27739</t>
  </si>
  <si>
    <t>Fanblade Pauldrons</t>
  </si>
  <si>
    <t>3 parry rating</t>
  </si>
  <si>
    <t>https://www.burning-crusade.com/database/?item=27847</t>
  </si>
  <si>
    <t>Warchief's Mantle</t>
  </si>
  <si>
    <t>https://www.burning-crusade.com/database/?item=29316</t>
  </si>
  <si>
    <t>Pauldrons of Brute Force</t>
  </si>
  <si>
    <t>N UB - The Black Stalker</t>
  </si>
  <si>
    <t>https://www.burning-crusade.com/database/?item=24463</t>
  </si>
  <si>
    <t>Spaulders of Dementia</t>
  </si>
  <si>
    <t>https://www.burning-crusade.com/database/?item=32073</t>
  </si>
  <si>
    <t>Kaylaan's Spaulders</t>
  </si>
  <si>
    <t>Aldor No More - Netherstorm Quest (Aldor)</t>
  </si>
  <si>
    <t>https://www.burning-crusade.com/database/?item=30381</t>
  </si>
  <si>
    <t>Devilshark Cape</t>
  </si>
  <si>
    <t>https://www.burning-crusade.com/database/?item=27804</t>
  </si>
  <si>
    <t>Gladiator's Ringmail Spaulders</t>
  </si>
  <si>
    <t>https://www.burning-crusade.com/database/?item=31407</t>
  </si>
  <si>
    <t>Farstrider Defender's Cloak</t>
  </si>
  <si>
    <t>267 Armor</t>
  </si>
  <si>
    <t>https://www.burning-crusade.com/database/?item=29385</t>
  </si>
  <si>
    <t>Mantle of the Sea Wolf</t>
  </si>
  <si>
    <t>Cloak of Eternity</t>
  </si>
  <si>
    <t>https://www.burning-crusade.com/database/?item=27826</t>
  </si>
  <si>
    <t>https://www.burning-crusade.com/database/?item=24253</t>
  </si>
  <si>
    <t>Burnoose of Shifting Ages</t>
  </si>
  <si>
    <t>https://www.burning-crusade.com/database/?item=27988</t>
  </si>
  <si>
    <t>Thoriumweave Cloak</t>
  </si>
  <si>
    <t>https://www.burning-crusade.com/database/?item=28256</t>
  </si>
  <si>
    <t>Pauldrons of Surging Mana</t>
  </si>
  <si>
    <t>https://www.burning-crusade.com/database/?item=31294</t>
  </si>
  <si>
    <t>Bogstrok Scale Cloak</t>
  </si>
  <si>
    <t>https://www.burning-crusade.com/database/?item=24379</t>
  </si>
  <si>
    <t>Cloak of the Valiant Defender</t>
  </si>
  <si>
    <t>https://www.burning-crusade.com/database/?item=29777</t>
  </si>
  <si>
    <t>Breastplate of the Righteous</t>
  </si>
  <si>
    <t>https://www.burning-crusade.com/database/?item=28203</t>
  </si>
  <si>
    <t>Jade-Skull Breastplate</t>
  </si>
  <si>
    <t>https://www.burning-crusade.com/database/?item=28262</t>
  </si>
  <si>
    <t>Vindicator's Hauberk</t>
  </si>
  <si>
    <t>https://www.burning-crusade.com/database/?item=29127</t>
  </si>
  <si>
    <t>Gladiator's Lamellar Chestpiece</t>
  </si>
  <si>
    <t>30 Spell Crit</t>
  </si>
  <si>
    <t>https://www.burning-crusade.com/database/?item=27702</t>
  </si>
  <si>
    <t>Breastplate of the Warbringer</t>
  </si>
  <si>
    <t>https://www.burning-crusade.com/database/?item=25819</t>
  </si>
  <si>
    <t>Scavenged Breastplate</t>
  </si>
  <si>
    <t>It's a Fel Reaver, But with Heart - NS Quest</t>
  </si>
  <si>
    <t>https://www.burning-crusade.com/database/?item=30270</t>
  </si>
  <si>
    <t>The Exarch's Protector</t>
  </si>
  <si>
    <t>18 Crit</t>
  </si>
  <si>
    <t>https://www.burning-crusade.com/database/?item=29337</t>
  </si>
  <si>
    <t>Bracers of Dignity</t>
  </si>
  <si>
    <t>https://www.burning-crusade.com/database/?item=29252</t>
  </si>
  <si>
    <t>Bracers of the Green Fortress</t>
  </si>
  <si>
    <t>https://www.burning-crusade.com/database/?item=23538</t>
  </si>
  <si>
    <t>General's Plate Bracers</t>
  </si>
  <si>
    <t>14 Crit rating</t>
  </si>
  <si>
    <t>https://www.burning-crusade.com/database/?item=28381</t>
  </si>
  <si>
    <t>Sha'tari Wrought Armguards</t>
  </si>
  <si>
    <t>The Sould Device - Auchindoun Quest</t>
  </si>
  <si>
    <t>https://www.burning-crusade.com/database/?item=28167</t>
  </si>
  <si>
    <t>Vambraces of Daring</t>
  </si>
  <si>
    <t>https://www.burning-crusade.com/database/?item=27459</t>
  </si>
  <si>
    <t>Thadell's Bracers</t>
  </si>
  <si>
    <t>When the Cows Come Home - NS Quest</t>
  </si>
  <si>
    <t>https://www.burning-crusade.com/database/?item=30400</t>
  </si>
  <si>
    <t>Amber Bands of the Aggressor</t>
  </si>
  <si>
    <t>18 Agi</t>
  </si>
  <si>
    <t>https://www.burning-crusade.com/database/?item=29463</t>
  </si>
  <si>
    <t>Gladiator's Ringmail Armor</t>
  </si>
  <si>
    <t>Junior Technician 3rd Grade Bracers</t>
  </si>
  <si>
    <t>You're Hired! - Netherstorm Quest</t>
  </si>
  <si>
    <t>10 Agi</t>
  </si>
  <si>
    <t>https://www.burning-crusade.com/database/?item=30225</t>
  </si>
  <si>
    <t>https://www.burning-crusade.com/database/?item=31396</t>
  </si>
  <si>
    <t>Dauntless Handguards</t>
  </si>
  <si>
    <t>Earthpeace Breastplate</t>
  </si>
  <si>
    <t>https://www.burning-crusade.com/database/?item=23527</t>
  </si>
  <si>
    <t>Void Slayer's Tunic</t>
  </si>
  <si>
    <t>https://www.burning-crusade.com/database/?item=25788</t>
  </si>
  <si>
    <t>https://www.burning-crusade.com/database/?item=30298</t>
  </si>
  <si>
    <t>Gauntlets of the Iron Tower</t>
  </si>
  <si>
    <t>3 Str</t>
  </si>
  <si>
    <t>https://www.burning-crusade.com/database/?item=23532</t>
  </si>
  <si>
    <t>Felsteel Gloves</t>
  </si>
  <si>
    <t>https://www.burning-crusade.com/database/?item=23517</t>
  </si>
  <si>
    <t>Gladiator's Lamellar Gauntlets</t>
  </si>
  <si>
    <t>https://www.burning-crusade.com/database/?item=27703</t>
  </si>
  <si>
    <t>Harness of the Deep Currents</t>
  </si>
  <si>
    <t>https://www.burning-crusade.com/database/?item=27912</t>
  </si>
  <si>
    <t>Gauntlets of Dissension</t>
  </si>
  <si>
    <t>23 Agi</t>
  </si>
  <si>
    <t>https://www.burning-crusade.com/database/?item=32072</t>
  </si>
  <si>
    <t>Thatia's Self-Correcting Gauntlets</t>
  </si>
  <si>
    <t>https://www.burning-crusade.com/database/?item=28390</t>
  </si>
  <si>
    <t>Guantlets of the Righteous</t>
  </si>
  <si>
    <t>https://www.burning-crusade.com/database/?item=27535</t>
  </si>
  <si>
    <t>Gauntlets of the Chosen</t>
  </si>
  <si>
    <t>15 Agi</t>
  </si>
  <si>
    <t>https://www.burning-crusade.com/database/?item=29134</t>
  </si>
  <si>
    <t>Girdle of Valorous Deeds</t>
  </si>
  <si>
    <t>Primal Surge Bracers</t>
  </si>
  <si>
    <t>https://www.burning-crusade.com/database/?item=29253</t>
  </si>
  <si>
    <t>Girdle of the Immovable</t>
  </si>
  <si>
    <t>https://www.burning-crusade.com/database/?item=28194</t>
  </si>
  <si>
    <t>https://www.burning-crusade.com/database/?item=27672</t>
  </si>
  <si>
    <t>Sha'tari Vindicator's Waistguard</t>
  </si>
  <si>
    <t>https://www.burning-crusade.com/database/?item=31460</t>
  </si>
  <si>
    <t>The Warlord's Hideout - SV Quest</t>
  </si>
  <si>
    <t>Lightwarden's Girdle</t>
  </si>
  <si>
    <t>https://www.burning-crusade.com/database/?item=30371</t>
  </si>
  <si>
    <t>Warhelm of the Bold</t>
  </si>
  <si>
    <t>https://www.burning-crusade.com/database/?item=28350</t>
  </si>
  <si>
    <t>Lion's Heart Girdle</t>
  </si>
  <si>
    <t>https://www.burning-crusade.com/database/?item=29238</t>
  </si>
  <si>
    <t>Starcaller's Plated Belt</t>
  </si>
  <si>
    <t>Arconus the Insatiable - Netherstorm Quest</t>
  </si>
  <si>
    <t>https://www.burning-crusade.com/database/?item=30330</t>
  </si>
  <si>
    <t>Girdle of the Lost Vindicator</t>
  </si>
  <si>
    <t>https://www.burning-crusade.com/database/?item=30380</t>
  </si>
  <si>
    <t>Timewarden's Leggings</t>
  </si>
  <si>
    <t>6 block value</t>
  </si>
  <si>
    <t>https://www.burning-crusade.com/database/?item=29184</t>
  </si>
  <si>
    <t>Fathomheart Gauntlets</t>
  </si>
  <si>
    <t>https://www.burning-crusade.com/database/?item=27806</t>
  </si>
  <si>
    <t>Felsteel Leggings</t>
  </si>
  <si>
    <t>https://www.burning-crusade.com/database/?item=23518</t>
  </si>
  <si>
    <t>Greaves of the Shatterer</t>
  </si>
  <si>
    <t>Gladiator's Ringmail Gauntlets</t>
  </si>
  <si>
    <t>https://www.burning-crusade.com/database/?item=27527</t>
  </si>
  <si>
    <t>https://www.burning-crusade.com/database/?item=31397</t>
  </si>
  <si>
    <t>Gladiator's Lamellar Legguards</t>
  </si>
  <si>
    <t>32 Spell Crit</t>
  </si>
  <si>
    <t>https://www.burning-crusade.com/database/?item=27705</t>
  </si>
  <si>
    <t>Legguards of the Resolute Defender</t>
  </si>
  <si>
    <t>https://www.burning-crusade.com/database/?item=29783</t>
  </si>
  <si>
    <t>Legplates of the Righteous</t>
  </si>
  <si>
    <t>https://www.burning-crusade.com/database/?item=27839</t>
  </si>
  <si>
    <t>Kirin'var Defender's Chausses</t>
  </si>
  <si>
    <t>The Sigil of Krasus - Netherstorm Quest</t>
  </si>
  <si>
    <t>7 Mp5</t>
  </si>
  <si>
    <t>https://www.burning-crusade.com/database/?item=29774</t>
  </si>
  <si>
    <t>Boots of the Righteous Path</t>
  </si>
  <si>
    <t>https://www.burning-crusade.com/database/?item=29254</t>
  </si>
  <si>
    <t>Boots of the Colossus</t>
  </si>
  <si>
    <t>Stillwater Girdle</t>
  </si>
  <si>
    <t>https://www.burning-crusade.com/database/?item=27813</t>
  </si>
  <si>
    <t>https://www.burning-crusade.com/database/?item=27835</t>
  </si>
  <si>
    <t>Eaglecrest Warboots</t>
  </si>
  <si>
    <t>https://www.burning-crusade.com/database/?item=29239</t>
  </si>
  <si>
    <t>Ascendant's Boots</t>
  </si>
  <si>
    <t>https://www.burning-crusade.com/database/?item=32866</t>
  </si>
  <si>
    <t>Shoulderguards of the Bold</t>
  </si>
  <si>
    <t>Obsidian Clodstompers</t>
  </si>
  <si>
    <t>3 strength</t>
  </si>
  <si>
    <t>https://www.burning-crusade.com/database/?item=28318</t>
  </si>
  <si>
    <t>https://www.burning-crusade.com/database/?item=27803</t>
  </si>
  <si>
    <t>Flesh Beast's Metal Greaves</t>
  </si>
  <si>
    <t>https://www.burning-crusade.com/database/?item=29325</t>
  </si>
  <si>
    <t>Bloodguard's Greaves</t>
  </si>
  <si>
    <t>https://www.burning-crusade.com/database/?item=30386</t>
  </si>
  <si>
    <t>Starcaller's Plated Stompers</t>
  </si>
  <si>
    <t>Escape from the Staging Grounds - NS Quest</t>
  </si>
  <si>
    <t>https://www.burning-crusade.com/database/?item=30334</t>
  </si>
  <si>
    <t>Band of Impenetrable Defenses</t>
  </si>
  <si>
    <t>https://www.burning-crusade.com/database/?item=31319</t>
  </si>
  <si>
    <t>Elementium Band of the Sentry</t>
  </si>
  <si>
    <t>https://www.burning-crusade.com/database/?item=28407</t>
  </si>
  <si>
    <t>Gladiator's Ringmail Legguards</t>
  </si>
  <si>
    <t>https://www.burning-crusade.com/database/?item=31406</t>
  </si>
  <si>
    <t>Ring of Unyielding Force</t>
  </si>
  <si>
    <t>294 Bonus Armor</t>
  </si>
  <si>
    <t>https://www.burning-crusade.com/database/?item=29384</t>
  </si>
  <si>
    <t>Wind Trader's Band</t>
  </si>
  <si>
    <t>Dealing with the Overmaster - NS Quest</t>
  </si>
  <si>
    <t>https://www.burning-crusade.com/database/?item=30006</t>
  </si>
  <si>
    <t>Crystal Band of Valor</t>
  </si>
  <si>
    <t>https://www.burning-crusade.com/database/?item=27822</t>
  </si>
  <si>
    <t>Lieutenant's Signet of Lordaeron</t>
  </si>
  <si>
    <t>https://www.burning-crusade.com/database/?item=28211</t>
  </si>
  <si>
    <t>Breastplate of the Bold</t>
  </si>
  <si>
    <t>Yor's Revenge</t>
  </si>
  <si>
    <t>H MT - Yor (Summoned boss)</t>
  </si>
  <si>
    <t>https://www.burning-crusade.com/database/?item=31924</t>
  </si>
  <si>
    <t>4 def. rating</t>
  </si>
  <si>
    <t>https://www.burning-crusade.com/database/?item=28205</t>
  </si>
  <si>
    <t>Protector's Mark of the Redemption</t>
  </si>
  <si>
    <t>https://www.burning-crusade.com/database/?item=31078</t>
  </si>
  <si>
    <t>Oceansong Kilt</t>
  </si>
  <si>
    <t>Iron Band of the Unbreakable</t>
  </si>
  <si>
    <t>https://www.burning-crusade.com/database/?item=27458</t>
  </si>
  <si>
    <t>https://www.burning-crusade.com/database/?item=27436</t>
  </si>
  <si>
    <t>Delicate Eternium Ring</t>
  </si>
  <si>
    <t>https://www.burning-crusade.com/database/?item=24088</t>
  </si>
  <si>
    <t>Andormu's Tear</t>
  </si>
  <si>
    <t>https://www.burning-crusade.com/database/?item=29323</t>
  </si>
  <si>
    <t>Adamantite Breastplate</t>
  </si>
  <si>
    <t>https://www.burning-crusade.com/database/?item=23507</t>
  </si>
  <si>
    <t>Dath'Remar's Ring of Defense</t>
  </si>
  <si>
    <t>https://www.burning-crusade.com/database/?item=28265</t>
  </si>
  <si>
    <t>Darkmoon Card: Vengeance</t>
  </si>
  <si>
    <t>Furies Deck</t>
  </si>
  <si>
    <t>Proc: 10% chance when hit to deal 95-116 holy damage</t>
  </si>
  <si>
    <t>https://www.burning-crusade.com/database/?item=31858</t>
  </si>
  <si>
    <t>Wavefury Boots</t>
  </si>
  <si>
    <t>H SP - Rokmar the Crackler</t>
  </si>
  <si>
    <t>Darkmoon Card: Madness</t>
  </si>
  <si>
    <t>Lunacy Deck</t>
  </si>
  <si>
    <t>Proc: Buff when killing blow</t>
  </si>
  <si>
    <t>https://www.burning-crusade.com/database/?item=31859</t>
  </si>
  <si>
    <t>https://www.burning-crusade.com/database/?item=27549</t>
  </si>
  <si>
    <t>Gnomeregan Auto-Blocker 600</t>
  </si>
  <si>
    <t>59 Block Value of Shield &amp; Use: +200 Block Value for 10s</t>
  </si>
  <si>
    <t>https://www.burning-crusade.com/database/?item=29387</t>
  </si>
  <si>
    <t>Argussian Compass</t>
  </si>
  <si>
    <t>Use: Reduces dmg by 68, up to 1150 for 10s</t>
  </si>
  <si>
    <t>https://www.burning-crusade.com/database/?item=27770</t>
  </si>
  <si>
    <t>Figurine of the Colossus</t>
  </si>
  <si>
    <t xml:space="preserve">Use: Each block heals you for 120, 10s </t>
  </si>
  <si>
    <t>https://www.burning-crusade.com/database/?item=27529</t>
  </si>
  <si>
    <t>Adamantine Figurine</t>
  </si>
  <si>
    <t>Use: +1280 armor for 10s</t>
  </si>
  <si>
    <t>https://www.burning-crusade.com/database/?item=27891</t>
  </si>
  <si>
    <t>Dabiri's Enigma</t>
  </si>
  <si>
    <t>Use: +125 Block rating for 10s</t>
  </si>
  <si>
    <t>https://www.burning-crusade.com/database/?item=30300</t>
  </si>
  <si>
    <t>Regal Protectorate</t>
  </si>
  <si>
    <t>Use: Increases max health by 900 for 15s</t>
  </si>
  <si>
    <t>https://www.burning-crusade.com/database/?item=28042</t>
  </si>
  <si>
    <t>Gnomish Poultryizer</t>
  </si>
  <si>
    <t>Gnomish Engineering</t>
  </si>
  <si>
    <t>Turns your target into a chicken for 15s</t>
  </si>
  <si>
    <t>https://www.burning-crusade.com/database/?item=23835#</t>
  </si>
  <si>
    <t>Guantlets of the Bold</t>
  </si>
  <si>
    <t>Gobling Rocket Launcher</t>
  </si>
  <si>
    <t>Goblin Engineering</t>
  </si>
  <si>
    <t>Fires a rocket dealing 960-1441 dmg and 3 stun</t>
  </si>
  <si>
    <t>https://www.burning-crusade.com/database/?item=23836#</t>
  </si>
  <si>
    <t>https://www.burning-crusade.com/database/?item=27475</t>
  </si>
  <si>
    <t>Figurine - Dawnstone Crab</t>
  </si>
  <si>
    <t>Use: 125 Dodge for 20s</t>
  </si>
  <si>
    <t>https://www.burning-crusade.com/database/?item=24125</t>
  </si>
  <si>
    <t>Libram</t>
  </si>
  <si>
    <t>Libram of Repentance</t>
  </si>
  <si>
    <t>Increases the block rating by 42 while Holy Shield is active</t>
  </si>
  <si>
    <t>https://www.burning-crusade.com/database/?item=29388</t>
  </si>
  <si>
    <t>Libram of Saints Departed</t>
  </si>
  <si>
    <t>N BF - The Maker</t>
  </si>
  <si>
    <t>Causes your judgements to heal you for 41-50</t>
  </si>
  <si>
    <t>https://www.burning-crusade.com/database/?item=24386</t>
  </si>
  <si>
    <t>Libram of Truth</t>
  </si>
  <si>
    <t>Magmus - BRD (Vanilla)</t>
  </si>
  <si>
    <t>Increases the armor from your Devotion Auro by 110</t>
  </si>
  <si>
    <t>https://www.burning-crusade.com/database/?item=22400</t>
  </si>
  <si>
    <t>Gladiator's Gavel</t>
  </si>
  <si>
    <t>18 Int</t>
  </si>
  <si>
    <t>https://www.burning-crusade.com/database/?item=32450</t>
  </si>
  <si>
    <t>16 Int &amp; 15 Spell Crit</t>
  </si>
  <si>
    <t>Warbringer</t>
  </si>
  <si>
    <t>https://www.burning-crusade.com/database/?item=29165</t>
  </si>
  <si>
    <t>Honor's Call</t>
  </si>
  <si>
    <t>https://www.burning-crusade.com/database/?item=29156</t>
  </si>
  <si>
    <t>14 Int</t>
  </si>
  <si>
    <t>Spellfire Longsword</t>
  </si>
  <si>
    <t>N SP - Mennu the Betrayer</t>
  </si>
  <si>
    <t>https://www.burning-crusade.com/database/?item=24361</t>
  </si>
  <si>
    <t>Fearless Girdle</t>
  </si>
  <si>
    <t>The Terror if Marshlight Lake - Zanger Q (Ally)</t>
  </si>
  <si>
    <t>Diamond-Core Sledgemace</t>
  </si>
  <si>
    <t>14 Int &amp; 5 Mp5</t>
  </si>
  <si>
    <t>https://www.burning-crusade.com/database/?item=24384</t>
  </si>
  <si>
    <t>https://www.burning-crusade.com/database/?item=25922</t>
  </si>
  <si>
    <t>Armor</t>
  </si>
  <si>
    <t>Block Value</t>
  </si>
  <si>
    <t>Pursuing Terrorclaw - Zangermarsh Q (Horde)</t>
  </si>
  <si>
    <t>Shield</t>
  </si>
  <si>
    <t>Azure-Shield of Coldarra</t>
  </si>
  <si>
    <t>https://www.burning-crusade.com/database/?item=29266</t>
  </si>
  <si>
    <t>Gladiator's Shield Wall</t>
  </si>
  <si>
    <t>https://www.burning-crusade.com/database/?item=28358</t>
  </si>
  <si>
    <t>Crest of the Sha'tar</t>
  </si>
  <si>
    <t>The Sha'tar - Exalted</t>
  </si>
  <si>
    <t>3 dodge</t>
  </si>
  <si>
    <t>https://www.burning-crusade.com/database/?item=29176</t>
  </si>
  <si>
    <t>The Fel Barrier</t>
  </si>
  <si>
    <t>22 Fire/Shadow Resist</t>
  </si>
  <si>
    <t>https://www.burning-crusade.com/database/?item=32082</t>
  </si>
  <si>
    <t>Aegis of the Sunbird</t>
  </si>
  <si>
    <t>https://www.burning-crusade.com/database/?item=28316</t>
  </si>
  <si>
    <t>Blood Knight Defender</t>
  </si>
  <si>
    <t>20 Arcane Resist</t>
  </si>
  <si>
    <t>https://www.burning-crusade.com/database/?item=27449</t>
  </si>
  <si>
    <t>Legplates of the Bold</t>
  </si>
  <si>
    <t>https://www.burning-crusade.com/database/?item=27977</t>
  </si>
  <si>
    <t>Platinum Shield of the Valorous</t>
  </si>
  <si>
    <t>https://www.burning-crusade.com/database/?item=27887</t>
  </si>
  <si>
    <t>Shield of the Void</t>
  </si>
  <si>
    <t>N MT - Pandemonius</t>
  </si>
  <si>
    <t>https://www.burning-crusade.com/database/?item=28166</t>
  </si>
  <si>
    <t>Shield of the Wayward Footman</t>
  </si>
  <si>
    <t>https://www.burning-crusade.com/database/?item=31200</t>
  </si>
  <si>
    <t>Totem of Spontaneous Regrowth</t>
  </si>
  <si>
    <t>Increases the healing done by Healing Wave by 88</t>
  </si>
  <si>
    <t>https://www.burning-crusade.com/database/?item=27544</t>
  </si>
  <si>
    <t>Sha'tari Wrought Greaves</t>
  </si>
  <si>
    <t>Into the Heart of the Labyrinth - Auchindoun Q</t>
  </si>
  <si>
    <t>https://www.burning-crusade.com/database/?item=28176</t>
  </si>
  <si>
    <t>Totem of the Plains</t>
  </si>
  <si>
    <t>Increases the healing done by Lesser Healing Wave by 79</t>
  </si>
  <si>
    <t>https://www.burning-crusade.com/database/?item=25645</t>
  </si>
  <si>
    <t>Gladiator's Totem of the Third Wind</t>
  </si>
  <si>
    <t>Causes LHW to increase the target's Resil by 26 for 6s</t>
  </si>
  <si>
    <t>https://www.burning-crusade.com/database/?item=28357</t>
  </si>
  <si>
    <t>Information Gathering - Netherstorm Quest (Scryer)</t>
  </si>
  <si>
    <t>Justicebringer 2000 Specs</t>
  </si>
  <si>
    <t>https://www.burning-crusade.com/database/?item=32472</t>
  </si>
  <si>
    <t>Gladiator's Ornamented Headcover</t>
  </si>
  <si>
    <t>32 Resil</t>
  </si>
  <si>
    <t>https://www.burning-crusade.com/database/?item=31616</t>
  </si>
  <si>
    <t>Crystal Pulse Shield</t>
  </si>
  <si>
    <t>https://www.burning-crusade.com/database/?item=31292</t>
  </si>
  <si>
    <t>https://www.burning-crusade.com/database/?item=23835#created-by</t>
  </si>
  <si>
    <t>Goblin Rocket Launcher</t>
  </si>
  <si>
    <t>Fires a rocket for 960-1441 dmg and 3s stun</t>
  </si>
  <si>
    <t>https://www.burning-crusade.com/database/?item=23836#created-by</t>
  </si>
  <si>
    <t>Gyro-Balanced Khorium Destroyer</t>
  </si>
  <si>
    <t>https://www.burning-crusade.com/database/?item=32756</t>
  </si>
  <si>
    <t>Starbolt Longbow</t>
  </si>
  <si>
    <t>15 Crit Rating</t>
  </si>
  <si>
    <t>https://www.burning-crusade.com/database/?item=27817</t>
  </si>
  <si>
    <t>Scout's Throwing Knives (Thrown)</t>
  </si>
  <si>
    <t>Terokk's Downfall - Skettis</t>
  </si>
  <si>
    <t>13 Crit Rating. Patch 2.1</t>
  </si>
  <si>
    <t>https://www.burning-crusade.com/database/?item=32832</t>
  </si>
  <si>
    <t>Zerid's Vintage Musket</t>
  </si>
  <si>
    <t>Gava'xi - Nagrand Quest</t>
  </si>
  <si>
    <t>Mask of Penance</t>
  </si>
  <si>
    <t>https://www.burning-crusade.com/database/?item=27790</t>
  </si>
  <si>
    <t>14 Att. Power</t>
  </si>
  <si>
    <t>https://www.burning-crusade.com/database/?item=25544</t>
  </si>
  <si>
    <t>Consortium Blaster</t>
  </si>
  <si>
    <t>The Consortium - Revered</t>
  </si>
  <si>
    <t>28 AP &amp; 7 Crit Rating</t>
  </si>
  <si>
    <t>https://www.burning-crusade.com/database/?item=29115</t>
  </si>
  <si>
    <t>Gezzarak's Fang</t>
  </si>
  <si>
    <t>Gezzarak the Huntress - Terokkar Forest</t>
  </si>
  <si>
    <t>https://www.burning-crusade.com/database/?item=32531</t>
  </si>
  <si>
    <t>30 Att. Power</t>
  </si>
  <si>
    <t>Nethershrike</t>
  </si>
  <si>
    <t>16 Crit Rating</t>
  </si>
  <si>
    <t>https://www.burning-crusade.com/database/?item=28258</t>
  </si>
  <si>
    <t>Recoilless Rocket Ripper X-54</t>
  </si>
  <si>
    <t>https://www.burning-crusade.com/database/?item=27794</t>
  </si>
  <si>
    <t>The Sun Eater</t>
  </si>
  <si>
    <t>https://www.burning-crusade.com/database/?item=29362</t>
  </si>
  <si>
    <t xml:space="preserve">Fireguard </t>
  </si>
  <si>
    <t>BoP Blacksmithing - Requires Master Swordsmith</t>
  </si>
  <si>
    <t>https://www.burning-crusade.com/database/?item=28425</t>
  </si>
  <si>
    <t>Grom'tor's Charge</t>
  </si>
  <si>
    <t>https://www.burning-crusade.com/database/?item=31071</t>
  </si>
  <si>
    <t>Warp-Storm Warblade</t>
  </si>
  <si>
    <t>https://www.burning-crusade.com/database/?item=28400</t>
  </si>
  <si>
    <t>Truncheon of Five Hells</t>
  </si>
  <si>
    <t>https://www.burning-crusade.com/database/?item=27476</t>
  </si>
  <si>
    <t>Terokk's Nightmace</t>
  </si>
  <si>
    <t>https://www.burning-crusade.com/database/?item=27980</t>
  </si>
  <si>
    <t>Gladiator's Ornamented Spaulders</t>
  </si>
  <si>
    <t>Firebrand Battleaxe</t>
  </si>
  <si>
    <t>https://www.burning-crusade.com/database/?item=27490</t>
  </si>
  <si>
    <t>Crystalline Kopesh</t>
  </si>
  <si>
    <t>https://www.burning-crusade.com/database/?item=25772</t>
  </si>
  <si>
    <t>https://www.burning-crusade.com/database/?item=31619</t>
  </si>
  <si>
    <t>Justice Bearer's Pauldrons</t>
  </si>
  <si>
    <t>https://www.burning-crusade.com/database/?item=27539</t>
  </si>
  <si>
    <r>
      <t xml:space="preserve">Set Bonus EP in </t>
    </r>
    <r>
      <rPr>
        <color rgb="FFFF9900"/>
      </rPr>
      <t>orange</t>
    </r>
  </si>
  <si>
    <t>Furious Gizmatic Goggles</t>
  </si>
  <si>
    <t>https://www.burning-crusade.com/database/?item=32461</t>
  </si>
  <si>
    <t>Gladiator's Scaled Helm</t>
  </si>
  <si>
    <t>https://www.burning-crusade.com/database/?item=27881</t>
  </si>
  <si>
    <t>Uvuros Plated Spaulders</t>
  </si>
  <si>
    <t>Wanted: Uvuros, Scourge of Shadowmoon - SMV Quest</t>
  </si>
  <si>
    <t>https://www.burning-crusade.com/database/?item=31115</t>
  </si>
  <si>
    <r>
      <t xml:space="preserve">87.1 / </t>
    </r>
    <r>
      <rPr>
        <color rgb="FFFF9900"/>
      </rPr>
      <t>116.5</t>
    </r>
  </si>
  <si>
    <t>Overlord's Helmet of Second SIght</t>
  </si>
  <si>
    <t>https://www.burning-crusade.com/database/?item=31105</t>
  </si>
  <si>
    <t>Hope Bearer Helm</t>
  </si>
  <si>
    <t>https://www.burning-crusade.com/database/?item=27408</t>
  </si>
  <si>
    <t>Ragesteel Helm</t>
  </si>
  <si>
    <r>
      <t xml:space="preserve">69.42 / </t>
    </r>
    <r>
      <rPr>
        <color rgb="FFFF9900"/>
      </rPr>
      <t>86.22</t>
    </r>
  </si>
  <si>
    <t>https://www.burning-crusade.com/database/?item=23521</t>
  </si>
  <si>
    <t>Doomplate Warhelm</t>
  </si>
  <si>
    <r>
      <t xml:space="preserve">68.95 / </t>
    </r>
    <r>
      <rPr>
        <color rgb="FFFF9900"/>
      </rPr>
      <t>98.35</t>
    </r>
  </si>
  <si>
    <t>https://www.burning-crusade.com/database/?item=28225</t>
  </si>
  <si>
    <t>Exorcist's Plate Helm</t>
  </si>
  <si>
    <t>3 str</t>
  </si>
  <si>
    <t>https://www.burning-crusade.com/database/?item=28559</t>
  </si>
  <si>
    <t>Irondrakes Faceguard</t>
  </si>
  <si>
    <t>https://www.burning-crusade.com/database/?item=27455</t>
  </si>
  <si>
    <t>Clefthoof Helm</t>
  </si>
  <si>
    <t>Clefthoof Mastery - Nagrand Quest</t>
  </si>
  <si>
    <t>https://www.burning-crusade.com/database/?item=25589</t>
  </si>
  <si>
    <t>Gladiator's Ornamented Chestguard</t>
  </si>
  <si>
    <t>https://www.burning-crusade.com/database/?item=31613</t>
  </si>
  <si>
    <r>
      <t xml:space="preserve">Set Bonus EP in </t>
    </r>
    <r>
      <rPr>
        <color rgb="FFFF9900"/>
      </rPr>
      <t>orange</t>
    </r>
  </si>
  <si>
    <t>Talon Lord's Collar</t>
  </si>
  <si>
    <t>https://www.burning-crusade.com/database/?item=29335</t>
  </si>
  <si>
    <t>Soldier's Dog Tags</t>
  </si>
  <si>
    <t>https://www.burning-crusade.com/database/?item=27495</t>
  </si>
  <si>
    <t>Breastplate of Many Graces</t>
  </si>
  <si>
    <t>https://www.burning-crusade.com/database/?item=27897</t>
  </si>
  <si>
    <r>
      <t xml:space="preserve">96.4 / </t>
    </r>
    <r>
      <rPr>
        <color rgb="FFFF9900"/>
      </rPr>
      <t>131.4</t>
    </r>
  </si>
  <si>
    <t>Blood Guard's Necklace of Ferocity</t>
  </si>
  <si>
    <t>SH - Blood Guard Porung</t>
  </si>
  <si>
    <t>https://www.burning-crusade.com/database/?item=30710</t>
  </si>
  <si>
    <t>Gladiator's Plate Helm</t>
  </si>
  <si>
    <t>https://www.burning-crusade.com/database/?item=24545</t>
  </si>
  <si>
    <t>Ragesteel Shoulders</t>
  </si>
  <si>
    <r>
      <t xml:space="preserve">67.38 / </t>
    </r>
    <r>
      <rPr>
        <color rgb="FFFF9900"/>
      </rPr>
      <t>84.18</t>
    </r>
  </si>
  <si>
    <t>Blessed Bracers</t>
  </si>
  <si>
    <t>https://www.burning-crusade.com/database/?item=33173</t>
  </si>
  <si>
    <t>https://www.burning-crusade.com/database/?item=23539</t>
  </si>
  <si>
    <t>Gladiator's Scaled Shoulders</t>
  </si>
  <si>
    <r>
      <t xml:space="preserve">65.36 / </t>
    </r>
    <r>
      <rPr>
        <color rgb="FFFF9900"/>
      </rPr>
      <t>94.76</t>
    </r>
  </si>
  <si>
    <t>https://www.burning-crusade.com/database/?item=27883</t>
  </si>
  <si>
    <r>
      <t>60.03 /</t>
    </r>
    <r>
      <rPr>
        <color rgb="FFFF9900"/>
      </rPr>
      <t xml:space="preserve"> 89.43</t>
    </r>
  </si>
  <si>
    <t>Virtue Bearer's Vambraces</t>
  </si>
  <si>
    <t>https://www.burning-crusade.com/database/?item=27489</t>
  </si>
  <si>
    <r>
      <t xml:space="preserve">76.45 / </t>
    </r>
    <r>
      <rPr>
        <color rgb="FFFF9900"/>
      </rPr>
      <t>96.45</t>
    </r>
  </si>
  <si>
    <t>Pauldrons of Swift Retribution</t>
  </si>
  <si>
    <t>https://www.burning-crusade.com/database/?item=27844</t>
  </si>
  <si>
    <t>Doomplate Shoulderguards</t>
  </si>
  <si>
    <r>
      <t xml:space="preserve">49.3 / </t>
    </r>
    <r>
      <rPr>
        <color rgb="FFFF9900"/>
      </rPr>
      <t>78.7</t>
    </r>
  </si>
  <si>
    <t>https://www.burning-crusade.com/database/?item=27771</t>
  </si>
  <si>
    <t>Spaulders of Slaughter</t>
  </si>
  <si>
    <t>https://www.burning-crusade.com/database/?item=30705</t>
  </si>
  <si>
    <r>
      <t xml:space="preserve">68.95 / </t>
    </r>
    <r>
      <rPr>
        <color rgb="FFFF9900"/>
      </rPr>
      <t>103.95</t>
    </r>
  </si>
  <si>
    <t>When the Cows Come Home - Netherstorm Q</t>
  </si>
  <si>
    <t>Overmaster's Shoulders</t>
  </si>
  <si>
    <t>https://www.burning-crusade.com/database/?item=30005</t>
  </si>
  <si>
    <t>Bracers of Just Rewards</t>
  </si>
  <si>
    <t>https://www.burning-crusade.com/database/?item=27447</t>
  </si>
  <si>
    <t>Pauldrons of the Crimson Flight</t>
  </si>
  <si>
    <t>https://www.burning-crusade.com/database/?item=28207</t>
  </si>
  <si>
    <t>Sylvanaar Champions Shoulders</t>
  </si>
  <si>
    <t>Planting the Banner - BEM Quest (Ally)</t>
  </si>
  <si>
    <t>https://www.burning-crusade.com/database/?item=31436</t>
  </si>
  <si>
    <t>Jade Warrior Paudrons</t>
  </si>
  <si>
    <t>Weaken the Ramparts - HFC Quest</t>
  </si>
  <si>
    <t>https://www.burning-crusade.com/database/?item=25715</t>
  </si>
  <si>
    <t>Gladiator's Ornamented Gloves</t>
  </si>
  <si>
    <t>14 Resil &amp; 2% Crit on FoL</t>
  </si>
  <si>
    <t>https://www.burning-crusade.com/database/?item=31614</t>
  </si>
  <si>
    <t>Life Bearer's Gauntlets</t>
  </si>
  <si>
    <t>https://www.burning-crusade.com/database/?item=27457</t>
  </si>
  <si>
    <t>Gladiator's Scaled Chestpiece</t>
  </si>
  <si>
    <t>https://www.burning-crusade.com/database/?item=27879</t>
  </si>
  <si>
    <t>Blackened Chestplate</t>
  </si>
  <si>
    <t>https://www.burning-crusade.com/database/?item=31548</t>
  </si>
  <si>
    <t>Girdle of Many Blessings</t>
  </si>
  <si>
    <r>
      <t xml:space="preserve">72.05 / </t>
    </r>
    <r>
      <rPr>
        <color rgb="FFFF9900"/>
      </rPr>
      <t>92.05</t>
    </r>
  </si>
  <si>
    <t>https://www.burning-crusade.com/database/?item=27548</t>
  </si>
  <si>
    <t>Chestplate of A'dal</t>
  </si>
  <si>
    <t>Special Delivery to Shattrath City - Shatt Quest</t>
  </si>
  <si>
    <t>https://www.burning-crusade.com/database/?item=30258</t>
  </si>
  <si>
    <t>Girdle of Divine Blessing</t>
  </si>
  <si>
    <t>https://www.burning-crusade.com/database/?item=31202</t>
  </si>
  <si>
    <t>Chestguard of Exile</t>
  </si>
  <si>
    <t>https://www.burning-crusade.com/database/?item=31320</t>
  </si>
  <si>
    <t>Ragesteel Breastplate</t>
  </si>
  <si>
    <r>
      <t xml:space="preserve">69.14 / </t>
    </r>
    <r>
      <rPr>
        <color rgb="FFFF9900"/>
      </rPr>
      <t>85.94</t>
    </r>
  </si>
  <si>
    <t>https://www.burning-crusade.com/database/?item=23522</t>
  </si>
  <si>
    <t>Khorium Belt</t>
  </si>
  <si>
    <t>(3) Set Bonus +55 Healing</t>
  </si>
  <si>
    <t>Crimsonforge Breastplate</t>
  </si>
  <si>
    <t>https://www.burning-crusade.com/database/?item=23524</t>
  </si>
  <si>
    <r>
      <t xml:space="preserve">65.2 / </t>
    </r>
    <r>
      <rPr>
        <color rgb="FFFF9900"/>
      </rPr>
      <t>100.2</t>
    </r>
  </si>
  <si>
    <t>https://www.burning-crusade.com/database/?item=27906</t>
  </si>
  <si>
    <t>Doomplate Chestguard</t>
  </si>
  <si>
    <r>
      <t xml:space="preserve">67.89 / </t>
    </r>
    <r>
      <rPr>
        <color rgb="FFFF9900"/>
      </rPr>
      <t>97.29</t>
    </r>
  </si>
  <si>
    <t>https://www.burning-crusade.com/database/?item=28403</t>
  </si>
  <si>
    <t>Durotan's Battle Harness</t>
  </si>
  <si>
    <t>N OHF - Captian Skarloc</t>
  </si>
  <si>
    <t>https://www.burning-crusade.com/database/?item=27427</t>
  </si>
  <si>
    <t>Consortium Plated Legguards</t>
  </si>
  <si>
    <t>Gladiator's Plate Shoulders</t>
  </si>
  <si>
    <t>https://www.burning-crusade.com/database/?item=29342</t>
  </si>
  <si>
    <t>https://www.burning-crusade.com/database/?item=24546</t>
  </si>
  <si>
    <t>Black Felsteel Bracers</t>
  </si>
  <si>
    <t>https://www.burning-crusade.com/database/?item=23537</t>
  </si>
  <si>
    <t>Bands of Syth</t>
  </si>
  <si>
    <t>https://www.burning-crusade.com/database/?item=27918</t>
  </si>
  <si>
    <r>
      <t xml:space="preserve">53.1 / </t>
    </r>
    <r>
      <rPr>
        <color rgb="FFFF9900"/>
      </rPr>
      <t>88.1</t>
    </r>
  </si>
  <si>
    <t>Gladiator's Ornamented Legplates</t>
  </si>
  <si>
    <t>31 Resil</t>
  </si>
  <si>
    <t>https://www.burning-crusade.com/database/?item=31618</t>
  </si>
  <si>
    <t>Cassock of the Loyal</t>
  </si>
  <si>
    <t>https://www.burning-crusade.com/database/?item=27748</t>
  </si>
  <si>
    <t>Starcaller's Plated Legguards</t>
  </si>
  <si>
    <t>Dimensius the All-Devouring - Netherstorm Q</t>
  </si>
  <si>
    <t>https://www.burning-crusade.com/database/?item=30299</t>
  </si>
  <si>
    <t>Nexus-Bracers of Vigor</t>
  </si>
  <si>
    <t>https://www.burning-crusade.com/database/?item=25956</t>
  </si>
  <si>
    <t>Adamantite Plate Bracers</t>
  </si>
  <si>
    <t>4 att. power</t>
  </si>
  <si>
    <t>https://www.burning-crusade.com/database/?item=23506</t>
  </si>
  <si>
    <t>Bracers of Recklessness</t>
  </si>
  <si>
    <t>https://www.burning-crusade.com/database/?item=31284</t>
  </si>
  <si>
    <t>Doomplate Gauntlets</t>
  </si>
  <si>
    <r>
      <t xml:space="preserve">56.25 / </t>
    </r>
    <r>
      <rPr>
        <color rgb="FFFF9900"/>
      </rPr>
      <t>85.65</t>
    </r>
  </si>
  <si>
    <t>https://www.burning-crusade.com/database/?item=27497</t>
  </si>
  <si>
    <t>Khorium Pants</t>
  </si>
  <si>
    <t>https://www.burning-crusade.com/database/?item=23523</t>
  </si>
  <si>
    <t>Gladiator's Scaled Gauntlets</t>
  </si>
  <si>
    <t>https://www.burning-crusade.com/database/?item=27880</t>
  </si>
  <si>
    <t>Ragesteel Gloves</t>
  </si>
  <si>
    <r>
      <t xml:space="preserve">52.82 / </t>
    </r>
    <r>
      <rPr>
        <color rgb="FFFF9900"/>
      </rPr>
      <t>69.62</t>
    </r>
  </si>
  <si>
    <t>https://www.burning-crusade.com/database/?item=23520</t>
  </si>
  <si>
    <t>Boots of the Watchful Heart</t>
  </si>
  <si>
    <t>https://www.burning-crusade.com/database/?item=28221</t>
  </si>
  <si>
    <t>Gauntlets of the Vanquisher</t>
  </si>
  <si>
    <t>https://www.burning-crusade.com/database/?item=30375</t>
  </si>
  <si>
    <t>Ironblade Gauntlets</t>
  </si>
  <si>
    <t>https://www.burning-crusade.com/database/?item=24387</t>
  </si>
  <si>
    <t>Heretic's Gauntlets</t>
  </si>
  <si>
    <t>Darkscreecher Akkarai - Terrokar Forest Mob</t>
  </si>
  <si>
    <t>https://www.burning-crusade.com/database/?item=32529</t>
  </si>
  <si>
    <t>Gauntlets of Cruel Intention</t>
  </si>
  <si>
    <t>https://www.burning-crusade.com/database/?item=28324</t>
  </si>
  <si>
    <t>Adamantite Plate Gloves</t>
  </si>
  <si>
    <t>https://www.burning-crusade.com/database/?item=23508</t>
  </si>
  <si>
    <t>Khorium Boots</t>
  </si>
  <si>
    <t>https://www.burning-crusade.com/database/?item=23525</t>
  </si>
  <si>
    <t>Gladiator's Plate Chestpiece</t>
  </si>
  <si>
    <t>https://www.burning-crusade.com/database/?item=24544</t>
  </si>
  <si>
    <t>General's Plate Belt</t>
  </si>
  <si>
    <t>https://www.burning-crusade.com/database/?item=28385</t>
  </si>
  <si>
    <t>Rubium War-Girdle</t>
  </si>
  <si>
    <t>https://www.burning-crusade.com/database/?item=28375</t>
  </si>
  <si>
    <t>Borak's Belt of Bravery</t>
  </si>
  <si>
    <t>https://www.burning-crusade.com/database/?item=30962</t>
  </si>
  <si>
    <t>Girlde of Siege</t>
  </si>
  <si>
    <t>https://www.burning-crusade.com/database/?item=31151</t>
  </si>
  <si>
    <r>
      <t xml:space="preserve">74.65 / </t>
    </r>
    <r>
      <rPr>
        <color rgb="FFFF9900"/>
      </rPr>
      <t>94.65</t>
    </r>
  </si>
  <si>
    <t>Deathforge Girdle</t>
  </si>
  <si>
    <t>https://www.burning-crusade.com/database/?item=27985</t>
  </si>
  <si>
    <r>
      <t xml:space="preserve">71.5 / </t>
    </r>
    <r>
      <rPr>
        <color rgb="FFFF9900"/>
      </rPr>
      <t>106.5</t>
    </r>
  </si>
  <si>
    <t>Slayer's Waistguard</t>
  </si>
  <si>
    <t xml:space="preserve">20 Halaa Battle Tokens &amp; 1 Halaa Research Token </t>
  </si>
  <si>
    <t>https://www.burning-crusade.com/database/?item=27639</t>
  </si>
  <si>
    <t>Legguards of the Shattered Hand</t>
  </si>
  <si>
    <t>https://www.burning-crusade.com/database/?item=31298</t>
  </si>
  <si>
    <t>Vanquisher's Legplates</t>
  </si>
  <si>
    <t>https://www.burning-crusade.com/database/?item=30533</t>
  </si>
  <si>
    <t>Greaves of the Martyr</t>
  </si>
  <si>
    <t>8 Mp5</t>
  </si>
  <si>
    <t>https://www.burning-crusade.com/database/?item=30536</t>
  </si>
  <si>
    <r>
      <t xml:space="preserve">72.63 / </t>
    </r>
    <r>
      <rPr>
        <color rgb="FFFF9900"/>
      </rPr>
      <t>102.03</t>
    </r>
  </si>
  <si>
    <t>Gladiator's Scaled Legguards</t>
  </si>
  <si>
    <t>Blessed Book of Nagrand</t>
  </si>
  <si>
    <t>Increases healing done by FoL by 79</t>
  </si>
  <si>
    <t>https://www.burning-crusade.com/database/?item=25644</t>
  </si>
  <si>
    <t>Libram of the Lightbringer</t>
  </si>
  <si>
    <t>Increases healing done by Holy Light by 87</t>
  </si>
  <si>
    <t>https://www.burning-crusade.com/database/?item=28296</t>
  </si>
  <si>
    <t>Gladiator's Libram of Justice</t>
  </si>
  <si>
    <t>https://www.burning-crusade.com/database/?item=27882</t>
  </si>
  <si>
    <t>FoL increases the target's Resil by 26 for 6s</t>
  </si>
  <si>
    <t>https://www.burning-crusade.com/database/?item=28356</t>
  </si>
  <si>
    <t>Bloodlord Legplates</t>
  </si>
  <si>
    <t>https://www.burning-crusade.com/database/?item=27487</t>
  </si>
  <si>
    <t>Doomplate Legguards</t>
  </si>
  <si>
    <r>
      <t xml:space="preserve">69.75 / </t>
    </r>
    <r>
      <rPr>
        <color rgb="FFFF9900"/>
      </rPr>
      <t>99.15</t>
    </r>
  </si>
  <si>
    <t>https://www.burning-crusade.com/database/?item=27870</t>
  </si>
  <si>
    <t>Greaves of the Iron Guardian</t>
  </si>
  <si>
    <t>https://www.burning-crusade.com/database/?item=24456</t>
  </si>
  <si>
    <t>Midrealm Leggings</t>
  </si>
  <si>
    <t>Sabotage the Warp-Gate! - Netherstorm Quest</t>
  </si>
  <si>
    <t>https://www.burning-crusade.com/database/?item=29980</t>
  </si>
  <si>
    <r>
      <t xml:space="preserve">57.95 / </t>
    </r>
    <r>
      <rPr>
        <color rgb="FFFF9900"/>
      </rPr>
      <t>77.95</t>
    </r>
  </si>
  <si>
    <t>Inkling's Leggings</t>
  </si>
  <si>
    <t>https://www.burning-crusade.com/database/?item=31519</t>
  </si>
  <si>
    <t>Runed Sketh'lon Legplates</t>
  </si>
  <si>
    <t>Thwart the Dark Conclave - SMV Quest</t>
  </si>
  <si>
    <t>https://www.burning-crusade.com/database/?item=30960</t>
  </si>
  <si>
    <t>Slayer's Leggings</t>
  </si>
  <si>
    <t>40 Halaa Battle Tokens &amp; 2 Halaa Research Tokens</t>
  </si>
  <si>
    <t>https://www.burning-crusade.com/database/?item=27653</t>
  </si>
  <si>
    <t>Mag'hari Warlord's Legplates</t>
  </si>
  <si>
    <t>https://www.burning-crusade.com/database/?item=28175</t>
  </si>
  <si>
    <r>
      <t xml:space="preserve">56.25 / </t>
    </r>
    <r>
      <rPr>
        <color rgb="FFFF9900"/>
      </rPr>
      <t>91.25</t>
    </r>
  </si>
  <si>
    <t>Into the Heart of the Labyrinth - Auchindoun Quest</t>
  </si>
  <si>
    <t>Gladiator's Plate Gauntlets</t>
  </si>
  <si>
    <t>https://www.burning-crusade.com/database/?item=24549</t>
  </si>
  <si>
    <t>General's Plate Greaves</t>
  </si>
  <si>
    <t>https://www.burning-crusade.com/database/?item=28383</t>
  </si>
  <si>
    <t>Bloodsworn Warboots</t>
  </si>
  <si>
    <t>https://www.burning-crusade.com/database/?item=27788</t>
  </si>
  <si>
    <t>A'dal's Command</t>
  </si>
  <si>
    <t>https://www.burning-crusade.com/database/?item=29177</t>
  </si>
  <si>
    <t>Reavers' Ring</t>
  </si>
  <si>
    <t>https://www.burning-crusade.com/database/?item=27460</t>
  </si>
  <si>
    <t>Ring of Umbral Doom</t>
  </si>
  <si>
    <t>https://www.burning-crusade.com/database/?item=28323</t>
  </si>
  <si>
    <t>Band of the Exorcist</t>
  </si>
  <si>
    <t>50 Spirit Shards - Terokkar Forest</t>
  </si>
  <si>
    <t>https://www.burning-crusade.com/database/?item=28553</t>
  </si>
  <si>
    <t>Ogre Slayer's Band</t>
  </si>
  <si>
    <t>https://www.burning-crusade.com/database/?item=25775</t>
  </si>
  <si>
    <t>Gladiator's Plate Legguards</t>
  </si>
  <si>
    <t>Lightwarden's Band</t>
  </si>
  <si>
    <t>https://www.burning-crusade.com/database/?item=24547</t>
  </si>
  <si>
    <t>https://www.burning-crusade.com/database/?item=29128</t>
  </si>
  <si>
    <t>Conquerer's Band</t>
  </si>
  <si>
    <t>https://www.burning-crusade.com/database/?item=25811</t>
  </si>
  <si>
    <t>EP (Tank)</t>
  </si>
  <si>
    <t>EP (DPS)</t>
  </si>
  <si>
    <t>Def.</t>
  </si>
  <si>
    <r>
      <rPr>
        <color rgb="FF000000"/>
      </rPr>
      <t xml:space="preserve">Set Bonus EP in </t>
    </r>
    <r>
      <rPr>
        <color rgb="FFFF9900"/>
      </rPr>
      <t>orange</t>
    </r>
  </si>
  <si>
    <r>
      <t xml:space="preserve">78.34 / </t>
    </r>
    <r>
      <rPr>
        <color rgb="FFFF9900"/>
      </rPr>
      <t>113.34</t>
    </r>
  </si>
  <si>
    <r>
      <t xml:space="preserve">77.6 / </t>
    </r>
    <r>
      <rPr>
        <color rgb="FFFF9900"/>
      </rPr>
      <t>112.6</t>
    </r>
  </si>
  <si>
    <t>Incr. stealth detection. Patch 2.1</t>
  </si>
  <si>
    <t>Gladiator's Dragonhide Helm</t>
  </si>
  <si>
    <t>https://www.burning-crusade.com/database/?item=28127</t>
  </si>
  <si>
    <r>
      <t xml:space="preserve">98.6 / </t>
    </r>
    <r>
      <rPr>
        <color rgb="FFFF9900"/>
      </rPr>
      <t>119.95</t>
    </r>
  </si>
  <si>
    <t>Summons a Felsteel Boar to fight for you for 30s</t>
  </si>
  <si>
    <t>Libram of Avengement</t>
  </si>
  <si>
    <t>Judgements increase your crit rating by 53 for 5s</t>
  </si>
  <si>
    <t>https://www.burning-crusade.com/database/?item=27484</t>
  </si>
  <si>
    <t>Libram of Righteous Power</t>
  </si>
  <si>
    <t>Crusader Strike dmg increased by 36.3</t>
  </si>
  <si>
    <t>https://www.burning-crusade.com/database/?item=31033</t>
  </si>
  <si>
    <t>Libram of the Eternal Rest</t>
  </si>
  <si>
    <t>Increases the dmg of Consecration by 47</t>
  </si>
  <si>
    <t>https://www.burning-crusade.com/database/?item=27917</t>
  </si>
  <si>
    <t>Libram of Fervor</t>
  </si>
  <si>
    <t>Increases the melee AP bonus of Seal of the Crusader by 48 and the Holy dmg of Judgement of the Crusader by 33</t>
  </si>
  <si>
    <t>https://www.burning-crusade.com/database/?item=23203</t>
  </si>
  <si>
    <t>Libram of Wracking</t>
  </si>
  <si>
    <t>Increases the dmg done by Exorcism and Holy Wrath by 120</t>
  </si>
  <si>
    <t>https://www.burning-crusade.com/database/?item=28065</t>
  </si>
  <si>
    <t>Weapon</t>
  </si>
  <si>
    <t>v2</t>
  </si>
  <si>
    <t>Deep Thunder (Mace)</t>
  </si>
  <si>
    <t>BoP Blacksmithing - Req. Master Hammersmith</t>
  </si>
  <si>
    <t>Chance on hit: Stuns the target for 4s</t>
  </si>
  <si>
    <t>https://www.burning-crusade.com/database/?item=28441</t>
  </si>
  <si>
    <t>Mooncleaver (Axe)</t>
  </si>
  <si>
    <t>BoP Blacksmithing - Req. Master Axesmith</t>
  </si>
  <si>
    <t>https://www.burning-crusade.com/database/?item=28435#created-by</t>
  </si>
  <si>
    <t>Stylin' Purple Hat</t>
  </si>
  <si>
    <t>https://www.burning-crusade.com/database/?item=25680</t>
  </si>
  <si>
    <t>Lionheart Champion (Sword)</t>
  </si>
  <si>
    <t>BoP Blacksmithing - Req. Master Swordsmith</t>
  </si>
  <si>
    <t>Equip: 5% chance to resist fear effects &amp; Chance on hit: 100 str for 10s</t>
  </si>
  <si>
    <t>https://www.burning-crusade.com/database/?item=28429</t>
  </si>
  <si>
    <t>Gladiator's Decapitator (Axe)</t>
  </si>
  <si>
    <t>https://www.burning-crusade.com/database/?item=24550</t>
  </si>
  <si>
    <t>Gladiator's Greatsword (Sword)</t>
  </si>
  <si>
    <t>Gladiator's Bonegrinder (Mace)</t>
  </si>
  <si>
    <t>https://www.burning-crusade.com/database/?item=28299</t>
  </si>
  <si>
    <t>Bear:</t>
  </si>
  <si>
    <t>v1</t>
  </si>
  <si>
    <t>Lunar Crescent (Axe)</t>
  </si>
  <si>
    <t>https://www.burning-crusade.com/database/?item=28434</t>
  </si>
  <si>
    <t>Thunder (Mace)</t>
  </si>
  <si>
    <t>https://www.burning-crusade.com/database/?item=28440#reagent-for</t>
  </si>
  <si>
    <t>Lionheart Blade (Sword)</t>
  </si>
  <si>
    <t>Equip: 5% chance to resist fear effects</t>
  </si>
  <si>
    <t>https://www.burning-crusade.com/database/?item=28428</t>
  </si>
  <si>
    <t>Quantum Blade (Sword)</t>
  </si>
  <si>
    <t>Felsteel Reaper (Axe)</t>
  </si>
  <si>
    <t>https://www.burning-crusade.com/database/?item=23543</t>
  </si>
  <si>
    <t>Khorium Champion (Sword)</t>
  </si>
  <si>
    <t>Chance on hit: 120 str. for 30s &amp; heal for 270-451</t>
  </si>
  <si>
    <t>https://www.burning-crusade.com/database/?item=23541</t>
  </si>
  <si>
    <t>Fel Hardened Maul (Mace)</t>
  </si>
  <si>
    <t>https://www.burning-crusade.com/database/?item=23546</t>
  </si>
  <si>
    <t>Singing Crystal Axe (Axe)</t>
  </si>
  <si>
    <t>Chance on hit: 400 haste for 10s</t>
  </si>
  <si>
    <t>https://www.burning-crusade.com/database/?item=31318</t>
  </si>
  <si>
    <t>Illidari-Bane Claymore (Sword)</t>
  </si>
  <si>
    <t>Quenching the Blade - SMV Quest</t>
  </si>
  <si>
    <t>150 AP vs demons</t>
  </si>
  <si>
    <t>https://www.burning-crusade.com/database/?item=30789</t>
  </si>
  <si>
    <t>Plasma Rat's Hyper-Scythe (Polearm)</t>
  </si>
  <si>
    <t>https://www.burning-crusade.com/database/?item=28253</t>
  </si>
  <si>
    <t>Hellscream's Will (Axe)</t>
  </si>
  <si>
    <t>The Mag'har - Exalted</t>
  </si>
  <si>
    <t>https://www.burning-crusade.com/database/?item=29137</t>
  </si>
  <si>
    <t>Arechron's Gift (Mace)</t>
  </si>
  <si>
    <t>Kurenai - Exalted</t>
  </si>
  <si>
    <t>https://www.burning-crusade.com/database/?item=29138</t>
  </si>
  <si>
    <t>Sonic Spear (Polearm)</t>
  </si>
  <si>
    <t>Greatsword of Forlorn Visions (Sword)</t>
  </si>
  <si>
    <t>Chance on hit: 2750 armor for 10s</t>
  </si>
  <si>
    <t>https://www.burning-crusade.com/database/?item=28367</t>
  </si>
  <si>
    <t>Firemaul of Destruction</t>
  </si>
  <si>
    <t>40 Resil</t>
  </si>
  <si>
    <t>https://www.burning-crusade.com/database/?item=27524</t>
  </si>
  <si>
    <t>Cat:</t>
  </si>
  <si>
    <t>Pre-Raid EP/Pawn Values</t>
  </si>
  <si>
    <t>Class</t>
  </si>
  <si>
    <t>Use: 320 AP for 10s</t>
  </si>
  <si>
    <t>Shield Block</t>
  </si>
  <si>
    <t>Block Rating</t>
  </si>
  <si>
    <t>Source</t>
  </si>
  <si>
    <t>Stat weights are not necessarily accurate, use these lists more as guidelines when determining upgrades. Made by Rsx (Yzm in-game) of Felmyst. No plans to continue to add or edit these.</t>
  </si>
  <si>
    <t>Summones a Felsteel Boar to fight for you for 30s</t>
  </si>
  <si>
    <t>Mage</t>
  </si>
  <si>
    <t>Arcane</t>
  </si>
  <si>
    <t>Elitist Jerks Mage Guide</t>
  </si>
  <si>
    <t>Fire</t>
  </si>
  <si>
    <t>Frost</t>
  </si>
  <si>
    <t>Warlock</t>
  </si>
  <si>
    <t>Affliction</t>
  </si>
  <si>
    <t>http://tbcwowaddons.weebly.com/pawn.html</t>
  </si>
  <si>
    <t>Gladiator's Dragonhide Spaulders</t>
  </si>
  <si>
    <t>Demonology</t>
  </si>
  <si>
    <t>Destruction</t>
  </si>
  <si>
    <t>Warrior</t>
  </si>
  <si>
    <t>Arms</t>
  </si>
  <si>
    <t>Fury</t>
  </si>
  <si>
    <t>Prot</t>
  </si>
  <si>
    <t>Priest</t>
  </si>
  <si>
    <t>Disc</t>
  </si>
  <si>
    <t>Holy</t>
  </si>
  <si>
    <t>Shadow</t>
  </si>
  <si>
    <t>Elitist Jerks SP Guide</t>
  </si>
  <si>
    <t>Paladin</t>
  </si>
  <si>
    <t>90-168 , 64.5</t>
  </si>
  <si>
    <t>https://www.burning-crusade.com/database/?item=28129</t>
  </si>
  <si>
    <t>Ret</t>
  </si>
  <si>
    <t>Shaman</t>
  </si>
  <si>
    <t>Ele</t>
  </si>
  <si>
    <t>Enh</t>
  </si>
  <si>
    <t>Elitist Jerks Enh Guide</t>
  </si>
  <si>
    <t>Resto</t>
  </si>
  <si>
    <t>Mantle of Shadowy Embracer</t>
  </si>
  <si>
    <t>Elitist Jerks Resto Guide</t>
  </si>
  <si>
    <t>Druid</t>
  </si>
  <si>
    <t>Balance</t>
  </si>
  <si>
    <t>https://www.burning-crusade.com/database/?item=32080</t>
  </si>
  <si>
    <t>http://tbcwowaddons.weebly.com/pawn.html &amp; boomkin sims</t>
  </si>
  <si>
    <t>Feral</t>
  </si>
  <si>
    <t>Tank</t>
  </si>
  <si>
    <t>103-193 , 59.2</t>
  </si>
  <si>
    <r>
      <t xml:space="preserve">71.47 / </t>
    </r>
    <r>
      <rPr>
        <color rgb="FFFF9900"/>
      </rPr>
      <t>92.82</t>
    </r>
  </si>
  <si>
    <t>Rogue</t>
  </si>
  <si>
    <t>Assassination</t>
  </si>
  <si>
    <t>Elitist Jerks Rogue Guide</t>
  </si>
  <si>
    <t xml:space="preserve">Combat </t>
  </si>
  <si>
    <t>Swords</t>
  </si>
  <si>
    <t>Fist/Sword</t>
  </si>
  <si>
    <t>Fists</t>
  </si>
  <si>
    <t>Daggers</t>
  </si>
  <si>
    <t>Subtlety</t>
  </si>
  <si>
    <t>Hunter</t>
  </si>
  <si>
    <t>Beast Master</t>
  </si>
  <si>
    <t>Marks</t>
  </si>
  <si>
    <t>Survival</t>
  </si>
  <si>
    <t>The Planar Edge (Axe)</t>
  </si>
  <si>
    <t>Fel Edged Battleaxe (Axe)</t>
  </si>
  <si>
    <t>https://www.burning-crusade.com/database/?item=23542</t>
  </si>
  <si>
    <t>Firebrand Battleaxe (Axe)</t>
  </si>
  <si>
    <t>BoP Blacksmithing- Requires Master Swordsmith</t>
  </si>
  <si>
    <t>Fireguard (Sword)</t>
  </si>
  <si>
    <t>390 Armor</t>
  </si>
  <si>
    <t>Bogreaver (Axe)</t>
  </si>
  <si>
    <t>https://www.burning-crusade.com/database/?item=27767</t>
  </si>
  <si>
    <t>Stellaris (Axe)</t>
  </si>
  <si>
    <r>
      <t xml:space="preserve">86.84 / </t>
    </r>
    <r>
      <rPr>
        <color rgb="FFFF9900"/>
      </rPr>
      <t>108.19</t>
    </r>
  </si>
  <si>
    <t>Gladiator's Dragonhide Tunic</t>
  </si>
  <si>
    <t>https://www.burning-crusade.com/database/?item=28130</t>
  </si>
  <si>
    <t>Heavy Clefthoof Vest</t>
  </si>
  <si>
    <t>https://www.burning-crusade.com/database/?item=25689</t>
  </si>
  <si>
    <r>
      <t xml:space="preserve">110.99 / </t>
    </r>
    <r>
      <rPr>
        <color rgb="FFFF9900"/>
      </rPr>
      <t>134.59</t>
    </r>
  </si>
  <si>
    <t>Umberhowl's Collar</t>
  </si>
  <si>
    <t>https://www.burning-crusade.com/database/?item=30944</t>
  </si>
  <si>
    <r>
      <t xml:space="preserve">53.81 / </t>
    </r>
    <r>
      <rPr>
        <color rgb="FFFF9900"/>
      </rPr>
      <t>77.41</t>
    </r>
  </si>
  <si>
    <t>Gladiator's Dragonhide Gloves</t>
  </si>
  <si>
    <t>https://www.burning-crusade.com/database/?item=28126</t>
  </si>
  <si>
    <t>Verdant Gloves</t>
  </si>
  <si>
    <t>https://www.burning-crusade.com/database/?item=30943</t>
  </si>
  <si>
    <t>Tree-Mender's Belt</t>
  </si>
  <si>
    <t>https://www.burning-crusade.com/database/?item=29264</t>
  </si>
  <si>
    <t>Manimal's Cinch</t>
  </si>
  <si>
    <t>https://www.burning-crusade.com/database/?item=30942</t>
  </si>
  <si>
    <t>Heavy Clefthood Leggings</t>
  </si>
  <si>
    <t>https://www.burning-crusade.com/database/?item=25690</t>
  </si>
  <si>
    <t>Gladiator's Dragonhide Legguards</t>
  </si>
  <si>
    <t>https://www.burning-crusade.com/database/?item=28128</t>
  </si>
  <si>
    <t>Heavy Clefthoof Boots</t>
  </si>
  <si>
    <t>https://www.burning-crusade.com/database/?item=25691</t>
  </si>
  <si>
    <t xml:space="preserve">Yor's Revenge </t>
  </si>
  <si>
    <t>Timelapse Shard</t>
  </si>
  <si>
    <t>For stats not for the Use</t>
  </si>
  <si>
    <t>https://www.burning-crusade.com/database/?item=29181</t>
  </si>
  <si>
    <t>Turn a target into a chicken for 15s</t>
  </si>
  <si>
    <t>https://www.burning-crusade.com/database/?item=23835</t>
  </si>
  <si>
    <t>Launch a rocket for 960-1441 dmg and 3s stun</t>
  </si>
  <si>
    <t>https://www.burning-crusade.com/database/?item=23836</t>
  </si>
  <si>
    <t>Use: 125 Dodge rating for 20s</t>
  </si>
  <si>
    <t>Use: 320 AP for 12s &amp; +1 Stealth Level</t>
  </si>
  <si>
    <t>Idol of Ursoc</t>
  </si>
  <si>
    <t>Increases dmg done by Lacerate</t>
  </si>
  <si>
    <t>https://www.burning-crusade.com/database/?item=27744</t>
  </si>
  <si>
    <t>Idol of Brutality</t>
  </si>
  <si>
    <t>Vanilla Random Dungeon Drop</t>
  </si>
  <si>
    <t>Increases the dmg done by Maul and Swipe</t>
  </si>
  <si>
    <t>https://www.burning-crusade.com/database/?item=23198</t>
  </si>
  <si>
    <t>Idol of the Wild</t>
  </si>
  <si>
    <t>Increases dmg done by mangle</t>
  </si>
  <si>
    <t>https://www.burning-crusade.com/database/?item=28064</t>
  </si>
  <si>
    <t>Everbloom Idol</t>
  </si>
  <si>
    <t>Increases dmg done by Shred</t>
  </si>
  <si>
    <t>https://www.burning-crusade.com/database/?item=29390</t>
  </si>
  <si>
    <t>Earthwarden</t>
  </si>
  <si>
    <t>https://www.burning-crusade.com/database/?item=29171</t>
  </si>
  <si>
    <t>Gladiator's Maul</t>
  </si>
  <si>
    <t>84 AP</t>
  </si>
  <si>
    <t>https://www.burning-crusade.com/database/?item=28476</t>
  </si>
  <si>
    <t>Feral Staff of Lashing</t>
  </si>
  <si>
    <t>https://www.burning-crusade.com/database/?item=29359</t>
  </si>
  <si>
    <t>Staff of Natural Fury</t>
  </si>
  <si>
    <t>Equip: Reduces the base Mana Cost for shapeshifting by 200</t>
  </si>
  <si>
    <t>https://www.burning-crusade.com/database/?item=31334</t>
  </si>
  <si>
    <t>Braxxis' Staff of Slumber</t>
  </si>
  <si>
    <t>https://www.burning-crusade.com/database/?item=31186</t>
  </si>
  <si>
    <t>Staff of Beasts</t>
  </si>
  <si>
    <t>https://www.burning-crusade.com/database/?item=25761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</si>
</sst>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5">
    <font>
      <sz val="10.0"/>
      <color rgb="FF000000"/>
      <name val="Arial"/>
    </font>
    <font>
      <b/>
      <sz val="12.0"/>
      <color rgb="FFFFFFFF"/>
    </font>
    <font>
      <b/>
      <sz val="12.0"/>
      <color rgb="FFCCCCCC"/>
    </font>
    <font>
      <b/>
      <sz val="12.0"/>
      <color rgb="FFFF0000"/>
    </font>
    <font>
      <b/>
      <sz val="12.0"/>
      <color rgb="FFFFFF00"/>
    </font>
    <font>
      <b/>
      <sz val="12.0"/>
      <color rgb="FF0000FF"/>
    </font>
    <font>
      <b/>
      <sz val="10.0"/>
    </font>
    <font>
      <b/>
    </font>
    <font/>
    <font>
      <b/>
      <u/>
      <sz val="10.0"/>
      <color rgb="FF1155CC"/>
    </font>
    <font>
      <sz val="10.0"/>
    </font>
    <font>
      <b/>
      <sz val="10.0"/>
      <color rgb="FF1155CC"/>
    </font>
    <font>
      <b/>
      <sz val="10.0"/>
      <color rgb="FF000000"/>
    </font>
    <font>
      <b/>
      <u/>
      <color rgb="FF1155CC"/>
      <name val="Arial"/>
    </font>
    <font>
      <b/>
      <sz val="10.0"/>
      <color rgb="FFFF0000"/>
    </font>
    <font>
      <b/>
      <u/>
      <color rgb="FF1155CC"/>
    </font>
    <font>
      <b/>
      <color rgb="FF1155CC"/>
    </font>
    <font>
      <b/>
      <u/>
      <sz val="10.0"/>
      <color rgb="FF0000FF"/>
    </font>
    <font>
      <name val="Arial"/>
    </font>
    <font>
      <b/>
      <sz val="12.0"/>
      <color rgb="FF1155CC"/>
    </font>
    <font>
      <b/>
      <sz val="12.0"/>
      <color rgb="FF6D9EEB"/>
    </font>
    <font>
      <b/>
      <sz val="10.0"/>
      <color rgb="FF6D9EEB"/>
    </font>
    <font>
      <b/>
      <color rgb="FF000000"/>
    </font>
    <font>
      <b/>
      <sz val="10.0"/>
      <color rgb="FFFFFFFF"/>
    </font>
    <font>
      <sz val="10.0"/>
      <color rgb="FF000000"/>
    </font>
    <font>
      <b/>
      <u/>
      <sz val="10.0"/>
      <color rgb="FF1155CC"/>
    </font>
    <font>
      <color rgb="FFE06666"/>
    </font>
    <font>
      <b/>
      <u/>
      <color rgb="FF1155CC"/>
    </font>
    <font>
      <b/>
      <sz val="12.0"/>
      <color rgb="FFFFFFFF"/>
      <name val="Arial"/>
    </font>
    <font>
      <b/>
      <u/>
      <color rgb="FF1155CC"/>
      <name val="Arial"/>
    </font>
    <font>
      <b/>
      <u/>
      <sz val="10.0"/>
      <color rgb="FF0000FF"/>
    </font>
    <font>
      <b/>
      <u/>
      <sz val="10.0"/>
      <color rgb="FF0000FF"/>
    </font>
    <font>
      <b/>
      <name val="Arial"/>
    </font>
    <font>
      <b/>
      <u/>
      <color rgb="FF1155CC"/>
      <name val="Arial"/>
    </font>
    <font>
      <b/>
      <u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4">
    <border/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0" fillId="2" fontId="1" numFmtId="0" xfId="0" applyAlignment="1" applyFont="1">
      <alignment horizontal="center" readingOrder="0" vertical="bottom"/>
    </xf>
    <xf borderId="0" fillId="2" fontId="1" numFmtId="0" xfId="0" applyAlignment="1" applyFont="1">
      <alignment horizontal="center" readingOrder="0" vertical="bottom"/>
    </xf>
    <xf borderId="0" fillId="2" fontId="2" numFmtId="0" xfId="0" applyAlignment="1" applyFont="1">
      <alignment horizontal="center" readingOrder="0" vertical="bottom"/>
    </xf>
    <xf borderId="0" fillId="2" fontId="3" numFmtId="0" xfId="0" applyAlignment="1" applyFont="1">
      <alignment horizontal="center" readingOrder="0" vertical="bottom"/>
    </xf>
    <xf borderId="0" fillId="2" fontId="4" numFmtId="0" xfId="0" applyAlignment="1" applyFont="1">
      <alignment horizontal="center" readingOrder="0" vertical="bottom"/>
    </xf>
    <xf borderId="0" fillId="2" fontId="5" numFmtId="0" xfId="0" applyAlignment="1" applyFont="1">
      <alignment horizontal="center" readingOrder="0" vertical="bottom"/>
    </xf>
    <xf borderId="0" fillId="2" fontId="1" numFmtId="0" xfId="0" applyAlignment="1" applyFont="1">
      <alignment horizontal="center" vertical="bottom"/>
    </xf>
    <xf borderId="0" fillId="2" fontId="6" numFmtId="0" xfId="0" applyFont="1"/>
    <xf borderId="0" fillId="3" fontId="1" numFmtId="0" xfId="0" applyAlignment="1" applyFill="1" applyFont="1">
      <alignment horizontal="center" readingOrder="0" vertical="bottom"/>
    </xf>
    <xf borderId="0" fillId="0" fontId="6" numFmtId="0" xfId="0" applyFont="1"/>
    <xf borderId="0" fillId="0" fontId="6" numFmtId="0" xfId="0" applyAlignment="1" applyFont="1">
      <alignment readingOrder="0"/>
    </xf>
    <xf borderId="0" fillId="0" fontId="6" numFmtId="0" xfId="0" applyAlignment="1" applyFont="1">
      <alignment horizontal="right"/>
    </xf>
    <xf borderId="2" fillId="2" fontId="1" numFmtId="0" xfId="0" applyAlignment="1" applyBorder="1" applyFont="1">
      <alignment horizontal="center" readingOrder="0" vertical="bottom"/>
    </xf>
    <xf borderId="3" fillId="0" fontId="6" numFmtId="0" xfId="0" applyBorder="1" applyFont="1"/>
    <xf borderId="0" fillId="0" fontId="7" numFmtId="0" xfId="0" applyAlignment="1" applyFont="1">
      <alignment readingOrder="0"/>
    </xf>
    <xf borderId="0" fillId="0" fontId="8" numFmtId="0" xfId="0" applyAlignment="1" applyFont="1">
      <alignment horizontal="right" readingOrder="0"/>
    </xf>
    <xf borderId="0" fillId="0" fontId="6" numFmtId="0" xfId="0" applyAlignment="1" applyFont="1">
      <alignment horizontal="right" readingOrder="0"/>
    </xf>
    <xf borderId="0" fillId="0" fontId="9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Font="1"/>
    <xf borderId="0" fillId="0" fontId="8" numFmtId="0" xfId="0" applyAlignment="1" applyFont="1">
      <alignment horizontal="right"/>
    </xf>
    <xf borderId="0" fillId="0" fontId="12" numFmtId="0" xfId="0" applyAlignment="1" applyFont="1">
      <alignment readingOrder="0"/>
    </xf>
    <xf borderId="0" fillId="0" fontId="12" numFmtId="0" xfId="0" applyAlignment="1" applyFont="1">
      <alignment horizontal="right" readingOrder="0"/>
    </xf>
    <xf borderId="0" fillId="3" fontId="13" numFmtId="0" xfId="0" applyAlignment="1" applyFont="1">
      <alignment horizontal="left" readingOrder="0"/>
    </xf>
    <xf borderId="0" fillId="0" fontId="14" numFmtId="0" xfId="0" applyAlignment="1" applyFont="1">
      <alignment readingOrder="0"/>
    </xf>
    <xf borderId="0" fillId="0" fontId="7" numFmtId="0" xfId="0" applyAlignment="1" applyFont="1">
      <alignment horizontal="right" readingOrder="0"/>
    </xf>
    <xf borderId="0" fillId="0" fontId="7" numFmtId="0" xfId="0" applyFont="1"/>
    <xf borderId="0" fillId="3" fontId="6" numFmtId="0" xfId="0" applyAlignment="1" applyFont="1">
      <alignment horizontal="left" readingOrder="0"/>
    </xf>
    <xf borderId="0" fillId="0" fontId="15" numFmtId="0" xfId="0" applyAlignment="1" applyFont="1">
      <alignment readingOrder="0"/>
    </xf>
    <xf borderId="0" fillId="0" fontId="16" numFmtId="0" xfId="0" applyFont="1"/>
    <xf borderId="0" fillId="0" fontId="17" numFmtId="0" xfId="0" applyFont="1"/>
    <xf borderId="0" fillId="0" fontId="8" numFmtId="0" xfId="0" applyAlignment="1" applyFont="1">
      <alignment horizontal="center" readingOrder="0"/>
    </xf>
    <xf borderId="0" fillId="0" fontId="18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right" readingOrder="0"/>
    </xf>
    <xf borderId="0" fillId="0" fontId="11" numFmtId="0" xfId="0" applyAlignment="1" applyFont="1">
      <alignment readingOrder="0"/>
    </xf>
    <xf borderId="0" fillId="2" fontId="1" numFmtId="0" xfId="0" applyFont="1"/>
    <xf borderId="0" fillId="2" fontId="8" numFmtId="0" xfId="0" applyAlignment="1" applyFont="1">
      <alignment horizontal="right" readingOrder="0"/>
    </xf>
    <xf borderId="0" fillId="2" fontId="1" numFmtId="0" xfId="0" applyAlignment="1" applyFont="1">
      <alignment horizontal="right" readingOrder="0" vertical="bottom"/>
    </xf>
    <xf borderId="0" fillId="2" fontId="19" numFmtId="0" xfId="0" applyAlignment="1" applyFont="1">
      <alignment horizontal="center" readingOrder="0" vertical="bottom"/>
    </xf>
    <xf borderId="0" fillId="2" fontId="1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0" fillId="0" fontId="12" numFmtId="0" xfId="0" applyAlignment="1" applyFont="1">
      <alignment readingOrder="0"/>
    </xf>
    <xf borderId="0" fillId="0" fontId="12" numFmtId="0" xfId="0" applyFont="1"/>
    <xf borderId="0" fillId="2" fontId="12" numFmtId="0" xfId="0" applyFont="1"/>
    <xf borderId="0" fillId="2" fontId="12" numFmtId="0" xfId="0" applyAlignment="1" applyFont="1">
      <alignment horizontal="right"/>
    </xf>
    <xf borderId="0" fillId="2" fontId="11" numFmtId="0" xfId="0" applyFont="1"/>
    <xf borderId="0" fillId="2" fontId="8" numFmtId="0" xfId="0" applyFont="1"/>
    <xf borderId="0" fillId="3" fontId="12" numFmtId="0" xfId="0" applyAlignment="1" applyFont="1">
      <alignment readingOrder="0"/>
    </xf>
    <xf borderId="0" fillId="3" fontId="3" numFmtId="0" xfId="0" applyAlignment="1" applyFont="1">
      <alignment horizontal="center" vertical="bottom"/>
    </xf>
    <xf borderId="0" fillId="0" fontId="14" numFmtId="0" xfId="0" applyFont="1"/>
    <xf borderId="0" fillId="3" fontId="1" numFmtId="0" xfId="0" applyAlignment="1" applyFont="1">
      <alignment horizontal="center" vertical="bottom"/>
    </xf>
    <xf borderId="0" fillId="3" fontId="20" numFmtId="0" xfId="0" applyAlignment="1" applyFont="1">
      <alignment horizontal="center" vertical="bottom"/>
    </xf>
    <xf borderId="0" fillId="0" fontId="21" numFmtId="0" xfId="0" applyAlignment="1" applyFont="1">
      <alignment readingOrder="0"/>
    </xf>
    <xf borderId="0" fillId="0" fontId="21" numFmtId="0" xfId="0" applyFont="1"/>
    <xf borderId="0" fillId="0" fontId="22" numFmtId="0" xfId="0" applyAlignment="1" applyFon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3" fontId="1" numFmtId="0" xfId="0" applyAlignment="1" applyFont="1">
      <alignment readingOrder="0"/>
    </xf>
    <xf borderId="0" fillId="3" fontId="1" numFmtId="0" xfId="0" applyAlignment="1" applyFont="1">
      <alignment horizontal="right" readingOrder="0" vertical="bottom"/>
    </xf>
    <xf borderId="0" fillId="3" fontId="8" numFmtId="0" xfId="0" applyFont="1"/>
    <xf borderId="0" fillId="3" fontId="8" numFmtId="0" xfId="0" applyAlignment="1" applyFont="1">
      <alignment horizontal="right"/>
    </xf>
    <xf borderId="0" fillId="3" fontId="6" numFmtId="0" xfId="0" applyFont="1"/>
    <xf borderId="0" fillId="3" fontId="12" numFmtId="0" xfId="0" applyAlignment="1" applyFont="1">
      <alignment horizontal="right" readingOrder="0"/>
    </xf>
    <xf borderId="0" fillId="3" fontId="6" numFmtId="0" xfId="0" applyAlignment="1" applyFont="1">
      <alignment readingOrder="0"/>
    </xf>
    <xf borderId="0" fillId="3" fontId="14" numFmtId="0" xfId="0" applyFont="1"/>
    <xf borderId="0" fillId="3" fontId="21" numFmtId="0" xfId="0" applyAlignment="1" applyFont="1">
      <alignment readingOrder="0"/>
    </xf>
    <xf borderId="0" fillId="3" fontId="21" numFmtId="0" xfId="0" applyFont="1"/>
    <xf borderId="0" fillId="3" fontId="14" numFmtId="0" xfId="0" applyAlignment="1" applyFont="1">
      <alignment readingOrder="0"/>
    </xf>
    <xf borderId="0" fillId="3" fontId="12" numFmtId="0" xfId="0" applyAlignment="1" applyFont="1">
      <alignment readingOrder="0"/>
    </xf>
    <xf borderId="0" fillId="3" fontId="12" numFmtId="0" xfId="0" applyAlignment="1" applyFont="1">
      <alignment horizontal="right" readingOrder="0"/>
    </xf>
    <xf borderId="0" fillId="2" fontId="8" numFmtId="0" xfId="0" applyAlignment="1" applyFont="1">
      <alignment readingOrder="0"/>
    </xf>
    <xf borderId="0" fillId="3" fontId="12" numFmtId="0" xfId="0" applyFont="1"/>
    <xf borderId="0" fillId="3" fontId="12" numFmtId="0" xfId="0" applyAlignment="1" applyFont="1">
      <alignment horizontal="right"/>
    </xf>
    <xf borderId="0" fillId="0" fontId="12" numFmtId="0" xfId="0" applyAlignment="1" applyFont="1">
      <alignment horizontal="right" readingOrder="0"/>
    </xf>
    <xf borderId="0" fillId="3" fontId="1" numFmtId="0" xfId="0" applyAlignment="1" applyFont="1">
      <alignment horizontal="center" readingOrder="0" vertical="bottom"/>
    </xf>
    <xf borderId="0" fillId="3" fontId="19" numFmtId="0" xfId="0" applyAlignment="1" applyFont="1">
      <alignment horizontal="center" readingOrder="0" vertical="bottom"/>
    </xf>
    <xf borderId="0" fillId="3" fontId="16" numFmtId="0" xfId="0" applyFont="1"/>
    <xf borderId="0" fillId="0" fontId="23" numFmtId="0" xfId="0" applyAlignment="1" applyFont="1">
      <alignment readingOrder="0"/>
    </xf>
    <xf borderId="0" fillId="0" fontId="10" numFmtId="0" xfId="0" applyFont="1"/>
    <xf borderId="0" fillId="0" fontId="6" numFmtId="0" xfId="0" applyFont="1"/>
    <xf borderId="0" fillId="0" fontId="18" numFmtId="0" xfId="0" applyAlignment="1" applyFont="1">
      <alignment horizontal="right" vertical="bottom"/>
    </xf>
    <xf borderId="0" fillId="0" fontId="18" numFmtId="0" xfId="0" applyAlignment="1" applyFont="1">
      <alignment horizontal="right" readingOrder="0" vertical="bottom"/>
    </xf>
    <xf borderId="0" fillId="3" fontId="24" numFmtId="0" xfId="0" applyAlignment="1" applyFont="1">
      <alignment readingOrder="0"/>
    </xf>
    <xf borderId="0" fillId="3" fontId="25" numFmtId="0" xfId="0" applyAlignment="1" applyFont="1">
      <alignment readingOrder="0"/>
    </xf>
    <xf borderId="0" fillId="3" fontId="7" numFmtId="0" xfId="0" applyFont="1"/>
    <xf borderId="0" fillId="0" fontId="24" numFmtId="0" xfId="0" applyAlignment="1" applyFont="1">
      <alignment readingOrder="0"/>
    </xf>
    <xf borderId="0" fillId="0" fontId="26" numFmtId="0" xfId="0" applyAlignment="1" applyFont="1">
      <alignment readingOrder="0"/>
    </xf>
    <xf borderId="0" fillId="3" fontId="7" numFmtId="0" xfId="0" applyAlignment="1" applyFont="1">
      <alignment readingOrder="0"/>
    </xf>
    <xf borderId="0" fillId="3" fontId="8" numFmtId="0" xfId="0" applyAlignment="1" applyFont="1">
      <alignment readingOrder="0"/>
    </xf>
    <xf borderId="0" fillId="3" fontId="7" numFmtId="0" xfId="0" applyAlignment="1" applyFont="1">
      <alignment horizontal="right"/>
    </xf>
    <xf borderId="0" fillId="3" fontId="27" numFmtId="0" xfId="0" applyAlignment="1" applyFont="1">
      <alignment readingOrder="0"/>
    </xf>
    <xf borderId="0" fillId="3" fontId="24" numFmtId="0" xfId="0" applyAlignment="1" applyFont="1">
      <alignment readingOrder="0"/>
    </xf>
    <xf borderId="0" fillId="3" fontId="11" numFmtId="0" xfId="0" applyAlignment="1" applyFont="1">
      <alignment readingOrder="0"/>
    </xf>
    <xf borderId="0" fillId="0" fontId="18" numFmtId="0" xfId="0" applyAlignment="1" applyFont="1">
      <alignment horizontal="center" readingOrder="0" vertical="bottom"/>
    </xf>
    <xf borderId="0" fillId="0" fontId="18" numFmtId="0" xfId="0" applyAlignment="1" applyFont="1">
      <alignment horizontal="right" readingOrder="0" vertical="bottom"/>
    </xf>
    <xf borderId="0" fillId="3" fontId="12" numFmtId="0" xfId="0" applyAlignment="1" applyFont="1">
      <alignment horizontal="center" readingOrder="0" vertical="bottom"/>
    </xf>
    <xf borderId="0" fillId="0" fontId="7" numFmtId="0" xfId="0" applyAlignment="1" applyFont="1">
      <alignment horizontal="right"/>
    </xf>
    <xf borderId="0" fillId="3" fontId="1" numFmtId="0" xfId="0" applyAlignment="1" applyFont="1">
      <alignment horizontal="center" readingOrder="0"/>
    </xf>
    <xf borderId="0" fillId="3" fontId="11" numFmtId="0" xfId="0" applyAlignment="1" applyFont="1">
      <alignment readingOrder="0"/>
    </xf>
    <xf borderId="0" fillId="0" fontId="18" numFmtId="0" xfId="0" applyAlignment="1" applyFont="1">
      <alignment vertical="bottom"/>
    </xf>
    <xf borderId="0" fillId="0" fontId="18" numFmtId="0" xfId="0" applyAlignment="1" applyFont="1">
      <alignment horizontal="center" readingOrder="0" vertical="bottom"/>
    </xf>
    <xf borderId="0" fillId="2" fontId="28" numFmtId="0" xfId="0" applyAlignment="1" applyFont="1">
      <alignment horizontal="center" vertical="bottom"/>
    </xf>
    <xf borderId="0" fillId="2" fontId="19" numFmtId="0" xfId="0" applyAlignment="1" applyFont="1">
      <alignment horizontal="center" readingOrder="0"/>
    </xf>
    <xf borderId="0" fillId="3" fontId="16" numFmtId="0" xfId="0" applyAlignment="1" applyFont="1">
      <alignment readingOrder="0"/>
    </xf>
    <xf borderId="0" fillId="0" fontId="6" numFmtId="0" xfId="0" applyAlignment="1" applyFont="1">
      <alignment readingOrder="0"/>
    </xf>
    <xf borderId="0" fillId="3" fontId="29" numFmtId="0" xfId="0" applyAlignment="1" applyFont="1">
      <alignment horizontal="left" readingOrder="0"/>
    </xf>
    <xf borderId="0" fillId="0" fontId="16" numFmtId="0" xfId="0" applyAlignment="1" applyFont="1">
      <alignment readingOrder="0"/>
    </xf>
    <xf borderId="0" fillId="2" fontId="1" numFmtId="0" xfId="0" applyAlignment="1" applyFont="1">
      <alignment horizontal="left" readingOrder="0" vertical="bottom"/>
    </xf>
    <xf borderId="0" fillId="3" fontId="3" numFmtId="0" xfId="0" applyAlignment="1" applyFont="1">
      <alignment horizontal="center" readingOrder="0" vertical="bottom"/>
    </xf>
    <xf borderId="0" fillId="3" fontId="4" numFmtId="0" xfId="0" applyAlignment="1" applyFont="1">
      <alignment horizontal="center" readingOrder="0" vertical="bottom"/>
    </xf>
    <xf borderId="0" fillId="3" fontId="5" numFmtId="0" xfId="0" applyAlignment="1" applyFont="1">
      <alignment horizontal="center" readingOrder="0" vertical="bottom"/>
    </xf>
    <xf borderId="0" fillId="3" fontId="1" numFmtId="0" xfId="0" applyAlignment="1" applyFont="1">
      <alignment horizontal="right" readingOrder="0" vertical="bottom"/>
    </xf>
    <xf borderId="0" fillId="3" fontId="8" numFmtId="0" xfId="0" applyAlignment="1" applyFont="1">
      <alignment horizontal="right" readingOrder="0"/>
    </xf>
    <xf borderId="0" fillId="3" fontId="7" numFmtId="0" xfId="0" applyAlignment="1" applyFont="1">
      <alignment horizontal="right" readingOrder="0"/>
    </xf>
    <xf borderId="0" fillId="3" fontId="22" numFmtId="0" xfId="0" applyAlignment="1" applyFont="1">
      <alignment readingOrder="0"/>
    </xf>
    <xf borderId="0" fillId="3" fontId="6" numFmtId="0" xfId="0" applyAlignment="1" applyFont="1">
      <alignment horizontal="right" readingOrder="0"/>
    </xf>
    <xf borderId="0" fillId="3" fontId="24" numFmtId="0" xfId="0" applyAlignment="1" applyFont="1">
      <alignment horizontal="left" readingOrder="0"/>
    </xf>
    <xf borderId="0" fillId="3" fontId="24" numFmtId="0" xfId="0" applyAlignment="1" applyFont="1">
      <alignment horizontal="left" readingOrder="0" vertical="bottom"/>
    </xf>
    <xf borderId="0" fillId="0" fontId="24" numFmtId="0" xfId="0" applyAlignment="1" applyFont="1">
      <alignment horizontal="left" readingOrder="0"/>
    </xf>
    <xf borderId="0" fillId="3" fontId="24" numFmtId="0" xfId="0" applyAlignment="1" applyFont="1">
      <alignment horizontal="left" vertical="bottom"/>
    </xf>
    <xf borderId="0" fillId="4" fontId="1" numFmtId="0" xfId="0" applyAlignment="1" applyFill="1" applyFont="1">
      <alignment horizontal="center" readingOrder="0" vertical="bottom"/>
    </xf>
    <xf borderId="0" fillId="4" fontId="6" numFmtId="0" xfId="0" applyAlignment="1" applyFont="1">
      <alignment readingOrder="0"/>
    </xf>
    <xf borderId="0" fillId="4" fontId="6" numFmtId="0" xfId="0" applyFont="1"/>
    <xf borderId="0" fillId="4" fontId="30" numFmtId="0" xfId="0" applyFont="1"/>
    <xf borderId="2" fillId="2" fontId="1" numFmtId="0" xfId="0" applyAlignment="1" applyBorder="1" applyFont="1">
      <alignment horizontal="center" readingOrder="0" vertical="bottom"/>
    </xf>
    <xf borderId="3" fillId="4" fontId="6" numFmtId="0" xfId="0" applyBorder="1" applyFont="1"/>
    <xf borderId="0" fillId="4" fontId="8" numFmtId="0" xfId="0" applyFont="1"/>
    <xf borderId="0" fillId="4" fontId="31" numFmtId="0" xfId="0" applyAlignment="1" applyFont="1">
      <alignment readingOrder="0"/>
    </xf>
    <xf borderId="0" fillId="4" fontId="7" numFmtId="0" xfId="0" applyAlignment="1" applyFont="1">
      <alignment readingOrder="0"/>
    </xf>
    <xf borderId="0" fillId="4" fontId="8" numFmtId="0" xfId="0" applyAlignment="1" applyFont="1">
      <alignment readingOrder="0"/>
    </xf>
    <xf borderId="0" fillId="4" fontId="6" numFmtId="0" xfId="0" applyAlignment="1" applyFont="1">
      <alignment horizontal="left" readingOrder="0"/>
    </xf>
    <xf borderId="0" fillId="4" fontId="6" numFmtId="0" xfId="0" applyAlignment="1" applyFont="1">
      <alignment readingOrder="0"/>
    </xf>
    <xf borderId="0" fillId="4" fontId="6" numFmtId="0" xfId="0" applyAlignment="1" applyFont="1">
      <alignment readingOrder="0"/>
    </xf>
    <xf borderId="0" fillId="4" fontId="1" numFmtId="0" xfId="0" applyAlignment="1" applyFont="1">
      <alignment readingOrder="0"/>
    </xf>
    <xf borderId="0" fillId="4" fontId="1" numFmtId="0" xfId="0" applyAlignment="1" applyFont="1">
      <alignment horizontal="center" readingOrder="0" vertical="bottom"/>
    </xf>
    <xf borderId="0" fillId="4" fontId="1" numFmtId="0" xfId="0" applyFont="1"/>
    <xf borderId="0" fillId="4" fontId="12" numFmtId="0" xfId="0" applyAlignment="1" applyFont="1">
      <alignment readingOrder="0"/>
    </xf>
    <xf borderId="0" fillId="4" fontId="12" numFmtId="0" xfId="0" applyFont="1"/>
    <xf borderId="0" fillId="4" fontId="12" numFmtId="0" xfId="0" applyAlignment="1" applyFont="1">
      <alignment readingOrder="0"/>
    </xf>
    <xf borderId="0" fillId="4" fontId="3" numFmtId="0" xfId="0" applyAlignment="1" applyFont="1">
      <alignment horizontal="center" vertical="bottom"/>
    </xf>
    <xf borderId="0" fillId="4" fontId="14" numFmtId="0" xfId="0" applyAlignment="1" applyFont="1">
      <alignment readingOrder="0"/>
    </xf>
    <xf borderId="0" fillId="4" fontId="14" numFmtId="0" xfId="0" applyFont="1"/>
    <xf borderId="0" fillId="4" fontId="1" numFmtId="0" xfId="0" applyAlignment="1" applyFont="1">
      <alignment horizontal="center" vertical="bottom"/>
    </xf>
    <xf borderId="0" fillId="4" fontId="7" numFmtId="0" xfId="0" applyFont="1"/>
    <xf borderId="0" fillId="4" fontId="20" numFmtId="0" xfId="0" applyAlignment="1" applyFont="1">
      <alignment horizontal="center" vertical="bottom"/>
    </xf>
    <xf borderId="0" fillId="4" fontId="21" numFmtId="0" xfId="0" applyAlignment="1" applyFont="1">
      <alignment readingOrder="0"/>
    </xf>
    <xf borderId="0" fillId="4" fontId="21" numFmtId="0" xfId="0" applyFont="1"/>
    <xf borderId="0" fillId="0" fontId="32" numFmtId="0" xfId="0" applyAlignment="1" applyFont="1">
      <alignment vertical="bottom"/>
    </xf>
    <xf borderId="0" fillId="4" fontId="22" numFmtId="0" xfId="0" applyAlignment="1" applyFont="1">
      <alignment readingOrder="0"/>
    </xf>
    <xf borderId="0" fillId="4" fontId="1" numFmtId="0" xfId="0" applyAlignment="1" applyFont="1">
      <alignment readingOrder="0"/>
    </xf>
    <xf borderId="0" fillId="0" fontId="32" numFmtId="0" xfId="0" applyAlignment="1" applyFont="1">
      <alignment horizontal="right" vertical="bottom"/>
    </xf>
    <xf borderId="0" fillId="0" fontId="32" numFmtId="0" xfId="0" applyAlignment="1" applyFont="1">
      <alignment readingOrder="0" vertical="bottom"/>
    </xf>
    <xf borderId="0" fillId="0" fontId="18" numFmtId="0" xfId="0" applyAlignment="1" applyFont="1">
      <alignment vertical="bottom"/>
    </xf>
    <xf borderId="0" fillId="0" fontId="33" numFmtId="0" xfId="0" applyAlignment="1" applyFont="1">
      <alignment vertical="bottom"/>
    </xf>
    <xf borderId="0" fillId="0" fontId="32" numFmtId="0" xfId="0" applyAlignment="1" applyFont="1">
      <alignment horizontal="right" readingOrder="0" vertical="bottom"/>
    </xf>
    <xf borderId="0" fillId="0" fontId="34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urning-crusade.com/database/?item=28342" TargetMode="External"/><Relationship Id="rId42" Type="http://schemas.openxmlformats.org/officeDocument/2006/relationships/hyperlink" Target="https://www.burning-crusade.com/database/?item=28229" TargetMode="External"/><Relationship Id="rId41" Type="http://schemas.openxmlformats.org/officeDocument/2006/relationships/hyperlink" Target="https://www.burning-crusade.com/database/?item=31340" TargetMode="External"/><Relationship Id="rId44" Type="http://schemas.openxmlformats.org/officeDocument/2006/relationships/hyperlink" Target="https://www.burning-crusade.com/database/?item=27824" TargetMode="External"/><Relationship Id="rId43" Type="http://schemas.openxmlformats.org/officeDocument/2006/relationships/hyperlink" Target="https://www.burning-crusade.com/database/?item=29780" TargetMode="External"/><Relationship Id="rId46" Type="http://schemas.openxmlformats.org/officeDocument/2006/relationships/hyperlink" Target="https://www.burning-crusade.com/database/?item=28191" TargetMode="External"/><Relationship Id="rId45" Type="http://schemas.openxmlformats.org/officeDocument/2006/relationships/hyperlink" Target="https://www.burning-crusade.com/database/?item=27799" TargetMode="External"/><Relationship Id="rId107" Type="http://schemas.openxmlformats.org/officeDocument/2006/relationships/hyperlink" Target="https://www.burning-crusade.com/database/?item=25939" TargetMode="External"/><Relationship Id="rId106" Type="http://schemas.openxmlformats.org/officeDocument/2006/relationships/hyperlink" Target="https://www.burning-crusade.com/database/?item=28386" TargetMode="External"/><Relationship Id="rId105" Type="http://schemas.openxmlformats.org/officeDocument/2006/relationships/hyperlink" Target="https://www.burning-crusade.com/database/?item=24126" TargetMode="External"/><Relationship Id="rId104" Type="http://schemas.openxmlformats.org/officeDocument/2006/relationships/hyperlink" Target="https://www.burning-crusade.com/database/?item=28040" TargetMode="External"/><Relationship Id="rId109" Type="http://schemas.openxmlformats.org/officeDocument/2006/relationships/hyperlink" Target="https://www.burning-crusade.com/database/?item=29350" TargetMode="External"/><Relationship Id="rId108" Type="http://schemas.openxmlformats.org/officeDocument/2006/relationships/hyperlink" Target="https://www.burning-crusade.com/database/?item=28320" TargetMode="External"/><Relationship Id="rId48" Type="http://schemas.openxmlformats.org/officeDocument/2006/relationships/hyperlink" Target="https://www.burning-crusade.com/database/?item=28232" TargetMode="External"/><Relationship Id="rId47" Type="http://schemas.openxmlformats.org/officeDocument/2006/relationships/hyperlink" Target="https://www.burning-crusade.com/database/?item=25856" TargetMode="External"/><Relationship Id="rId49" Type="http://schemas.openxmlformats.org/officeDocument/2006/relationships/hyperlink" Target="https://www.burning-crusade.com/database/?item=28252" TargetMode="External"/><Relationship Id="rId103" Type="http://schemas.openxmlformats.org/officeDocument/2006/relationships/hyperlink" Target="https://www.burning-crusade.com/database/?item=29179" TargetMode="External"/><Relationship Id="rId102" Type="http://schemas.openxmlformats.org/officeDocument/2006/relationships/hyperlink" Target="https://www.burning-crusade.com/database/?item=28418" TargetMode="External"/><Relationship Id="rId101" Type="http://schemas.openxmlformats.org/officeDocument/2006/relationships/hyperlink" Target="https://www.burning-crusade.com/database/?item=28223" TargetMode="External"/><Relationship Id="rId100" Type="http://schemas.openxmlformats.org/officeDocument/2006/relationships/hyperlink" Target="https://www.burning-crusade.com/database/?item=29370" TargetMode="External"/><Relationship Id="rId31" Type="http://schemas.openxmlformats.org/officeDocument/2006/relationships/hyperlink" Target="https://www.burning-crusade.com/database/?item=29369" TargetMode="External"/><Relationship Id="rId30" Type="http://schemas.openxmlformats.org/officeDocument/2006/relationships/hyperlink" Target="https://www.burning-crusade.com/database/?item=32541" TargetMode="External"/><Relationship Id="rId33" Type="http://schemas.openxmlformats.org/officeDocument/2006/relationships/hyperlink" Target="https://www.burning-crusade.com/database/?item=29813" TargetMode="External"/><Relationship Id="rId32" Type="http://schemas.openxmlformats.org/officeDocument/2006/relationships/hyperlink" Target="https://www.burning-crusade.com/database/?item=31140" TargetMode="External"/><Relationship Id="rId35" Type="http://schemas.openxmlformats.org/officeDocument/2006/relationships/hyperlink" Target="https://www.burning-crusade.com/database/?item=28269" TargetMode="External"/><Relationship Id="rId34" Type="http://schemas.openxmlformats.org/officeDocument/2006/relationships/hyperlink" Target="https://www.burning-crusade.com/database/?item=24252" TargetMode="External"/><Relationship Id="rId37" Type="http://schemas.openxmlformats.org/officeDocument/2006/relationships/hyperlink" Target="https://www.burning-crusade.com/database/?item=21848" TargetMode="External"/><Relationship Id="rId36" Type="http://schemas.openxmlformats.org/officeDocument/2006/relationships/hyperlink" Target="https://www.burning-crusade.com/database/?item=28378" TargetMode="External"/><Relationship Id="rId39" Type="http://schemas.openxmlformats.org/officeDocument/2006/relationships/hyperlink" Target="https://www.burning-crusade.com/database/?item=29341" TargetMode="External"/><Relationship Id="rId38" Type="http://schemas.openxmlformats.org/officeDocument/2006/relationships/hyperlink" Target="https://www.burning-crusade.com/database/?item=31297" TargetMode="External"/><Relationship Id="rId20" Type="http://schemas.openxmlformats.org/officeDocument/2006/relationships/hyperlink" Target="https://www.burning-crusade.com/database/?item=27464" TargetMode="External"/><Relationship Id="rId22" Type="http://schemas.openxmlformats.org/officeDocument/2006/relationships/hyperlink" Target="https://www.burning-crusade.com/database/?item=24116" TargetMode="External"/><Relationship Id="rId21" Type="http://schemas.openxmlformats.org/officeDocument/2006/relationships/hyperlink" Target="https://www.burning-crusade.com/database/?item=31321" TargetMode="External"/><Relationship Id="rId24" Type="http://schemas.openxmlformats.org/officeDocument/2006/relationships/hyperlink" Target="https://www.burning-crusade.com/database/?item=25854" TargetMode="External"/><Relationship Id="rId23" Type="http://schemas.openxmlformats.org/officeDocument/2006/relationships/hyperlink" Target="https://www.burning-crusade.com/database/?item=27994" TargetMode="External"/><Relationship Id="rId129" Type="http://schemas.openxmlformats.org/officeDocument/2006/relationships/hyperlink" Target="https://www.burning-crusade.com/database/?item=24557" TargetMode="External"/><Relationship Id="rId128" Type="http://schemas.openxmlformats.org/officeDocument/2006/relationships/hyperlink" Target="https://www.burning-crusade.com/database/?item=28346" TargetMode="External"/><Relationship Id="rId127" Type="http://schemas.openxmlformats.org/officeDocument/2006/relationships/hyperlink" Target="https://www.burning-crusade.com/database/?item=27534" TargetMode="External"/><Relationship Id="rId126" Type="http://schemas.openxmlformats.org/officeDocument/2006/relationships/hyperlink" Target="https://www.burning-crusade.com/database/?item=28260" TargetMode="External"/><Relationship Id="rId26" Type="http://schemas.openxmlformats.org/officeDocument/2006/relationships/hyperlink" Target="https://www.burning-crusade.com/database/?item=27796" TargetMode="External"/><Relationship Id="rId121" Type="http://schemas.openxmlformats.org/officeDocument/2006/relationships/hyperlink" Target="https://www.burning-crusade.com/database/?item=27868" TargetMode="External"/><Relationship Id="rId25" Type="http://schemas.openxmlformats.org/officeDocument/2006/relationships/hyperlink" Target="https://www.burning-crusade.com/database/?item=27778" TargetMode="External"/><Relationship Id="rId120" Type="http://schemas.openxmlformats.org/officeDocument/2006/relationships/hyperlink" Target="https://www.burning-crusade.com/database/?item=27512" TargetMode="External"/><Relationship Id="rId28" Type="http://schemas.openxmlformats.org/officeDocument/2006/relationships/hyperlink" Target="https://www.burning-crusade.com/database/?item=27816" TargetMode="External"/><Relationship Id="rId27" Type="http://schemas.openxmlformats.org/officeDocument/2006/relationships/hyperlink" Target="https://www.burning-crusade.com/database/?item=30925" TargetMode="External"/><Relationship Id="rId125" Type="http://schemas.openxmlformats.org/officeDocument/2006/relationships/hyperlink" Target="https://www.burning-crusade.com/database/?item=28187" TargetMode="External"/><Relationship Id="rId29" Type="http://schemas.openxmlformats.org/officeDocument/2006/relationships/hyperlink" Target="https://www.burning-crusade.com/database/?item=27981" TargetMode="External"/><Relationship Id="rId124" Type="http://schemas.openxmlformats.org/officeDocument/2006/relationships/hyperlink" Target="https://www.burning-crusade.com/database/?item=28412" TargetMode="External"/><Relationship Id="rId123" Type="http://schemas.openxmlformats.org/officeDocument/2006/relationships/hyperlink" Target="https://www.burning-crusade.com/database/?item=29271" TargetMode="External"/><Relationship Id="rId122" Type="http://schemas.openxmlformats.org/officeDocument/2006/relationships/hyperlink" Target="https://www.burning-crusade.com/database/?item=29185" TargetMode="External"/><Relationship Id="rId95" Type="http://schemas.openxmlformats.org/officeDocument/2006/relationships/hyperlink" Target="https://www.burning-crusade.com/database/?item=29126" TargetMode="External"/><Relationship Id="rId94" Type="http://schemas.openxmlformats.org/officeDocument/2006/relationships/hyperlink" Target="https://www.burning-crusade.com/database/?item=28555" TargetMode="External"/><Relationship Id="rId97" Type="http://schemas.openxmlformats.org/officeDocument/2006/relationships/hyperlink" Target="https://www.burning-crusade.com/database/?item=31856" TargetMode="External"/><Relationship Id="rId96" Type="http://schemas.openxmlformats.org/officeDocument/2006/relationships/hyperlink" Target="https://www.burning-crusade.com/database/?item=31922" TargetMode="External"/><Relationship Id="rId11" Type="http://schemas.openxmlformats.org/officeDocument/2006/relationships/hyperlink" Target="https://www.burning-crusade.com/database/?item=28169" TargetMode="External"/><Relationship Id="rId99" Type="http://schemas.openxmlformats.org/officeDocument/2006/relationships/hyperlink" Target="https://www.burning-crusade.com/database/?item=29132" TargetMode="External"/><Relationship Id="rId10" Type="http://schemas.openxmlformats.org/officeDocument/2006/relationships/hyperlink" Target="https://www.burning-crusade.com/database/?item=24267" TargetMode="External"/><Relationship Id="rId98" Type="http://schemas.openxmlformats.org/officeDocument/2006/relationships/hyperlink" Target="https://www.burning-crusade.com/database/?item=27683" TargetMode="External"/><Relationship Id="rId13" Type="http://schemas.openxmlformats.org/officeDocument/2006/relationships/hyperlink" Target="https://www.burning-crusade.com/database/?item=27488" TargetMode="External"/><Relationship Id="rId12" Type="http://schemas.openxmlformats.org/officeDocument/2006/relationships/hyperlink" Target="https://www.burning-crusade.com/database/?item=27466" TargetMode="External"/><Relationship Id="rId91" Type="http://schemas.openxmlformats.org/officeDocument/2006/relationships/hyperlink" Target="https://www.burning-crusade.com/database/?item=29367" TargetMode="External"/><Relationship Id="rId90" Type="http://schemas.openxmlformats.org/officeDocument/2006/relationships/hyperlink" Target="https://www.burning-crusade.com/database/?item=31339" TargetMode="External"/><Relationship Id="rId93" Type="http://schemas.openxmlformats.org/officeDocument/2006/relationships/hyperlink" Target="https://www.burning-crusade.com/database/?item=29172" TargetMode="External"/><Relationship Id="rId92" Type="http://schemas.openxmlformats.org/officeDocument/2006/relationships/hyperlink" Target="https://www.burning-crusade.com/database/?item=30366" TargetMode="External"/><Relationship Id="rId118" Type="http://schemas.openxmlformats.org/officeDocument/2006/relationships/hyperlink" Target="https://www.burning-crusade.com/database/?item=27543" TargetMode="External"/><Relationship Id="rId117" Type="http://schemas.openxmlformats.org/officeDocument/2006/relationships/hyperlink" Target="https://www.burning-crusade.com/database/?item=31336" TargetMode="External"/><Relationship Id="rId116" Type="http://schemas.openxmlformats.org/officeDocument/2006/relationships/hyperlink" Target="https://www.burning-crusade.com/database/?item=27905" TargetMode="External"/><Relationship Id="rId115" Type="http://schemas.openxmlformats.org/officeDocument/2006/relationships/hyperlink" Target="https://www.burning-crusade.com/database/?item=29153" TargetMode="External"/><Relationship Id="rId119" Type="http://schemas.openxmlformats.org/officeDocument/2006/relationships/hyperlink" Target="https://www.burning-crusade.com/database/?item=27899" TargetMode="External"/><Relationship Id="rId15" Type="http://schemas.openxmlformats.org/officeDocument/2006/relationships/hyperlink" Target="https://www.burning-crusade.com/database/?item=27758" TargetMode="External"/><Relationship Id="rId110" Type="http://schemas.openxmlformats.org/officeDocument/2006/relationships/hyperlink" Target="https://www.burning-crusade.com/database/?item=27540" TargetMode="External"/><Relationship Id="rId14" Type="http://schemas.openxmlformats.org/officeDocument/2006/relationships/hyperlink" Target="https://www.burning-crusade.com/database/?item=28245" TargetMode="External"/><Relationship Id="rId17" Type="http://schemas.openxmlformats.org/officeDocument/2006/relationships/hyperlink" Target="https://www.burning-crusade.com/database/?item=31338" TargetMode="External"/><Relationship Id="rId16" Type="http://schemas.openxmlformats.org/officeDocument/2006/relationships/hyperlink" Target="https://www.burning-crusade.com/database/?item=28134" TargetMode="External"/><Relationship Id="rId19" Type="http://schemas.openxmlformats.org/officeDocument/2006/relationships/hyperlink" Target="https://www.burning-crusade.com/database/?item=28254" TargetMode="External"/><Relationship Id="rId114" Type="http://schemas.openxmlformats.org/officeDocument/2006/relationships/hyperlink" Target="https://www.burning-crusade.com/database/?item=23554" TargetMode="External"/><Relationship Id="rId18" Type="http://schemas.openxmlformats.org/officeDocument/2006/relationships/hyperlink" Target="https://www.burning-crusade.com/database/?item=29368" TargetMode="External"/><Relationship Id="rId113" Type="http://schemas.openxmlformats.org/officeDocument/2006/relationships/hyperlink" Target="https://www.burning-crusade.com/database/?item=28297" TargetMode="External"/><Relationship Id="rId112" Type="http://schemas.openxmlformats.org/officeDocument/2006/relationships/hyperlink" Target="https://www.burning-crusade.com/database/?item=27890" TargetMode="External"/><Relationship Id="rId111" Type="http://schemas.openxmlformats.org/officeDocument/2006/relationships/hyperlink" Target="https://www.burning-crusade.com/database/?item=32872" TargetMode="External"/><Relationship Id="rId84" Type="http://schemas.openxmlformats.org/officeDocument/2006/relationships/hyperlink" Target="https://www.burning-crusade.com/database/?item=28410" TargetMode="External"/><Relationship Id="rId83" Type="http://schemas.openxmlformats.org/officeDocument/2006/relationships/hyperlink" Target="https://www.burning-crusade.com/database/?item=29242" TargetMode="External"/><Relationship Id="rId86" Type="http://schemas.openxmlformats.org/officeDocument/2006/relationships/hyperlink" Target="https://www.burning-crusade.com/database/?item=28406" TargetMode="External"/><Relationship Id="rId85" Type="http://schemas.openxmlformats.org/officeDocument/2006/relationships/hyperlink" Target="https://www.burning-crusade.com/database/?item=30519" TargetMode="External"/><Relationship Id="rId88" Type="http://schemas.openxmlformats.org/officeDocument/2006/relationships/hyperlink" Target="https://www.burning-crusade.com/database/?item=31921" TargetMode="External"/><Relationship Id="rId87" Type="http://schemas.openxmlformats.org/officeDocument/2006/relationships/hyperlink" Target="https://www.burning-crusade.com/database/?item=28227" TargetMode="External"/><Relationship Id="rId89" Type="http://schemas.openxmlformats.org/officeDocument/2006/relationships/hyperlink" Target="https://www.burning-crusade.com/database/?item=29352" TargetMode="External"/><Relationship Id="rId80" Type="http://schemas.openxmlformats.org/officeDocument/2006/relationships/hyperlink" Target="https://www.burning-crusade.com/database/?item=27907" TargetMode="External"/><Relationship Id="rId82" Type="http://schemas.openxmlformats.org/officeDocument/2006/relationships/hyperlink" Target="https://www.burning-crusade.com/database/?item=27821" TargetMode="External"/><Relationship Id="rId81" Type="http://schemas.openxmlformats.org/officeDocument/2006/relationships/hyperlink" Target="https://www.burning-crusade.com/database/?item=29258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burning-crusade.com/database/?item=24266" TargetMode="External"/><Relationship Id="rId3" Type="http://schemas.openxmlformats.org/officeDocument/2006/relationships/hyperlink" Target="https://www.burning-crusade.com/database/?item=32494" TargetMode="External"/><Relationship Id="rId4" Type="http://schemas.openxmlformats.org/officeDocument/2006/relationships/hyperlink" Target="https://www.burning-crusade.com/database/?item=28278" TargetMode="External"/><Relationship Id="rId9" Type="http://schemas.openxmlformats.org/officeDocument/2006/relationships/hyperlink" Target="https://www.burning-crusade.com/database/?item=27781" TargetMode="External"/><Relationship Id="rId5" Type="http://schemas.openxmlformats.org/officeDocument/2006/relationships/hyperlink" Target="https://www.burning-crusade.com/database/?item=28415" TargetMode="External"/><Relationship Id="rId6" Type="http://schemas.openxmlformats.org/officeDocument/2006/relationships/hyperlink" Target="https://www.burning-crusade.com/database/?item=25855" TargetMode="External"/><Relationship Id="rId7" Type="http://schemas.openxmlformats.org/officeDocument/2006/relationships/hyperlink" Target="https://www.burning-crusade.com/database/?item=28193" TargetMode="External"/><Relationship Id="rId8" Type="http://schemas.openxmlformats.org/officeDocument/2006/relationships/hyperlink" Target="https://www.burning-crusade.com/database/?item=31104" TargetMode="External"/><Relationship Id="rId73" Type="http://schemas.openxmlformats.org/officeDocument/2006/relationships/hyperlink" Target="https://www.burning-crusade.com/database/?item=28185" TargetMode="External"/><Relationship Id="rId72" Type="http://schemas.openxmlformats.org/officeDocument/2006/relationships/hyperlink" Target="https://www.burning-crusade.com/database/?item=30532" TargetMode="External"/><Relationship Id="rId75" Type="http://schemas.openxmlformats.org/officeDocument/2006/relationships/hyperlink" Target="https://www.burning-crusade.com/database/?item=27948" TargetMode="External"/><Relationship Id="rId74" Type="http://schemas.openxmlformats.org/officeDocument/2006/relationships/hyperlink" Target="https://www.burning-crusade.com/database/?item=27838" TargetMode="External"/><Relationship Id="rId77" Type="http://schemas.openxmlformats.org/officeDocument/2006/relationships/hyperlink" Target="https://www.burning-crusade.com/database/?item=28338" TargetMode="External"/><Relationship Id="rId76" Type="http://schemas.openxmlformats.org/officeDocument/2006/relationships/hyperlink" Target="https://www.burning-crusade.com/database/?item=30531" TargetMode="External"/><Relationship Id="rId79" Type="http://schemas.openxmlformats.org/officeDocument/2006/relationships/hyperlink" Target="https://www.burning-crusade.com/database/?item=25858" TargetMode="External"/><Relationship Id="rId78" Type="http://schemas.openxmlformats.org/officeDocument/2006/relationships/hyperlink" Target="https://www.burning-crusade.com/database/?item=30709" TargetMode="External"/><Relationship Id="rId71" Type="http://schemas.openxmlformats.org/officeDocument/2006/relationships/hyperlink" Target="https://www.burning-crusade.com/database/?item=24262" TargetMode="External"/><Relationship Id="rId70" Type="http://schemas.openxmlformats.org/officeDocument/2006/relationships/hyperlink" Target="https://www.burning-crusade.com/database/?item=28409" TargetMode="External"/><Relationship Id="rId132" Type="http://schemas.openxmlformats.org/officeDocument/2006/relationships/hyperlink" Target="https://www.burning-crusade.com/database/?item=28341" TargetMode="External"/><Relationship Id="rId131" Type="http://schemas.openxmlformats.org/officeDocument/2006/relationships/hyperlink" Target="https://www.burning-crusade.com/database/?item=29130" TargetMode="External"/><Relationship Id="rId130" Type="http://schemas.openxmlformats.org/officeDocument/2006/relationships/hyperlink" Target="https://www.burning-crusade.com/database/?item=29355" TargetMode="External"/><Relationship Id="rId136" Type="http://schemas.openxmlformats.org/officeDocument/2006/relationships/vmlDrawing" Target="../drawings/vmlDrawing1.vml"/><Relationship Id="rId135" Type="http://schemas.openxmlformats.org/officeDocument/2006/relationships/drawing" Target="../drawings/drawing1.xml"/><Relationship Id="rId134" Type="http://schemas.openxmlformats.org/officeDocument/2006/relationships/hyperlink" Target="https://www.burning-crusade.com/database/?item=31308" TargetMode="External"/><Relationship Id="rId133" Type="http://schemas.openxmlformats.org/officeDocument/2006/relationships/hyperlink" Target="https://www.burning-crusade.com/database/?item=27842" TargetMode="External"/><Relationship Id="rId62" Type="http://schemas.openxmlformats.org/officeDocument/2006/relationships/hyperlink" Target="https://www.burning-crusade.com/database/?item=28317" TargetMode="External"/><Relationship Id="rId61" Type="http://schemas.openxmlformats.org/officeDocument/2006/relationships/hyperlink" Target="https://www.burning-crusade.com/database/?item=30924" TargetMode="External"/><Relationship Id="rId64" Type="http://schemas.openxmlformats.org/officeDocument/2006/relationships/hyperlink" Target="https://www.burning-crusade.com/database/?item=21846" TargetMode="External"/><Relationship Id="rId63" Type="http://schemas.openxmlformats.org/officeDocument/2006/relationships/hyperlink" Target="https://www.burning-crusade.com/database/?item=25857" TargetMode="External"/><Relationship Id="rId66" Type="http://schemas.openxmlformats.org/officeDocument/2006/relationships/hyperlink" Target="https://www.burning-crusade.com/database/?item=24256" TargetMode="External"/><Relationship Id="rId65" Type="http://schemas.openxmlformats.org/officeDocument/2006/relationships/hyperlink" Target="https://www.burning-crusade.com/database/?item=29241" TargetMode="External"/><Relationship Id="rId68" Type="http://schemas.openxmlformats.org/officeDocument/2006/relationships/hyperlink" Target="https://www.burning-crusade.com/database/?item=31461" TargetMode="External"/><Relationship Id="rId67" Type="http://schemas.openxmlformats.org/officeDocument/2006/relationships/hyperlink" Target="https://www.burning-crusade.com/database/?item=29257" TargetMode="External"/><Relationship Id="rId60" Type="http://schemas.openxmlformats.org/officeDocument/2006/relationships/hyperlink" Target="https://www.burning-crusade.com/database/?item=27465" TargetMode="External"/><Relationship Id="rId69" Type="http://schemas.openxmlformats.org/officeDocument/2006/relationships/hyperlink" Target="https://www.burning-crusade.com/database/?item=27795" TargetMode="External"/><Relationship Id="rId51" Type="http://schemas.openxmlformats.org/officeDocument/2006/relationships/hyperlink" Target="https://www.burning-crusade.com/database/?item=28411" TargetMode="External"/><Relationship Id="rId50" Type="http://schemas.openxmlformats.org/officeDocument/2006/relationships/hyperlink" Target="https://www.burning-crusade.com/database/?item=27462" TargetMode="External"/><Relationship Id="rId53" Type="http://schemas.openxmlformats.org/officeDocument/2006/relationships/hyperlink" Target="https://www.burning-crusade.com/database/?item=24250" TargetMode="External"/><Relationship Id="rId52" Type="http://schemas.openxmlformats.org/officeDocument/2006/relationships/hyperlink" Target="https://www.burning-crusade.com/database/?item=29240" TargetMode="External"/><Relationship Id="rId55" Type="http://schemas.openxmlformats.org/officeDocument/2006/relationships/hyperlink" Target="https://www.burning-crusade.com/database/?item=21847" TargetMode="External"/><Relationship Id="rId54" Type="http://schemas.openxmlformats.org/officeDocument/2006/relationships/hyperlink" Target="https://www.burning-crusade.com/database/?item=27746" TargetMode="External"/><Relationship Id="rId57" Type="http://schemas.openxmlformats.org/officeDocument/2006/relationships/hyperlink" Target="https://www.burning-crusade.com/database/?item=27537" TargetMode="External"/><Relationship Id="rId56" Type="http://schemas.openxmlformats.org/officeDocument/2006/relationships/hyperlink" Target="https://www.burning-crusade.com/database/?item=27493" TargetMode="External"/><Relationship Id="rId59" Type="http://schemas.openxmlformats.org/officeDocument/2006/relationships/hyperlink" Target="https://www.burning-crusade.com/database/?item=27508" TargetMode="External"/><Relationship Id="rId58" Type="http://schemas.openxmlformats.org/officeDocument/2006/relationships/hyperlink" Target="https://www.burning-crusade.com/database/?item=29317" TargetMode="External"/></Relationships>
</file>

<file path=xl/worksheets/_rels/sheet10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urning-crusade.com/database/?item=29813" TargetMode="External"/><Relationship Id="rId42" Type="http://schemas.openxmlformats.org/officeDocument/2006/relationships/hyperlink" Target="https://www.burning-crusade.com/database/?item=32541" TargetMode="External"/><Relationship Id="rId41" Type="http://schemas.openxmlformats.org/officeDocument/2006/relationships/hyperlink" Target="https://www.burning-crusade.com/database/?item=27981" TargetMode="External"/><Relationship Id="rId44" Type="http://schemas.openxmlformats.org/officeDocument/2006/relationships/hyperlink" Target="https://www.burning-crusade.com/database/?item=31140" TargetMode="External"/><Relationship Id="rId43" Type="http://schemas.openxmlformats.org/officeDocument/2006/relationships/hyperlink" Target="https://www.burning-crusade.com/database/?item=24252" TargetMode="External"/><Relationship Id="rId46" Type="http://schemas.openxmlformats.org/officeDocument/2006/relationships/hyperlink" Target="https://www.burning-crusade.com/database/?item=29519" TargetMode="External"/><Relationship Id="rId45" Type="http://schemas.openxmlformats.org/officeDocument/2006/relationships/hyperlink" Target="https://www.burning-crusade.com/database/?item=28378" TargetMode="External"/><Relationship Id="rId48" Type="http://schemas.openxmlformats.org/officeDocument/2006/relationships/hyperlink" Target="https://www.burning-crusade.com/database/?item=31340" TargetMode="External"/><Relationship Id="rId47" Type="http://schemas.openxmlformats.org/officeDocument/2006/relationships/hyperlink" Target="https://www.burning-crusade.com/database/?item=27469" TargetMode="External"/><Relationship Id="rId49" Type="http://schemas.openxmlformats.org/officeDocument/2006/relationships/hyperlink" Target="https://www.burning-crusade.com/database/?item=29129" TargetMode="External"/><Relationship Id="rId31" Type="http://schemas.openxmlformats.org/officeDocument/2006/relationships/hyperlink" Target="https://www.burning-crusade.com/database/?item=27796" TargetMode="External"/><Relationship Id="rId30" Type="http://schemas.openxmlformats.org/officeDocument/2006/relationships/hyperlink" Target="https://www.burning-crusade.com/database/?item=32078" TargetMode="External"/><Relationship Id="rId33" Type="http://schemas.openxmlformats.org/officeDocument/2006/relationships/hyperlink" Target="https://www.burning-crusade.com/database/?item=31797" TargetMode="External"/><Relationship Id="rId32" Type="http://schemas.openxmlformats.org/officeDocument/2006/relationships/hyperlink" Target="https://www.burning-crusade.com/database/?item=30925" TargetMode="External"/><Relationship Id="rId35" Type="http://schemas.openxmlformats.org/officeDocument/2006/relationships/hyperlink" Target="https://www.burning-crusade.com/database/?item=27802" TargetMode="External"/><Relationship Id="rId34" Type="http://schemas.openxmlformats.org/officeDocument/2006/relationships/hyperlink" Target="https://www.burning-crusade.com/database/?item=27778" TargetMode="External"/><Relationship Id="rId37" Type="http://schemas.openxmlformats.org/officeDocument/2006/relationships/hyperlink" Target="https://www.burning-crusade.com/database/?item=29369" TargetMode="External"/><Relationship Id="rId36" Type="http://schemas.openxmlformats.org/officeDocument/2006/relationships/hyperlink" Target="https://www.burning-crusade.com/database/?item=27994" TargetMode="External"/><Relationship Id="rId39" Type="http://schemas.openxmlformats.org/officeDocument/2006/relationships/hyperlink" Target="https://www.burning-crusade.com/database/?item=28269" TargetMode="External"/><Relationship Id="rId38" Type="http://schemas.openxmlformats.org/officeDocument/2006/relationships/hyperlink" Target="https://www.burning-crusade.com/database/?item=25777" TargetMode="External"/><Relationship Id="rId173" Type="http://schemas.openxmlformats.org/officeDocument/2006/relationships/vmlDrawing" Target="../drawings/vmlDrawing10.vml"/><Relationship Id="rId20" Type="http://schemas.openxmlformats.org/officeDocument/2006/relationships/hyperlink" Target="https://www.burning-crusade.com/database/?item=29333" TargetMode="External"/><Relationship Id="rId22" Type="http://schemas.openxmlformats.org/officeDocument/2006/relationships/hyperlink" Target="https://www.burning-crusade.com/database/?item=28254" TargetMode="External"/><Relationship Id="rId21" Type="http://schemas.openxmlformats.org/officeDocument/2006/relationships/hyperlink" Target="https://www.burning-crusade.com/database/?item=31692" TargetMode="External"/><Relationship Id="rId24" Type="http://schemas.openxmlformats.org/officeDocument/2006/relationships/hyperlink" Target="https://www.burning-crusade.com/database/?item=27758" TargetMode="External"/><Relationship Id="rId23" Type="http://schemas.openxmlformats.org/officeDocument/2006/relationships/hyperlink" Target="https://www.burning-crusade.com/database/?item=24116" TargetMode="External"/><Relationship Id="rId26" Type="http://schemas.openxmlformats.org/officeDocument/2006/relationships/hyperlink" Target="https://www.burning-crusade.com/database/?item=31693" TargetMode="External"/><Relationship Id="rId25" Type="http://schemas.openxmlformats.org/officeDocument/2006/relationships/hyperlink" Target="https://www.burning-crusade.com/database/?item=29368" TargetMode="External"/><Relationship Id="rId28" Type="http://schemas.openxmlformats.org/officeDocument/2006/relationships/hyperlink" Target="https://www.burning-crusade.com/database/?item=31338" TargetMode="External"/><Relationship Id="rId27" Type="http://schemas.openxmlformats.org/officeDocument/2006/relationships/hyperlink" Target="https://www.burning-crusade.com/database/?item=27464" TargetMode="External"/><Relationship Id="rId29" Type="http://schemas.openxmlformats.org/officeDocument/2006/relationships/hyperlink" Target="https://www.burning-crusade.com/database/?item=27473" TargetMode="External"/><Relationship Id="rId11" Type="http://schemas.openxmlformats.org/officeDocument/2006/relationships/hyperlink" Target="https://www.burning-crusade.com/database/?item=31107" TargetMode="External"/><Relationship Id="rId10" Type="http://schemas.openxmlformats.org/officeDocument/2006/relationships/hyperlink" Target="https://www.burning-crusade.com/database/?item=29504" TargetMode="External"/><Relationship Id="rId13" Type="http://schemas.openxmlformats.org/officeDocument/2006/relationships/hyperlink" Target="https://www.burning-crusade.com/database/?item=28169" TargetMode="External"/><Relationship Id="rId12" Type="http://schemas.openxmlformats.org/officeDocument/2006/relationships/hyperlink" Target="https://www.burning-crusade.com/database/?item=28193" TargetMode="External"/><Relationship Id="rId15" Type="http://schemas.openxmlformats.org/officeDocument/2006/relationships/hyperlink" Target="https://www.burning-crusade.com/database/?item=30297" TargetMode="External"/><Relationship Id="rId14" Type="http://schemas.openxmlformats.org/officeDocument/2006/relationships/hyperlink" Target="https://www.burning-crusade.com/database/?item=27488" TargetMode="External"/><Relationship Id="rId17" Type="http://schemas.openxmlformats.org/officeDocument/2006/relationships/hyperlink" Target="https://www.burning-crusade.com/database/?item=30946" TargetMode="External"/><Relationship Id="rId16" Type="http://schemas.openxmlformats.org/officeDocument/2006/relationships/hyperlink" Target="https://www.burning-crusade.com/database/?item=27993" TargetMode="External"/><Relationship Id="rId19" Type="http://schemas.openxmlformats.org/officeDocument/2006/relationships/hyperlink" Target="https://www.burning-crusade.com/database/?item=28134" TargetMode="External"/><Relationship Id="rId18" Type="http://schemas.openxmlformats.org/officeDocument/2006/relationships/hyperlink" Target="https://www.burning-crusade.com/database/?item=28245" TargetMode="External"/><Relationship Id="rId84" Type="http://schemas.openxmlformats.org/officeDocument/2006/relationships/hyperlink" Target="https://www.burning-crusade.com/database/?item=29520" TargetMode="External"/><Relationship Id="rId83" Type="http://schemas.openxmlformats.org/officeDocument/2006/relationships/hyperlink" Target="https://www.burning-crusade.com/database/?item=31461" TargetMode="External"/><Relationship Id="rId86" Type="http://schemas.openxmlformats.org/officeDocument/2006/relationships/hyperlink" Target="https://www.burning-crusade.com/database/?item=29257" TargetMode="External"/><Relationship Id="rId85" Type="http://schemas.openxmlformats.org/officeDocument/2006/relationships/hyperlink" Target="https://www.burning-crusade.com/database/?item=28639" TargetMode="External"/><Relationship Id="rId88" Type="http://schemas.openxmlformats.org/officeDocument/2006/relationships/hyperlink" Target="https://www.burning-crusade.com/database/?item=27783" TargetMode="External"/><Relationship Id="rId150" Type="http://schemas.openxmlformats.org/officeDocument/2006/relationships/hyperlink" Target="https://www.burning-crusade.com/database/?item=27868" TargetMode="External"/><Relationship Id="rId87" Type="http://schemas.openxmlformats.org/officeDocument/2006/relationships/hyperlink" Target="https://www.burning-crusade.com/database/?item=29241" TargetMode="External"/><Relationship Id="rId89" Type="http://schemas.openxmlformats.org/officeDocument/2006/relationships/hyperlink" Target="https://www.burning-crusade.com/database/?item=27795" TargetMode="External"/><Relationship Id="rId80" Type="http://schemas.openxmlformats.org/officeDocument/2006/relationships/hyperlink" Target="https://www.burning-crusade.com/database/?item=24256" TargetMode="External"/><Relationship Id="rId82" Type="http://schemas.openxmlformats.org/officeDocument/2006/relationships/hyperlink" Target="https://www.burning-crusade.com/database/?item=29244" TargetMode="External"/><Relationship Id="rId81" Type="http://schemas.openxmlformats.org/officeDocument/2006/relationships/hyperlink" Target="https://www.burning-crusade.com/database/?item=27743" TargetMode="External"/><Relationship Id="rId1" Type="http://schemas.openxmlformats.org/officeDocument/2006/relationships/comments" Target="../comments10.xml"/><Relationship Id="rId2" Type="http://schemas.openxmlformats.org/officeDocument/2006/relationships/hyperlink" Target="https://www.burning-crusade.com/database/?item=32476" TargetMode="External"/><Relationship Id="rId3" Type="http://schemas.openxmlformats.org/officeDocument/2006/relationships/hyperlink" Target="https://www.burning-crusade.com/database/?item=27471" TargetMode="External"/><Relationship Id="rId149" Type="http://schemas.openxmlformats.org/officeDocument/2006/relationships/hyperlink" Target="https://www.burning-crusade.com/database/?item=27543" TargetMode="External"/><Relationship Id="rId4" Type="http://schemas.openxmlformats.org/officeDocument/2006/relationships/hyperlink" Target="https://www.burning-crusade.com/database/?item=24266" TargetMode="External"/><Relationship Id="rId148" Type="http://schemas.openxmlformats.org/officeDocument/2006/relationships/hyperlink" Target="https://www.burning-crusade.com/database/?item=30832" TargetMode="External"/><Relationship Id="rId9" Type="http://schemas.openxmlformats.org/officeDocument/2006/relationships/hyperlink" Target="https://www.burning-crusade.com/database/?item=28349" TargetMode="External"/><Relationship Id="rId143" Type="http://schemas.openxmlformats.org/officeDocument/2006/relationships/hyperlink" Target="https://www.burning-crusade.com/database/?item=29389" TargetMode="External"/><Relationship Id="rId142" Type="http://schemas.openxmlformats.org/officeDocument/2006/relationships/hyperlink" Target="https://www.burning-crusade.com/database/?item=28248" TargetMode="External"/><Relationship Id="rId141" Type="http://schemas.openxmlformats.org/officeDocument/2006/relationships/hyperlink" Target="https://www.burning-crusade.com/database/?item=24126" TargetMode="External"/><Relationship Id="rId140" Type="http://schemas.openxmlformats.org/officeDocument/2006/relationships/hyperlink" Target="https://www.burning-crusade.com/database/?item=28040" TargetMode="External"/><Relationship Id="rId5" Type="http://schemas.openxmlformats.org/officeDocument/2006/relationships/hyperlink" Target="https://www.burning-crusade.com/database/?item=28278" TargetMode="External"/><Relationship Id="rId147" Type="http://schemas.openxmlformats.org/officeDocument/2006/relationships/hyperlink" Target="https://www.burning-crusade.com/database/?item=23554" TargetMode="External"/><Relationship Id="rId6" Type="http://schemas.openxmlformats.org/officeDocument/2006/relationships/hyperlink" Target="https://www.burning-crusade.com/database/?item=31330" TargetMode="External"/><Relationship Id="rId146" Type="http://schemas.openxmlformats.org/officeDocument/2006/relationships/hyperlink" Target="https://www.burning-crusade.com/database/?item=28297" TargetMode="External"/><Relationship Id="rId7" Type="http://schemas.openxmlformats.org/officeDocument/2006/relationships/hyperlink" Target="https://www.burning-crusade.com/database/?item=28415" TargetMode="External"/><Relationship Id="rId145" Type="http://schemas.openxmlformats.org/officeDocument/2006/relationships/hyperlink" Target="https://www.burning-crusade.com/database/?item=28066" TargetMode="External"/><Relationship Id="rId8" Type="http://schemas.openxmlformats.org/officeDocument/2006/relationships/hyperlink" Target="https://www.burning-crusade.com/database/?item=28758" TargetMode="External"/><Relationship Id="rId144" Type="http://schemas.openxmlformats.org/officeDocument/2006/relationships/hyperlink" Target="https://www.burning-crusade.com/database/?item=27947" TargetMode="External"/><Relationship Id="rId73" Type="http://schemas.openxmlformats.org/officeDocument/2006/relationships/hyperlink" Target="https://www.burning-crusade.com/database/?item=30924" TargetMode="External"/><Relationship Id="rId72" Type="http://schemas.openxmlformats.org/officeDocument/2006/relationships/hyperlink" Target="https://www.burning-crusade.com/database/?item=31280" TargetMode="External"/><Relationship Id="rId75" Type="http://schemas.openxmlformats.org/officeDocument/2006/relationships/hyperlink" Target="https://www.burning-crusade.com/database/?item=27493" TargetMode="External"/><Relationship Id="rId74" Type="http://schemas.openxmlformats.org/officeDocument/2006/relationships/hyperlink" Target="https://www.burning-crusade.com/database/?item=29317" TargetMode="External"/><Relationship Id="rId77" Type="http://schemas.openxmlformats.org/officeDocument/2006/relationships/hyperlink" Target="https://www.burning-crusade.com/database/?item=24452" TargetMode="External"/><Relationship Id="rId76" Type="http://schemas.openxmlformats.org/officeDocument/2006/relationships/hyperlink" Target="https://www.burning-crusade.com/database/?item=27508" TargetMode="External"/><Relationship Id="rId79" Type="http://schemas.openxmlformats.org/officeDocument/2006/relationships/hyperlink" Target="https://www.burning-crusade.com/database/?item=29784" TargetMode="External"/><Relationship Id="rId78" Type="http://schemas.openxmlformats.org/officeDocument/2006/relationships/hyperlink" Target="https://www.burning-crusade.com/database/?item=27537" TargetMode="External"/><Relationship Id="rId71" Type="http://schemas.openxmlformats.org/officeDocument/2006/relationships/hyperlink" Target="https://www.burning-crusade.com/database/?item=27470" TargetMode="External"/><Relationship Id="rId70" Type="http://schemas.openxmlformats.org/officeDocument/2006/relationships/hyperlink" Target="https://www.burning-crusade.com/database/?item=31149" TargetMode="External"/><Relationship Id="rId139" Type="http://schemas.openxmlformats.org/officeDocument/2006/relationships/hyperlink" Target="https://www.burning-crusade.com/database/?item=29179" TargetMode="External"/><Relationship Id="rId138" Type="http://schemas.openxmlformats.org/officeDocument/2006/relationships/hyperlink" Target="https://www.burning-crusade.com/database/?item=28418" TargetMode="External"/><Relationship Id="rId137" Type="http://schemas.openxmlformats.org/officeDocument/2006/relationships/hyperlink" Target="https://www.burning-crusade.com/database/?item=29370" TargetMode="External"/><Relationship Id="rId132" Type="http://schemas.openxmlformats.org/officeDocument/2006/relationships/hyperlink" Target="https://www.burning-crusade.com/database/?item=31921" TargetMode="External"/><Relationship Id="rId131" Type="http://schemas.openxmlformats.org/officeDocument/2006/relationships/hyperlink" Target="https://www.burning-crusade.com/database/?item=31339" TargetMode="External"/><Relationship Id="rId130" Type="http://schemas.openxmlformats.org/officeDocument/2006/relationships/hyperlink" Target="https://www.burning-crusade.com/database/?item=28555" TargetMode="External"/><Relationship Id="rId136" Type="http://schemas.openxmlformats.org/officeDocument/2006/relationships/hyperlink" Target="https://www.burning-crusade.com/database/?item=28223" TargetMode="External"/><Relationship Id="rId135" Type="http://schemas.openxmlformats.org/officeDocument/2006/relationships/hyperlink" Target="https://www.burning-crusade.com/database/?item=27683" TargetMode="External"/><Relationship Id="rId134" Type="http://schemas.openxmlformats.org/officeDocument/2006/relationships/hyperlink" Target="https://www.burning-crusade.com/database/?item=29132" TargetMode="External"/><Relationship Id="rId133" Type="http://schemas.openxmlformats.org/officeDocument/2006/relationships/hyperlink" Target="https://www.burning-crusade.com/database/?item=31856" TargetMode="External"/><Relationship Id="rId62" Type="http://schemas.openxmlformats.org/officeDocument/2006/relationships/hyperlink" Target="https://www.burning-crusade.com/database/?item=24250" TargetMode="External"/><Relationship Id="rId61" Type="http://schemas.openxmlformats.org/officeDocument/2006/relationships/hyperlink" Target="https://www.burning-crusade.com/database/?item=27522" TargetMode="External"/><Relationship Id="rId64" Type="http://schemas.openxmlformats.org/officeDocument/2006/relationships/hyperlink" Target="https://www.burning-crusade.com/database/?item=29240" TargetMode="External"/><Relationship Id="rId63" Type="http://schemas.openxmlformats.org/officeDocument/2006/relationships/hyperlink" Target="https://www.burning-crusade.com/database/?item=27462" TargetMode="External"/><Relationship Id="rId66" Type="http://schemas.openxmlformats.org/officeDocument/2006/relationships/hyperlink" Target="https://www.burning-crusade.com/database/?item=29243" TargetMode="External"/><Relationship Id="rId172" Type="http://schemas.openxmlformats.org/officeDocument/2006/relationships/drawing" Target="../drawings/drawing10.xml"/><Relationship Id="rId65" Type="http://schemas.openxmlformats.org/officeDocument/2006/relationships/hyperlink" Target="https://www.burning-crusade.com/database/?item=27746" TargetMode="External"/><Relationship Id="rId171" Type="http://schemas.openxmlformats.org/officeDocument/2006/relationships/hyperlink" Target="https://www.burning-crusade.com/database/?item=27842" TargetMode="External"/><Relationship Id="rId68" Type="http://schemas.openxmlformats.org/officeDocument/2006/relationships/hyperlink" Target="https://www.burning-crusade.com/database/?item=27465" TargetMode="External"/><Relationship Id="rId170" Type="http://schemas.openxmlformats.org/officeDocument/2006/relationships/hyperlink" Target="https://www.burning-crusade.com/database/?item=30011" TargetMode="External"/><Relationship Id="rId67" Type="http://schemas.openxmlformats.org/officeDocument/2006/relationships/hyperlink" Target="https://www.burning-crusade.com/database/?item=29955" TargetMode="External"/><Relationship Id="rId60" Type="http://schemas.openxmlformats.org/officeDocument/2006/relationships/hyperlink" Target="https://www.burning-crusade.com/database/?item=28638" TargetMode="External"/><Relationship Id="rId165" Type="http://schemas.openxmlformats.org/officeDocument/2006/relationships/hyperlink" Target="https://www.burning-crusade.com/database/?item=29355" TargetMode="External"/><Relationship Id="rId69" Type="http://schemas.openxmlformats.org/officeDocument/2006/relationships/hyperlink" Target="https://www.burning-crusade.com/database/?item=27793" TargetMode="External"/><Relationship Id="rId164" Type="http://schemas.openxmlformats.org/officeDocument/2006/relationships/hyperlink" Target="https://www.burning-crusade.com/database/?item=24557" TargetMode="External"/><Relationship Id="rId163" Type="http://schemas.openxmlformats.org/officeDocument/2006/relationships/hyperlink" Target="https://www.burning-crusade.com/database/?item=28346" TargetMode="External"/><Relationship Id="rId162" Type="http://schemas.openxmlformats.org/officeDocument/2006/relationships/hyperlink" Target="https://www.burning-crusade.com/database/?item=27534" TargetMode="External"/><Relationship Id="rId169" Type="http://schemas.openxmlformats.org/officeDocument/2006/relationships/hyperlink" Target="https://www.burning-crusade.com/database/?item=28188" TargetMode="External"/><Relationship Id="rId168" Type="http://schemas.openxmlformats.org/officeDocument/2006/relationships/hyperlink" Target="https://www.burning-crusade.com/database/?item=31308" TargetMode="External"/><Relationship Id="rId167" Type="http://schemas.openxmlformats.org/officeDocument/2006/relationships/hyperlink" Target="https://www.burning-crusade.com/database/?item=28341" TargetMode="External"/><Relationship Id="rId166" Type="http://schemas.openxmlformats.org/officeDocument/2006/relationships/hyperlink" Target="https://www.burning-crusade.com/database/?item=29130" TargetMode="External"/><Relationship Id="rId51" Type="http://schemas.openxmlformats.org/officeDocument/2006/relationships/hyperlink" Target="https://www.burning-crusade.com/database/?item=29341" TargetMode="External"/><Relationship Id="rId50" Type="http://schemas.openxmlformats.org/officeDocument/2006/relationships/hyperlink" Target="https://www.burning-crusade.com/database/?item=28231" TargetMode="External"/><Relationship Id="rId53" Type="http://schemas.openxmlformats.org/officeDocument/2006/relationships/hyperlink" Target="https://www.burning-crusade.com/database/?item=31297" TargetMode="External"/><Relationship Id="rId52" Type="http://schemas.openxmlformats.org/officeDocument/2006/relationships/hyperlink" Target="https://www.burning-crusade.com/database/?item=28191" TargetMode="External"/><Relationship Id="rId55" Type="http://schemas.openxmlformats.org/officeDocument/2006/relationships/hyperlink" Target="https://www.burning-crusade.com/database/?item=28232" TargetMode="External"/><Relationship Id="rId161" Type="http://schemas.openxmlformats.org/officeDocument/2006/relationships/hyperlink" Target="https://www.burning-crusade.com/database/?item=30984" TargetMode="External"/><Relationship Id="rId54" Type="http://schemas.openxmlformats.org/officeDocument/2006/relationships/hyperlink" Target="https://www.burning-crusade.com/database/?item=28342" TargetMode="External"/><Relationship Id="rId160" Type="http://schemas.openxmlformats.org/officeDocument/2006/relationships/hyperlink" Target="https://www.burning-crusade.com/database/?item=27910" TargetMode="External"/><Relationship Id="rId57" Type="http://schemas.openxmlformats.org/officeDocument/2006/relationships/hyperlink" Target="https://www.burning-crusade.com/database/?item=27824" TargetMode="External"/><Relationship Id="rId56" Type="http://schemas.openxmlformats.org/officeDocument/2006/relationships/hyperlink" Target="https://www.burning-crusade.com/database/?item=28229" TargetMode="External"/><Relationship Id="rId159" Type="http://schemas.openxmlformats.org/officeDocument/2006/relationships/hyperlink" Target="https://www.burning-crusade.com/database/?item=29330" TargetMode="External"/><Relationship Id="rId59" Type="http://schemas.openxmlformats.org/officeDocument/2006/relationships/hyperlink" Target="https://www.burning-crusade.com/database/?item=29521" TargetMode="External"/><Relationship Id="rId154" Type="http://schemas.openxmlformats.org/officeDocument/2006/relationships/hyperlink" Target="https://www.burning-crusade.com/database/?item=28412" TargetMode="External"/><Relationship Id="rId58" Type="http://schemas.openxmlformats.org/officeDocument/2006/relationships/hyperlink" Target="https://www.burning-crusade.com/database/?item=28391" TargetMode="External"/><Relationship Id="rId153" Type="http://schemas.openxmlformats.org/officeDocument/2006/relationships/hyperlink" Target="https://www.burning-crusade.com/database/?item=29268" TargetMode="External"/><Relationship Id="rId152" Type="http://schemas.openxmlformats.org/officeDocument/2006/relationships/hyperlink" Target="https://www.burning-crusade.com/database/?item=27937" TargetMode="External"/><Relationship Id="rId151" Type="http://schemas.openxmlformats.org/officeDocument/2006/relationships/hyperlink" Target="https://www.burning-crusade.com/database/?item=27741" TargetMode="External"/><Relationship Id="rId158" Type="http://schemas.openxmlformats.org/officeDocument/2006/relationships/hyperlink" Target="https://www.burning-crusade.com/database/?item=28187" TargetMode="External"/><Relationship Id="rId157" Type="http://schemas.openxmlformats.org/officeDocument/2006/relationships/hyperlink" Target="https://www.burning-crusade.com/database/?item=31287" TargetMode="External"/><Relationship Id="rId156" Type="http://schemas.openxmlformats.org/officeDocument/2006/relationships/hyperlink" Target="https://www.burning-crusade.com/database/?item=28260" TargetMode="External"/><Relationship Id="rId155" Type="http://schemas.openxmlformats.org/officeDocument/2006/relationships/hyperlink" Target="https://www.burning-crusade.com/database/?item=29273" TargetMode="External"/><Relationship Id="rId107" Type="http://schemas.openxmlformats.org/officeDocument/2006/relationships/hyperlink" Target="https://www.burning-crusade.com/database/?item=29314" TargetMode="External"/><Relationship Id="rId106" Type="http://schemas.openxmlformats.org/officeDocument/2006/relationships/hyperlink" Target="https://www.burning-crusade.com/database/?item=27948" TargetMode="External"/><Relationship Id="rId105" Type="http://schemas.openxmlformats.org/officeDocument/2006/relationships/hyperlink" Target="https://www.burning-crusade.com/database/?item=28266" TargetMode="External"/><Relationship Id="rId104" Type="http://schemas.openxmlformats.org/officeDocument/2006/relationships/hyperlink" Target="https://www.burning-crusade.com/database/?item=27909" TargetMode="External"/><Relationship Id="rId109" Type="http://schemas.openxmlformats.org/officeDocument/2006/relationships/hyperlink" Target="https://www.burning-crusade.com/database/?item=28640" TargetMode="External"/><Relationship Id="rId108" Type="http://schemas.openxmlformats.org/officeDocument/2006/relationships/hyperlink" Target="https://www.burning-crusade.com/database/?item=28406" TargetMode="External"/><Relationship Id="rId103" Type="http://schemas.openxmlformats.org/officeDocument/2006/relationships/hyperlink" Target="https://www.burning-crusade.com/database/?item=27907" TargetMode="External"/><Relationship Id="rId102" Type="http://schemas.openxmlformats.org/officeDocument/2006/relationships/hyperlink" Target="https://www.burning-crusade.com/database/?item=27838" TargetMode="External"/><Relationship Id="rId101" Type="http://schemas.openxmlformats.org/officeDocument/2006/relationships/hyperlink" Target="https://www.burning-crusade.com/database/?item=28185" TargetMode="External"/><Relationship Id="rId100" Type="http://schemas.openxmlformats.org/officeDocument/2006/relationships/hyperlink" Target="https://www.burning-crusade.com/database/?item=30532" TargetMode="External"/><Relationship Id="rId129" Type="http://schemas.openxmlformats.org/officeDocument/2006/relationships/hyperlink" Target="https://www.burning-crusade.com/database/?item=29352" TargetMode="External"/><Relationship Id="rId128" Type="http://schemas.openxmlformats.org/officeDocument/2006/relationships/hyperlink" Target="https://www.burning-crusade.com/database/?item=29172" TargetMode="External"/><Relationship Id="rId127" Type="http://schemas.openxmlformats.org/officeDocument/2006/relationships/hyperlink" Target="https://www.burning-crusade.com/database/?item=30366" TargetMode="External"/><Relationship Id="rId126" Type="http://schemas.openxmlformats.org/officeDocument/2006/relationships/hyperlink" Target="https://www.burning-crusade.com/database/?item=27784" TargetMode="External"/><Relationship Id="rId121" Type="http://schemas.openxmlformats.org/officeDocument/2006/relationships/hyperlink" Target="https://www.burning-crusade.com/database/?item=29367" TargetMode="External"/><Relationship Id="rId120" Type="http://schemas.openxmlformats.org/officeDocument/2006/relationships/hyperlink" Target="https://www.burning-crusade.com/database/?item=28227" TargetMode="External"/><Relationship Id="rId125" Type="http://schemas.openxmlformats.org/officeDocument/2006/relationships/hyperlink" Target="https://www.burning-crusade.com/database/?item=29320" TargetMode="External"/><Relationship Id="rId124" Type="http://schemas.openxmlformats.org/officeDocument/2006/relationships/hyperlink" Target="https://www.burning-crusade.com/database/?item=28394" TargetMode="External"/><Relationship Id="rId123" Type="http://schemas.openxmlformats.org/officeDocument/2006/relationships/hyperlink" Target="https://www.burning-crusade.com/database/?item=31922" TargetMode="External"/><Relationship Id="rId122" Type="http://schemas.openxmlformats.org/officeDocument/2006/relationships/hyperlink" Target="https://www.burning-crusade.com/database/?item=29126" TargetMode="External"/><Relationship Id="rId95" Type="http://schemas.openxmlformats.org/officeDocument/2006/relationships/hyperlink" Target="https://www.burning-crusade.com/database/?item=30531" TargetMode="External"/><Relationship Id="rId94" Type="http://schemas.openxmlformats.org/officeDocument/2006/relationships/hyperlink" Target="https://www.burning-crusade.com/database/?item=29142" TargetMode="External"/><Relationship Id="rId97" Type="http://schemas.openxmlformats.org/officeDocument/2006/relationships/hyperlink" Target="https://www.burning-crusade.com/database/?item=27492" TargetMode="External"/><Relationship Id="rId96" Type="http://schemas.openxmlformats.org/officeDocument/2006/relationships/hyperlink" Target="https://www.burning-crusade.com/database/?item=30709" TargetMode="External"/><Relationship Id="rId99" Type="http://schemas.openxmlformats.org/officeDocument/2006/relationships/hyperlink" Target="https://www.burning-crusade.com/database/?item=27472" TargetMode="External"/><Relationship Id="rId98" Type="http://schemas.openxmlformats.org/officeDocument/2006/relationships/hyperlink" Target="https://www.burning-crusade.com/database/?item=29343" TargetMode="External"/><Relationship Id="rId91" Type="http://schemas.openxmlformats.org/officeDocument/2006/relationships/hyperlink" Target="https://www.burning-crusade.com/database/?item=24262" TargetMode="External"/><Relationship Id="rId90" Type="http://schemas.openxmlformats.org/officeDocument/2006/relationships/hyperlink" Target="https://www.burning-crusade.com/database/?item=31513" TargetMode="External"/><Relationship Id="rId93" Type="http://schemas.openxmlformats.org/officeDocument/2006/relationships/hyperlink" Target="https://www.burning-crusade.com/database/?item=29141" TargetMode="External"/><Relationship Id="rId92" Type="http://schemas.openxmlformats.org/officeDocument/2006/relationships/hyperlink" Target="https://www.burning-crusade.com/database/?item=30541" TargetMode="External"/><Relationship Id="rId118" Type="http://schemas.openxmlformats.org/officeDocument/2006/relationships/hyperlink" Target="https://www.burning-crusade.com/database/?item=29313" TargetMode="External"/><Relationship Id="rId117" Type="http://schemas.openxmlformats.org/officeDocument/2006/relationships/hyperlink" Target="https://www.burning-crusade.com/database/?item=29258" TargetMode="External"/><Relationship Id="rId116" Type="http://schemas.openxmlformats.org/officeDocument/2006/relationships/hyperlink" Target="https://www.burning-crusade.com/database/?item=29242" TargetMode="External"/><Relationship Id="rId115" Type="http://schemas.openxmlformats.org/officeDocument/2006/relationships/hyperlink" Target="https://www.burning-crusade.com/database/?item=29808" TargetMode="External"/><Relationship Id="rId119" Type="http://schemas.openxmlformats.org/officeDocument/2006/relationships/hyperlink" Target="https://www.burning-crusade.com/database/?item=30519" TargetMode="External"/><Relationship Id="rId110" Type="http://schemas.openxmlformats.org/officeDocument/2006/relationships/hyperlink" Target="https://www.burning-crusade.com/database/?item=27914" TargetMode="External"/><Relationship Id="rId114" Type="http://schemas.openxmlformats.org/officeDocument/2006/relationships/hyperlink" Target="https://www.burning-crusade.com/database/?item=27845" TargetMode="External"/><Relationship Id="rId113" Type="http://schemas.openxmlformats.org/officeDocument/2006/relationships/hyperlink" Target="https://www.burning-crusade.com/database/?item=27821" TargetMode="External"/><Relationship Id="rId112" Type="http://schemas.openxmlformats.org/officeDocument/2006/relationships/hyperlink" Target="https://www.burning-crusade.com/database/?item=29245" TargetMode="External"/><Relationship Id="rId111" Type="http://schemas.openxmlformats.org/officeDocument/2006/relationships/hyperlink" Target="https://www.burning-crusade.com/database/?item=28179" TargetMode="External"/></Relationships>
</file>

<file path=xl/worksheets/_rels/sheet1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urning-crusade.com/database/?item=27536" TargetMode="External"/><Relationship Id="rId42" Type="http://schemas.openxmlformats.org/officeDocument/2006/relationships/hyperlink" Target="https://www.burning-crusade.com/database/?item=24393" TargetMode="External"/><Relationship Id="rId41" Type="http://schemas.openxmlformats.org/officeDocument/2006/relationships/hyperlink" Target="https://www.burning-crusade.com/database/?item=28304" TargetMode="External"/><Relationship Id="rId44" Type="http://schemas.openxmlformats.org/officeDocument/2006/relationships/hyperlink" Target="https://www.burning-crusade.com/database/?item=31150" TargetMode="External"/><Relationship Id="rId43" Type="http://schemas.openxmlformats.org/officeDocument/2006/relationships/hyperlink" Target="https://www.burning-crusade.com/database/?item=29315" TargetMode="External"/><Relationship Id="rId46" Type="http://schemas.openxmlformats.org/officeDocument/2006/relationships/hyperlink" Target="https://www.burning-crusade.com/database/?item=21873" TargetMode="External"/><Relationship Id="rId45" Type="http://schemas.openxmlformats.org/officeDocument/2006/relationships/hyperlink" Target="https://www.burning-crusade.com/database/?item=31409" TargetMode="External"/><Relationship Id="rId48" Type="http://schemas.openxmlformats.org/officeDocument/2006/relationships/hyperlink" Target="https://www.burning-crusade.com/database/?item=29250" TargetMode="External"/><Relationship Id="rId47" Type="http://schemas.openxmlformats.org/officeDocument/2006/relationships/hyperlink" Target="https://www.burning-crusade.com/database/?item=27542" TargetMode="External"/><Relationship Id="rId49" Type="http://schemas.openxmlformats.org/officeDocument/2006/relationships/hyperlink" Target="https://www.burning-crusade.com/database/?item=24257" TargetMode="External"/><Relationship Id="rId31" Type="http://schemas.openxmlformats.org/officeDocument/2006/relationships/hyperlink" Target="https://www.burning-crusade.com/database/?item=27506" TargetMode="External"/><Relationship Id="rId30" Type="http://schemas.openxmlformats.org/officeDocument/2006/relationships/hyperlink" Target="https://www.burning-crusade.com/database/?item=28230" TargetMode="External"/><Relationship Id="rId33" Type="http://schemas.openxmlformats.org/officeDocument/2006/relationships/hyperlink" Target="https://www.burning-crusade.com/database/?item=25822" TargetMode="External"/><Relationship Id="rId32" Type="http://schemas.openxmlformats.org/officeDocument/2006/relationships/hyperlink" Target="https://www.burning-crusade.com/database/?item=31413" TargetMode="External"/><Relationship Id="rId35" Type="http://schemas.openxmlformats.org/officeDocument/2006/relationships/hyperlink" Target="https://www.burning-crusade.com/database/?item=29183" TargetMode="External"/><Relationship Id="rId34" Type="http://schemas.openxmlformats.org/officeDocument/2006/relationships/hyperlink" Target="https://www.burning-crusade.com/database/?item=29249" TargetMode="External"/><Relationship Id="rId37" Type="http://schemas.openxmlformats.org/officeDocument/2006/relationships/hyperlink" Target="https://www.burning-crusade.com/database/?item=28029" TargetMode="External"/><Relationship Id="rId36" Type="http://schemas.openxmlformats.org/officeDocument/2006/relationships/hyperlink" Target="https://www.burning-crusade.com/database/?item=27452" TargetMode="External"/><Relationship Id="rId39" Type="http://schemas.openxmlformats.org/officeDocument/2006/relationships/hyperlink" Target="https://www.burning-crusade.com/database/?item=28174" TargetMode="External"/><Relationship Id="rId38" Type="http://schemas.openxmlformats.org/officeDocument/2006/relationships/hyperlink" Target="https://www.burning-crusade.com/database/?item=24250" TargetMode="External"/><Relationship Id="rId20" Type="http://schemas.openxmlformats.org/officeDocument/2006/relationships/hyperlink" Target="https://www.burning-crusade.com/database/?item=27433" TargetMode="External"/><Relationship Id="rId22" Type="http://schemas.openxmlformats.org/officeDocument/2006/relationships/hyperlink" Target="https://www.burning-crusade.com/database/?item=31329" TargetMode="External"/><Relationship Id="rId21" Type="http://schemas.openxmlformats.org/officeDocument/2006/relationships/hyperlink" Target="https://www.burning-crusade.com/database/?item=28250" TargetMode="External"/><Relationship Id="rId24" Type="http://schemas.openxmlformats.org/officeDocument/2006/relationships/hyperlink" Target="https://www.burning-crusade.com/database/?item=29354" TargetMode="External"/><Relationship Id="rId23" Type="http://schemas.openxmlformats.org/officeDocument/2006/relationships/hyperlink" Target="https://www.burning-crusade.com/database/?item=27946" TargetMode="External"/><Relationship Id="rId26" Type="http://schemas.openxmlformats.org/officeDocument/2006/relationships/hyperlink" Target="https://www.burning-crusade.com/database/?item=28373" TargetMode="External"/><Relationship Id="rId25" Type="http://schemas.openxmlformats.org/officeDocument/2006/relationships/hyperlink" Target="https://www.burning-crusade.com/database/?item=29375" TargetMode="External"/><Relationship Id="rId28" Type="http://schemas.openxmlformats.org/officeDocument/2006/relationships/hyperlink" Target="https://www.burning-crusade.com/database/?item=27789" TargetMode="External"/><Relationship Id="rId27" Type="http://schemas.openxmlformats.org/officeDocument/2006/relationships/hyperlink" Target="https://www.burning-crusade.com/database/?item=27448" TargetMode="External"/><Relationship Id="rId29" Type="http://schemas.openxmlformats.org/officeDocument/2006/relationships/hyperlink" Target="https://www.burning-crusade.com/database/?item=21875" TargetMode="External"/><Relationship Id="rId11" Type="http://schemas.openxmlformats.org/officeDocument/2006/relationships/hyperlink" Target="https://www.burning-crusade.com/database/?item=29374" TargetMode="External"/><Relationship Id="rId10" Type="http://schemas.openxmlformats.org/officeDocument/2006/relationships/hyperlink" Target="https://www.burning-crusade.com/database/?item=30377" TargetMode="External"/><Relationship Id="rId13" Type="http://schemas.openxmlformats.org/officeDocument/2006/relationships/hyperlink" Target="https://www.burning-crusade.com/database/?item=28419" TargetMode="External"/><Relationship Id="rId12" Type="http://schemas.openxmlformats.org/officeDocument/2006/relationships/hyperlink" Target="https://www.burning-crusade.com/database/?item=27766" TargetMode="External"/><Relationship Id="rId15" Type="http://schemas.openxmlformats.org/officeDocument/2006/relationships/hyperlink" Target="https://www.burning-crusade.com/database/?item=28245" TargetMode="External"/><Relationship Id="rId14" Type="http://schemas.openxmlformats.org/officeDocument/2006/relationships/hyperlink" Target="https://www.burning-crusade.com/database/?item=28233" TargetMode="External"/><Relationship Id="rId17" Type="http://schemas.openxmlformats.org/officeDocument/2006/relationships/hyperlink" Target="https://www.burning-crusade.com/database/?item=21874" TargetMode="External"/><Relationship Id="rId16" Type="http://schemas.openxmlformats.org/officeDocument/2006/relationships/hyperlink" Target="https://www.burning-crusade.com/database/?item=29347" TargetMode="External"/><Relationship Id="rId19" Type="http://schemas.openxmlformats.org/officeDocument/2006/relationships/hyperlink" Target="https://www.burning-crusade.com/database/?item=31412" TargetMode="External"/><Relationship Id="rId18" Type="http://schemas.openxmlformats.org/officeDocument/2006/relationships/hyperlink" Target="https://www.burning-crusade.com/database/?item=27775" TargetMode="External"/><Relationship Id="rId84" Type="http://schemas.openxmlformats.org/officeDocument/2006/relationships/hyperlink" Target="https://www.burning-crusade.com/database/?item=24380" TargetMode="External"/><Relationship Id="rId83" Type="http://schemas.openxmlformats.org/officeDocument/2006/relationships/hyperlink" Target="https://www.burning-crusade.com/database/?item=27885" TargetMode="External"/><Relationship Id="rId86" Type="http://schemas.openxmlformats.org/officeDocument/2006/relationships/hyperlink" Target="https://www.burning-crusade.com/database/?item=25632" TargetMode="External"/><Relationship Id="rId85" Type="http://schemas.openxmlformats.org/officeDocument/2006/relationships/hyperlink" Target="https://www.burning-crusade.com/database/?item=29779" TargetMode="External"/><Relationship Id="rId88" Type="http://schemas.openxmlformats.org/officeDocument/2006/relationships/hyperlink" Target="https://www.burning-crusade.com/database/?item=32872" TargetMode="External"/><Relationship Id="rId87" Type="http://schemas.openxmlformats.org/officeDocument/2006/relationships/hyperlink" Target="https://www.burning-crusade.com/database/?item=25629" TargetMode="External"/><Relationship Id="rId89" Type="http://schemas.openxmlformats.org/officeDocument/2006/relationships/hyperlink" Target="https://www.burning-crusade.com/database/?item=31474" TargetMode="External"/><Relationship Id="rId80" Type="http://schemas.openxmlformats.org/officeDocument/2006/relationships/hyperlink" Target="https://www.burning-crusade.com/database/?item=13503" TargetMode="External"/><Relationship Id="rId82" Type="http://schemas.openxmlformats.org/officeDocument/2006/relationships/hyperlink" Target="https://www.burning-crusade.com/database/?item=24390" TargetMode="External"/><Relationship Id="rId81" Type="http://schemas.openxmlformats.org/officeDocument/2006/relationships/hyperlink" Target="https://www.burning-crusade.com/database/?item=28040" TargetMode="External"/><Relationship Id="rId1" Type="http://schemas.openxmlformats.org/officeDocument/2006/relationships/hyperlink" Target="https://www.burning-crusade.com/database/?item=24264" TargetMode="External"/><Relationship Id="rId2" Type="http://schemas.openxmlformats.org/officeDocument/2006/relationships/hyperlink" Target="https://www.burning-crusade.com/database/?item=32495" TargetMode="External"/><Relationship Id="rId3" Type="http://schemas.openxmlformats.org/officeDocument/2006/relationships/hyperlink" Target="https://www.burning-crusade.com/database/?item=28413" TargetMode="External"/><Relationship Id="rId4" Type="http://schemas.openxmlformats.org/officeDocument/2006/relationships/hyperlink" Target="https://www.burning-crusade.com/database/?item=27866" TargetMode="External"/><Relationship Id="rId9" Type="http://schemas.openxmlformats.org/officeDocument/2006/relationships/hyperlink" Target="https://www.burning-crusade.com/database/?item=30931" TargetMode="External"/><Relationship Id="rId5" Type="http://schemas.openxmlformats.org/officeDocument/2006/relationships/hyperlink" Target="https://www.burning-crusade.com/database/?item=29174" TargetMode="External"/><Relationship Id="rId6" Type="http://schemas.openxmlformats.org/officeDocument/2006/relationships/hyperlink" Target="https://www.burning-crusade.com/database/?item=27410" TargetMode="External"/><Relationship Id="rId7" Type="http://schemas.openxmlformats.org/officeDocument/2006/relationships/hyperlink" Target="https://www.burning-crusade.com/database/?item=31410" TargetMode="External"/><Relationship Id="rId8" Type="http://schemas.openxmlformats.org/officeDocument/2006/relationships/hyperlink" Target="https://www.burning-crusade.com/database/?item=31104" TargetMode="External"/><Relationship Id="rId73" Type="http://schemas.openxmlformats.org/officeDocument/2006/relationships/hyperlink" Target="https://www.burning-crusade.com/database/?item=29376" TargetMode="External"/><Relationship Id="rId72" Type="http://schemas.openxmlformats.org/officeDocument/2006/relationships/hyperlink" Target="https://www.burning-crusade.com/database/?item=27996" TargetMode="External"/><Relationship Id="rId75" Type="http://schemas.openxmlformats.org/officeDocument/2006/relationships/hyperlink" Target="https://www.burning-crusade.com/database/?item=30841" TargetMode="External"/><Relationship Id="rId74" Type="http://schemas.openxmlformats.org/officeDocument/2006/relationships/hyperlink" Target="https://www.burning-crusade.com/database/?item=28370" TargetMode="External"/><Relationship Id="rId77" Type="http://schemas.openxmlformats.org/officeDocument/2006/relationships/hyperlink" Target="https://www.burning-crusade.com/database/?item=29179" TargetMode="External"/><Relationship Id="rId76" Type="http://schemas.openxmlformats.org/officeDocument/2006/relationships/hyperlink" Target="https://www.burning-crusade.com/database/?item=27828" TargetMode="External"/><Relationship Id="rId79" Type="http://schemas.openxmlformats.org/officeDocument/2006/relationships/hyperlink" Target="https://www.burning-crusade.com/database/?item=28190" TargetMode="External"/><Relationship Id="rId78" Type="http://schemas.openxmlformats.org/officeDocument/2006/relationships/hyperlink" Target="https://www.burning-crusade.com/database/?item=24127" TargetMode="External"/><Relationship Id="rId71" Type="http://schemas.openxmlformats.org/officeDocument/2006/relationships/hyperlink" Target="https://www.burning-crusade.com/database/?item=28259" TargetMode="External"/><Relationship Id="rId70" Type="http://schemas.openxmlformats.org/officeDocument/2006/relationships/hyperlink" Target="https://www.burning-crusade.com/database/?item=27491" TargetMode="External"/><Relationship Id="rId62" Type="http://schemas.openxmlformats.org/officeDocument/2006/relationships/hyperlink" Target="https://www.burning-crusade.com/database/?item=27919" TargetMode="External"/><Relationship Id="rId61" Type="http://schemas.openxmlformats.org/officeDocument/2006/relationships/hyperlink" Target="https://www.burning-crusade.com/database/?item=27525" TargetMode="External"/><Relationship Id="rId64" Type="http://schemas.openxmlformats.org/officeDocument/2006/relationships/hyperlink" Target="https://www.burning-crusade.com/database/?item=27780" TargetMode="External"/><Relationship Id="rId63" Type="http://schemas.openxmlformats.org/officeDocument/2006/relationships/hyperlink" Target="https://www.burning-crusade.com/database/?item=21860" TargetMode="External"/><Relationship Id="rId66" Type="http://schemas.openxmlformats.org/officeDocument/2006/relationships/hyperlink" Target="https://www.burning-crusade.com/database/?item=29168" TargetMode="External"/><Relationship Id="rId65" Type="http://schemas.openxmlformats.org/officeDocument/2006/relationships/hyperlink" Target="https://www.burning-crusade.com/database/?item=29373" TargetMode="External"/><Relationship Id="rId68" Type="http://schemas.openxmlformats.org/officeDocument/2006/relationships/hyperlink" Target="https://www.burning-crusade.com/database/?item=29814" TargetMode="External"/><Relationship Id="rId67" Type="http://schemas.openxmlformats.org/officeDocument/2006/relationships/hyperlink" Target="https://www.burning-crusade.com/database/?item=29169" TargetMode="External"/><Relationship Id="rId60" Type="http://schemas.openxmlformats.org/officeDocument/2006/relationships/hyperlink" Target="https://www.burning-crusade.com/database/?item=27411" TargetMode="External"/><Relationship Id="rId69" Type="http://schemas.openxmlformats.org/officeDocument/2006/relationships/hyperlink" Target="https://www.burning-crusade.com/database/?item=31383" TargetMode="External"/><Relationship Id="rId51" Type="http://schemas.openxmlformats.org/officeDocument/2006/relationships/hyperlink" Target="https://www.burning-crusade.com/database/?item=31343" TargetMode="External"/><Relationship Id="rId50" Type="http://schemas.openxmlformats.org/officeDocument/2006/relationships/hyperlink" Target="https://www.burning-crusade.com/database/?item=30463" TargetMode="External"/><Relationship Id="rId53" Type="http://schemas.openxmlformats.org/officeDocument/2006/relationships/hyperlink" Target="https://www.burning-crusade.com/database/?item=28218" TargetMode="External"/><Relationship Id="rId52" Type="http://schemas.openxmlformats.org/officeDocument/2006/relationships/hyperlink" Target="https://www.burning-crusade.com/database/?item=30543" TargetMode="External"/><Relationship Id="rId55" Type="http://schemas.openxmlformats.org/officeDocument/2006/relationships/hyperlink" Target="https://www.burning-crusade.com/database/?item=24261" TargetMode="External"/><Relationship Id="rId54" Type="http://schemas.openxmlformats.org/officeDocument/2006/relationships/hyperlink" Target="https://www.burning-crusade.com/database/?item=27875" TargetMode="External"/><Relationship Id="rId57" Type="http://schemas.openxmlformats.org/officeDocument/2006/relationships/hyperlink" Target="https://www.burning-crusade.com/database/?item=31411" TargetMode="External"/><Relationship Id="rId56" Type="http://schemas.openxmlformats.org/officeDocument/2006/relationships/hyperlink" Target="https://www.burning-crusade.com/database/?item=30256" TargetMode="External"/><Relationship Id="rId59" Type="http://schemas.openxmlformats.org/officeDocument/2006/relationships/hyperlink" Target="https://www.burning-crusade.com/database/?item=25792" TargetMode="External"/><Relationship Id="rId58" Type="http://schemas.openxmlformats.org/officeDocument/2006/relationships/hyperlink" Target="https://www.burning-crusade.com/database/?item=29251" TargetMode="External"/><Relationship Id="rId107" Type="http://schemas.openxmlformats.org/officeDocument/2006/relationships/hyperlink" Target="https://www.burning-crusade.com/database/?item=27714" TargetMode="External"/><Relationship Id="rId106" Type="http://schemas.openxmlformats.org/officeDocument/2006/relationships/hyperlink" Target="https://www.burning-crusade.com/database/?item=29274" TargetMode="External"/><Relationship Id="rId105" Type="http://schemas.openxmlformats.org/officeDocument/2006/relationships/hyperlink" Target="https://www.burning-crusade.com/database/?item=29170" TargetMode="External"/><Relationship Id="rId104" Type="http://schemas.openxmlformats.org/officeDocument/2006/relationships/hyperlink" Target="https://www.burning-crusade.com/database/?item=25774" TargetMode="External"/><Relationship Id="rId109" Type="http://schemas.openxmlformats.org/officeDocument/2006/relationships/hyperlink" Target="https://www.burning-crusade.com/database/?item=27477" TargetMode="External"/><Relationship Id="rId108" Type="http://schemas.openxmlformats.org/officeDocument/2006/relationships/hyperlink" Target="https://www.burning-crusade.com/database/?item=28213" TargetMode="External"/><Relationship Id="rId103" Type="http://schemas.openxmlformats.org/officeDocument/2006/relationships/hyperlink" Target="https://www.burning-crusade.com/database/?item=25759" TargetMode="External"/><Relationship Id="rId102" Type="http://schemas.openxmlformats.org/officeDocument/2006/relationships/hyperlink" Target="https://www.burning-crusade.com/database/?item=31013" TargetMode="External"/><Relationship Id="rId101" Type="http://schemas.openxmlformats.org/officeDocument/2006/relationships/hyperlink" Target="https://www.burning-crusade.com/database/?item=27876" TargetMode="External"/><Relationship Id="rId100" Type="http://schemas.openxmlformats.org/officeDocument/2006/relationships/hyperlink" Target="https://www.burning-crusade.com/database/?item=28322" TargetMode="External"/><Relationship Id="rId121" Type="http://schemas.openxmlformats.org/officeDocument/2006/relationships/drawing" Target="../drawings/drawing11.xml"/><Relationship Id="rId120" Type="http://schemas.openxmlformats.org/officeDocument/2006/relationships/hyperlink" Target="https://www.burning-crusade.com/database/?item=27412" TargetMode="External"/><Relationship Id="rId95" Type="http://schemas.openxmlformats.org/officeDocument/2006/relationships/hyperlink" Target="https://www.burning-crusade.com/database/?item=29175" TargetMode="External"/><Relationship Id="rId94" Type="http://schemas.openxmlformats.org/officeDocument/2006/relationships/hyperlink" Target="https://www.burning-crusade.com/database/?item=31342" TargetMode="External"/><Relationship Id="rId97" Type="http://schemas.openxmlformats.org/officeDocument/2006/relationships/hyperlink" Target="https://www.burning-crusade.com/database/?item=28257" TargetMode="External"/><Relationship Id="rId96" Type="http://schemas.openxmlformats.org/officeDocument/2006/relationships/hyperlink" Target="https://www.burning-crusade.com/database/?item=28216" TargetMode="External"/><Relationship Id="rId99" Type="http://schemas.openxmlformats.org/officeDocument/2006/relationships/hyperlink" Target="https://www.burning-crusade.com/database/?item=31304" TargetMode="External"/><Relationship Id="rId98" Type="http://schemas.openxmlformats.org/officeDocument/2006/relationships/hyperlink" Target="https://www.burning-crusade.com/database/?item=27538" TargetMode="External"/><Relationship Id="rId91" Type="http://schemas.openxmlformats.org/officeDocument/2006/relationships/hyperlink" Target="https://www.burning-crusade.com/database/?item=32451" TargetMode="External"/><Relationship Id="rId90" Type="http://schemas.openxmlformats.org/officeDocument/2006/relationships/hyperlink" Target="https://www.burning-crusade.com/database/?item=31424" TargetMode="External"/><Relationship Id="rId93" Type="http://schemas.openxmlformats.org/officeDocument/2006/relationships/hyperlink" Target="https://www.burning-crusade.com/database/?item=29353" TargetMode="External"/><Relationship Id="rId92" Type="http://schemas.openxmlformats.org/officeDocument/2006/relationships/hyperlink" Target="https://www.burning-crusade.com/database/?item=23556" TargetMode="External"/><Relationship Id="rId118" Type="http://schemas.openxmlformats.org/officeDocument/2006/relationships/hyperlink" Target="https://www.burning-crusade.com/database/?item=31038" TargetMode="External"/><Relationship Id="rId117" Type="http://schemas.openxmlformats.org/officeDocument/2006/relationships/hyperlink" Target="https://www.burning-crusade.com/database/?item=31289" TargetMode="External"/><Relationship Id="rId116" Type="http://schemas.openxmlformats.org/officeDocument/2006/relationships/hyperlink" Target="https://www.burning-crusade.com/database/?item=31417" TargetMode="External"/><Relationship Id="rId115" Type="http://schemas.openxmlformats.org/officeDocument/2006/relationships/hyperlink" Target="https://www.burning-crusade.com/database/?item=30012" TargetMode="External"/><Relationship Id="rId119" Type="http://schemas.openxmlformats.org/officeDocument/2006/relationships/hyperlink" Target="https://www.burning-crusade.com/database/?item=24557" TargetMode="External"/><Relationship Id="rId110" Type="http://schemas.openxmlformats.org/officeDocument/2006/relationships/hyperlink" Target="https://www.burning-crusade.com/database/?item=28387" TargetMode="External"/><Relationship Id="rId114" Type="http://schemas.openxmlformats.org/officeDocument/2006/relationships/hyperlink" Target="https://www.burning-crusade.com/database/?item=28033" TargetMode="External"/><Relationship Id="rId113" Type="http://schemas.openxmlformats.org/officeDocument/2006/relationships/hyperlink" Target="https://www.burning-crusade.com/database/?item=29133" TargetMode="External"/><Relationship Id="rId112" Type="http://schemas.openxmlformats.org/officeDocument/2006/relationships/hyperlink" Target="https://www.burning-crusade.com/database/?item=27791" TargetMode="External"/><Relationship Id="rId111" Type="http://schemas.openxmlformats.org/officeDocument/2006/relationships/hyperlink" Target="https://www.burning-crusade.com/database/?item=31732" TargetMode="External"/></Relationships>
</file>

<file path=xl/worksheets/_rels/sheet1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urning-crusade.com/database/?item=27448" TargetMode="External"/><Relationship Id="rId42" Type="http://schemas.openxmlformats.org/officeDocument/2006/relationships/hyperlink" Target="https://www.burning-crusade.com/database/?item=25810" TargetMode="External"/><Relationship Id="rId41" Type="http://schemas.openxmlformats.org/officeDocument/2006/relationships/hyperlink" Target="https://www.burning-crusade.com/database/?item=25805" TargetMode="External"/><Relationship Id="rId44" Type="http://schemas.openxmlformats.org/officeDocument/2006/relationships/hyperlink" Target="https://www.burning-crusade.com/database/?item=31465" TargetMode="External"/><Relationship Id="rId43" Type="http://schemas.openxmlformats.org/officeDocument/2006/relationships/hyperlink" Target="https://www.burning-crusade.com/database/?item=27789" TargetMode="External"/><Relationship Id="rId46" Type="http://schemas.openxmlformats.org/officeDocument/2006/relationships/hyperlink" Target="https://www.burning-crusade.com/database/?item=31379" TargetMode="External"/><Relationship Id="rId45" Type="http://schemas.openxmlformats.org/officeDocument/2006/relationships/hyperlink" Target="https://www.burning-crusade.com/database/?item=21875" TargetMode="External"/><Relationship Id="rId48" Type="http://schemas.openxmlformats.org/officeDocument/2006/relationships/hyperlink" Target="https://www.burning-crusade.com/database/?item=27506" TargetMode="External"/><Relationship Id="rId47" Type="http://schemas.openxmlformats.org/officeDocument/2006/relationships/hyperlink" Target="https://www.burning-crusade.com/database/?item=27456" TargetMode="External"/><Relationship Id="rId49" Type="http://schemas.openxmlformats.org/officeDocument/2006/relationships/hyperlink" Target="https://www.burning-crusade.com/database/?item=28230" TargetMode="External"/><Relationship Id="rId31" Type="http://schemas.openxmlformats.org/officeDocument/2006/relationships/hyperlink" Target="https://www.burning-crusade.com/database/?item=27433" TargetMode="External"/><Relationship Id="rId30" Type="http://schemas.openxmlformats.org/officeDocument/2006/relationships/hyperlink" Target="https://www.burning-crusade.com/database/?item=28340" TargetMode="External"/><Relationship Id="rId33" Type="http://schemas.openxmlformats.org/officeDocument/2006/relationships/hyperlink" Target="https://www.burning-crusade.com/database/?item=27417" TargetMode="External"/><Relationship Id="rId32" Type="http://schemas.openxmlformats.org/officeDocument/2006/relationships/hyperlink" Target="https://www.burning-crusade.com/database/?item=27737" TargetMode="External"/><Relationship Id="rId35" Type="http://schemas.openxmlformats.org/officeDocument/2006/relationships/hyperlink" Target="https://www.burning-crusade.com/database/?item=29354" TargetMode="External"/><Relationship Id="rId34" Type="http://schemas.openxmlformats.org/officeDocument/2006/relationships/hyperlink" Target="https://www.burning-crusade.com/database/?item=31329" TargetMode="External"/><Relationship Id="rId37" Type="http://schemas.openxmlformats.org/officeDocument/2006/relationships/hyperlink" Target="https://www.burning-crusade.com/database/?item=29375" TargetMode="External"/><Relationship Id="rId36" Type="http://schemas.openxmlformats.org/officeDocument/2006/relationships/hyperlink" Target="https://www.burning-crusade.com/database/?item=27946" TargetMode="External"/><Relationship Id="rId39" Type="http://schemas.openxmlformats.org/officeDocument/2006/relationships/hyperlink" Target="https://www.burning-crusade.com/database/?item=28373" TargetMode="External"/><Relationship Id="rId38" Type="http://schemas.openxmlformats.org/officeDocument/2006/relationships/hyperlink" Target="https://www.burning-crusade.com/database/?item=24254" TargetMode="External"/><Relationship Id="rId20" Type="http://schemas.openxmlformats.org/officeDocument/2006/relationships/hyperlink" Target="https://www.burning-crusade.com/database/?item=24110" TargetMode="External"/><Relationship Id="rId22" Type="http://schemas.openxmlformats.org/officeDocument/2006/relationships/hyperlink" Target="https://www.burning-crusade.com/database/?item=31749" TargetMode="External"/><Relationship Id="rId21" Type="http://schemas.openxmlformats.org/officeDocument/2006/relationships/hyperlink" Target="https://www.burning-crusade.com/database/?item=27440" TargetMode="External"/><Relationship Id="rId24" Type="http://schemas.openxmlformats.org/officeDocument/2006/relationships/hyperlink" Target="https://www.burning-crusade.com/database/?item=25564" TargetMode="External"/><Relationship Id="rId23" Type="http://schemas.openxmlformats.org/officeDocument/2006/relationships/hyperlink" Target="https://www.burning-crusade.com/database/?item=28245" TargetMode="External"/><Relationship Id="rId26" Type="http://schemas.openxmlformats.org/officeDocument/2006/relationships/hyperlink" Target="https://www.burning-crusade.com/database/?item=21874" TargetMode="External"/><Relationship Id="rId25" Type="http://schemas.openxmlformats.org/officeDocument/2006/relationships/hyperlink" Target="https://www.burning-crusade.com/database/?item=29347" TargetMode="External"/><Relationship Id="rId28" Type="http://schemas.openxmlformats.org/officeDocument/2006/relationships/hyperlink" Target="https://www.burning-crusade.com/database/?item=31378" TargetMode="External"/><Relationship Id="rId27" Type="http://schemas.openxmlformats.org/officeDocument/2006/relationships/hyperlink" Target="https://www.burning-crusade.com/database/?item=27775" TargetMode="External"/><Relationship Id="rId29" Type="http://schemas.openxmlformats.org/officeDocument/2006/relationships/hyperlink" Target="https://www.burning-crusade.com/database/?item=28250" TargetMode="External"/><Relationship Id="rId11" Type="http://schemas.openxmlformats.org/officeDocument/2006/relationships/hyperlink" Target="https://www.burning-crusade.com/database/?item=27409" TargetMode="External"/><Relationship Id="rId10" Type="http://schemas.openxmlformats.org/officeDocument/2006/relationships/hyperlink" Target="https://www.burning-crusade.com/database/?item=28348" TargetMode="External"/><Relationship Id="rId13" Type="http://schemas.openxmlformats.org/officeDocument/2006/relationships/hyperlink" Target="https://www.burning-crusade.com/database/?item=30377" TargetMode="External"/><Relationship Id="rId12" Type="http://schemas.openxmlformats.org/officeDocument/2006/relationships/hyperlink" Target="https://www.burning-crusade.com/database/?item=31110" TargetMode="External"/><Relationship Id="rId15" Type="http://schemas.openxmlformats.org/officeDocument/2006/relationships/hyperlink" Target="https://www.burning-crusade.com/database/?item=31691" TargetMode="External"/><Relationship Id="rId14" Type="http://schemas.openxmlformats.org/officeDocument/2006/relationships/hyperlink" Target="https://www.burning-crusade.com/database/?item=29374" TargetMode="External"/><Relationship Id="rId17" Type="http://schemas.openxmlformats.org/officeDocument/2006/relationships/hyperlink" Target="https://www.burning-crusade.com/database/?item=28233" TargetMode="External"/><Relationship Id="rId16" Type="http://schemas.openxmlformats.org/officeDocument/2006/relationships/hyperlink" Target="https://www.burning-crusade.com/database/?item=27766" TargetMode="External"/><Relationship Id="rId19" Type="http://schemas.openxmlformats.org/officeDocument/2006/relationships/hyperlink" Target="https://www.burning-crusade.com/database/?item=28419" TargetMode="External"/><Relationship Id="rId18" Type="http://schemas.openxmlformats.org/officeDocument/2006/relationships/hyperlink" Target="https://www.burning-crusade.com/database/?item=29334" TargetMode="External"/><Relationship Id="rId84" Type="http://schemas.openxmlformats.org/officeDocument/2006/relationships/hyperlink" Target="https://www.burning-crusade.com/database/?item=31335" TargetMode="External"/><Relationship Id="rId83" Type="http://schemas.openxmlformats.org/officeDocument/2006/relationships/hyperlink" Target="https://www.burning-crusade.com/database/?item=30543" TargetMode="External"/><Relationship Id="rId86" Type="http://schemas.openxmlformats.org/officeDocument/2006/relationships/hyperlink" Target="https://www.burning-crusade.com/database/?item=27875" TargetMode="External"/><Relationship Id="rId85" Type="http://schemas.openxmlformats.org/officeDocument/2006/relationships/hyperlink" Target="https://www.burning-crusade.com/database/?item=31377" TargetMode="External"/><Relationship Id="rId88" Type="http://schemas.openxmlformats.org/officeDocument/2006/relationships/hyperlink" Target="https://www.burning-crusade.com/database/?item=27800" TargetMode="External"/><Relationship Id="rId150" Type="http://schemas.openxmlformats.org/officeDocument/2006/relationships/hyperlink" Target="https://www.burning-crusade.com/database/?item=28033" TargetMode="External"/><Relationship Id="rId87" Type="http://schemas.openxmlformats.org/officeDocument/2006/relationships/hyperlink" Target="https://www.burning-crusade.com/database/?item=24261" TargetMode="External"/><Relationship Id="rId89" Type="http://schemas.openxmlformats.org/officeDocument/2006/relationships/hyperlink" Target="https://www.burning-crusade.com/database/?item=28218" TargetMode="External"/><Relationship Id="rId80" Type="http://schemas.openxmlformats.org/officeDocument/2006/relationships/hyperlink" Target="https://www.burning-crusade.com/database/?item=30383" TargetMode="External"/><Relationship Id="rId82" Type="http://schemas.openxmlformats.org/officeDocument/2006/relationships/hyperlink" Target="https://www.burning-crusade.com/database/?item=31343" TargetMode="External"/><Relationship Id="rId81" Type="http://schemas.openxmlformats.org/officeDocument/2006/relationships/hyperlink" Target="https://www.burning-crusade.com/database/?item=27645" TargetMode="External"/><Relationship Id="rId1" Type="http://schemas.openxmlformats.org/officeDocument/2006/relationships/hyperlink" Target="https://www.burning-crusade.com/database/?item=32479" TargetMode="External"/><Relationship Id="rId2" Type="http://schemas.openxmlformats.org/officeDocument/2006/relationships/hyperlink" Target="https://www.burning-crusade.com/database/?item=31376" TargetMode="External"/><Relationship Id="rId3" Type="http://schemas.openxmlformats.org/officeDocument/2006/relationships/hyperlink" Target="https://www.burning-crusade.com/database/?item=24264" TargetMode="External"/><Relationship Id="rId149" Type="http://schemas.openxmlformats.org/officeDocument/2006/relationships/hyperlink" Target="https://www.burning-crusade.com/database/?item=29133" TargetMode="External"/><Relationship Id="rId4" Type="http://schemas.openxmlformats.org/officeDocument/2006/relationships/hyperlink" Target="https://www.burning-crusade.com/database/?item=29505" TargetMode="External"/><Relationship Id="rId148" Type="http://schemas.openxmlformats.org/officeDocument/2006/relationships/hyperlink" Target="https://www.burning-crusade.com/database/?item=27791" TargetMode="External"/><Relationship Id="rId9" Type="http://schemas.openxmlformats.org/officeDocument/2006/relationships/hyperlink" Target="https://www.burning-crusade.com/database/?item=27410" TargetMode="External"/><Relationship Id="rId143" Type="http://schemas.openxmlformats.org/officeDocument/2006/relationships/hyperlink" Target="https://www.burning-crusade.com/database/?item=27477" TargetMode="External"/><Relationship Id="rId142" Type="http://schemas.openxmlformats.org/officeDocument/2006/relationships/hyperlink" Target="https://www.burning-crusade.com/database/?item=29274" TargetMode="External"/><Relationship Id="rId141" Type="http://schemas.openxmlformats.org/officeDocument/2006/relationships/hyperlink" Target="https://www.burning-crusade.com/database/?item=29170" TargetMode="External"/><Relationship Id="rId140" Type="http://schemas.openxmlformats.org/officeDocument/2006/relationships/hyperlink" Target="https://www.burning-crusade.com/database/?item=25774" TargetMode="External"/><Relationship Id="rId5" Type="http://schemas.openxmlformats.org/officeDocument/2006/relationships/hyperlink" Target="https://www.burning-crusade.com/database/?item=29174" TargetMode="External"/><Relationship Id="rId147" Type="http://schemas.openxmlformats.org/officeDocument/2006/relationships/hyperlink" Target="https://www.burning-crusade.com/database/?item=31732" TargetMode="External"/><Relationship Id="rId6" Type="http://schemas.openxmlformats.org/officeDocument/2006/relationships/hyperlink" Target="https://www.burning-crusade.com/database/?item=27866" TargetMode="External"/><Relationship Id="rId146" Type="http://schemas.openxmlformats.org/officeDocument/2006/relationships/hyperlink" Target="https://www.burning-crusade.com/database/?item=28387" TargetMode="External"/><Relationship Id="rId7" Type="http://schemas.openxmlformats.org/officeDocument/2006/relationships/hyperlink" Target="https://www.burning-crusade.com/database/?item=28413" TargetMode="External"/><Relationship Id="rId145" Type="http://schemas.openxmlformats.org/officeDocument/2006/relationships/hyperlink" Target="https://www.burning-crusade.com/database/?item=28213" TargetMode="External"/><Relationship Id="rId8" Type="http://schemas.openxmlformats.org/officeDocument/2006/relationships/hyperlink" Target="https://www.burning-crusade.com/database/?item=27763" TargetMode="External"/><Relationship Id="rId144" Type="http://schemas.openxmlformats.org/officeDocument/2006/relationships/hyperlink" Target="https://www.burning-crusade.com/database/?item=27714" TargetMode="External"/><Relationship Id="rId73" Type="http://schemas.openxmlformats.org/officeDocument/2006/relationships/hyperlink" Target="https://www.burning-crusade.com/database/?item=27468" TargetMode="External"/><Relationship Id="rId72" Type="http://schemas.openxmlformats.org/officeDocument/2006/relationships/hyperlink" Target="https://www.burning-crusade.com/database/?item=24393" TargetMode="External"/><Relationship Id="rId75" Type="http://schemas.openxmlformats.org/officeDocument/2006/relationships/hyperlink" Target="https://www.burning-crusade.com/database/?item=29250" TargetMode="External"/><Relationship Id="rId74" Type="http://schemas.openxmlformats.org/officeDocument/2006/relationships/hyperlink" Target="https://www.burning-crusade.com/database/?item=21873" TargetMode="External"/><Relationship Id="rId77" Type="http://schemas.openxmlformats.org/officeDocument/2006/relationships/hyperlink" Target="https://www.burning-crusade.com/database/?item=27542" TargetMode="External"/><Relationship Id="rId76" Type="http://schemas.openxmlformats.org/officeDocument/2006/relationships/hyperlink" Target="https://www.burning-crusade.com/database/?item=29524" TargetMode="External"/><Relationship Id="rId79" Type="http://schemas.openxmlformats.org/officeDocument/2006/relationships/hyperlink" Target="https://www.burning-crusade.com/database/?item=30463" TargetMode="External"/><Relationship Id="rId78" Type="http://schemas.openxmlformats.org/officeDocument/2006/relationships/hyperlink" Target="https://www.burning-crusade.com/database/?item=28398" TargetMode="External"/><Relationship Id="rId71" Type="http://schemas.openxmlformats.org/officeDocument/2006/relationships/hyperlink" Target="https://www.burning-crusade.com/database/?item=31150" TargetMode="External"/><Relationship Id="rId70" Type="http://schemas.openxmlformats.org/officeDocument/2006/relationships/hyperlink" Target="https://www.burning-crusade.com/database/?item=29315" TargetMode="External"/><Relationship Id="rId139" Type="http://schemas.openxmlformats.org/officeDocument/2006/relationships/hyperlink" Target="https://www.burning-crusade.com/database/?item=25759" TargetMode="External"/><Relationship Id="rId138" Type="http://schemas.openxmlformats.org/officeDocument/2006/relationships/hyperlink" Target="https://www.burning-crusade.com/database/?item=31013" TargetMode="External"/><Relationship Id="rId137" Type="http://schemas.openxmlformats.org/officeDocument/2006/relationships/hyperlink" Target="https://www.burning-crusade.com/database/?item=27876" TargetMode="External"/><Relationship Id="rId132" Type="http://schemas.openxmlformats.org/officeDocument/2006/relationships/hyperlink" Target="https://www.burning-crusade.com/database/?item=28257" TargetMode="External"/><Relationship Id="rId131" Type="http://schemas.openxmlformats.org/officeDocument/2006/relationships/hyperlink" Target="https://www.burning-crusade.com/database/?item=29175" TargetMode="External"/><Relationship Id="rId130" Type="http://schemas.openxmlformats.org/officeDocument/2006/relationships/hyperlink" Target="https://www.burning-crusade.com/database/?item=31342" TargetMode="External"/><Relationship Id="rId136" Type="http://schemas.openxmlformats.org/officeDocument/2006/relationships/hyperlink" Target="https://www.burning-crusade.com/database/?item=28322" TargetMode="External"/><Relationship Id="rId135" Type="http://schemas.openxmlformats.org/officeDocument/2006/relationships/hyperlink" Target="https://www.burning-crusade.com/database/?item=31304" TargetMode="External"/><Relationship Id="rId134" Type="http://schemas.openxmlformats.org/officeDocument/2006/relationships/hyperlink" Target="https://www.burning-crusade.com/database/?item=27538" TargetMode="External"/><Relationship Id="rId133" Type="http://schemas.openxmlformats.org/officeDocument/2006/relationships/hyperlink" Target="https://www.burning-crusade.com/database/?item=28216" TargetMode="External"/><Relationship Id="rId62" Type="http://schemas.openxmlformats.org/officeDocument/2006/relationships/hyperlink" Target="https://www.burning-crusade.com/database/?item=29263" TargetMode="External"/><Relationship Id="rId61" Type="http://schemas.openxmlformats.org/officeDocument/2006/relationships/hyperlink" Target="https://www.burning-crusade.com/database/?item=28174" TargetMode="External"/><Relationship Id="rId64" Type="http://schemas.openxmlformats.org/officeDocument/2006/relationships/hyperlink" Target="https://www.burning-crusade.com/database/?item=31375" TargetMode="External"/><Relationship Id="rId63" Type="http://schemas.openxmlformats.org/officeDocument/2006/relationships/hyperlink" Target="https://www.burning-crusade.com/database/?item=29506" TargetMode="External"/><Relationship Id="rId66" Type="http://schemas.openxmlformats.org/officeDocument/2006/relationships/hyperlink" Target="https://www.burning-crusade.com/database/?item=28268" TargetMode="External"/><Relationship Id="rId65" Type="http://schemas.openxmlformats.org/officeDocument/2006/relationships/hyperlink" Target="https://www.burning-crusade.com/database/?item=25791" TargetMode="External"/><Relationship Id="rId68" Type="http://schemas.openxmlformats.org/officeDocument/2006/relationships/hyperlink" Target="https://www.burning-crusade.com/database/?item=27536" TargetMode="External"/><Relationship Id="rId67" Type="http://schemas.openxmlformats.org/officeDocument/2006/relationships/hyperlink" Target="https://www.burning-crusade.com/database/?item=28304" TargetMode="External"/><Relationship Id="rId60" Type="http://schemas.openxmlformats.org/officeDocument/2006/relationships/hyperlink" Target="https://www.burning-crusade.com/database/?item=28029" TargetMode="External"/><Relationship Id="rId69" Type="http://schemas.openxmlformats.org/officeDocument/2006/relationships/hyperlink" Target="https://www.burning-crusade.com/database/?item=29327" TargetMode="External"/><Relationship Id="rId51" Type="http://schemas.openxmlformats.org/officeDocument/2006/relationships/hyperlink" Target="https://www.burning-crusade.com/database/?item=29781" TargetMode="External"/><Relationship Id="rId50" Type="http://schemas.openxmlformats.org/officeDocument/2006/relationships/hyperlink" Target="https://www.burning-crusade.com/database/?item=29522" TargetMode="External"/><Relationship Id="rId53" Type="http://schemas.openxmlformats.org/officeDocument/2006/relationships/hyperlink" Target="https://www.burning-crusade.com/database/?item=25822" TargetMode="External"/><Relationship Id="rId52" Type="http://schemas.openxmlformats.org/officeDocument/2006/relationships/hyperlink" Target="https://www.burning-crusade.com/database/?item=28202" TargetMode="External"/><Relationship Id="rId55" Type="http://schemas.openxmlformats.org/officeDocument/2006/relationships/hyperlink" Target="https://www.burning-crusade.com/database/?item=29249" TargetMode="External"/><Relationship Id="rId54" Type="http://schemas.openxmlformats.org/officeDocument/2006/relationships/hyperlink" Target="https://www.burning-crusade.com/database/?item=29974" TargetMode="External"/><Relationship Id="rId57" Type="http://schemas.openxmlformats.org/officeDocument/2006/relationships/hyperlink" Target="https://www.burning-crusade.com/database/?item=29523" TargetMode="External"/><Relationship Id="rId56" Type="http://schemas.openxmlformats.org/officeDocument/2006/relationships/hyperlink" Target="https://www.burning-crusade.com/database/?item=29183" TargetMode="External"/><Relationship Id="rId59" Type="http://schemas.openxmlformats.org/officeDocument/2006/relationships/hyperlink" Target="https://www.burning-crusade.com/database/?item=27452" TargetMode="External"/><Relationship Id="rId154" Type="http://schemas.openxmlformats.org/officeDocument/2006/relationships/hyperlink" Target="https://www.burning-crusade.com/database/?item=31038" TargetMode="External"/><Relationship Id="rId58" Type="http://schemas.openxmlformats.org/officeDocument/2006/relationships/hyperlink" Target="https://www.burning-crusade.com/database/?item=27827" TargetMode="External"/><Relationship Id="rId153" Type="http://schemas.openxmlformats.org/officeDocument/2006/relationships/hyperlink" Target="https://www.burning-crusade.com/database/?item=31289" TargetMode="External"/><Relationship Id="rId152" Type="http://schemas.openxmlformats.org/officeDocument/2006/relationships/hyperlink" Target="https://www.burning-crusade.com/database/?item=31417" TargetMode="External"/><Relationship Id="rId151" Type="http://schemas.openxmlformats.org/officeDocument/2006/relationships/hyperlink" Target="https://www.burning-crusade.com/database/?item=30012" TargetMode="External"/><Relationship Id="rId157" Type="http://schemas.openxmlformats.org/officeDocument/2006/relationships/drawing" Target="../drawings/drawing12.xml"/><Relationship Id="rId156" Type="http://schemas.openxmlformats.org/officeDocument/2006/relationships/hyperlink" Target="https://www.burning-crusade.com/database/?item=27412" TargetMode="External"/><Relationship Id="rId155" Type="http://schemas.openxmlformats.org/officeDocument/2006/relationships/hyperlink" Target="https://www.burning-crusade.com/database/?item=24557" TargetMode="External"/><Relationship Id="rId107" Type="http://schemas.openxmlformats.org/officeDocument/2006/relationships/hyperlink" Target="https://www.burning-crusade.com/database/?item=29814" TargetMode="External"/><Relationship Id="rId106" Type="http://schemas.openxmlformats.org/officeDocument/2006/relationships/hyperlink" Target="https://www.burning-crusade.com/database/?item=31923" TargetMode="External"/><Relationship Id="rId105" Type="http://schemas.openxmlformats.org/officeDocument/2006/relationships/hyperlink" Target="https://www.burning-crusade.com/database/?item=31383" TargetMode="External"/><Relationship Id="rId104" Type="http://schemas.openxmlformats.org/officeDocument/2006/relationships/hyperlink" Target="https://www.burning-crusade.com/database/?item=29373" TargetMode="External"/><Relationship Id="rId109" Type="http://schemas.openxmlformats.org/officeDocument/2006/relationships/hyperlink" Target="https://www.burning-crusade.com/database/?item=29322" TargetMode="External"/><Relationship Id="rId108" Type="http://schemas.openxmlformats.org/officeDocument/2006/relationships/hyperlink" Target="https://www.burning-crusade.com/database/?item=28259" TargetMode="External"/><Relationship Id="rId103" Type="http://schemas.openxmlformats.org/officeDocument/2006/relationships/hyperlink" Target="https://www.burning-crusade.com/database/?item=29169" TargetMode="External"/><Relationship Id="rId102" Type="http://schemas.openxmlformats.org/officeDocument/2006/relationships/hyperlink" Target="https://www.burning-crusade.com/database/?item=29168" TargetMode="External"/><Relationship Id="rId101" Type="http://schemas.openxmlformats.org/officeDocument/2006/relationships/hyperlink" Target="https://www.burning-crusade.com/database/?item=27780" TargetMode="External"/><Relationship Id="rId100" Type="http://schemas.openxmlformats.org/officeDocument/2006/relationships/hyperlink" Target="https://www.burning-crusade.com/database/?item=29265" TargetMode="External"/><Relationship Id="rId129" Type="http://schemas.openxmlformats.org/officeDocument/2006/relationships/hyperlink" Target="https://www.burning-crusade.com/database/?item=29353" TargetMode="External"/><Relationship Id="rId128" Type="http://schemas.openxmlformats.org/officeDocument/2006/relationships/hyperlink" Target="https://www.burning-crusade.com/database/?item=23556" TargetMode="External"/><Relationship Id="rId127" Type="http://schemas.openxmlformats.org/officeDocument/2006/relationships/hyperlink" Target="https://www.burning-crusade.com/database/?item=32451" TargetMode="External"/><Relationship Id="rId126" Type="http://schemas.openxmlformats.org/officeDocument/2006/relationships/hyperlink" Target="https://www.burning-crusade.com/database/?item=28355" TargetMode="External"/><Relationship Id="rId121" Type="http://schemas.openxmlformats.org/officeDocument/2006/relationships/hyperlink" Target="https://www.burning-crusade.com/database/?item=28040" TargetMode="External"/><Relationship Id="rId120" Type="http://schemas.openxmlformats.org/officeDocument/2006/relationships/hyperlink" Target="https://www.burning-crusade.com/database/?item=25634" TargetMode="External"/><Relationship Id="rId125" Type="http://schemas.openxmlformats.org/officeDocument/2006/relationships/hyperlink" Target="https://www.burning-crusade.com/database/?item=25643" TargetMode="External"/><Relationship Id="rId124" Type="http://schemas.openxmlformats.org/officeDocument/2006/relationships/hyperlink" Target="https://www.burning-crusade.com/database/?item=32387" TargetMode="External"/><Relationship Id="rId123" Type="http://schemas.openxmlformats.org/officeDocument/2006/relationships/hyperlink" Target="https://www.burning-crusade.com/database/?item=27886" TargetMode="External"/><Relationship Id="rId122" Type="http://schemas.openxmlformats.org/officeDocument/2006/relationships/hyperlink" Target="https://www.burning-crusade.com/database/?item=24390" TargetMode="External"/><Relationship Id="rId95" Type="http://schemas.openxmlformats.org/officeDocument/2006/relationships/hyperlink" Target="https://www.burning-crusade.com/database/?item=25792" TargetMode="External"/><Relationship Id="rId94" Type="http://schemas.openxmlformats.org/officeDocument/2006/relationships/hyperlink" Target="https://www.burning-crusade.com/database/?item=29251" TargetMode="External"/><Relationship Id="rId97" Type="http://schemas.openxmlformats.org/officeDocument/2006/relationships/hyperlink" Target="https://www.burning-crusade.com/database/?item=27525" TargetMode="External"/><Relationship Id="rId96" Type="http://schemas.openxmlformats.org/officeDocument/2006/relationships/hyperlink" Target="https://www.burning-crusade.com/database/?item=28251" TargetMode="External"/><Relationship Id="rId99" Type="http://schemas.openxmlformats.org/officeDocument/2006/relationships/hyperlink" Target="https://www.burning-crusade.com/database/?item=27919" TargetMode="External"/><Relationship Id="rId98" Type="http://schemas.openxmlformats.org/officeDocument/2006/relationships/hyperlink" Target="https://www.burning-crusade.com/database/?item=27411" TargetMode="External"/><Relationship Id="rId91" Type="http://schemas.openxmlformats.org/officeDocument/2006/relationships/hyperlink" Target="https://www.burning-crusade.com/database/?item=27873" TargetMode="External"/><Relationship Id="rId90" Type="http://schemas.openxmlformats.org/officeDocument/2006/relationships/hyperlink" Target="https://www.burning-crusade.com/database/?item=30256" TargetMode="External"/><Relationship Id="rId93" Type="http://schemas.openxmlformats.org/officeDocument/2006/relationships/hyperlink" Target="https://www.burning-crusade.com/database/?item=27648" TargetMode="External"/><Relationship Id="rId92" Type="http://schemas.openxmlformats.org/officeDocument/2006/relationships/hyperlink" Target="https://www.burning-crusade.com/database/?item=29345" TargetMode="External"/><Relationship Id="rId118" Type="http://schemas.openxmlformats.org/officeDocument/2006/relationships/hyperlink" Target="https://www.burning-crusade.com/database/?item=27828" TargetMode="External"/><Relationship Id="rId117" Type="http://schemas.openxmlformats.org/officeDocument/2006/relationships/hyperlink" Target="https://www.burning-crusade.com/database/?item=24127" TargetMode="External"/><Relationship Id="rId116" Type="http://schemas.openxmlformats.org/officeDocument/2006/relationships/hyperlink" Target="https://www.burning-crusade.com/database/?item=13503" TargetMode="External"/><Relationship Id="rId115" Type="http://schemas.openxmlformats.org/officeDocument/2006/relationships/hyperlink" Target="https://www.burning-crusade.com/database/?item=28190" TargetMode="External"/><Relationship Id="rId119" Type="http://schemas.openxmlformats.org/officeDocument/2006/relationships/hyperlink" Target="https://www.burning-crusade.com/database/?item=29179" TargetMode="External"/><Relationship Id="rId110" Type="http://schemas.openxmlformats.org/officeDocument/2006/relationships/hyperlink" Target="https://www.burning-crusade.com/database/?item=27491" TargetMode="External"/><Relationship Id="rId114" Type="http://schemas.openxmlformats.org/officeDocument/2006/relationships/hyperlink" Target="https://www.burning-crusade.com/database/?item=30841" TargetMode="External"/><Relationship Id="rId113" Type="http://schemas.openxmlformats.org/officeDocument/2006/relationships/hyperlink" Target="https://www.burning-crusade.com/database/?item=28370" TargetMode="External"/><Relationship Id="rId112" Type="http://schemas.openxmlformats.org/officeDocument/2006/relationships/hyperlink" Target="https://www.burning-crusade.com/database/?item=29376" TargetMode="External"/><Relationship Id="rId111" Type="http://schemas.openxmlformats.org/officeDocument/2006/relationships/hyperlink" Target="https://www.burning-crusade.com/database/?item=27996" TargetMode="External"/></Relationships>
</file>

<file path=xl/worksheets/_rels/sheet1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urning-crusade.com/database/?item=25805" TargetMode="External"/><Relationship Id="rId42" Type="http://schemas.openxmlformats.org/officeDocument/2006/relationships/hyperlink" Target="https://www.burning-crusade.com/database/?item=27946" TargetMode="External"/><Relationship Id="rId41" Type="http://schemas.openxmlformats.org/officeDocument/2006/relationships/hyperlink" Target="https://www.burning-crusade.com/database/?item=25810" TargetMode="External"/><Relationship Id="rId44" Type="http://schemas.openxmlformats.org/officeDocument/2006/relationships/hyperlink" Target="https://www.burning-crusade.com/database/?item=27789" TargetMode="External"/><Relationship Id="rId43" Type="http://schemas.openxmlformats.org/officeDocument/2006/relationships/hyperlink" Target="https://www.burning-crusade.com/database/?item=29354" TargetMode="External"/><Relationship Id="rId46" Type="http://schemas.openxmlformats.org/officeDocument/2006/relationships/hyperlink" Target="https://www.burning-crusade.com/database/?item=31465" TargetMode="External"/><Relationship Id="rId45" Type="http://schemas.openxmlformats.org/officeDocument/2006/relationships/hyperlink" Target="https://www.burning-crusade.com/database/?item=28373" TargetMode="External"/><Relationship Id="rId48" Type="http://schemas.openxmlformats.org/officeDocument/2006/relationships/hyperlink" Target="https://www.burning-crusade.com/database/?item=31396" TargetMode="External"/><Relationship Id="rId47" Type="http://schemas.openxmlformats.org/officeDocument/2006/relationships/hyperlink" Target="https://www.burning-crusade.com/database/?item=21875" TargetMode="External"/><Relationship Id="rId49" Type="http://schemas.openxmlformats.org/officeDocument/2006/relationships/hyperlink" Target="https://www.burning-crusade.com/database/?item=23527" TargetMode="External"/><Relationship Id="rId31" Type="http://schemas.openxmlformats.org/officeDocument/2006/relationships/hyperlink" Target="https://www.burning-crusade.com/database/?item=28250" TargetMode="External"/><Relationship Id="rId30" Type="http://schemas.openxmlformats.org/officeDocument/2006/relationships/hyperlink" Target="https://www.burning-crusade.com/database/?item=27826" TargetMode="External"/><Relationship Id="rId33" Type="http://schemas.openxmlformats.org/officeDocument/2006/relationships/hyperlink" Target="https://www.burning-crusade.com/database/?item=31294" TargetMode="External"/><Relationship Id="rId32" Type="http://schemas.openxmlformats.org/officeDocument/2006/relationships/hyperlink" Target="https://www.burning-crusade.com/database/?item=27775" TargetMode="External"/><Relationship Id="rId35" Type="http://schemas.openxmlformats.org/officeDocument/2006/relationships/hyperlink" Target="https://www.burning-crusade.com/database/?item=28340" TargetMode="External"/><Relationship Id="rId34" Type="http://schemas.openxmlformats.org/officeDocument/2006/relationships/hyperlink" Target="https://www.burning-crusade.com/database/?item=27433" TargetMode="External"/><Relationship Id="rId37" Type="http://schemas.openxmlformats.org/officeDocument/2006/relationships/hyperlink" Target="https://www.burning-crusade.com/database/?item=31329" TargetMode="External"/><Relationship Id="rId36" Type="http://schemas.openxmlformats.org/officeDocument/2006/relationships/hyperlink" Target="https://www.burning-crusade.com/database/?item=29375" TargetMode="External"/><Relationship Id="rId39" Type="http://schemas.openxmlformats.org/officeDocument/2006/relationships/hyperlink" Target="https://www.burning-crusade.com/database/?item=24254" TargetMode="External"/><Relationship Id="rId38" Type="http://schemas.openxmlformats.org/officeDocument/2006/relationships/hyperlink" Target="https://www.burning-crusade.com/database/?item=27448" TargetMode="External"/><Relationship Id="rId20" Type="http://schemas.openxmlformats.org/officeDocument/2006/relationships/hyperlink" Target="https://www.burning-crusade.com/database/?item=25564" TargetMode="External"/><Relationship Id="rId22" Type="http://schemas.openxmlformats.org/officeDocument/2006/relationships/hyperlink" Target="https://www.burning-crusade.com/database/?item=27766" TargetMode="External"/><Relationship Id="rId21" Type="http://schemas.openxmlformats.org/officeDocument/2006/relationships/hyperlink" Target="https://www.burning-crusade.com/database/?item=30377" TargetMode="External"/><Relationship Id="rId24" Type="http://schemas.openxmlformats.org/officeDocument/2006/relationships/hyperlink" Target="https://www.burning-crusade.com/database/?item=28419" TargetMode="External"/><Relationship Id="rId23" Type="http://schemas.openxmlformats.org/officeDocument/2006/relationships/hyperlink" Target="https://www.burning-crusade.com/database/?item=28245" TargetMode="External"/><Relationship Id="rId26" Type="http://schemas.openxmlformats.org/officeDocument/2006/relationships/hyperlink" Target="https://www.burning-crusade.com/database/?item=31749" TargetMode="External"/><Relationship Id="rId25" Type="http://schemas.openxmlformats.org/officeDocument/2006/relationships/hyperlink" Target="https://www.burning-crusade.com/database/?item=27440" TargetMode="External"/><Relationship Id="rId28" Type="http://schemas.openxmlformats.org/officeDocument/2006/relationships/hyperlink" Target="https://www.burning-crusade.com/database/?item=21874" TargetMode="External"/><Relationship Id="rId27" Type="http://schemas.openxmlformats.org/officeDocument/2006/relationships/hyperlink" Target="https://www.burning-crusade.com/database/?item=29347" TargetMode="External"/><Relationship Id="rId29" Type="http://schemas.openxmlformats.org/officeDocument/2006/relationships/hyperlink" Target="https://www.burning-crusade.com/database/?item=31407" TargetMode="External"/><Relationship Id="rId11" Type="http://schemas.openxmlformats.org/officeDocument/2006/relationships/hyperlink" Target="https://www.burning-crusade.com/database/?item=27866" TargetMode="External"/><Relationship Id="rId10" Type="http://schemas.openxmlformats.org/officeDocument/2006/relationships/hyperlink" Target="https://www.burning-crusade.com/database/?item=29505" TargetMode="External"/><Relationship Id="rId13" Type="http://schemas.openxmlformats.org/officeDocument/2006/relationships/hyperlink" Target="https://www.burning-crusade.com/database/?item=27409" TargetMode="External"/><Relationship Id="rId12" Type="http://schemas.openxmlformats.org/officeDocument/2006/relationships/hyperlink" Target="https://www.burning-crusade.com/database/?item=27763" TargetMode="External"/><Relationship Id="rId15" Type="http://schemas.openxmlformats.org/officeDocument/2006/relationships/hyperlink" Target="https://www.burning-crusade.com/database/?item=28233" TargetMode="External"/><Relationship Id="rId14" Type="http://schemas.openxmlformats.org/officeDocument/2006/relationships/hyperlink" Target="https://www.burning-crusade.com/database/?item=27410" TargetMode="External"/><Relationship Id="rId17" Type="http://schemas.openxmlformats.org/officeDocument/2006/relationships/hyperlink" Target="https://www.burning-crusade.com/database/?item=29334" TargetMode="External"/><Relationship Id="rId16" Type="http://schemas.openxmlformats.org/officeDocument/2006/relationships/hyperlink" Target="https://www.burning-crusade.com/database/?item=31691" TargetMode="External"/><Relationship Id="rId19" Type="http://schemas.openxmlformats.org/officeDocument/2006/relationships/hyperlink" Target="https://www.burning-crusade.com/database/?item=24110" TargetMode="External"/><Relationship Id="rId18" Type="http://schemas.openxmlformats.org/officeDocument/2006/relationships/hyperlink" Target="https://www.burning-crusade.com/database/?item=29374" TargetMode="External"/><Relationship Id="rId84" Type="http://schemas.openxmlformats.org/officeDocument/2006/relationships/hyperlink" Target="https://www.burning-crusade.com/database/?item=24261" TargetMode="External"/><Relationship Id="rId83" Type="http://schemas.openxmlformats.org/officeDocument/2006/relationships/hyperlink" Target="https://www.burning-crusade.com/database/?item=28398" TargetMode="External"/><Relationship Id="rId86" Type="http://schemas.openxmlformats.org/officeDocument/2006/relationships/hyperlink" Target="https://www.burning-crusade.com/database/?item=31406" TargetMode="External"/><Relationship Id="rId85" Type="http://schemas.openxmlformats.org/officeDocument/2006/relationships/hyperlink" Target="https://www.burning-crusade.com/database/?item=31343" TargetMode="External"/><Relationship Id="rId88" Type="http://schemas.openxmlformats.org/officeDocument/2006/relationships/hyperlink" Target="https://www.burning-crusade.com/database/?item=31335" TargetMode="External"/><Relationship Id="rId150" Type="http://schemas.openxmlformats.org/officeDocument/2006/relationships/hyperlink" Target="https://www.burning-crusade.com/database/?item=29133" TargetMode="External"/><Relationship Id="rId87" Type="http://schemas.openxmlformats.org/officeDocument/2006/relationships/hyperlink" Target="https://www.burning-crusade.com/database/?item=27875" TargetMode="External"/><Relationship Id="rId89" Type="http://schemas.openxmlformats.org/officeDocument/2006/relationships/hyperlink" Target="https://www.burning-crusade.com/database/?item=30543" TargetMode="External"/><Relationship Id="rId80" Type="http://schemas.openxmlformats.org/officeDocument/2006/relationships/hyperlink" Target="https://www.burning-crusade.com/database/?item=30463" TargetMode="External"/><Relationship Id="rId82" Type="http://schemas.openxmlformats.org/officeDocument/2006/relationships/hyperlink" Target="https://www.burning-crusade.com/database/?item=29524" TargetMode="External"/><Relationship Id="rId81" Type="http://schemas.openxmlformats.org/officeDocument/2006/relationships/hyperlink" Target="https://www.burning-crusade.com/database/?item=27542" TargetMode="External"/><Relationship Id="rId1" Type="http://schemas.openxmlformats.org/officeDocument/2006/relationships/hyperlink" Target="https://www.burning-crusade.com/database/?item=32475" TargetMode="External"/><Relationship Id="rId2" Type="http://schemas.openxmlformats.org/officeDocument/2006/relationships/hyperlink" Target="https://www.burning-crusade.com/database/?item=31400" TargetMode="External"/><Relationship Id="rId3" Type="http://schemas.openxmlformats.org/officeDocument/2006/relationships/hyperlink" Target="https://www.burning-crusade.com/database/?item=28413" TargetMode="External"/><Relationship Id="rId149" Type="http://schemas.openxmlformats.org/officeDocument/2006/relationships/hyperlink" Target="https://www.burning-crusade.com/database/?item=28213" TargetMode="External"/><Relationship Id="rId4" Type="http://schemas.openxmlformats.org/officeDocument/2006/relationships/hyperlink" Target="https://www.burning-crusade.com/database/?item=28348" TargetMode="External"/><Relationship Id="rId148" Type="http://schemas.openxmlformats.org/officeDocument/2006/relationships/hyperlink" Target="https://www.burning-crusade.com/database/?item=31732" TargetMode="External"/><Relationship Id="rId9" Type="http://schemas.openxmlformats.org/officeDocument/2006/relationships/hyperlink" Target="https://www.burning-crusade.com/database/?item=31110" TargetMode="External"/><Relationship Id="rId143" Type="http://schemas.openxmlformats.org/officeDocument/2006/relationships/hyperlink" Target="https://www.burning-crusade.com/database/?item=27477" TargetMode="External"/><Relationship Id="rId142" Type="http://schemas.openxmlformats.org/officeDocument/2006/relationships/hyperlink" Target="https://www.burning-crusade.com/database/?item=29274" TargetMode="External"/><Relationship Id="rId141" Type="http://schemas.openxmlformats.org/officeDocument/2006/relationships/hyperlink" Target="https://www.burning-crusade.com/database/?item=25774" TargetMode="External"/><Relationship Id="rId140" Type="http://schemas.openxmlformats.org/officeDocument/2006/relationships/hyperlink" Target="https://www.burning-crusade.com/database/?item=25759" TargetMode="External"/><Relationship Id="rId5" Type="http://schemas.openxmlformats.org/officeDocument/2006/relationships/hyperlink" Target="https://www.burning-crusade.com/database/?item=24264" TargetMode="External"/><Relationship Id="rId147" Type="http://schemas.openxmlformats.org/officeDocument/2006/relationships/hyperlink" Target="https://www.burning-crusade.com/database/?item=28387" TargetMode="External"/><Relationship Id="rId6" Type="http://schemas.openxmlformats.org/officeDocument/2006/relationships/hyperlink" Target="https://www.burning-crusade.com/database/?item=29508" TargetMode="External"/><Relationship Id="rId146" Type="http://schemas.openxmlformats.org/officeDocument/2006/relationships/hyperlink" Target="https://www.burning-crusade.com/database/?item=29170" TargetMode="External"/><Relationship Id="rId7" Type="http://schemas.openxmlformats.org/officeDocument/2006/relationships/hyperlink" Target="https://www.burning-crusade.com/database/?item=27759" TargetMode="External"/><Relationship Id="rId145" Type="http://schemas.openxmlformats.org/officeDocument/2006/relationships/hyperlink" Target="https://www.burning-crusade.com/database/?item=31292" TargetMode="External"/><Relationship Id="rId8" Type="http://schemas.openxmlformats.org/officeDocument/2006/relationships/hyperlink" Target="https://www.burning-crusade.com/database/?item=29174" TargetMode="External"/><Relationship Id="rId144" Type="http://schemas.openxmlformats.org/officeDocument/2006/relationships/hyperlink" Target="https://www.burning-crusade.com/database/?item=27714" TargetMode="External"/><Relationship Id="rId73" Type="http://schemas.openxmlformats.org/officeDocument/2006/relationships/hyperlink" Target="https://www.burning-crusade.com/database/?item=29327" TargetMode="External"/><Relationship Id="rId72" Type="http://schemas.openxmlformats.org/officeDocument/2006/relationships/hyperlink" Target="https://www.burning-crusade.com/database/?item=25791" TargetMode="External"/><Relationship Id="rId75" Type="http://schemas.openxmlformats.org/officeDocument/2006/relationships/hyperlink" Target="https://www.burning-crusade.com/database/?item=27536" TargetMode="External"/><Relationship Id="rId74" Type="http://schemas.openxmlformats.org/officeDocument/2006/relationships/hyperlink" Target="https://www.burning-crusade.com/database/?item=24393" TargetMode="External"/><Relationship Id="rId77" Type="http://schemas.openxmlformats.org/officeDocument/2006/relationships/hyperlink" Target="https://www.burning-crusade.com/database/?item=21873" TargetMode="External"/><Relationship Id="rId76" Type="http://schemas.openxmlformats.org/officeDocument/2006/relationships/hyperlink" Target="https://www.burning-crusade.com/database/?item=29315" TargetMode="External"/><Relationship Id="rId79" Type="http://schemas.openxmlformats.org/officeDocument/2006/relationships/hyperlink" Target="https://www.burning-crusade.com/database/?item=27835" TargetMode="External"/><Relationship Id="rId78" Type="http://schemas.openxmlformats.org/officeDocument/2006/relationships/hyperlink" Target="https://www.burning-crusade.com/database/?item=29250" TargetMode="External"/><Relationship Id="rId71" Type="http://schemas.openxmlformats.org/officeDocument/2006/relationships/hyperlink" Target="https://www.burning-crusade.com/database/?item=28268" TargetMode="External"/><Relationship Id="rId70" Type="http://schemas.openxmlformats.org/officeDocument/2006/relationships/hyperlink" Target="https://www.burning-crusade.com/database/?item=31397" TargetMode="External"/><Relationship Id="rId139" Type="http://schemas.openxmlformats.org/officeDocument/2006/relationships/hyperlink" Target="https://www.burning-crusade.com/database/?item=27876" TargetMode="External"/><Relationship Id="rId138" Type="http://schemas.openxmlformats.org/officeDocument/2006/relationships/hyperlink" Target="https://www.burning-crusade.com/database/?item=28322" TargetMode="External"/><Relationship Id="rId137" Type="http://schemas.openxmlformats.org/officeDocument/2006/relationships/hyperlink" Target="https://www.burning-crusade.com/database/?item=31013" TargetMode="External"/><Relationship Id="rId132" Type="http://schemas.openxmlformats.org/officeDocument/2006/relationships/hyperlink" Target="https://www.burning-crusade.com/database/?item=29175" TargetMode="External"/><Relationship Id="rId131" Type="http://schemas.openxmlformats.org/officeDocument/2006/relationships/hyperlink" Target="https://www.burning-crusade.com/database/?item=31342" TargetMode="External"/><Relationship Id="rId130" Type="http://schemas.openxmlformats.org/officeDocument/2006/relationships/hyperlink" Target="https://www.burning-crusade.com/database/?item=29353" TargetMode="External"/><Relationship Id="rId136" Type="http://schemas.openxmlformats.org/officeDocument/2006/relationships/hyperlink" Target="https://www.burning-crusade.com/database/?item=28216" TargetMode="External"/><Relationship Id="rId135" Type="http://schemas.openxmlformats.org/officeDocument/2006/relationships/hyperlink" Target="https://www.burning-crusade.com/database/?item=28257" TargetMode="External"/><Relationship Id="rId134" Type="http://schemas.openxmlformats.org/officeDocument/2006/relationships/hyperlink" Target="https://www.burning-crusade.com/database/?item=27538" TargetMode="External"/><Relationship Id="rId133" Type="http://schemas.openxmlformats.org/officeDocument/2006/relationships/hyperlink" Target="https://www.burning-crusade.com/database/?item=31304" TargetMode="External"/><Relationship Id="rId62" Type="http://schemas.openxmlformats.org/officeDocument/2006/relationships/hyperlink" Target="https://www.burning-crusade.com/database/?item=29523" TargetMode="External"/><Relationship Id="rId61" Type="http://schemas.openxmlformats.org/officeDocument/2006/relationships/hyperlink" Target="https://www.burning-crusade.com/database/?item=29249" TargetMode="External"/><Relationship Id="rId64" Type="http://schemas.openxmlformats.org/officeDocument/2006/relationships/hyperlink" Target="https://www.burning-crusade.com/database/?item=27452" TargetMode="External"/><Relationship Id="rId63" Type="http://schemas.openxmlformats.org/officeDocument/2006/relationships/hyperlink" Target="https://www.burning-crusade.com/database/?item=27827" TargetMode="External"/><Relationship Id="rId66" Type="http://schemas.openxmlformats.org/officeDocument/2006/relationships/hyperlink" Target="https://www.burning-crusade.com/database/?item=28029" TargetMode="External"/><Relationship Id="rId65" Type="http://schemas.openxmlformats.org/officeDocument/2006/relationships/hyperlink" Target="https://www.burning-crusade.com/database/?item=28174" TargetMode="External"/><Relationship Id="rId68" Type="http://schemas.openxmlformats.org/officeDocument/2006/relationships/hyperlink" Target="https://www.burning-crusade.com/database/?item=27806" TargetMode="External"/><Relationship Id="rId67" Type="http://schemas.openxmlformats.org/officeDocument/2006/relationships/hyperlink" Target="https://www.burning-crusade.com/database/?item=28304" TargetMode="External"/><Relationship Id="rId60" Type="http://schemas.openxmlformats.org/officeDocument/2006/relationships/hyperlink" Target="https://www.burning-crusade.com/database/?item=29183" TargetMode="External"/><Relationship Id="rId69" Type="http://schemas.openxmlformats.org/officeDocument/2006/relationships/hyperlink" Target="https://www.burning-crusade.com/database/?item=29506" TargetMode="External"/><Relationship Id="rId51" Type="http://schemas.openxmlformats.org/officeDocument/2006/relationships/hyperlink" Target="https://www.burning-crusade.com/database/?item=27456" TargetMode="External"/><Relationship Id="rId50" Type="http://schemas.openxmlformats.org/officeDocument/2006/relationships/hyperlink" Target="https://www.burning-crusade.com/database/?item=30298" TargetMode="External"/><Relationship Id="rId53" Type="http://schemas.openxmlformats.org/officeDocument/2006/relationships/hyperlink" Target="https://www.burning-crusade.com/database/?item=27912" TargetMode="External"/><Relationship Id="rId52" Type="http://schemas.openxmlformats.org/officeDocument/2006/relationships/hyperlink" Target="https://www.burning-crusade.com/database/?item=27506" TargetMode="External"/><Relationship Id="rId55" Type="http://schemas.openxmlformats.org/officeDocument/2006/relationships/hyperlink" Target="https://www.burning-crusade.com/database/?item=29522" TargetMode="External"/><Relationship Id="rId54" Type="http://schemas.openxmlformats.org/officeDocument/2006/relationships/hyperlink" Target="https://www.burning-crusade.com/database/?item=28230" TargetMode="External"/><Relationship Id="rId57" Type="http://schemas.openxmlformats.org/officeDocument/2006/relationships/hyperlink" Target="https://www.burning-crusade.com/database/?item=29781" TargetMode="External"/><Relationship Id="rId56" Type="http://schemas.openxmlformats.org/officeDocument/2006/relationships/hyperlink" Target="https://www.burning-crusade.com/database/?item=28202" TargetMode="External"/><Relationship Id="rId159" Type="http://schemas.openxmlformats.org/officeDocument/2006/relationships/drawing" Target="../drawings/drawing13.xml"/><Relationship Id="rId59" Type="http://schemas.openxmlformats.org/officeDocument/2006/relationships/hyperlink" Target="https://www.burning-crusade.com/database/?item=28194" TargetMode="External"/><Relationship Id="rId154" Type="http://schemas.openxmlformats.org/officeDocument/2006/relationships/hyperlink" Target="https://www.burning-crusade.com/database/?item=24557" TargetMode="External"/><Relationship Id="rId58" Type="http://schemas.openxmlformats.org/officeDocument/2006/relationships/hyperlink" Target="https://www.burning-crusade.com/database/?item=25822" TargetMode="External"/><Relationship Id="rId153" Type="http://schemas.openxmlformats.org/officeDocument/2006/relationships/hyperlink" Target="https://www.burning-crusade.com/database/?item=27791" TargetMode="External"/><Relationship Id="rId152" Type="http://schemas.openxmlformats.org/officeDocument/2006/relationships/hyperlink" Target="https://www.burning-crusade.com/database/?item=31038" TargetMode="External"/><Relationship Id="rId151" Type="http://schemas.openxmlformats.org/officeDocument/2006/relationships/hyperlink" Target="https://www.burning-crusade.com/database/?item=28033" TargetMode="External"/><Relationship Id="rId158" Type="http://schemas.openxmlformats.org/officeDocument/2006/relationships/hyperlink" Target="https://www.burning-crusade.com/database/?item=27412" TargetMode="External"/><Relationship Id="rId157" Type="http://schemas.openxmlformats.org/officeDocument/2006/relationships/hyperlink" Target="https://www.burning-crusade.com/database/?item=31289" TargetMode="External"/><Relationship Id="rId156" Type="http://schemas.openxmlformats.org/officeDocument/2006/relationships/hyperlink" Target="https://www.burning-crusade.com/database/?item=31417" TargetMode="External"/><Relationship Id="rId155" Type="http://schemas.openxmlformats.org/officeDocument/2006/relationships/hyperlink" Target="https://www.burning-crusade.com/database/?item=30012" TargetMode="External"/><Relationship Id="rId107" Type="http://schemas.openxmlformats.org/officeDocument/2006/relationships/hyperlink" Target="https://www.burning-crusade.com/database/?item=28259" TargetMode="External"/><Relationship Id="rId106" Type="http://schemas.openxmlformats.org/officeDocument/2006/relationships/hyperlink" Target="https://www.burning-crusade.com/database/?item=29169" TargetMode="External"/><Relationship Id="rId105" Type="http://schemas.openxmlformats.org/officeDocument/2006/relationships/hyperlink" Target="https://www.burning-crusade.com/database/?item=29168" TargetMode="External"/><Relationship Id="rId104" Type="http://schemas.openxmlformats.org/officeDocument/2006/relationships/hyperlink" Target="https://www.burning-crusade.com/database/?item=29373" TargetMode="External"/><Relationship Id="rId109" Type="http://schemas.openxmlformats.org/officeDocument/2006/relationships/hyperlink" Target="https://www.burning-crusade.com/database/?item=29322" TargetMode="External"/><Relationship Id="rId108" Type="http://schemas.openxmlformats.org/officeDocument/2006/relationships/hyperlink" Target="https://www.burning-crusade.com/database/?item=29814" TargetMode="External"/><Relationship Id="rId103" Type="http://schemas.openxmlformats.org/officeDocument/2006/relationships/hyperlink" Target="https://www.burning-crusade.com/database/?item=31923" TargetMode="External"/><Relationship Id="rId102" Type="http://schemas.openxmlformats.org/officeDocument/2006/relationships/hyperlink" Target="https://www.burning-crusade.com/database/?item=28251" TargetMode="External"/><Relationship Id="rId101" Type="http://schemas.openxmlformats.org/officeDocument/2006/relationships/hyperlink" Target="https://www.burning-crusade.com/database/?item=25792" TargetMode="External"/><Relationship Id="rId100" Type="http://schemas.openxmlformats.org/officeDocument/2006/relationships/hyperlink" Target="https://www.burning-crusade.com/database/?item=27411" TargetMode="External"/><Relationship Id="rId129" Type="http://schemas.openxmlformats.org/officeDocument/2006/relationships/hyperlink" Target="https://www.burning-crusade.com/database/?item=23556" TargetMode="External"/><Relationship Id="rId128" Type="http://schemas.openxmlformats.org/officeDocument/2006/relationships/hyperlink" Target="https://www.burning-crusade.com/database/?item=32451" TargetMode="External"/><Relationship Id="rId127" Type="http://schemas.openxmlformats.org/officeDocument/2006/relationships/hyperlink" Target="https://www.burning-crusade.com/database/?item=28357" TargetMode="External"/><Relationship Id="rId126" Type="http://schemas.openxmlformats.org/officeDocument/2006/relationships/hyperlink" Target="https://www.burning-crusade.com/database/?item=25645" TargetMode="External"/><Relationship Id="rId121" Type="http://schemas.openxmlformats.org/officeDocument/2006/relationships/hyperlink" Target="https://www.burning-crusade.com/database/?item=29179" TargetMode="External"/><Relationship Id="rId120" Type="http://schemas.openxmlformats.org/officeDocument/2006/relationships/hyperlink" Target="https://www.burning-crusade.com/database/?item=27828" TargetMode="External"/><Relationship Id="rId125" Type="http://schemas.openxmlformats.org/officeDocument/2006/relationships/hyperlink" Target="https://www.burning-crusade.com/database/?item=27544" TargetMode="External"/><Relationship Id="rId124" Type="http://schemas.openxmlformats.org/officeDocument/2006/relationships/hyperlink" Target="https://www.burning-crusade.com/database/?item=24390" TargetMode="External"/><Relationship Id="rId123" Type="http://schemas.openxmlformats.org/officeDocument/2006/relationships/hyperlink" Target="https://www.burning-crusade.com/database/?item=28040" TargetMode="External"/><Relationship Id="rId122" Type="http://schemas.openxmlformats.org/officeDocument/2006/relationships/hyperlink" Target="https://www.burning-crusade.com/database/?item=25634" TargetMode="External"/><Relationship Id="rId95" Type="http://schemas.openxmlformats.org/officeDocument/2006/relationships/hyperlink" Target="https://www.burning-crusade.com/database/?item=27873" TargetMode="External"/><Relationship Id="rId94" Type="http://schemas.openxmlformats.org/officeDocument/2006/relationships/hyperlink" Target="https://www.burning-crusade.com/database/?item=30256" TargetMode="External"/><Relationship Id="rId97" Type="http://schemas.openxmlformats.org/officeDocument/2006/relationships/hyperlink" Target="https://www.burning-crusade.com/database/?item=27525" TargetMode="External"/><Relationship Id="rId96" Type="http://schemas.openxmlformats.org/officeDocument/2006/relationships/hyperlink" Target="https://www.burning-crusade.com/database/?item=27549" TargetMode="External"/><Relationship Id="rId99" Type="http://schemas.openxmlformats.org/officeDocument/2006/relationships/hyperlink" Target="https://www.burning-crusade.com/database/?item=29251" TargetMode="External"/><Relationship Id="rId98" Type="http://schemas.openxmlformats.org/officeDocument/2006/relationships/hyperlink" Target="https://www.burning-crusade.com/database/?item=27919" TargetMode="External"/><Relationship Id="rId91" Type="http://schemas.openxmlformats.org/officeDocument/2006/relationships/hyperlink" Target="https://www.burning-crusade.com/database/?item=29345" TargetMode="External"/><Relationship Id="rId90" Type="http://schemas.openxmlformats.org/officeDocument/2006/relationships/hyperlink" Target="https://www.burning-crusade.com/database/?item=28218" TargetMode="External"/><Relationship Id="rId93" Type="http://schemas.openxmlformats.org/officeDocument/2006/relationships/hyperlink" Target="https://www.burning-crusade.com/database/?item=27800" TargetMode="External"/><Relationship Id="rId92" Type="http://schemas.openxmlformats.org/officeDocument/2006/relationships/hyperlink" Target="https://www.burning-crusade.com/database/?item=27458" TargetMode="External"/><Relationship Id="rId118" Type="http://schemas.openxmlformats.org/officeDocument/2006/relationships/hyperlink" Target="https://www.burning-crusade.com/database/?item=13503" TargetMode="External"/><Relationship Id="rId117" Type="http://schemas.openxmlformats.org/officeDocument/2006/relationships/hyperlink" Target="https://www.burning-crusade.com/database/?item=28190" TargetMode="External"/><Relationship Id="rId116" Type="http://schemas.openxmlformats.org/officeDocument/2006/relationships/hyperlink" Target="https://www.burning-crusade.com/database/?item=30841" TargetMode="External"/><Relationship Id="rId115" Type="http://schemas.openxmlformats.org/officeDocument/2006/relationships/hyperlink" Target="https://www.burning-crusade.com/database/?item=28370" TargetMode="External"/><Relationship Id="rId119" Type="http://schemas.openxmlformats.org/officeDocument/2006/relationships/hyperlink" Target="https://www.burning-crusade.com/database/?item=24127" TargetMode="External"/><Relationship Id="rId110" Type="http://schemas.openxmlformats.org/officeDocument/2006/relationships/hyperlink" Target="https://www.burning-crusade.com/database/?item=27780" TargetMode="External"/><Relationship Id="rId114" Type="http://schemas.openxmlformats.org/officeDocument/2006/relationships/hyperlink" Target="https://www.burning-crusade.com/database/?item=29376" TargetMode="External"/><Relationship Id="rId113" Type="http://schemas.openxmlformats.org/officeDocument/2006/relationships/hyperlink" Target="https://www.burning-crusade.com/database/?item=27491" TargetMode="External"/><Relationship Id="rId112" Type="http://schemas.openxmlformats.org/officeDocument/2006/relationships/hyperlink" Target="https://www.burning-crusade.com/database/?item=27996" TargetMode="External"/><Relationship Id="rId111" Type="http://schemas.openxmlformats.org/officeDocument/2006/relationships/hyperlink" Target="https://www.burning-crusade.com/database/?item=31383" TargetMode="External"/></Relationships>
</file>

<file path=xl/worksheets/_rels/sheet1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urning-crusade.com/database/?item=30270" TargetMode="External"/><Relationship Id="rId42" Type="http://schemas.openxmlformats.org/officeDocument/2006/relationships/hyperlink" Target="https://www.burning-crusade.com/database/?item=29252" TargetMode="External"/><Relationship Id="rId41" Type="http://schemas.openxmlformats.org/officeDocument/2006/relationships/hyperlink" Target="https://www.burning-crusade.com/database/?item=29337" TargetMode="External"/><Relationship Id="rId44" Type="http://schemas.openxmlformats.org/officeDocument/2006/relationships/hyperlink" Target="https://www.burning-crusade.com/database/?item=28381" TargetMode="External"/><Relationship Id="rId43" Type="http://schemas.openxmlformats.org/officeDocument/2006/relationships/hyperlink" Target="https://www.burning-crusade.com/database/?item=23538" TargetMode="External"/><Relationship Id="rId46" Type="http://schemas.openxmlformats.org/officeDocument/2006/relationships/hyperlink" Target="https://www.burning-crusade.com/database/?item=27459" TargetMode="External"/><Relationship Id="rId45" Type="http://schemas.openxmlformats.org/officeDocument/2006/relationships/hyperlink" Target="https://www.burning-crusade.com/database/?item=28167" TargetMode="External"/><Relationship Id="rId48" Type="http://schemas.openxmlformats.org/officeDocument/2006/relationships/hyperlink" Target="https://www.burning-crusade.com/database/?item=29463" TargetMode="External"/><Relationship Id="rId47" Type="http://schemas.openxmlformats.org/officeDocument/2006/relationships/hyperlink" Target="https://www.burning-crusade.com/database/?item=30400" TargetMode="External"/><Relationship Id="rId49" Type="http://schemas.openxmlformats.org/officeDocument/2006/relationships/hyperlink" Target="https://www.burning-crusade.com/database/?item=30225" TargetMode="External"/><Relationship Id="rId31" Type="http://schemas.openxmlformats.org/officeDocument/2006/relationships/hyperlink" Target="https://www.burning-crusade.com/database/?item=27988" TargetMode="External"/><Relationship Id="rId30" Type="http://schemas.openxmlformats.org/officeDocument/2006/relationships/hyperlink" Target="https://www.burning-crusade.com/database/?item=24253" TargetMode="External"/><Relationship Id="rId33" Type="http://schemas.openxmlformats.org/officeDocument/2006/relationships/hyperlink" Target="https://www.burning-crusade.com/database/?item=24379" TargetMode="External"/><Relationship Id="rId32" Type="http://schemas.openxmlformats.org/officeDocument/2006/relationships/hyperlink" Target="https://www.burning-crusade.com/database/?item=28256" TargetMode="External"/><Relationship Id="rId35" Type="http://schemas.openxmlformats.org/officeDocument/2006/relationships/hyperlink" Target="https://www.burning-crusade.com/database/?item=28203" TargetMode="External"/><Relationship Id="rId34" Type="http://schemas.openxmlformats.org/officeDocument/2006/relationships/hyperlink" Target="https://www.burning-crusade.com/database/?item=29777" TargetMode="External"/><Relationship Id="rId37" Type="http://schemas.openxmlformats.org/officeDocument/2006/relationships/hyperlink" Target="https://www.burning-crusade.com/database/?item=29127" TargetMode="External"/><Relationship Id="rId36" Type="http://schemas.openxmlformats.org/officeDocument/2006/relationships/hyperlink" Target="https://www.burning-crusade.com/database/?item=28262" TargetMode="External"/><Relationship Id="rId39" Type="http://schemas.openxmlformats.org/officeDocument/2006/relationships/hyperlink" Target="https://www.burning-crusade.com/database/?item=25819" TargetMode="External"/><Relationship Id="rId38" Type="http://schemas.openxmlformats.org/officeDocument/2006/relationships/hyperlink" Target="https://www.burning-crusade.com/database/?item=27702" TargetMode="External"/><Relationship Id="rId20" Type="http://schemas.openxmlformats.org/officeDocument/2006/relationships/hyperlink" Target="https://www.burning-crusade.com/database/?item=27792" TargetMode="External"/><Relationship Id="rId22" Type="http://schemas.openxmlformats.org/officeDocument/2006/relationships/hyperlink" Target="https://www.burning-crusade.com/database/?item=27739" TargetMode="External"/><Relationship Id="rId21" Type="http://schemas.openxmlformats.org/officeDocument/2006/relationships/hyperlink" Target="https://www.burning-crusade.com/database/?item=27706" TargetMode="External"/><Relationship Id="rId24" Type="http://schemas.openxmlformats.org/officeDocument/2006/relationships/hyperlink" Target="https://www.burning-crusade.com/database/?item=29316" TargetMode="External"/><Relationship Id="rId23" Type="http://schemas.openxmlformats.org/officeDocument/2006/relationships/hyperlink" Target="https://www.burning-crusade.com/database/?item=27847" TargetMode="External"/><Relationship Id="rId26" Type="http://schemas.openxmlformats.org/officeDocument/2006/relationships/hyperlink" Target="https://www.burning-crusade.com/database/?item=32073" TargetMode="External"/><Relationship Id="rId25" Type="http://schemas.openxmlformats.org/officeDocument/2006/relationships/hyperlink" Target="https://www.burning-crusade.com/database/?item=24463" TargetMode="External"/><Relationship Id="rId28" Type="http://schemas.openxmlformats.org/officeDocument/2006/relationships/hyperlink" Target="https://www.burning-crusade.com/database/?item=27804" TargetMode="External"/><Relationship Id="rId27" Type="http://schemas.openxmlformats.org/officeDocument/2006/relationships/hyperlink" Target="https://www.burning-crusade.com/database/?item=30381" TargetMode="External"/><Relationship Id="rId29" Type="http://schemas.openxmlformats.org/officeDocument/2006/relationships/hyperlink" Target="https://www.burning-crusade.com/database/?item=29385" TargetMode="External"/><Relationship Id="rId11" Type="http://schemas.openxmlformats.org/officeDocument/2006/relationships/hyperlink" Target="https://www.burning-crusade.com/database/?item=29386" TargetMode="External"/><Relationship Id="rId10" Type="http://schemas.openxmlformats.org/officeDocument/2006/relationships/hyperlink" Target="https://www.burning-crusade.com/database/?item=30016" TargetMode="External"/><Relationship Id="rId13" Type="http://schemas.openxmlformats.org/officeDocument/2006/relationships/hyperlink" Target="https://www.burning-crusade.com/database/?item=31696" TargetMode="External"/><Relationship Id="rId12" Type="http://schemas.openxmlformats.org/officeDocument/2006/relationships/hyperlink" Target="https://www.burning-crusade.com/database/?item=30378" TargetMode="External"/><Relationship Id="rId15" Type="http://schemas.openxmlformats.org/officeDocument/2006/relationships/hyperlink" Target="https://www.burning-crusade.com/database/?item=27871" TargetMode="External"/><Relationship Id="rId14" Type="http://schemas.openxmlformats.org/officeDocument/2006/relationships/hyperlink" Target="https://www.burning-crusade.com/database/?item=29173" TargetMode="External"/><Relationship Id="rId17" Type="http://schemas.openxmlformats.org/officeDocument/2006/relationships/hyperlink" Target="https://www.burning-crusade.com/database/?item=28321" TargetMode="External"/><Relationship Id="rId16" Type="http://schemas.openxmlformats.org/officeDocument/2006/relationships/hyperlink" Target="https://www.burning-crusade.com/database/?item=29336" TargetMode="External"/><Relationship Id="rId19" Type="http://schemas.openxmlformats.org/officeDocument/2006/relationships/hyperlink" Target="https://www.burning-crusade.com/database/?item=25803" TargetMode="External"/><Relationship Id="rId18" Type="http://schemas.openxmlformats.org/officeDocument/2006/relationships/hyperlink" Target="https://www.burning-crusade.com/database/?item=25809" TargetMode="External"/><Relationship Id="rId84" Type="http://schemas.openxmlformats.org/officeDocument/2006/relationships/hyperlink" Target="https://www.burning-crusade.com/database/?item=27822" TargetMode="External"/><Relationship Id="rId83" Type="http://schemas.openxmlformats.org/officeDocument/2006/relationships/hyperlink" Target="https://www.burning-crusade.com/database/?item=30006" TargetMode="External"/><Relationship Id="rId86" Type="http://schemas.openxmlformats.org/officeDocument/2006/relationships/hyperlink" Target="https://www.burning-crusade.com/database/?item=31924" TargetMode="External"/><Relationship Id="rId85" Type="http://schemas.openxmlformats.org/officeDocument/2006/relationships/hyperlink" Target="https://www.burning-crusade.com/database/?item=28211" TargetMode="External"/><Relationship Id="rId88" Type="http://schemas.openxmlformats.org/officeDocument/2006/relationships/hyperlink" Target="https://www.burning-crusade.com/database/?item=27436" TargetMode="External"/><Relationship Id="rId87" Type="http://schemas.openxmlformats.org/officeDocument/2006/relationships/hyperlink" Target="https://www.burning-crusade.com/database/?item=31078" TargetMode="External"/><Relationship Id="rId89" Type="http://schemas.openxmlformats.org/officeDocument/2006/relationships/hyperlink" Target="https://www.burning-crusade.com/database/?item=24088" TargetMode="External"/><Relationship Id="rId80" Type="http://schemas.openxmlformats.org/officeDocument/2006/relationships/hyperlink" Target="https://www.burning-crusade.com/database/?item=31319" TargetMode="External"/><Relationship Id="rId82" Type="http://schemas.openxmlformats.org/officeDocument/2006/relationships/hyperlink" Target="https://www.burning-crusade.com/database/?item=29384" TargetMode="External"/><Relationship Id="rId81" Type="http://schemas.openxmlformats.org/officeDocument/2006/relationships/hyperlink" Target="https://www.burning-crusade.com/database/?item=28407" TargetMode="External"/><Relationship Id="rId1" Type="http://schemas.openxmlformats.org/officeDocument/2006/relationships/comments" Target="../comments11.xml"/><Relationship Id="rId2" Type="http://schemas.openxmlformats.org/officeDocument/2006/relationships/hyperlink" Target="https://www.burning-crusade.com/database/?item=32473" TargetMode="External"/><Relationship Id="rId3" Type="http://schemas.openxmlformats.org/officeDocument/2006/relationships/hyperlink" Target="https://www.burning-crusade.com/database/?item=27704" TargetMode="External"/><Relationship Id="rId4" Type="http://schemas.openxmlformats.org/officeDocument/2006/relationships/hyperlink" Target="https://www.burning-crusade.com/database/?item=23535" TargetMode="External"/><Relationship Id="rId9" Type="http://schemas.openxmlformats.org/officeDocument/2006/relationships/hyperlink" Target="https://www.burning-crusade.com/database/?item=28285" TargetMode="External"/><Relationship Id="rId5" Type="http://schemas.openxmlformats.org/officeDocument/2006/relationships/hyperlink" Target="https://www.burning-crusade.com/database/?item=28180" TargetMode="External"/><Relationship Id="rId6" Type="http://schemas.openxmlformats.org/officeDocument/2006/relationships/hyperlink" Target="https://www.burning-crusade.com/database/?item=23519" TargetMode="External"/><Relationship Id="rId7" Type="http://schemas.openxmlformats.org/officeDocument/2006/relationships/hyperlink" Target="https://www.burning-crusade.com/database/?item=27520" TargetMode="External"/><Relationship Id="rId8" Type="http://schemas.openxmlformats.org/officeDocument/2006/relationships/hyperlink" Target="https://www.burning-crusade.com/database/?item=23536" TargetMode="External"/><Relationship Id="rId73" Type="http://schemas.openxmlformats.org/officeDocument/2006/relationships/hyperlink" Target="https://www.burning-crusade.com/database/?item=27813" TargetMode="External"/><Relationship Id="rId72" Type="http://schemas.openxmlformats.org/officeDocument/2006/relationships/hyperlink" Target="https://www.burning-crusade.com/database/?item=29254" TargetMode="External"/><Relationship Id="rId75" Type="http://schemas.openxmlformats.org/officeDocument/2006/relationships/hyperlink" Target="https://www.burning-crusade.com/database/?item=32866" TargetMode="External"/><Relationship Id="rId74" Type="http://schemas.openxmlformats.org/officeDocument/2006/relationships/hyperlink" Target="https://www.burning-crusade.com/database/?item=29239" TargetMode="External"/><Relationship Id="rId77" Type="http://schemas.openxmlformats.org/officeDocument/2006/relationships/hyperlink" Target="https://www.burning-crusade.com/database/?item=29325" TargetMode="External"/><Relationship Id="rId76" Type="http://schemas.openxmlformats.org/officeDocument/2006/relationships/hyperlink" Target="https://www.burning-crusade.com/database/?item=28318" TargetMode="External"/><Relationship Id="rId79" Type="http://schemas.openxmlformats.org/officeDocument/2006/relationships/hyperlink" Target="https://www.burning-crusade.com/database/?item=30334" TargetMode="External"/><Relationship Id="rId78" Type="http://schemas.openxmlformats.org/officeDocument/2006/relationships/hyperlink" Target="https://www.burning-crusade.com/database/?item=30386" TargetMode="External"/><Relationship Id="rId71" Type="http://schemas.openxmlformats.org/officeDocument/2006/relationships/hyperlink" Target="https://www.burning-crusade.com/database/?item=29774" TargetMode="External"/><Relationship Id="rId70" Type="http://schemas.openxmlformats.org/officeDocument/2006/relationships/hyperlink" Target="https://www.burning-crusade.com/database/?item=27839" TargetMode="External"/><Relationship Id="rId62" Type="http://schemas.openxmlformats.org/officeDocument/2006/relationships/hyperlink" Target="https://www.burning-crusade.com/database/?item=29238" TargetMode="External"/><Relationship Id="rId61" Type="http://schemas.openxmlformats.org/officeDocument/2006/relationships/hyperlink" Target="https://www.burning-crusade.com/database/?item=30371" TargetMode="External"/><Relationship Id="rId64" Type="http://schemas.openxmlformats.org/officeDocument/2006/relationships/hyperlink" Target="https://www.burning-crusade.com/database/?item=30380" TargetMode="External"/><Relationship Id="rId63" Type="http://schemas.openxmlformats.org/officeDocument/2006/relationships/hyperlink" Target="https://www.burning-crusade.com/database/?item=30330" TargetMode="External"/><Relationship Id="rId66" Type="http://schemas.openxmlformats.org/officeDocument/2006/relationships/hyperlink" Target="https://www.burning-crusade.com/database/?item=23518" TargetMode="External"/><Relationship Id="rId65" Type="http://schemas.openxmlformats.org/officeDocument/2006/relationships/hyperlink" Target="https://www.burning-crusade.com/database/?item=29184" TargetMode="External"/><Relationship Id="rId68" Type="http://schemas.openxmlformats.org/officeDocument/2006/relationships/hyperlink" Target="https://www.burning-crusade.com/database/?item=27705" TargetMode="External"/><Relationship Id="rId67" Type="http://schemas.openxmlformats.org/officeDocument/2006/relationships/hyperlink" Target="https://www.burning-crusade.com/database/?item=27527" TargetMode="External"/><Relationship Id="rId60" Type="http://schemas.openxmlformats.org/officeDocument/2006/relationships/hyperlink" Target="https://www.burning-crusade.com/database/?item=31460" TargetMode="External"/><Relationship Id="rId69" Type="http://schemas.openxmlformats.org/officeDocument/2006/relationships/hyperlink" Target="https://www.burning-crusade.com/database/?item=29783" TargetMode="External"/><Relationship Id="rId51" Type="http://schemas.openxmlformats.org/officeDocument/2006/relationships/hyperlink" Target="https://www.burning-crusade.com/database/?item=23532" TargetMode="External"/><Relationship Id="rId50" Type="http://schemas.openxmlformats.org/officeDocument/2006/relationships/hyperlink" Target="https://www.burning-crusade.com/database/?item=25788" TargetMode="External"/><Relationship Id="rId53" Type="http://schemas.openxmlformats.org/officeDocument/2006/relationships/hyperlink" Target="https://www.burning-crusade.com/database/?item=27703" TargetMode="External"/><Relationship Id="rId52" Type="http://schemas.openxmlformats.org/officeDocument/2006/relationships/hyperlink" Target="https://www.burning-crusade.com/database/?item=23517" TargetMode="External"/><Relationship Id="rId55" Type="http://schemas.openxmlformats.org/officeDocument/2006/relationships/hyperlink" Target="https://www.burning-crusade.com/database/?item=28390" TargetMode="External"/><Relationship Id="rId54" Type="http://schemas.openxmlformats.org/officeDocument/2006/relationships/hyperlink" Target="https://www.burning-crusade.com/database/?item=32072" TargetMode="External"/><Relationship Id="rId57" Type="http://schemas.openxmlformats.org/officeDocument/2006/relationships/hyperlink" Target="https://www.burning-crusade.com/database/?item=29134" TargetMode="External"/><Relationship Id="rId56" Type="http://schemas.openxmlformats.org/officeDocument/2006/relationships/hyperlink" Target="https://www.burning-crusade.com/database/?item=27535" TargetMode="External"/><Relationship Id="rId59" Type="http://schemas.openxmlformats.org/officeDocument/2006/relationships/hyperlink" Target="https://www.burning-crusade.com/database/?item=27672" TargetMode="External"/><Relationship Id="rId58" Type="http://schemas.openxmlformats.org/officeDocument/2006/relationships/hyperlink" Target="https://www.burning-crusade.com/database/?item=29253" TargetMode="External"/><Relationship Id="rId107" Type="http://schemas.openxmlformats.org/officeDocument/2006/relationships/hyperlink" Target="https://www.burning-crusade.com/database/?item=32450" TargetMode="External"/><Relationship Id="rId106" Type="http://schemas.openxmlformats.org/officeDocument/2006/relationships/hyperlink" Target="https://www.burning-crusade.com/database/?item=22400" TargetMode="External"/><Relationship Id="rId105" Type="http://schemas.openxmlformats.org/officeDocument/2006/relationships/hyperlink" Target="https://www.burning-crusade.com/database/?item=24386" TargetMode="External"/><Relationship Id="rId104" Type="http://schemas.openxmlformats.org/officeDocument/2006/relationships/hyperlink" Target="https://www.burning-crusade.com/database/?item=29388" TargetMode="External"/><Relationship Id="rId109" Type="http://schemas.openxmlformats.org/officeDocument/2006/relationships/hyperlink" Target="https://www.burning-crusade.com/database/?item=29165" TargetMode="External"/><Relationship Id="rId108" Type="http://schemas.openxmlformats.org/officeDocument/2006/relationships/hyperlink" Target="https://www.burning-crusade.com/database/?item=30832" TargetMode="External"/><Relationship Id="rId103" Type="http://schemas.openxmlformats.org/officeDocument/2006/relationships/hyperlink" Target="https://www.burning-crusade.com/database/?item=24125" TargetMode="External"/><Relationship Id="rId102" Type="http://schemas.openxmlformats.org/officeDocument/2006/relationships/hyperlink" Target="https://www.burning-crusade.com/database/?item=23836" TargetMode="External"/><Relationship Id="rId101" Type="http://schemas.openxmlformats.org/officeDocument/2006/relationships/hyperlink" Target="https://www.burning-crusade.com/database/?item=23835" TargetMode="External"/><Relationship Id="rId100" Type="http://schemas.openxmlformats.org/officeDocument/2006/relationships/hyperlink" Target="https://www.burning-crusade.com/database/?item=13503" TargetMode="External"/><Relationship Id="rId126" Type="http://schemas.openxmlformats.org/officeDocument/2006/relationships/vmlDrawing" Target="../drawings/vmlDrawing11.vml"/><Relationship Id="rId121" Type="http://schemas.openxmlformats.org/officeDocument/2006/relationships/hyperlink" Target="https://www.burning-crusade.com/database/?item=27449" TargetMode="External"/><Relationship Id="rId120" Type="http://schemas.openxmlformats.org/officeDocument/2006/relationships/hyperlink" Target="https://www.burning-crusade.com/database/?item=28316" TargetMode="External"/><Relationship Id="rId125" Type="http://schemas.openxmlformats.org/officeDocument/2006/relationships/drawing" Target="../drawings/drawing14.xml"/><Relationship Id="rId124" Type="http://schemas.openxmlformats.org/officeDocument/2006/relationships/hyperlink" Target="https://www.burning-crusade.com/database/?item=31200" TargetMode="External"/><Relationship Id="rId123" Type="http://schemas.openxmlformats.org/officeDocument/2006/relationships/hyperlink" Target="https://www.burning-crusade.com/database/?item=28166" TargetMode="External"/><Relationship Id="rId122" Type="http://schemas.openxmlformats.org/officeDocument/2006/relationships/hyperlink" Target="https://www.burning-crusade.com/database/?item=27887" TargetMode="External"/><Relationship Id="rId95" Type="http://schemas.openxmlformats.org/officeDocument/2006/relationships/hyperlink" Target="https://www.burning-crusade.com/database/?item=27770" TargetMode="External"/><Relationship Id="rId94" Type="http://schemas.openxmlformats.org/officeDocument/2006/relationships/hyperlink" Target="https://www.burning-crusade.com/database/?item=29387" TargetMode="External"/><Relationship Id="rId97" Type="http://schemas.openxmlformats.org/officeDocument/2006/relationships/hyperlink" Target="https://www.burning-crusade.com/database/?item=27891" TargetMode="External"/><Relationship Id="rId96" Type="http://schemas.openxmlformats.org/officeDocument/2006/relationships/hyperlink" Target="https://www.burning-crusade.com/database/?item=27529" TargetMode="External"/><Relationship Id="rId99" Type="http://schemas.openxmlformats.org/officeDocument/2006/relationships/hyperlink" Target="https://www.burning-crusade.com/database/?item=28042" TargetMode="External"/><Relationship Id="rId98" Type="http://schemas.openxmlformats.org/officeDocument/2006/relationships/hyperlink" Target="https://www.burning-crusade.com/database/?item=30300" TargetMode="External"/><Relationship Id="rId91" Type="http://schemas.openxmlformats.org/officeDocument/2006/relationships/hyperlink" Target="https://www.burning-crusade.com/database/?item=28265" TargetMode="External"/><Relationship Id="rId90" Type="http://schemas.openxmlformats.org/officeDocument/2006/relationships/hyperlink" Target="https://www.burning-crusade.com/database/?item=29323" TargetMode="External"/><Relationship Id="rId93" Type="http://schemas.openxmlformats.org/officeDocument/2006/relationships/hyperlink" Target="https://www.burning-crusade.com/database/?item=31859" TargetMode="External"/><Relationship Id="rId92" Type="http://schemas.openxmlformats.org/officeDocument/2006/relationships/hyperlink" Target="https://www.burning-crusade.com/database/?item=31858" TargetMode="External"/><Relationship Id="rId118" Type="http://schemas.openxmlformats.org/officeDocument/2006/relationships/hyperlink" Target="https://www.burning-crusade.com/database/?item=29176" TargetMode="External"/><Relationship Id="rId117" Type="http://schemas.openxmlformats.org/officeDocument/2006/relationships/hyperlink" Target="https://www.burning-crusade.com/database/?item=28358" TargetMode="External"/><Relationship Id="rId116" Type="http://schemas.openxmlformats.org/officeDocument/2006/relationships/hyperlink" Target="https://www.burning-crusade.com/database/?item=29266" TargetMode="External"/><Relationship Id="rId115" Type="http://schemas.openxmlformats.org/officeDocument/2006/relationships/hyperlink" Target="https://www.burning-crusade.com/database/?item=24384" TargetMode="External"/><Relationship Id="rId119" Type="http://schemas.openxmlformats.org/officeDocument/2006/relationships/hyperlink" Target="https://www.burning-crusade.com/database/?item=32082" TargetMode="External"/><Relationship Id="rId110" Type="http://schemas.openxmlformats.org/officeDocument/2006/relationships/hyperlink" Target="https://www.burning-crusade.com/database/?item=29156" TargetMode="External"/><Relationship Id="rId114" Type="http://schemas.openxmlformats.org/officeDocument/2006/relationships/hyperlink" Target="https://www.burning-crusade.com/database/?item=24361" TargetMode="External"/><Relationship Id="rId113" Type="http://schemas.openxmlformats.org/officeDocument/2006/relationships/hyperlink" Target="https://www.burning-crusade.com/database/?item=27905" TargetMode="External"/><Relationship Id="rId112" Type="http://schemas.openxmlformats.org/officeDocument/2006/relationships/hyperlink" Target="https://www.burning-crusade.com/database/?item=27899" TargetMode="External"/><Relationship Id="rId111" Type="http://schemas.openxmlformats.org/officeDocument/2006/relationships/hyperlink" Target="https://www.burning-crusade.com/database/?item=29185" TargetMode="External"/></Relationships>
</file>

<file path=xl/worksheets/_rels/sheet15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urning-crusade.com/database/?item=30225" TargetMode="External"/><Relationship Id="rId42" Type="http://schemas.openxmlformats.org/officeDocument/2006/relationships/hyperlink" Target="https://www.burning-crusade.com/database/?item=27475" TargetMode="External"/><Relationship Id="rId41" Type="http://schemas.openxmlformats.org/officeDocument/2006/relationships/hyperlink" Target="https://www.burning-crusade.com/database/?item=28381" TargetMode="External"/><Relationship Id="rId44" Type="http://schemas.openxmlformats.org/officeDocument/2006/relationships/hyperlink" Target="https://www.burning-crusade.com/database/?item=23517" TargetMode="External"/><Relationship Id="rId43" Type="http://schemas.openxmlformats.org/officeDocument/2006/relationships/hyperlink" Target="https://www.burning-crusade.com/database/?item=32072" TargetMode="External"/><Relationship Id="rId46" Type="http://schemas.openxmlformats.org/officeDocument/2006/relationships/hyperlink" Target="https://www.burning-crusade.com/database/?item=29134" TargetMode="External"/><Relationship Id="rId45" Type="http://schemas.openxmlformats.org/officeDocument/2006/relationships/hyperlink" Target="https://www.burning-crusade.com/database/?item=28390" TargetMode="External"/><Relationship Id="rId48" Type="http://schemas.openxmlformats.org/officeDocument/2006/relationships/hyperlink" Target="https://www.burning-crusade.com/database/?item=27672" TargetMode="External"/><Relationship Id="rId47" Type="http://schemas.openxmlformats.org/officeDocument/2006/relationships/hyperlink" Target="https://www.burning-crusade.com/database/?item=25788" TargetMode="External"/><Relationship Id="rId49" Type="http://schemas.openxmlformats.org/officeDocument/2006/relationships/hyperlink" Target="https://www.burning-crusade.com/database/?item=31460" TargetMode="External"/><Relationship Id="rId31" Type="http://schemas.openxmlformats.org/officeDocument/2006/relationships/hyperlink" Target="https://www.burning-crusade.com/database/?item=28262" TargetMode="External"/><Relationship Id="rId30" Type="http://schemas.openxmlformats.org/officeDocument/2006/relationships/hyperlink" Target="https://www.burning-crusade.com/database/?item=28205" TargetMode="External"/><Relationship Id="rId33" Type="http://schemas.openxmlformats.org/officeDocument/2006/relationships/hyperlink" Target="https://www.burning-crusade.com/database/?item=29127" TargetMode="External"/><Relationship Id="rId32" Type="http://schemas.openxmlformats.org/officeDocument/2006/relationships/hyperlink" Target="https://www.burning-crusade.com/database/?item=25819" TargetMode="External"/><Relationship Id="rId35" Type="http://schemas.openxmlformats.org/officeDocument/2006/relationships/hyperlink" Target="https://www.burning-crusade.com/database/?item=30270" TargetMode="External"/><Relationship Id="rId34" Type="http://schemas.openxmlformats.org/officeDocument/2006/relationships/hyperlink" Target="https://www.burning-crusade.com/database/?item=23507" TargetMode="External"/><Relationship Id="rId37" Type="http://schemas.openxmlformats.org/officeDocument/2006/relationships/hyperlink" Target="https://www.burning-crusade.com/database/?item=29463" TargetMode="External"/><Relationship Id="rId36" Type="http://schemas.openxmlformats.org/officeDocument/2006/relationships/hyperlink" Target="https://www.burning-crusade.com/database/?item=23538" TargetMode="External"/><Relationship Id="rId39" Type="http://schemas.openxmlformats.org/officeDocument/2006/relationships/hyperlink" Target="https://www.burning-crusade.com/database/?item=28167" TargetMode="External"/><Relationship Id="rId38" Type="http://schemas.openxmlformats.org/officeDocument/2006/relationships/hyperlink" Target="https://www.burning-crusade.com/database/?item=27459" TargetMode="External"/><Relationship Id="rId20" Type="http://schemas.openxmlformats.org/officeDocument/2006/relationships/hyperlink" Target="https://www.burning-crusade.com/database/?item=27803" TargetMode="External"/><Relationship Id="rId22" Type="http://schemas.openxmlformats.org/officeDocument/2006/relationships/hyperlink" Target="https://www.burning-crusade.com/database/?item=24463" TargetMode="External"/><Relationship Id="rId21" Type="http://schemas.openxmlformats.org/officeDocument/2006/relationships/hyperlink" Target="https://www.burning-crusade.com/database/?item=29316" TargetMode="External"/><Relationship Id="rId24" Type="http://schemas.openxmlformats.org/officeDocument/2006/relationships/hyperlink" Target="https://www.burning-crusade.com/database/?item=24253" TargetMode="External"/><Relationship Id="rId23" Type="http://schemas.openxmlformats.org/officeDocument/2006/relationships/hyperlink" Target="https://www.burning-crusade.com/database/?item=27804" TargetMode="External"/><Relationship Id="rId26" Type="http://schemas.openxmlformats.org/officeDocument/2006/relationships/hyperlink" Target="https://www.burning-crusade.com/database/?item=27988" TargetMode="External"/><Relationship Id="rId25" Type="http://schemas.openxmlformats.org/officeDocument/2006/relationships/hyperlink" Target="https://www.burning-crusade.com/database/?item=29385" TargetMode="External"/><Relationship Id="rId28" Type="http://schemas.openxmlformats.org/officeDocument/2006/relationships/hyperlink" Target="https://www.burning-crusade.com/database/?item=24379" TargetMode="External"/><Relationship Id="rId27" Type="http://schemas.openxmlformats.org/officeDocument/2006/relationships/hyperlink" Target="https://www.burning-crusade.com/database/?item=28256" TargetMode="External"/><Relationship Id="rId29" Type="http://schemas.openxmlformats.org/officeDocument/2006/relationships/hyperlink" Target="https://www.burning-crusade.com/database/?item=29777" TargetMode="External"/><Relationship Id="rId11" Type="http://schemas.openxmlformats.org/officeDocument/2006/relationships/hyperlink" Target="https://www.burning-crusade.com/database/?item=29173" TargetMode="External"/><Relationship Id="rId10" Type="http://schemas.openxmlformats.org/officeDocument/2006/relationships/hyperlink" Target="https://www.burning-crusade.com/database/?item=31696" TargetMode="External"/><Relationship Id="rId13" Type="http://schemas.openxmlformats.org/officeDocument/2006/relationships/hyperlink" Target="https://www.burning-crusade.com/database/?item=29336" TargetMode="External"/><Relationship Id="rId12" Type="http://schemas.openxmlformats.org/officeDocument/2006/relationships/hyperlink" Target="https://www.burning-crusade.com/database/?item=27871" TargetMode="External"/><Relationship Id="rId15" Type="http://schemas.openxmlformats.org/officeDocument/2006/relationships/hyperlink" Target="https://www.burning-crusade.com/database/?item=27792" TargetMode="External"/><Relationship Id="rId14" Type="http://schemas.openxmlformats.org/officeDocument/2006/relationships/hyperlink" Target="https://www.burning-crusade.com/database/?item=28321" TargetMode="External"/><Relationship Id="rId17" Type="http://schemas.openxmlformats.org/officeDocument/2006/relationships/hyperlink" Target="https://www.burning-crusade.com/database/?item=25803" TargetMode="External"/><Relationship Id="rId16" Type="http://schemas.openxmlformats.org/officeDocument/2006/relationships/hyperlink" Target="https://www.burning-crusade.com/database/?item=25809" TargetMode="External"/><Relationship Id="rId19" Type="http://schemas.openxmlformats.org/officeDocument/2006/relationships/hyperlink" Target="https://www.burning-crusade.com/database/?item=32073" TargetMode="External"/><Relationship Id="rId18" Type="http://schemas.openxmlformats.org/officeDocument/2006/relationships/hyperlink" Target="https://www.burning-crusade.com/database/?item=27847" TargetMode="External"/><Relationship Id="rId84" Type="http://schemas.openxmlformats.org/officeDocument/2006/relationships/hyperlink" Target="https://www.burning-crusade.com/database/?item=24125" TargetMode="External"/><Relationship Id="rId83" Type="http://schemas.openxmlformats.org/officeDocument/2006/relationships/hyperlink" Target="https://www.burning-crusade.com/database/?item=23836" TargetMode="External"/><Relationship Id="rId86" Type="http://schemas.openxmlformats.org/officeDocument/2006/relationships/hyperlink" Target="https://www.burning-crusade.com/database/?item=27817" TargetMode="External"/><Relationship Id="rId85" Type="http://schemas.openxmlformats.org/officeDocument/2006/relationships/hyperlink" Target="https://www.burning-crusade.com/database/?item=32756" TargetMode="External"/><Relationship Id="rId88" Type="http://schemas.openxmlformats.org/officeDocument/2006/relationships/hyperlink" Target="https://www.burning-crusade.com/database/?item=28294" TargetMode="External"/><Relationship Id="rId87" Type="http://schemas.openxmlformats.org/officeDocument/2006/relationships/hyperlink" Target="https://www.burning-crusade.com/database/?item=32832" TargetMode="External"/><Relationship Id="rId89" Type="http://schemas.openxmlformats.org/officeDocument/2006/relationships/hyperlink" Target="https://www.burning-crusade.com/database/?item=25544" TargetMode="External"/><Relationship Id="rId80" Type="http://schemas.openxmlformats.org/officeDocument/2006/relationships/hyperlink" Target="https://www.burning-crusade.com/database/?item=27891" TargetMode="External"/><Relationship Id="rId82" Type="http://schemas.openxmlformats.org/officeDocument/2006/relationships/hyperlink" Target="https://www.burning-crusade.com/database/?item=23835" TargetMode="External"/><Relationship Id="rId81" Type="http://schemas.openxmlformats.org/officeDocument/2006/relationships/hyperlink" Target="https://www.burning-crusade.com/database/?item=30300" TargetMode="External"/><Relationship Id="rId1" Type="http://schemas.openxmlformats.org/officeDocument/2006/relationships/comments" Target="../comments12.xml"/><Relationship Id="rId2" Type="http://schemas.openxmlformats.org/officeDocument/2006/relationships/hyperlink" Target="https://www.burning-crusade.com/database/?item=32473" TargetMode="External"/><Relationship Id="rId3" Type="http://schemas.openxmlformats.org/officeDocument/2006/relationships/hyperlink" Target="https://www.burning-crusade.com/database/?item=23535" TargetMode="External"/><Relationship Id="rId4" Type="http://schemas.openxmlformats.org/officeDocument/2006/relationships/hyperlink" Target="https://www.burning-crusade.com/database/?item=28180" TargetMode="External"/><Relationship Id="rId9" Type="http://schemas.openxmlformats.org/officeDocument/2006/relationships/hyperlink" Target="https://www.burning-crusade.com/database/?item=30378" TargetMode="External"/><Relationship Id="rId5" Type="http://schemas.openxmlformats.org/officeDocument/2006/relationships/hyperlink" Target="https://www.burning-crusade.com/database/?item=28350" TargetMode="External"/><Relationship Id="rId6" Type="http://schemas.openxmlformats.org/officeDocument/2006/relationships/hyperlink" Target="https://www.burning-crusade.com/database/?item=23519" TargetMode="External"/><Relationship Id="rId7" Type="http://schemas.openxmlformats.org/officeDocument/2006/relationships/hyperlink" Target="https://www.burning-crusade.com/database/?item=27520" TargetMode="External"/><Relationship Id="rId8" Type="http://schemas.openxmlformats.org/officeDocument/2006/relationships/hyperlink" Target="https://www.burning-crusade.com/database/?item=29386" TargetMode="External"/><Relationship Id="rId73" Type="http://schemas.openxmlformats.org/officeDocument/2006/relationships/hyperlink" Target="https://www.burning-crusade.com/database/?item=27436" TargetMode="External"/><Relationship Id="rId72" Type="http://schemas.openxmlformats.org/officeDocument/2006/relationships/hyperlink" Target="https://www.burning-crusade.com/database/?item=24088" TargetMode="External"/><Relationship Id="rId75" Type="http://schemas.openxmlformats.org/officeDocument/2006/relationships/hyperlink" Target="https://www.burning-crusade.com/database/?item=31858" TargetMode="External"/><Relationship Id="rId74" Type="http://schemas.openxmlformats.org/officeDocument/2006/relationships/hyperlink" Target="https://www.burning-crusade.com/database/?item=29323" TargetMode="External"/><Relationship Id="rId77" Type="http://schemas.openxmlformats.org/officeDocument/2006/relationships/hyperlink" Target="https://www.burning-crusade.com/database/?item=29387" TargetMode="External"/><Relationship Id="rId76" Type="http://schemas.openxmlformats.org/officeDocument/2006/relationships/hyperlink" Target="https://www.burning-crusade.com/database/?item=31859" TargetMode="External"/><Relationship Id="rId79" Type="http://schemas.openxmlformats.org/officeDocument/2006/relationships/hyperlink" Target="https://www.burning-crusade.com/database/?item=27529" TargetMode="External"/><Relationship Id="rId78" Type="http://schemas.openxmlformats.org/officeDocument/2006/relationships/hyperlink" Target="https://www.burning-crusade.com/database/?item=27770" TargetMode="External"/><Relationship Id="rId71" Type="http://schemas.openxmlformats.org/officeDocument/2006/relationships/hyperlink" Target="https://www.burning-crusade.com/database/?item=31924" TargetMode="External"/><Relationship Id="rId70" Type="http://schemas.openxmlformats.org/officeDocument/2006/relationships/hyperlink" Target="https://www.burning-crusade.com/database/?item=31078" TargetMode="External"/><Relationship Id="rId62" Type="http://schemas.openxmlformats.org/officeDocument/2006/relationships/hyperlink" Target="https://www.burning-crusade.com/database/?item=28318" TargetMode="External"/><Relationship Id="rId61" Type="http://schemas.openxmlformats.org/officeDocument/2006/relationships/hyperlink" Target="https://www.burning-crusade.com/database/?item=28176" TargetMode="External"/><Relationship Id="rId64" Type="http://schemas.openxmlformats.org/officeDocument/2006/relationships/hyperlink" Target="https://www.burning-crusade.com/database/?item=30386" TargetMode="External"/><Relationship Id="rId63" Type="http://schemas.openxmlformats.org/officeDocument/2006/relationships/hyperlink" Target="https://www.burning-crusade.com/database/?item=29325" TargetMode="External"/><Relationship Id="rId66" Type="http://schemas.openxmlformats.org/officeDocument/2006/relationships/hyperlink" Target="https://www.burning-crusade.com/database/?item=27822" TargetMode="External"/><Relationship Id="rId65" Type="http://schemas.openxmlformats.org/officeDocument/2006/relationships/hyperlink" Target="https://www.burning-crusade.com/database/?item=31319" TargetMode="External"/><Relationship Id="rId68" Type="http://schemas.openxmlformats.org/officeDocument/2006/relationships/hyperlink" Target="https://www.burning-crusade.com/database/?item=30006" TargetMode="External"/><Relationship Id="rId67" Type="http://schemas.openxmlformats.org/officeDocument/2006/relationships/hyperlink" Target="https://www.burning-crusade.com/database/?item=28407" TargetMode="External"/><Relationship Id="rId60" Type="http://schemas.openxmlformats.org/officeDocument/2006/relationships/hyperlink" Target="https://www.burning-crusade.com/database/?item=32866" TargetMode="External"/><Relationship Id="rId69" Type="http://schemas.openxmlformats.org/officeDocument/2006/relationships/hyperlink" Target="https://www.burning-crusade.com/database/?item=29384" TargetMode="External"/><Relationship Id="rId51" Type="http://schemas.openxmlformats.org/officeDocument/2006/relationships/hyperlink" Target="https://www.burning-crusade.com/database/?item=30380" TargetMode="External"/><Relationship Id="rId50" Type="http://schemas.openxmlformats.org/officeDocument/2006/relationships/hyperlink" Target="https://www.burning-crusade.com/database/?item=29238" TargetMode="External"/><Relationship Id="rId53" Type="http://schemas.openxmlformats.org/officeDocument/2006/relationships/hyperlink" Target="https://www.burning-crusade.com/database/?item=29184" TargetMode="External"/><Relationship Id="rId52" Type="http://schemas.openxmlformats.org/officeDocument/2006/relationships/hyperlink" Target="https://www.burning-crusade.com/database/?item=25922" TargetMode="External"/><Relationship Id="rId55" Type="http://schemas.openxmlformats.org/officeDocument/2006/relationships/hyperlink" Target="https://www.burning-crusade.com/database/?item=27527" TargetMode="External"/><Relationship Id="rId54" Type="http://schemas.openxmlformats.org/officeDocument/2006/relationships/hyperlink" Target="https://www.burning-crusade.com/database/?item=23518" TargetMode="External"/><Relationship Id="rId57" Type="http://schemas.openxmlformats.org/officeDocument/2006/relationships/hyperlink" Target="https://www.burning-crusade.com/database/?item=27977" TargetMode="External"/><Relationship Id="rId56" Type="http://schemas.openxmlformats.org/officeDocument/2006/relationships/hyperlink" Target="https://www.burning-crusade.com/database/?item=29783" TargetMode="External"/><Relationship Id="rId59" Type="http://schemas.openxmlformats.org/officeDocument/2006/relationships/hyperlink" Target="https://www.burning-crusade.com/database/?item=27813" TargetMode="External"/><Relationship Id="rId58" Type="http://schemas.openxmlformats.org/officeDocument/2006/relationships/hyperlink" Target="https://www.burning-crusade.com/database/?item=29239" TargetMode="External"/><Relationship Id="rId107" Type="http://schemas.openxmlformats.org/officeDocument/2006/relationships/hyperlink" Target="https://www.burning-crusade.com/database/?item=32082" TargetMode="External"/><Relationship Id="rId106" Type="http://schemas.openxmlformats.org/officeDocument/2006/relationships/hyperlink" Target="https://www.burning-crusade.com/database/?item=29266" TargetMode="External"/><Relationship Id="rId105" Type="http://schemas.openxmlformats.org/officeDocument/2006/relationships/hyperlink" Target="https://www.burning-crusade.com/database/?item=29176" TargetMode="External"/><Relationship Id="rId104" Type="http://schemas.openxmlformats.org/officeDocument/2006/relationships/hyperlink" Target="https://www.burning-crusade.com/database/?item=28358" TargetMode="External"/><Relationship Id="rId109" Type="http://schemas.openxmlformats.org/officeDocument/2006/relationships/hyperlink" Target="https://www.burning-crusade.com/database/?item=27449" TargetMode="External"/><Relationship Id="rId108" Type="http://schemas.openxmlformats.org/officeDocument/2006/relationships/hyperlink" Target="https://www.burning-crusade.com/database/?item=28316" TargetMode="External"/><Relationship Id="rId103" Type="http://schemas.openxmlformats.org/officeDocument/2006/relationships/hyperlink" Target="https://www.burning-crusade.com/database/?item=25772" TargetMode="External"/><Relationship Id="rId102" Type="http://schemas.openxmlformats.org/officeDocument/2006/relationships/hyperlink" Target="https://www.burning-crusade.com/database/?item=27490" TargetMode="External"/><Relationship Id="rId101" Type="http://schemas.openxmlformats.org/officeDocument/2006/relationships/hyperlink" Target="https://www.burning-crusade.com/database/?item=27980" TargetMode="External"/><Relationship Id="rId100" Type="http://schemas.openxmlformats.org/officeDocument/2006/relationships/hyperlink" Target="https://www.burning-crusade.com/database/?item=27476" TargetMode="External"/><Relationship Id="rId95" Type="http://schemas.openxmlformats.org/officeDocument/2006/relationships/hyperlink" Target="https://www.burning-crusade.com/database/?item=28425" TargetMode="External"/><Relationship Id="rId94" Type="http://schemas.openxmlformats.org/officeDocument/2006/relationships/hyperlink" Target="https://www.burning-crusade.com/database/?item=29362" TargetMode="External"/><Relationship Id="rId97" Type="http://schemas.openxmlformats.org/officeDocument/2006/relationships/hyperlink" Target="https://www.burning-crusade.com/database/?item=29156" TargetMode="External"/><Relationship Id="rId96" Type="http://schemas.openxmlformats.org/officeDocument/2006/relationships/hyperlink" Target="https://www.burning-crusade.com/database/?item=29165" TargetMode="External"/><Relationship Id="rId99" Type="http://schemas.openxmlformats.org/officeDocument/2006/relationships/hyperlink" Target="https://www.burning-crusade.com/database/?item=28400" TargetMode="External"/><Relationship Id="rId98" Type="http://schemas.openxmlformats.org/officeDocument/2006/relationships/hyperlink" Target="https://www.burning-crusade.com/database/?item=31071" TargetMode="External"/><Relationship Id="rId91" Type="http://schemas.openxmlformats.org/officeDocument/2006/relationships/hyperlink" Target="https://www.burning-crusade.com/database/?item=27987" TargetMode="External"/><Relationship Id="rId90" Type="http://schemas.openxmlformats.org/officeDocument/2006/relationships/hyperlink" Target="https://www.burning-crusade.com/database/?item=29115" TargetMode="External"/><Relationship Id="rId93" Type="http://schemas.openxmlformats.org/officeDocument/2006/relationships/hyperlink" Target="https://www.burning-crusade.com/database/?item=27794" TargetMode="External"/><Relationship Id="rId92" Type="http://schemas.openxmlformats.org/officeDocument/2006/relationships/hyperlink" Target="https://www.burning-crusade.com/database/?item=28258" TargetMode="External"/><Relationship Id="rId110" Type="http://schemas.openxmlformats.org/officeDocument/2006/relationships/hyperlink" Target="https://www.burning-crusade.com/database/?item=27887" TargetMode="External"/><Relationship Id="rId113" Type="http://schemas.openxmlformats.org/officeDocument/2006/relationships/vmlDrawing" Target="../drawings/vmlDrawing12.vml"/><Relationship Id="rId112" Type="http://schemas.openxmlformats.org/officeDocument/2006/relationships/drawing" Target="../drawings/drawing15.xml"/><Relationship Id="rId111" Type="http://schemas.openxmlformats.org/officeDocument/2006/relationships/hyperlink" Target="https://www.burning-crusade.com/database/?item=31200" TargetMode="External"/></Relationships>
</file>

<file path=xl/worksheets/_rels/sheet16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urning-crusade.com/database/?item=29354" TargetMode="External"/><Relationship Id="rId42" Type="http://schemas.openxmlformats.org/officeDocument/2006/relationships/hyperlink" Target="https://www.burning-crusade.com/database/?item=25805" TargetMode="External"/><Relationship Id="rId41" Type="http://schemas.openxmlformats.org/officeDocument/2006/relationships/hyperlink" Target="https://www.burning-crusade.com/database/?item=27946" TargetMode="External"/><Relationship Id="rId44" Type="http://schemas.openxmlformats.org/officeDocument/2006/relationships/hyperlink" Target="https://www.burning-crusade.com/database/?item=31465" TargetMode="External"/><Relationship Id="rId43" Type="http://schemas.openxmlformats.org/officeDocument/2006/relationships/hyperlink" Target="https://www.burning-crusade.com/database/?item=25810" TargetMode="External"/><Relationship Id="rId46" Type="http://schemas.openxmlformats.org/officeDocument/2006/relationships/hyperlink" Target="https://www.burning-crusade.com/database/?item=27789" TargetMode="External"/><Relationship Id="rId45" Type="http://schemas.openxmlformats.org/officeDocument/2006/relationships/hyperlink" Target="https://www.burning-crusade.com/database/?item=28373" TargetMode="External"/><Relationship Id="rId48" Type="http://schemas.openxmlformats.org/officeDocument/2006/relationships/hyperlink" Target="https://www.burning-crusade.com/database/?item=27448" TargetMode="External"/><Relationship Id="rId47" Type="http://schemas.openxmlformats.org/officeDocument/2006/relationships/hyperlink" Target="https://www.burning-crusade.com/database/?item=24254" TargetMode="External"/><Relationship Id="rId49" Type="http://schemas.openxmlformats.org/officeDocument/2006/relationships/hyperlink" Target="https://www.burning-crusade.com/database/?item=21875" TargetMode="External"/><Relationship Id="rId31" Type="http://schemas.openxmlformats.org/officeDocument/2006/relationships/hyperlink" Target="https://www.burning-crusade.com/database/?item=27539" TargetMode="External"/><Relationship Id="rId30" Type="http://schemas.openxmlformats.org/officeDocument/2006/relationships/hyperlink" Target="https://www.burning-crusade.com/database/?item=27737" TargetMode="External"/><Relationship Id="rId33" Type="http://schemas.openxmlformats.org/officeDocument/2006/relationships/hyperlink" Target="https://www.burning-crusade.com/database/?item=27826" TargetMode="External"/><Relationship Id="rId32" Type="http://schemas.openxmlformats.org/officeDocument/2006/relationships/hyperlink" Target="https://www.burning-crusade.com/database/?item=27433" TargetMode="External"/><Relationship Id="rId35" Type="http://schemas.openxmlformats.org/officeDocument/2006/relationships/hyperlink" Target="https://www.burning-crusade.com/database/?item=28340" TargetMode="External"/><Relationship Id="rId34" Type="http://schemas.openxmlformats.org/officeDocument/2006/relationships/hyperlink" Target="https://www.burning-crusade.com/database/?item=28250" TargetMode="External"/><Relationship Id="rId37" Type="http://schemas.openxmlformats.org/officeDocument/2006/relationships/hyperlink" Target="https://www.burning-crusade.com/database/?item=31115" TargetMode="External"/><Relationship Id="rId36" Type="http://schemas.openxmlformats.org/officeDocument/2006/relationships/hyperlink" Target="https://www.burning-crusade.com/database/?item=31294" TargetMode="External"/><Relationship Id="rId39" Type="http://schemas.openxmlformats.org/officeDocument/2006/relationships/hyperlink" Target="https://www.burning-crusade.com/database/?item=29375" TargetMode="External"/><Relationship Id="rId38" Type="http://schemas.openxmlformats.org/officeDocument/2006/relationships/hyperlink" Target="https://www.burning-crusade.com/database/?item=31329" TargetMode="External"/><Relationship Id="rId20" Type="http://schemas.openxmlformats.org/officeDocument/2006/relationships/hyperlink" Target="https://www.burning-crusade.com/database/?item=27766" TargetMode="External"/><Relationship Id="rId22" Type="http://schemas.openxmlformats.org/officeDocument/2006/relationships/hyperlink" Target="https://www.burning-crusade.com/database/?item=28233" TargetMode="External"/><Relationship Id="rId21" Type="http://schemas.openxmlformats.org/officeDocument/2006/relationships/hyperlink" Target="https://www.burning-crusade.com/database/?item=28419" TargetMode="External"/><Relationship Id="rId24" Type="http://schemas.openxmlformats.org/officeDocument/2006/relationships/hyperlink" Target="https://www.burning-crusade.com/database/?item=25564" TargetMode="External"/><Relationship Id="rId23" Type="http://schemas.openxmlformats.org/officeDocument/2006/relationships/hyperlink" Target="https://www.burning-crusade.com/database/?item=27440" TargetMode="External"/><Relationship Id="rId26" Type="http://schemas.openxmlformats.org/officeDocument/2006/relationships/hyperlink" Target="https://www.burning-crusade.com/database/?item=31749" TargetMode="External"/><Relationship Id="rId25" Type="http://schemas.openxmlformats.org/officeDocument/2006/relationships/hyperlink" Target="https://www.burning-crusade.com/database/?item=29347" TargetMode="External"/><Relationship Id="rId28" Type="http://schemas.openxmlformats.org/officeDocument/2006/relationships/hyperlink" Target="https://www.burning-crusade.com/database/?item=21874" TargetMode="External"/><Relationship Id="rId27" Type="http://schemas.openxmlformats.org/officeDocument/2006/relationships/hyperlink" Target="https://www.burning-crusade.com/database/?item=31619" TargetMode="External"/><Relationship Id="rId29" Type="http://schemas.openxmlformats.org/officeDocument/2006/relationships/hyperlink" Target="https://www.burning-crusade.com/database/?item=27775" TargetMode="External"/><Relationship Id="rId11" Type="http://schemas.openxmlformats.org/officeDocument/2006/relationships/hyperlink" Target="https://www.burning-crusade.com/database/?item=29174" TargetMode="External"/><Relationship Id="rId10" Type="http://schemas.openxmlformats.org/officeDocument/2006/relationships/hyperlink" Target="https://www.burning-crusade.com/database/?item=29505" TargetMode="External"/><Relationship Id="rId13" Type="http://schemas.openxmlformats.org/officeDocument/2006/relationships/hyperlink" Target="https://www.burning-crusade.com/database/?item=29374" TargetMode="External"/><Relationship Id="rId12" Type="http://schemas.openxmlformats.org/officeDocument/2006/relationships/hyperlink" Target="https://www.burning-crusade.com/database/?item=27790" TargetMode="External"/><Relationship Id="rId15" Type="http://schemas.openxmlformats.org/officeDocument/2006/relationships/hyperlink" Target="https://www.burning-crusade.com/database/?item=28245" TargetMode="External"/><Relationship Id="rId14" Type="http://schemas.openxmlformats.org/officeDocument/2006/relationships/hyperlink" Target="https://www.burning-crusade.com/database/?item=32531" TargetMode="External"/><Relationship Id="rId17" Type="http://schemas.openxmlformats.org/officeDocument/2006/relationships/hyperlink" Target="https://www.burning-crusade.com/database/?item=30377" TargetMode="External"/><Relationship Id="rId16" Type="http://schemas.openxmlformats.org/officeDocument/2006/relationships/hyperlink" Target="https://www.burning-crusade.com/database/?item=29334" TargetMode="External"/><Relationship Id="rId19" Type="http://schemas.openxmlformats.org/officeDocument/2006/relationships/hyperlink" Target="https://www.burning-crusade.com/database/?item=24110" TargetMode="External"/><Relationship Id="rId18" Type="http://schemas.openxmlformats.org/officeDocument/2006/relationships/hyperlink" Target="https://www.burning-crusade.com/database/?item=31691" TargetMode="External"/><Relationship Id="rId84" Type="http://schemas.openxmlformats.org/officeDocument/2006/relationships/hyperlink" Target="https://www.burning-crusade.com/database/?item=21873" TargetMode="External"/><Relationship Id="rId83" Type="http://schemas.openxmlformats.org/officeDocument/2006/relationships/hyperlink" Target="https://www.burning-crusade.com/database/?item=29315" TargetMode="External"/><Relationship Id="rId86" Type="http://schemas.openxmlformats.org/officeDocument/2006/relationships/hyperlink" Target="https://www.burning-crusade.com/database/?item=29250" TargetMode="External"/><Relationship Id="rId85" Type="http://schemas.openxmlformats.org/officeDocument/2006/relationships/hyperlink" Target="https://www.burning-crusade.com/database/?item=29524" TargetMode="External"/><Relationship Id="rId88" Type="http://schemas.openxmlformats.org/officeDocument/2006/relationships/hyperlink" Target="https://www.burning-crusade.com/database/?item=27542" TargetMode="External"/><Relationship Id="rId150" Type="http://schemas.openxmlformats.org/officeDocument/2006/relationships/hyperlink" Target="https://www.burning-crusade.com/database/?item=28216" TargetMode="External"/><Relationship Id="rId87" Type="http://schemas.openxmlformats.org/officeDocument/2006/relationships/hyperlink" Target="https://www.burning-crusade.com/database/?item=27835" TargetMode="External"/><Relationship Id="rId89" Type="http://schemas.openxmlformats.org/officeDocument/2006/relationships/hyperlink" Target="https://www.burning-crusade.com/database/?item=28398" TargetMode="External"/><Relationship Id="rId80" Type="http://schemas.openxmlformats.org/officeDocument/2006/relationships/hyperlink" Target="https://www.burning-crusade.com/database/?item=25791" TargetMode="External"/><Relationship Id="rId82" Type="http://schemas.openxmlformats.org/officeDocument/2006/relationships/hyperlink" Target="https://www.burning-crusade.com/database/?item=27536" TargetMode="External"/><Relationship Id="rId81" Type="http://schemas.openxmlformats.org/officeDocument/2006/relationships/hyperlink" Target="https://www.burning-crusade.com/database/?item=29327" TargetMode="External"/><Relationship Id="rId1" Type="http://schemas.openxmlformats.org/officeDocument/2006/relationships/hyperlink" Target="https://www.burning-crusade.com/database/?item=32472" TargetMode="External"/><Relationship Id="rId2" Type="http://schemas.openxmlformats.org/officeDocument/2006/relationships/hyperlink" Target="https://www.burning-crusade.com/database/?item=31616" TargetMode="External"/><Relationship Id="rId3" Type="http://schemas.openxmlformats.org/officeDocument/2006/relationships/hyperlink" Target="https://www.burning-crusade.com/database/?item=28413" TargetMode="External"/><Relationship Id="rId149" Type="http://schemas.openxmlformats.org/officeDocument/2006/relationships/hyperlink" Target="https://www.burning-crusade.com/database/?item=27538" TargetMode="External"/><Relationship Id="rId4" Type="http://schemas.openxmlformats.org/officeDocument/2006/relationships/hyperlink" Target="https://www.burning-crusade.com/database/?item=28348" TargetMode="External"/><Relationship Id="rId148" Type="http://schemas.openxmlformats.org/officeDocument/2006/relationships/hyperlink" Target="https://www.burning-crusade.com/database/?item=28257" TargetMode="External"/><Relationship Id="rId9" Type="http://schemas.openxmlformats.org/officeDocument/2006/relationships/hyperlink" Target="https://www.burning-crusade.com/database/?item=27409" TargetMode="External"/><Relationship Id="rId143" Type="http://schemas.openxmlformats.org/officeDocument/2006/relationships/hyperlink" Target="https://www.burning-crusade.com/database/?item=32451" TargetMode="External"/><Relationship Id="rId142" Type="http://schemas.openxmlformats.org/officeDocument/2006/relationships/hyperlink" Target="https://www.burning-crusade.com/database/?item=28356" TargetMode="External"/><Relationship Id="rId141" Type="http://schemas.openxmlformats.org/officeDocument/2006/relationships/hyperlink" Target="https://www.burning-crusade.com/database/?item=28296" TargetMode="External"/><Relationship Id="rId140" Type="http://schemas.openxmlformats.org/officeDocument/2006/relationships/hyperlink" Target="https://www.burning-crusade.com/database/?item=25644" TargetMode="External"/><Relationship Id="rId5" Type="http://schemas.openxmlformats.org/officeDocument/2006/relationships/hyperlink" Target="https://www.burning-crusade.com/database/?item=24264" TargetMode="External"/><Relationship Id="rId147" Type="http://schemas.openxmlformats.org/officeDocument/2006/relationships/hyperlink" Target="https://www.burning-crusade.com/database/?item=29175" TargetMode="External"/><Relationship Id="rId6" Type="http://schemas.openxmlformats.org/officeDocument/2006/relationships/hyperlink" Target="https://www.burning-crusade.com/database/?item=29508" TargetMode="External"/><Relationship Id="rId146" Type="http://schemas.openxmlformats.org/officeDocument/2006/relationships/hyperlink" Target="https://www.burning-crusade.com/database/?item=31342" TargetMode="External"/><Relationship Id="rId7" Type="http://schemas.openxmlformats.org/officeDocument/2006/relationships/hyperlink" Target="https://www.burning-crusade.com/database/?item=31110" TargetMode="External"/><Relationship Id="rId145" Type="http://schemas.openxmlformats.org/officeDocument/2006/relationships/hyperlink" Target="https://www.burning-crusade.com/database/?item=29353" TargetMode="External"/><Relationship Id="rId8" Type="http://schemas.openxmlformats.org/officeDocument/2006/relationships/hyperlink" Target="https://www.burning-crusade.com/database/?item=27759" TargetMode="External"/><Relationship Id="rId144" Type="http://schemas.openxmlformats.org/officeDocument/2006/relationships/hyperlink" Target="https://www.burning-crusade.com/database/?item=23556" TargetMode="External"/><Relationship Id="rId73" Type="http://schemas.openxmlformats.org/officeDocument/2006/relationships/hyperlink" Target="https://www.burning-crusade.com/database/?item=24393" TargetMode="External"/><Relationship Id="rId72" Type="http://schemas.openxmlformats.org/officeDocument/2006/relationships/hyperlink" Target="https://www.burning-crusade.com/database/?item=27447" TargetMode="External"/><Relationship Id="rId75" Type="http://schemas.openxmlformats.org/officeDocument/2006/relationships/hyperlink" Target="https://www.burning-crusade.com/database/?item=28304" TargetMode="External"/><Relationship Id="rId74" Type="http://schemas.openxmlformats.org/officeDocument/2006/relationships/hyperlink" Target="https://www.burning-crusade.com/database/?item=29506" TargetMode="External"/><Relationship Id="rId77" Type="http://schemas.openxmlformats.org/officeDocument/2006/relationships/hyperlink" Target="https://www.burning-crusade.com/database/?item=27806" TargetMode="External"/><Relationship Id="rId76" Type="http://schemas.openxmlformats.org/officeDocument/2006/relationships/hyperlink" Target="https://www.burning-crusade.com/database/?item=31614" TargetMode="External"/><Relationship Id="rId79" Type="http://schemas.openxmlformats.org/officeDocument/2006/relationships/hyperlink" Target="https://www.burning-crusade.com/database/?item=28268" TargetMode="External"/><Relationship Id="rId78" Type="http://schemas.openxmlformats.org/officeDocument/2006/relationships/hyperlink" Target="https://www.burning-crusade.com/database/?item=27457" TargetMode="External"/><Relationship Id="rId71" Type="http://schemas.openxmlformats.org/officeDocument/2006/relationships/hyperlink" Target="https://www.burning-crusade.com/database/?item=30400" TargetMode="External"/><Relationship Id="rId70" Type="http://schemas.openxmlformats.org/officeDocument/2006/relationships/hyperlink" Target="https://www.burning-crusade.com/database/?item=28029" TargetMode="External"/><Relationship Id="rId139" Type="http://schemas.openxmlformats.org/officeDocument/2006/relationships/hyperlink" Target="https://www.burning-crusade.com/database/?item=24390" TargetMode="External"/><Relationship Id="rId138" Type="http://schemas.openxmlformats.org/officeDocument/2006/relationships/hyperlink" Target="https://www.burning-crusade.com/database/?item=28040" TargetMode="External"/><Relationship Id="rId137" Type="http://schemas.openxmlformats.org/officeDocument/2006/relationships/hyperlink" Target="https://www.burning-crusade.com/database/?item=25634" TargetMode="External"/><Relationship Id="rId132" Type="http://schemas.openxmlformats.org/officeDocument/2006/relationships/hyperlink" Target="https://www.burning-crusade.com/database/?item=28370" TargetMode="External"/><Relationship Id="rId131" Type="http://schemas.openxmlformats.org/officeDocument/2006/relationships/hyperlink" Target="https://www.burning-crusade.com/database/?item=30841" TargetMode="External"/><Relationship Id="rId130" Type="http://schemas.openxmlformats.org/officeDocument/2006/relationships/hyperlink" Target="https://www.burning-crusade.com/database/?item=28190" TargetMode="External"/><Relationship Id="rId136" Type="http://schemas.openxmlformats.org/officeDocument/2006/relationships/hyperlink" Target="https://www.burning-crusade.com/database/?item=29179" TargetMode="External"/><Relationship Id="rId135" Type="http://schemas.openxmlformats.org/officeDocument/2006/relationships/hyperlink" Target="https://www.burning-crusade.com/database/?item=27828" TargetMode="External"/><Relationship Id="rId134" Type="http://schemas.openxmlformats.org/officeDocument/2006/relationships/hyperlink" Target="https://www.burning-crusade.com/database/?item=24127" TargetMode="External"/><Relationship Id="rId133" Type="http://schemas.openxmlformats.org/officeDocument/2006/relationships/hyperlink" Target="https://www.burning-crusade.com/database/?item=13503" TargetMode="External"/><Relationship Id="rId62" Type="http://schemas.openxmlformats.org/officeDocument/2006/relationships/hyperlink" Target="https://www.burning-crusade.com/database/?item=23539" TargetMode="External"/><Relationship Id="rId61" Type="http://schemas.openxmlformats.org/officeDocument/2006/relationships/hyperlink" Target="https://www.burning-crusade.com/database/?item=29523" TargetMode="External"/><Relationship Id="rId64" Type="http://schemas.openxmlformats.org/officeDocument/2006/relationships/hyperlink" Target="https://www.burning-crusade.com/database/?item=27489" TargetMode="External"/><Relationship Id="rId63" Type="http://schemas.openxmlformats.org/officeDocument/2006/relationships/hyperlink" Target="https://www.burning-crusade.com/database/?item=29249" TargetMode="External"/><Relationship Id="rId66" Type="http://schemas.openxmlformats.org/officeDocument/2006/relationships/hyperlink" Target="https://www.burning-crusade.com/database/?item=28194" TargetMode="External"/><Relationship Id="rId65" Type="http://schemas.openxmlformats.org/officeDocument/2006/relationships/hyperlink" Target="https://www.burning-crusade.com/database/?item=29183" TargetMode="External"/><Relationship Id="rId68" Type="http://schemas.openxmlformats.org/officeDocument/2006/relationships/hyperlink" Target="https://www.burning-crusade.com/database/?item=28174" TargetMode="External"/><Relationship Id="rId67" Type="http://schemas.openxmlformats.org/officeDocument/2006/relationships/hyperlink" Target="https://www.burning-crusade.com/database/?item=27827" TargetMode="External"/><Relationship Id="rId60" Type="http://schemas.openxmlformats.org/officeDocument/2006/relationships/hyperlink" Target="https://www.burning-crusade.com/database/?item=29781" TargetMode="External"/><Relationship Id="rId165" Type="http://schemas.openxmlformats.org/officeDocument/2006/relationships/drawing" Target="../drawings/drawing16.xml"/><Relationship Id="rId69" Type="http://schemas.openxmlformats.org/officeDocument/2006/relationships/hyperlink" Target="https://www.burning-crusade.com/database/?item=27452" TargetMode="External"/><Relationship Id="rId164" Type="http://schemas.openxmlformats.org/officeDocument/2006/relationships/hyperlink" Target="https://www.burning-crusade.com/database/?item=31732" TargetMode="External"/><Relationship Id="rId163" Type="http://schemas.openxmlformats.org/officeDocument/2006/relationships/hyperlink" Target="https://www.burning-crusade.com/database/?item=28213" TargetMode="External"/><Relationship Id="rId162" Type="http://schemas.openxmlformats.org/officeDocument/2006/relationships/hyperlink" Target="https://www.burning-crusade.com/database/?item=27477" TargetMode="External"/><Relationship Id="rId51" Type="http://schemas.openxmlformats.org/officeDocument/2006/relationships/hyperlink" Target="https://www.burning-crusade.com/database/?item=31613" TargetMode="External"/><Relationship Id="rId50" Type="http://schemas.openxmlformats.org/officeDocument/2006/relationships/hyperlink" Target="https://www.burning-crusade.com/database/?item=29522" TargetMode="External"/><Relationship Id="rId53" Type="http://schemas.openxmlformats.org/officeDocument/2006/relationships/hyperlink" Target="https://www.burning-crusade.com/database/?item=28202" TargetMode="External"/><Relationship Id="rId52" Type="http://schemas.openxmlformats.org/officeDocument/2006/relationships/hyperlink" Target="https://www.burning-crusade.com/database/?item=28230" TargetMode="External"/><Relationship Id="rId55" Type="http://schemas.openxmlformats.org/officeDocument/2006/relationships/hyperlink" Target="https://www.burning-crusade.com/database/?item=27506" TargetMode="External"/><Relationship Id="rId161" Type="http://schemas.openxmlformats.org/officeDocument/2006/relationships/hyperlink" Target="https://www.burning-crusade.com/database/?item=28387" TargetMode="External"/><Relationship Id="rId54" Type="http://schemas.openxmlformats.org/officeDocument/2006/relationships/hyperlink" Target="https://www.burning-crusade.com/database/?item=27456" TargetMode="External"/><Relationship Id="rId160" Type="http://schemas.openxmlformats.org/officeDocument/2006/relationships/hyperlink" Target="https://www.burning-crusade.com/database/?item=29274" TargetMode="External"/><Relationship Id="rId57" Type="http://schemas.openxmlformats.org/officeDocument/2006/relationships/hyperlink" Target="https://www.burning-crusade.com/database/?item=30298" TargetMode="External"/><Relationship Id="rId56" Type="http://schemas.openxmlformats.org/officeDocument/2006/relationships/hyperlink" Target="https://www.burning-crusade.com/database/?item=27912" TargetMode="External"/><Relationship Id="rId159" Type="http://schemas.openxmlformats.org/officeDocument/2006/relationships/hyperlink" Target="https://www.burning-crusade.com/database/?item=31292" TargetMode="External"/><Relationship Id="rId59" Type="http://schemas.openxmlformats.org/officeDocument/2006/relationships/hyperlink" Target="https://www.burning-crusade.com/database/?item=23527" TargetMode="External"/><Relationship Id="rId154" Type="http://schemas.openxmlformats.org/officeDocument/2006/relationships/hyperlink" Target="https://www.burning-crusade.com/database/?item=27876" TargetMode="External"/><Relationship Id="rId58" Type="http://schemas.openxmlformats.org/officeDocument/2006/relationships/hyperlink" Target="https://www.burning-crusade.com/database/?item=27897" TargetMode="External"/><Relationship Id="rId153" Type="http://schemas.openxmlformats.org/officeDocument/2006/relationships/hyperlink" Target="https://www.burning-crusade.com/database/?item=28322" TargetMode="External"/><Relationship Id="rId152" Type="http://schemas.openxmlformats.org/officeDocument/2006/relationships/hyperlink" Target="https://www.burning-crusade.com/database/?item=31013" TargetMode="External"/><Relationship Id="rId151" Type="http://schemas.openxmlformats.org/officeDocument/2006/relationships/hyperlink" Target="https://www.burning-crusade.com/database/?item=31304" TargetMode="External"/><Relationship Id="rId158" Type="http://schemas.openxmlformats.org/officeDocument/2006/relationships/hyperlink" Target="https://www.burning-crusade.com/database/?item=27714" TargetMode="External"/><Relationship Id="rId157" Type="http://schemas.openxmlformats.org/officeDocument/2006/relationships/hyperlink" Target="https://www.burning-crusade.com/database/?item=29170" TargetMode="External"/><Relationship Id="rId156" Type="http://schemas.openxmlformats.org/officeDocument/2006/relationships/hyperlink" Target="https://www.burning-crusade.com/database/?item=25774" TargetMode="External"/><Relationship Id="rId155" Type="http://schemas.openxmlformats.org/officeDocument/2006/relationships/hyperlink" Target="https://www.burning-crusade.com/database/?item=25759" TargetMode="External"/><Relationship Id="rId107" Type="http://schemas.openxmlformats.org/officeDocument/2006/relationships/hyperlink" Target="https://www.burning-crusade.com/database/?item=27873" TargetMode="External"/><Relationship Id="rId106" Type="http://schemas.openxmlformats.org/officeDocument/2006/relationships/hyperlink" Target="https://www.burning-crusade.com/database/?item=30256" TargetMode="External"/><Relationship Id="rId105" Type="http://schemas.openxmlformats.org/officeDocument/2006/relationships/hyperlink" Target="https://www.burning-crusade.com/database/?item=27800" TargetMode="External"/><Relationship Id="rId104" Type="http://schemas.openxmlformats.org/officeDocument/2006/relationships/hyperlink" Target="https://www.burning-crusade.com/database/?item=27458" TargetMode="External"/><Relationship Id="rId109" Type="http://schemas.openxmlformats.org/officeDocument/2006/relationships/hyperlink" Target="https://www.burning-crusade.com/database/?item=27411" TargetMode="External"/><Relationship Id="rId108" Type="http://schemas.openxmlformats.org/officeDocument/2006/relationships/hyperlink" Target="https://www.burning-crusade.com/database/?item=23523" TargetMode="External"/><Relationship Id="rId103" Type="http://schemas.openxmlformats.org/officeDocument/2006/relationships/hyperlink" Target="https://www.burning-crusade.com/database/?item=30299" TargetMode="External"/><Relationship Id="rId102" Type="http://schemas.openxmlformats.org/officeDocument/2006/relationships/hyperlink" Target="https://www.burning-crusade.com/database/?item=27748" TargetMode="External"/><Relationship Id="rId101" Type="http://schemas.openxmlformats.org/officeDocument/2006/relationships/hyperlink" Target="https://www.burning-crusade.com/database/?item=31618" TargetMode="External"/><Relationship Id="rId100" Type="http://schemas.openxmlformats.org/officeDocument/2006/relationships/hyperlink" Target="https://www.burning-crusade.com/database/?item=27875" TargetMode="External"/><Relationship Id="rId129" Type="http://schemas.openxmlformats.org/officeDocument/2006/relationships/hyperlink" Target="https://www.burning-crusade.com/database/?item=29376" TargetMode="External"/><Relationship Id="rId128" Type="http://schemas.openxmlformats.org/officeDocument/2006/relationships/hyperlink" Target="https://www.burning-crusade.com/database/?item=27996" TargetMode="External"/><Relationship Id="rId127" Type="http://schemas.openxmlformats.org/officeDocument/2006/relationships/hyperlink" Target="https://www.burning-crusade.com/database/?item=29322" TargetMode="External"/><Relationship Id="rId126" Type="http://schemas.openxmlformats.org/officeDocument/2006/relationships/hyperlink" Target="https://www.burning-crusade.com/database/?item=31383" TargetMode="External"/><Relationship Id="rId121" Type="http://schemas.openxmlformats.org/officeDocument/2006/relationships/hyperlink" Target="https://www.burning-crusade.com/database/?item=29169" TargetMode="External"/><Relationship Id="rId120" Type="http://schemas.openxmlformats.org/officeDocument/2006/relationships/hyperlink" Target="https://www.burning-crusade.com/database/?item=29168" TargetMode="External"/><Relationship Id="rId125" Type="http://schemas.openxmlformats.org/officeDocument/2006/relationships/hyperlink" Target="https://www.burning-crusade.com/database/?item=27491" TargetMode="External"/><Relationship Id="rId124" Type="http://schemas.openxmlformats.org/officeDocument/2006/relationships/hyperlink" Target="https://www.burning-crusade.com/database/?item=28259" TargetMode="External"/><Relationship Id="rId123" Type="http://schemas.openxmlformats.org/officeDocument/2006/relationships/hyperlink" Target="https://www.burning-crusade.com/database/?item=27780" TargetMode="External"/><Relationship Id="rId122" Type="http://schemas.openxmlformats.org/officeDocument/2006/relationships/hyperlink" Target="https://www.burning-crusade.com/database/?item=29814" TargetMode="External"/><Relationship Id="rId95" Type="http://schemas.openxmlformats.org/officeDocument/2006/relationships/hyperlink" Target="https://www.burning-crusade.com/database/?item=24261" TargetMode="External"/><Relationship Id="rId94" Type="http://schemas.openxmlformats.org/officeDocument/2006/relationships/hyperlink" Target="https://www.burning-crusade.com/database/?item=30543" TargetMode="External"/><Relationship Id="rId97" Type="http://schemas.openxmlformats.org/officeDocument/2006/relationships/hyperlink" Target="https://www.burning-crusade.com/database/?item=29342" TargetMode="External"/><Relationship Id="rId96" Type="http://schemas.openxmlformats.org/officeDocument/2006/relationships/hyperlink" Target="https://www.burning-crusade.com/database/?item=28218" TargetMode="External"/><Relationship Id="rId99" Type="http://schemas.openxmlformats.org/officeDocument/2006/relationships/hyperlink" Target="https://www.burning-crusade.com/database/?item=31335" TargetMode="External"/><Relationship Id="rId98" Type="http://schemas.openxmlformats.org/officeDocument/2006/relationships/hyperlink" Target="https://www.burning-crusade.com/database/?item=31343" TargetMode="External"/><Relationship Id="rId91" Type="http://schemas.openxmlformats.org/officeDocument/2006/relationships/hyperlink" Target="https://www.burning-crusade.com/database/?item=31202" TargetMode="External"/><Relationship Id="rId90" Type="http://schemas.openxmlformats.org/officeDocument/2006/relationships/hyperlink" Target="https://www.burning-crusade.com/database/?item=27548" TargetMode="External"/><Relationship Id="rId93" Type="http://schemas.openxmlformats.org/officeDocument/2006/relationships/hyperlink" Target="https://www.burning-crusade.com/database/?item=23524" TargetMode="External"/><Relationship Id="rId92" Type="http://schemas.openxmlformats.org/officeDocument/2006/relationships/hyperlink" Target="https://www.burning-crusade.com/database/?item=30463" TargetMode="External"/><Relationship Id="rId118" Type="http://schemas.openxmlformats.org/officeDocument/2006/relationships/hyperlink" Target="https://www.burning-crusade.com/database/?item=29373" TargetMode="External"/><Relationship Id="rId117" Type="http://schemas.openxmlformats.org/officeDocument/2006/relationships/hyperlink" Target="https://www.burning-crusade.com/database/?item=23525" TargetMode="External"/><Relationship Id="rId116" Type="http://schemas.openxmlformats.org/officeDocument/2006/relationships/hyperlink" Target="https://www.burning-crusade.com/database/?item=27919" TargetMode="External"/><Relationship Id="rId115" Type="http://schemas.openxmlformats.org/officeDocument/2006/relationships/hyperlink" Target="https://www.burning-crusade.com/database/?item=28251" TargetMode="External"/><Relationship Id="rId119" Type="http://schemas.openxmlformats.org/officeDocument/2006/relationships/hyperlink" Target="https://www.burning-crusade.com/database/?item=31923" TargetMode="External"/><Relationship Id="rId110" Type="http://schemas.openxmlformats.org/officeDocument/2006/relationships/hyperlink" Target="https://www.burning-crusade.com/database/?item=29251" TargetMode="External"/><Relationship Id="rId114" Type="http://schemas.openxmlformats.org/officeDocument/2006/relationships/hyperlink" Target="https://www.burning-crusade.com/database/?item=25792" TargetMode="External"/><Relationship Id="rId113" Type="http://schemas.openxmlformats.org/officeDocument/2006/relationships/hyperlink" Target="https://www.burning-crusade.com/database/?item=27525" TargetMode="External"/><Relationship Id="rId112" Type="http://schemas.openxmlformats.org/officeDocument/2006/relationships/hyperlink" Target="https://www.burning-crusade.com/database/?item=27549" TargetMode="External"/><Relationship Id="rId111" Type="http://schemas.openxmlformats.org/officeDocument/2006/relationships/hyperlink" Target="https://www.burning-crusade.com/database/?item=28221" TargetMode="External"/></Relationships>
</file>

<file path=xl/worksheets/_rels/sheet17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urning-crusade.com/database/?item=25715" TargetMode="External"/><Relationship Id="rId42" Type="http://schemas.openxmlformats.org/officeDocument/2006/relationships/hyperlink" Target="https://www.burning-crusade.com/database/?item=27878" TargetMode="External"/><Relationship Id="rId41" Type="http://schemas.openxmlformats.org/officeDocument/2006/relationships/hyperlink" Target="https://www.burning-crusade.com/database/?item=24259" TargetMode="External"/><Relationship Id="rId44" Type="http://schemas.openxmlformats.org/officeDocument/2006/relationships/hyperlink" Target="https://www.burning-crusade.com/database/?item=29382" TargetMode="External"/><Relationship Id="rId43" Type="http://schemas.openxmlformats.org/officeDocument/2006/relationships/hyperlink" Target="https://www.burning-crusade.com/database/?item=27892" TargetMode="External"/><Relationship Id="rId46" Type="http://schemas.openxmlformats.org/officeDocument/2006/relationships/hyperlink" Target="https://www.burning-crusade.com/database/?item=28031" TargetMode="External"/><Relationship Id="rId45" Type="http://schemas.openxmlformats.org/officeDocument/2006/relationships/hyperlink" Target="https://www.burning-crusade.com/database/?item=31255" TargetMode="External"/><Relationship Id="rId48" Type="http://schemas.openxmlformats.org/officeDocument/2006/relationships/hyperlink" Target="https://www.burning-crusade.com/database/?item=28371" TargetMode="External"/><Relationship Id="rId47" Type="http://schemas.openxmlformats.org/officeDocument/2006/relationships/hyperlink" Target="https://www.burning-crusade.com/database/?item=28249" TargetMode="External"/><Relationship Id="rId49" Type="http://schemas.openxmlformats.org/officeDocument/2006/relationships/hyperlink" Target="https://www.burning-crusade.com/database/?item=28032" TargetMode="External"/><Relationship Id="rId31" Type="http://schemas.openxmlformats.org/officeDocument/2006/relationships/hyperlink" Target="https://www.burning-crusade.com/database/?item=25790" TargetMode="External"/><Relationship Id="rId30" Type="http://schemas.openxmlformats.org/officeDocument/2006/relationships/hyperlink" Target="https://www.burning-crusade.com/database/?item=27434" TargetMode="External"/><Relationship Id="rId33" Type="http://schemas.openxmlformats.org/officeDocument/2006/relationships/hyperlink" Target="https://www.burning-crusade.com/database/?item=27771" TargetMode="External"/><Relationship Id="rId32" Type="http://schemas.openxmlformats.org/officeDocument/2006/relationships/hyperlink" Target="https://www.burning-crusade.com/database/?item=27844" TargetMode="External"/><Relationship Id="rId35" Type="http://schemas.openxmlformats.org/officeDocument/2006/relationships/hyperlink" Target="https://www.burning-crusade.com/database/?item=30005" TargetMode="External"/><Relationship Id="rId34" Type="http://schemas.openxmlformats.org/officeDocument/2006/relationships/hyperlink" Target="https://www.burning-crusade.com/database/?item=30705" TargetMode="External"/><Relationship Id="rId37" Type="http://schemas.openxmlformats.org/officeDocument/2006/relationships/hyperlink" Target="https://www.burning-crusade.com/database/?item=28207" TargetMode="External"/><Relationship Id="rId36" Type="http://schemas.openxmlformats.org/officeDocument/2006/relationships/hyperlink" Target="https://www.burning-crusade.com/database/?item=27831" TargetMode="External"/><Relationship Id="rId39" Type="http://schemas.openxmlformats.org/officeDocument/2006/relationships/hyperlink" Target="https://www.burning-crusade.com/database/?item=31436" TargetMode="External"/><Relationship Id="rId38" Type="http://schemas.openxmlformats.org/officeDocument/2006/relationships/hyperlink" Target="https://www.burning-crusade.com/database/?item=29316" TargetMode="External"/><Relationship Id="rId20" Type="http://schemas.openxmlformats.org/officeDocument/2006/relationships/hyperlink" Target="https://www.burning-crusade.com/database/?item=29349" TargetMode="External"/><Relationship Id="rId22" Type="http://schemas.openxmlformats.org/officeDocument/2006/relationships/hyperlink" Target="https://www.burning-crusade.com/database/?item=27495" TargetMode="External"/><Relationship Id="rId21" Type="http://schemas.openxmlformats.org/officeDocument/2006/relationships/hyperlink" Target="https://www.burning-crusade.com/database/?item=29335" TargetMode="External"/><Relationship Id="rId24" Type="http://schemas.openxmlformats.org/officeDocument/2006/relationships/hyperlink" Target="https://www.burning-crusade.com/database/?item=30710" TargetMode="External"/><Relationship Id="rId23" Type="http://schemas.openxmlformats.org/officeDocument/2006/relationships/hyperlink" Target="https://www.burning-crusade.com/database/?item=25562" TargetMode="External"/><Relationship Id="rId26" Type="http://schemas.openxmlformats.org/officeDocument/2006/relationships/hyperlink" Target="https://www.burning-crusade.com/database/?item=32508" TargetMode="External"/><Relationship Id="rId25" Type="http://schemas.openxmlformats.org/officeDocument/2006/relationships/hyperlink" Target="https://www.burning-crusade.com/database/?item=28244" TargetMode="External"/><Relationship Id="rId28" Type="http://schemas.openxmlformats.org/officeDocument/2006/relationships/hyperlink" Target="https://www.burning-crusade.com/database/?item=27883" TargetMode="External"/><Relationship Id="rId27" Type="http://schemas.openxmlformats.org/officeDocument/2006/relationships/hyperlink" Target="https://www.burning-crusade.com/database/?item=33173" TargetMode="External"/><Relationship Id="rId29" Type="http://schemas.openxmlformats.org/officeDocument/2006/relationships/hyperlink" Target="https://www.burning-crusade.com/database/?item=27797" TargetMode="External"/><Relationship Id="rId11" Type="http://schemas.openxmlformats.org/officeDocument/2006/relationships/hyperlink" Target="https://www.burning-crusade.com/database/?item=31281" TargetMode="External"/><Relationship Id="rId10" Type="http://schemas.openxmlformats.org/officeDocument/2006/relationships/hyperlink" Target="https://www.burning-crusade.com/database/?item=28225" TargetMode="External"/><Relationship Id="rId13" Type="http://schemas.openxmlformats.org/officeDocument/2006/relationships/hyperlink" Target="https://www.burning-crusade.com/database/?item=27455" TargetMode="External"/><Relationship Id="rId12" Type="http://schemas.openxmlformats.org/officeDocument/2006/relationships/hyperlink" Target="https://www.burning-crusade.com/database/?item=28559" TargetMode="External"/><Relationship Id="rId15" Type="http://schemas.openxmlformats.org/officeDocument/2006/relationships/hyperlink" Target="https://www.burning-crusade.com/database/?item=29381" TargetMode="External"/><Relationship Id="rId14" Type="http://schemas.openxmlformats.org/officeDocument/2006/relationships/hyperlink" Target="https://www.burning-crusade.com/database/?item=25589" TargetMode="External"/><Relationship Id="rId17" Type="http://schemas.openxmlformats.org/officeDocument/2006/relationships/hyperlink" Target="https://www.burning-crusade.com/database/?item=27779" TargetMode="External"/><Relationship Id="rId16" Type="http://schemas.openxmlformats.org/officeDocument/2006/relationships/hyperlink" Target="https://www.burning-crusade.com/database/?item=31695" TargetMode="External"/><Relationship Id="rId19" Type="http://schemas.openxmlformats.org/officeDocument/2006/relationships/hyperlink" Target="https://www.burning-crusade.com/database/?item=28168" TargetMode="External"/><Relationship Id="rId18" Type="http://schemas.openxmlformats.org/officeDocument/2006/relationships/hyperlink" Target="https://www.burning-crusade.com/database/?item=27546" TargetMode="External"/><Relationship Id="rId84" Type="http://schemas.openxmlformats.org/officeDocument/2006/relationships/hyperlink" Target="https://www.burning-crusade.com/database/?item=28385" TargetMode="External"/><Relationship Id="rId83" Type="http://schemas.openxmlformats.org/officeDocument/2006/relationships/hyperlink" Target="https://www.burning-crusade.com/database/?item=27911" TargetMode="External"/><Relationship Id="rId86" Type="http://schemas.openxmlformats.org/officeDocument/2006/relationships/hyperlink" Target="https://www.burning-crusade.com/database/?item=28375" TargetMode="External"/><Relationship Id="rId85" Type="http://schemas.openxmlformats.org/officeDocument/2006/relationships/hyperlink" Target="https://www.burning-crusade.com/database/?item=31464" TargetMode="External"/><Relationship Id="rId88" Type="http://schemas.openxmlformats.org/officeDocument/2006/relationships/hyperlink" Target="https://www.burning-crusade.com/database/?item=31151" TargetMode="External"/><Relationship Id="rId150" Type="http://schemas.openxmlformats.org/officeDocument/2006/relationships/hyperlink" Target="https://www.burning-crusade.com/database/?item=28435" TargetMode="External"/><Relationship Id="rId87" Type="http://schemas.openxmlformats.org/officeDocument/2006/relationships/hyperlink" Target="https://www.burning-crusade.com/database/?item=30962" TargetMode="External"/><Relationship Id="rId89" Type="http://schemas.openxmlformats.org/officeDocument/2006/relationships/hyperlink" Target="https://www.burning-crusade.com/database/?item=27985" TargetMode="External"/><Relationship Id="rId80" Type="http://schemas.openxmlformats.org/officeDocument/2006/relationships/hyperlink" Target="https://www.burning-crusade.com/database/?item=23508" TargetMode="External"/><Relationship Id="rId82" Type="http://schemas.openxmlformats.org/officeDocument/2006/relationships/hyperlink" Target="https://www.burning-crusade.com/database/?item=30372" TargetMode="External"/><Relationship Id="rId81" Type="http://schemas.openxmlformats.org/officeDocument/2006/relationships/hyperlink" Target="https://www.burning-crusade.com/database/?item=29247" TargetMode="External"/><Relationship Id="rId1" Type="http://schemas.openxmlformats.org/officeDocument/2006/relationships/comments" Target="../comments13.xml"/><Relationship Id="rId2" Type="http://schemas.openxmlformats.org/officeDocument/2006/relationships/hyperlink" Target="https://www.burning-crusade.com/database/?item=32461" TargetMode="External"/><Relationship Id="rId3" Type="http://schemas.openxmlformats.org/officeDocument/2006/relationships/hyperlink" Target="https://www.burning-crusade.com/database/?item=27881" TargetMode="External"/><Relationship Id="rId149" Type="http://schemas.openxmlformats.org/officeDocument/2006/relationships/hyperlink" Target="https://www.burning-crusade.com/database/?item=28441" TargetMode="External"/><Relationship Id="rId4" Type="http://schemas.openxmlformats.org/officeDocument/2006/relationships/hyperlink" Target="https://www.burning-crusade.com/database/?item=28182" TargetMode="External"/><Relationship Id="rId148" Type="http://schemas.openxmlformats.org/officeDocument/2006/relationships/hyperlink" Target="https://www.burning-crusade.com/database/?item=28065" TargetMode="External"/><Relationship Id="rId9" Type="http://schemas.openxmlformats.org/officeDocument/2006/relationships/hyperlink" Target="https://www.burning-crusade.com/database/?item=23521" TargetMode="External"/><Relationship Id="rId143" Type="http://schemas.openxmlformats.org/officeDocument/2006/relationships/hyperlink" Target="https://www.burning-crusade.com/database/?item=24124" TargetMode="External"/><Relationship Id="rId142" Type="http://schemas.openxmlformats.org/officeDocument/2006/relationships/hyperlink" Target="https://www.burning-crusade.com/database/?item=24128" TargetMode="External"/><Relationship Id="rId141" Type="http://schemas.openxmlformats.org/officeDocument/2006/relationships/hyperlink" Target="https://www.burning-crusade.com/database/?item=28041" TargetMode="External"/><Relationship Id="rId140" Type="http://schemas.openxmlformats.org/officeDocument/2006/relationships/hyperlink" Target="https://www.burning-crusade.com/database/?item=29776" TargetMode="External"/><Relationship Id="rId5" Type="http://schemas.openxmlformats.org/officeDocument/2006/relationships/hyperlink" Target="https://www.burning-crusade.com/database/?item=28224" TargetMode="External"/><Relationship Id="rId147" Type="http://schemas.openxmlformats.org/officeDocument/2006/relationships/hyperlink" Target="https://www.burning-crusade.com/database/?item=23203" TargetMode="External"/><Relationship Id="rId6" Type="http://schemas.openxmlformats.org/officeDocument/2006/relationships/hyperlink" Target="https://www.burning-crusade.com/database/?item=31105" TargetMode="External"/><Relationship Id="rId146" Type="http://schemas.openxmlformats.org/officeDocument/2006/relationships/hyperlink" Target="https://www.burning-crusade.com/database/?item=27917" TargetMode="External"/><Relationship Id="rId7" Type="http://schemas.openxmlformats.org/officeDocument/2006/relationships/hyperlink" Target="https://www.burning-crusade.com/database/?item=27408" TargetMode="External"/><Relationship Id="rId145" Type="http://schemas.openxmlformats.org/officeDocument/2006/relationships/hyperlink" Target="https://www.burning-crusade.com/database/?item=31033" TargetMode="External"/><Relationship Id="rId8" Type="http://schemas.openxmlformats.org/officeDocument/2006/relationships/hyperlink" Target="https://www.burning-crusade.com/database/?item=29502" TargetMode="External"/><Relationship Id="rId144" Type="http://schemas.openxmlformats.org/officeDocument/2006/relationships/hyperlink" Target="https://www.burning-crusade.com/database/?item=27484" TargetMode="External"/><Relationship Id="rId73" Type="http://schemas.openxmlformats.org/officeDocument/2006/relationships/hyperlink" Target="https://www.burning-crusade.com/database/?item=23520" TargetMode="External"/><Relationship Id="rId72" Type="http://schemas.openxmlformats.org/officeDocument/2006/relationships/hyperlink" Target="https://www.burning-crusade.com/database/?item=27880" TargetMode="External"/><Relationship Id="rId75" Type="http://schemas.openxmlformats.org/officeDocument/2006/relationships/hyperlink" Target="https://www.burning-crusade.com/database/?item=30375" TargetMode="External"/><Relationship Id="rId74" Type="http://schemas.openxmlformats.org/officeDocument/2006/relationships/hyperlink" Target="https://www.burning-crusade.com/database/?item=27509" TargetMode="External"/><Relationship Id="rId77" Type="http://schemas.openxmlformats.org/officeDocument/2006/relationships/hyperlink" Target="https://www.burning-crusade.com/database/?item=27825" TargetMode="External"/><Relationship Id="rId76" Type="http://schemas.openxmlformats.org/officeDocument/2006/relationships/hyperlink" Target="https://www.burning-crusade.com/database/?item=24387" TargetMode="External"/><Relationship Id="rId79" Type="http://schemas.openxmlformats.org/officeDocument/2006/relationships/hyperlink" Target="https://www.burning-crusade.com/database/?item=28324" TargetMode="External"/><Relationship Id="rId78" Type="http://schemas.openxmlformats.org/officeDocument/2006/relationships/hyperlink" Target="https://www.burning-crusade.com/database/?item=32529" TargetMode="External"/><Relationship Id="rId71" Type="http://schemas.openxmlformats.org/officeDocument/2006/relationships/hyperlink" Target="https://www.burning-crusade.com/database/?item=29503" TargetMode="External"/><Relationship Id="rId70" Type="http://schemas.openxmlformats.org/officeDocument/2006/relationships/hyperlink" Target="https://www.burning-crusade.com/database/?item=27497" TargetMode="External"/><Relationship Id="rId139" Type="http://schemas.openxmlformats.org/officeDocument/2006/relationships/hyperlink" Target="https://www.burning-crusade.com/database/?item=31857" TargetMode="External"/><Relationship Id="rId138" Type="http://schemas.openxmlformats.org/officeDocument/2006/relationships/hyperlink" Target="https://www.burning-crusade.com/database/?item=31856" TargetMode="External"/><Relationship Id="rId137" Type="http://schemas.openxmlformats.org/officeDocument/2006/relationships/hyperlink" Target="https://www.burning-crusade.com/database/?item=28121" TargetMode="External"/><Relationship Id="rId132" Type="http://schemas.openxmlformats.org/officeDocument/2006/relationships/hyperlink" Target="https://www.burning-crusade.com/database/?item=25811" TargetMode="External"/><Relationship Id="rId131" Type="http://schemas.openxmlformats.org/officeDocument/2006/relationships/hyperlink" Target="https://www.burning-crusade.com/database/?item=25804" TargetMode="External"/><Relationship Id="rId130" Type="http://schemas.openxmlformats.org/officeDocument/2006/relationships/hyperlink" Target="https://www.burning-crusade.com/database/?item=29128" TargetMode="External"/><Relationship Id="rId136" Type="http://schemas.openxmlformats.org/officeDocument/2006/relationships/hyperlink" Target="https://www.burning-crusade.com/database/?item=28288" TargetMode="External"/><Relationship Id="rId135" Type="http://schemas.openxmlformats.org/officeDocument/2006/relationships/hyperlink" Target="https://www.burning-crusade.com/database/?item=28034" TargetMode="External"/><Relationship Id="rId134" Type="http://schemas.openxmlformats.org/officeDocument/2006/relationships/hyperlink" Target="https://www.burning-crusade.com/database/?item=29383" TargetMode="External"/><Relationship Id="rId133" Type="http://schemas.openxmlformats.org/officeDocument/2006/relationships/hyperlink" Target="https://www.burning-crusade.com/database/?item=28246" TargetMode="External"/><Relationship Id="rId62" Type="http://schemas.openxmlformats.org/officeDocument/2006/relationships/hyperlink" Target="https://www.burning-crusade.com/database/?item=23537" TargetMode="External"/><Relationship Id="rId61" Type="http://schemas.openxmlformats.org/officeDocument/2006/relationships/hyperlink" Target="https://www.burning-crusade.com/database/?item=23507" TargetMode="External"/><Relationship Id="rId64" Type="http://schemas.openxmlformats.org/officeDocument/2006/relationships/hyperlink" Target="https://www.burning-crusade.com/database/?item=27918" TargetMode="External"/><Relationship Id="rId63" Type="http://schemas.openxmlformats.org/officeDocument/2006/relationships/hyperlink" Target="https://www.burning-crusade.com/database/?item=28381" TargetMode="External"/><Relationship Id="rId66" Type="http://schemas.openxmlformats.org/officeDocument/2006/relationships/hyperlink" Target="https://www.burning-crusade.com/database/?item=30399" TargetMode="External"/><Relationship Id="rId65" Type="http://schemas.openxmlformats.org/officeDocument/2006/relationships/hyperlink" Target="https://www.burning-crusade.com/database/?item=28171" TargetMode="External"/><Relationship Id="rId171" Type="http://schemas.openxmlformats.org/officeDocument/2006/relationships/vmlDrawing" Target="../drawings/vmlDrawing13.vml"/><Relationship Id="rId68" Type="http://schemas.openxmlformats.org/officeDocument/2006/relationships/hyperlink" Target="https://www.burning-crusade.com/database/?item=23506" TargetMode="External"/><Relationship Id="rId170" Type="http://schemas.openxmlformats.org/officeDocument/2006/relationships/drawing" Target="../drawings/drawing17.xml"/><Relationship Id="rId67" Type="http://schemas.openxmlformats.org/officeDocument/2006/relationships/hyperlink" Target="https://www.burning-crusade.com/database/?item=25956" TargetMode="External"/><Relationship Id="rId60" Type="http://schemas.openxmlformats.org/officeDocument/2006/relationships/hyperlink" Target="https://www.burning-crusade.com/database/?item=27427" TargetMode="External"/><Relationship Id="rId165" Type="http://schemas.openxmlformats.org/officeDocument/2006/relationships/hyperlink" Target="https://www.burning-crusade.com/database/?item=29137" TargetMode="External"/><Relationship Id="rId69" Type="http://schemas.openxmlformats.org/officeDocument/2006/relationships/hyperlink" Target="https://www.burning-crusade.com/database/?item=31284" TargetMode="External"/><Relationship Id="rId164" Type="http://schemas.openxmlformats.org/officeDocument/2006/relationships/hyperlink" Target="https://www.burning-crusade.com/database/?item=28253" TargetMode="External"/><Relationship Id="rId163" Type="http://schemas.openxmlformats.org/officeDocument/2006/relationships/hyperlink" Target="https://www.burning-crusade.com/database/?item=30789" TargetMode="External"/><Relationship Id="rId162" Type="http://schemas.openxmlformats.org/officeDocument/2006/relationships/hyperlink" Target="https://www.burning-crusade.com/database/?item=31318" TargetMode="External"/><Relationship Id="rId169" Type="http://schemas.openxmlformats.org/officeDocument/2006/relationships/hyperlink" Target="https://www.burning-crusade.com/database/?item=27524" TargetMode="External"/><Relationship Id="rId168" Type="http://schemas.openxmlformats.org/officeDocument/2006/relationships/hyperlink" Target="https://www.burning-crusade.com/database/?item=28367" TargetMode="External"/><Relationship Id="rId167" Type="http://schemas.openxmlformats.org/officeDocument/2006/relationships/hyperlink" Target="https://www.burning-crusade.com/database/?item=27903" TargetMode="External"/><Relationship Id="rId166" Type="http://schemas.openxmlformats.org/officeDocument/2006/relationships/hyperlink" Target="https://www.burning-crusade.com/database/?item=29138" TargetMode="External"/><Relationship Id="rId51" Type="http://schemas.openxmlformats.org/officeDocument/2006/relationships/hyperlink" Target="https://www.burning-crusade.com/database/?item=31143" TargetMode="External"/><Relationship Id="rId50" Type="http://schemas.openxmlformats.org/officeDocument/2006/relationships/hyperlink" Target="https://www.burning-crusade.com/database/?item=29792" TargetMode="External"/><Relationship Id="rId53" Type="http://schemas.openxmlformats.org/officeDocument/2006/relationships/hyperlink" Target="https://www.burning-crusade.com/database/?item=27879" TargetMode="External"/><Relationship Id="rId52" Type="http://schemas.openxmlformats.org/officeDocument/2006/relationships/hyperlink" Target="https://www.burning-crusade.com/database/?item=28380" TargetMode="External"/><Relationship Id="rId55" Type="http://schemas.openxmlformats.org/officeDocument/2006/relationships/hyperlink" Target="https://www.burning-crusade.com/database/?item=30258" TargetMode="External"/><Relationship Id="rId161" Type="http://schemas.openxmlformats.org/officeDocument/2006/relationships/hyperlink" Target="https://www.burning-crusade.com/database/?item=23546" TargetMode="External"/><Relationship Id="rId54" Type="http://schemas.openxmlformats.org/officeDocument/2006/relationships/hyperlink" Target="https://www.burning-crusade.com/database/?item=31548" TargetMode="External"/><Relationship Id="rId160" Type="http://schemas.openxmlformats.org/officeDocument/2006/relationships/hyperlink" Target="https://www.burning-crusade.com/database/?item=23541" TargetMode="External"/><Relationship Id="rId57" Type="http://schemas.openxmlformats.org/officeDocument/2006/relationships/hyperlink" Target="https://www.burning-crusade.com/database/?item=23522" TargetMode="External"/><Relationship Id="rId56" Type="http://schemas.openxmlformats.org/officeDocument/2006/relationships/hyperlink" Target="https://www.burning-crusade.com/database/?item=31320" TargetMode="External"/><Relationship Id="rId159" Type="http://schemas.openxmlformats.org/officeDocument/2006/relationships/hyperlink" Target="https://www.burning-crusade.com/database/?item=23543" TargetMode="External"/><Relationship Id="rId59" Type="http://schemas.openxmlformats.org/officeDocument/2006/relationships/hyperlink" Target="https://www.burning-crusade.com/database/?item=28403" TargetMode="External"/><Relationship Id="rId154" Type="http://schemas.openxmlformats.org/officeDocument/2006/relationships/hyperlink" Target="https://www.burning-crusade.com/database/?item=28299" TargetMode="External"/><Relationship Id="rId58" Type="http://schemas.openxmlformats.org/officeDocument/2006/relationships/hyperlink" Target="https://www.burning-crusade.com/database/?item=27906" TargetMode="External"/><Relationship Id="rId153" Type="http://schemas.openxmlformats.org/officeDocument/2006/relationships/hyperlink" Target="https://www.burning-crusade.com/database/?item=24550" TargetMode="External"/><Relationship Id="rId152" Type="http://schemas.openxmlformats.org/officeDocument/2006/relationships/hyperlink" Target="https://www.burning-crusade.com/database/?item=24550" TargetMode="External"/><Relationship Id="rId151" Type="http://schemas.openxmlformats.org/officeDocument/2006/relationships/hyperlink" Target="https://www.burning-crusade.com/database/?item=28429" TargetMode="External"/><Relationship Id="rId158" Type="http://schemas.openxmlformats.org/officeDocument/2006/relationships/hyperlink" Target="https://www.burning-crusade.com/database/?item=29356" TargetMode="External"/><Relationship Id="rId157" Type="http://schemas.openxmlformats.org/officeDocument/2006/relationships/hyperlink" Target="https://www.burning-crusade.com/database/?item=28428" TargetMode="External"/><Relationship Id="rId156" Type="http://schemas.openxmlformats.org/officeDocument/2006/relationships/hyperlink" Target="https://www.burning-crusade.com/database/?item=28440" TargetMode="External"/><Relationship Id="rId155" Type="http://schemas.openxmlformats.org/officeDocument/2006/relationships/hyperlink" Target="https://www.burning-crusade.com/database/?item=28434" TargetMode="External"/><Relationship Id="rId107" Type="http://schemas.openxmlformats.org/officeDocument/2006/relationships/hyperlink" Target="https://www.burning-crusade.com/database/?item=25686" TargetMode="External"/><Relationship Id="rId106" Type="http://schemas.openxmlformats.org/officeDocument/2006/relationships/hyperlink" Target="https://www.burning-crusade.com/database/?item=28175" TargetMode="External"/><Relationship Id="rId105" Type="http://schemas.openxmlformats.org/officeDocument/2006/relationships/hyperlink" Target="https://www.burning-crusade.com/database/?item=27653" TargetMode="External"/><Relationship Id="rId104" Type="http://schemas.openxmlformats.org/officeDocument/2006/relationships/hyperlink" Target="https://www.burning-crusade.com/database/?item=30960" TargetMode="External"/><Relationship Id="rId109" Type="http://schemas.openxmlformats.org/officeDocument/2006/relationships/hyperlink" Target="https://www.burning-crusade.com/database/?item=28318" TargetMode="External"/><Relationship Id="rId108" Type="http://schemas.openxmlformats.org/officeDocument/2006/relationships/hyperlink" Target="https://www.burning-crusade.com/database/?item=28176" TargetMode="External"/><Relationship Id="rId103" Type="http://schemas.openxmlformats.org/officeDocument/2006/relationships/hyperlink" Target="https://www.burning-crusade.com/database/?item=31519" TargetMode="External"/><Relationship Id="rId102" Type="http://schemas.openxmlformats.org/officeDocument/2006/relationships/hyperlink" Target="https://www.burning-crusade.com/database/?item=29980" TargetMode="External"/><Relationship Id="rId101" Type="http://schemas.openxmlformats.org/officeDocument/2006/relationships/hyperlink" Target="https://www.burning-crusade.com/database/?item=24456" TargetMode="External"/><Relationship Id="rId100" Type="http://schemas.openxmlformats.org/officeDocument/2006/relationships/hyperlink" Target="https://www.burning-crusade.com/database/?item=31545" TargetMode="External"/><Relationship Id="rId129" Type="http://schemas.openxmlformats.org/officeDocument/2006/relationships/hyperlink" Target="https://www.burning-crusade.com/database/?item=25775" TargetMode="External"/><Relationship Id="rId128" Type="http://schemas.openxmlformats.org/officeDocument/2006/relationships/hyperlink" Target="https://www.burning-crusade.com/database/?item=31527" TargetMode="External"/><Relationship Id="rId127" Type="http://schemas.openxmlformats.org/officeDocument/2006/relationships/hyperlink" Target="https://www.burning-crusade.com/database/?item=25962" TargetMode="External"/><Relationship Id="rId126" Type="http://schemas.openxmlformats.org/officeDocument/2006/relationships/hyperlink" Target="https://www.burning-crusade.com/database/?item=28553" TargetMode="External"/><Relationship Id="rId121" Type="http://schemas.openxmlformats.org/officeDocument/2006/relationships/hyperlink" Target="https://www.burning-crusade.com/database/?item=27460" TargetMode="External"/><Relationship Id="rId120" Type="http://schemas.openxmlformats.org/officeDocument/2006/relationships/hyperlink" Target="https://www.burning-crusade.com/database/?item=27925" TargetMode="External"/><Relationship Id="rId125" Type="http://schemas.openxmlformats.org/officeDocument/2006/relationships/hyperlink" Target="https://www.burning-crusade.com/database/?item=30834" TargetMode="External"/><Relationship Id="rId124" Type="http://schemas.openxmlformats.org/officeDocument/2006/relationships/hyperlink" Target="https://www.burning-crusade.com/database/?item=29379" TargetMode="External"/><Relationship Id="rId123" Type="http://schemas.openxmlformats.org/officeDocument/2006/relationships/hyperlink" Target="https://www.burning-crusade.com/database/?item=27761" TargetMode="External"/><Relationship Id="rId122" Type="http://schemas.openxmlformats.org/officeDocument/2006/relationships/hyperlink" Target="https://www.burning-crusade.com/database/?item=28323" TargetMode="External"/><Relationship Id="rId95" Type="http://schemas.openxmlformats.org/officeDocument/2006/relationships/hyperlink" Target="https://www.burning-crusade.com/database/?item=30536" TargetMode="External"/><Relationship Id="rId94" Type="http://schemas.openxmlformats.org/officeDocument/2006/relationships/hyperlink" Target="https://www.burning-crusade.com/database/?item=30533" TargetMode="External"/><Relationship Id="rId97" Type="http://schemas.openxmlformats.org/officeDocument/2006/relationships/hyperlink" Target="https://www.burning-crusade.com/database/?item=27882" TargetMode="External"/><Relationship Id="rId96" Type="http://schemas.openxmlformats.org/officeDocument/2006/relationships/hyperlink" Target="https://www.burning-crusade.com/database/?item=27837" TargetMode="External"/><Relationship Id="rId99" Type="http://schemas.openxmlformats.org/officeDocument/2006/relationships/hyperlink" Target="https://www.burning-crusade.com/database/?item=27870" TargetMode="External"/><Relationship Id="rId98" Type="http://schemas.openxmlformats.org/officeDocument/2006/relationships/hyperlink" Target="https://www.burning-crusade.com/database/?item=27487" TargetMode="External"/><Relationship Id="rId91" Type="http://schemas.openxmlformats.org/officeDocument/2006/relationships/hyperlink" Target="https://www.burning-crusade.com/database/?item=30538" TargetMode="External"/><Relationship Id="rId90" Type="http://schemas.openxmlformats.org/officeDocument/2006/relationships/hyperlink" Target="https://www.burning-crusade.com/database/?item=27639" TargetMode="External"/><Relationship Id="rId93" Type="http://schemas.openxmlformats.org/officeDocument/2006/relationships/hyperlink" Target="https://www.burning-crusade.com/database/?item=31298" TargetMode="External"/><Relationship Id="rId92" Type="http://schemas.openxmlformats.org/officeDocument/2006/relationships/hyperlink" Target="https://www.burning-crusade.com/database/?item=25687" TargetMode="External"/><Relationship Id="rId118" Type="http://schemas.openxmlformats.org/officeDocument/2006/relationships/hyperlink" Target="https://www.burning-crusade.com/database/?item=31077" TargetMode="External"/><Relationship Id="rId117" Type="http://schemas.openxmlformats.org/officeDocument/2006/relationships/hyperlink" Target="https://www.burning-crusade.com/database/?item=30860" TargetMode="External"/><Relationship Id="rId116" Type="http://schemas.openxmlformats.org/officeDocument/2006/relationships/hyperlink" Target="https://www.burning-crusade.com/database/?item=29177" TargetMode="External"/><Relationship Id="rId115" Type="http://schemas.openxmlformats.org/officeDocument/2006/relationships/hyperlink" Target="https://www.burning-crusade.com/database/?item=31920" TargetMode="External"/><Relationship Id="rId119" Type="http://schemas.openxmlformats.org/officeDocument/2006/relationships/hyperlink" Target="https://www.burning-crusade.com/database/?item=30973" TargetMode="External"/><Relationship Id="rId110" Type="http://schemas.openxmlformats.org/officeDocument/2006/relationships/hyperlink" Target="https://www.burning-crusade.com/database/?item=27867" TargetMode="External"/><Relationship Id="rId114" Type="http://schemas.openxmlformats.org/officeDocument/2006/relationships/hyperlink" Target="https://www.burning-crusade.com/database/?item=27788" TargetMode="External"/><Relationship Id="rId113" Type="http://schemas.openxmlformats.org/officeDocument/2006/relationships/hyperlink" Target="https://www.burning-crusade.com/database/?item=28383" TargetMode="External"/><Relationship Id="rId112" Type="http://schemas.openxmlformats.org/officeDocument/2006/relationships/hyperlink" Target="https://www.burning-crusade.com/database/?item=30939" TargetMode="External"/><Relationship Id="rId111" Type="http://schemas.openxmlformats.org/officeDocument/2006/relationships/hyperlink" Target="https://www.burning-crusade.com/database/?item=31288" TargetMode="External"/></Relationships>
</file>

<file path=xl/worksheets/_rels/sheet18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urning-crusade.com/database/?item=24259" TargetMode="External"/><Relationship Id="rId190" Type="http://schemas.openxmlformats.org/officeDocument/2006/relationships/hyperlink" Target="https://www.burning-crusade.com/database/?item=28299" TargetMode="External"/><Relationship Id="rId42" Type="http://schemas.openxmlformats.org/officeDocument/2006/relationships/hyperlink" Target="https://www.burning-crusade.com/database/?item=27878" TargetMode="External"/><Relationship Id="rId41" Type="http://schemas.openxmlformats.org/officeDocument/2006/relationships/hyperlink" Target="https://www.burning-crusade.com/database/?item=27892" TargetMode="External"/><Relationship Id="rId44" Type="http://schemas.openxmlformats.org/officeDocument/2006/relationships/hyperlink" Target="https://www.burning-crusade.com/database/?item=29382" TargetMode="External"/><Relationship Id="rId194" Type="http://schemas.openxmlformats.org/officeDocument/2006/relationships/hyperlink" Target="https://www.burning-crusade.com/database/?item=29356" TargetMode="External"/><Relationship Id="rId43" Type="http://schemas.openxmlformats.org/officeDocument/2006/relationships/hyperlink" Target="https://www.burning-crusade.com/database/?item=31255" TargetMode="External"/><Relationship Id="rId193" Type="http://schemas.openxmlformats.org/officeDocument/2006/relationships/hyperlink" Target="https://www.burning-crusade.com/database/?item=28428" TargetMode="External"/><Relationship Id="rId46" Type="http://schemas.openxmlformats.org/officeDocument/2006/relationships/hyperlink" Target="https://www.burning-crusade.com/database/?item=28031" TargetMode="External"/><Relationship Id="rId192" Type="http://schemas.openxmlformats.org/officeDocument/2006/relationships/hyperlink" Target="https://www.burning-crusade.com/database/?item=28440" TargetMode="External"/><Relationship Id="rId45" Type="http://schemas.openxmlformats.org/officeDocument/2006/relationships/hyperlink" Target="https://www.burning-crusade.com/database/?item=28371" TargetMode="External"/><Relationship Id="rId191" Type="http://schemas.openxmlformats.org/officeDocument/2006/relationships/hyperlink" Target="https://www.burning-crusade.com/database/?item=28434" TargetMode="External"/><Relationship Id="rId48" Type="http://schemas.openxmlformats.org/officeDocument/2006/relationships/hyperlink" Target="https://www.burning-crusade.com/database/?item=29792" TargetMode="External"/><Relationship Id="rId187" Type="http://schemas.openxmlformats.org/officeDocument/2006/relationships/hyperlink" Target="https://www.burning-crusade.com/database/?item=28429" TargetMode="External"/><Relationship Id="rId47" Type="http://schemas.openxmlformats.org/officeDocument/2006/relationships/hyperlink" Target="https://www.burning-crusade.com/database/?item=28032" TargetMode="External"/><Relationship Id="rId186" Type="http://schemas.openxmlformats.org/officeDocument/2006/relationships/hyperlink" Target="https://www.burning-crusade.com/database/?item=28435" TargetMode="External"/><Relationship Id="rId185" Type="http://schemas.openxmlformats.org/officeDocument/2006/relationships/hyperlink" Target="https://www.burning-crusade.com/database/?item=28441" TargetMode="External"/><Relationship Id="rId49" Type="http://schemas.openxmlformats.org/officeDocument/2006/relationships/hyperlink" Target="https://www.burning-crusade.com/database/?item=28249" TargetMode="External"/><Relationship Id="rId184" Type="http://schemas.openxmlformats.org/officeDocument/2006/relationships/hyperlink" Target="https://www.burning-crusade.com/database/?item=28263" TargetMode="External"/><Relationship Id="rId189" Type="http://schemas.openxmlformats.org/officeDocument/2006/relationships/hyperlink" Target="https://www.burning-crusade.com/database/?item=24550" TargetMode="External"/><Relationship Id="rId188" Type="http://schemas.openxmlformats.org/officeDocument/2006/relationships/hyperlink" Target="https://www.burning-crusade.com/database/?item=24550" TargetMode="External"/><Relationship Id="rId31" Type="http://schemas.openxmlformats.org/officeDocument/2006/relationships/hyperlink" Target="https://www.burning-crusade.com/database/?item=24546" TargetMode="External"/><Relationship Id="rId30" Type="http://schemas.openxmlformats.org/officeDocument/2006/relationships/hyperlink" Target="https://www.burning-crusade.com/database/?item=25790" TargetMode="External"/><Relationship Id="rId33" Type="http://schemas.openxmlformats.org/officeDocument/2006/relationships/hyperlink" Target="https://www.burning-crusade.com/database/?item=30705" TargetMode="External"/><Relationship Id="rId183" Type="http://schemas.openxmlformats.org/officeDocument/2006/relationships/hyperlink" Target="https://www.burning-crusade.com/database/?item=27767" TargetMode="External"/><Relationship Id="rId32" Type="http://schemas.openxmlformats.org/officeDocument/2006/relationships/hyperlink" Target="https://www.burning-crusade.com/database/?item=27831" TargetMode="External"/><Relationship Id="rId182" Type="http://schemas.openxmlformats.org/officeDocument/2006/relationships/hyperlink" Target="https://www.burning-crusade.com/database/?item=28315" TargetMode="External"/><Relationship Id="rId35" Type="http://schemas.openxmlformats.org/officeDocument/2006/relationships/hyperlink" Target="https://www.burning-crusade.com/database/?item=30005" TargetMode="External"/><Relationship Id="rId181" Type="http://schemas.openxmlformats.org/officeDocument/2006/relationships/hyperlink" Target="https://www.burning-crusade.com/database/?item=27901" TargetMode="External"/><Relationship Id="rId34" Type="http://schemas.openxmlformats.org/officeDocument/2006/relationships/hyperlink" Target="https://www.burning-crusade.com/database/?item=27771" TargetMode="External"/><Relationship Id="rId180" Type="http://schemas.openxmlformats.org/officeDocument/2006/relationships/hyperlink" Target="https://www.burning-crusade.com/database/?item=28311" TargetMode="External"/><Relationship Id="rId37" Type="http://schemas.openxmlformats.org/officeDocument/2006/relationships/hyperlink" Target="https://www.burning-crusade.com/database/?item=31436" TargetMode="External"/><Relationship Id="rId176" Type="http://schemas.openxmlformats.org/officeDocument/2006/relationships/hyperlink" Target="https://www.burning-crusade.com/database/?item=28426" TargetMode="External"/><Relationship Id="rId36" Type="http://schemas.openxmlformats.org/officeDocument/2006/relationships/hyperlink" Target="https://www.burning-crusade.com/database/?item=28207" TargetMode="External"/><Relationship Id="rId175" Type="http://schemas.openxmlformats.org/officeDocument/2006/relationships/hyperlink" Target="https://www.burning-crusade.com/database/?item=23542" TargetMode="External"/><Relationship Id="rId39" Type="http://schemas.openxmlformats.org/officeDocument/2006/relationships/hyperlink" Target="https://www.burning-crusade.com/database/?item=25715" TargetMode="External"/><Relationship Id="rId174" Type="http://schemas.openxmlformats.org/officeDocument/2006/relationships/hyperlink" Target="https://www.burning-crusade.com/database/?item=27490" TargetMode="External"/><Relationship Id="rId38" Type="http://schemas.openxmlformats.org/officeDocument/2006/relationships/hyperlink" Target="https://www.burning-crusade.com/database/?item=29316" TargetMode="External"/><Relationship Id="rId173" Type="http://schemas.openxmlformats.org/officeDocument/2006/relationships/hyperlink" Target="https://www.burning-crusade.com/database/?item=27846" TargetMode="External"/><Relationship Id="rId179" Type="http://schemas.openxmlformats.org/officeDocument/2006/relationships/hyperlink" Target="https://www.burning-crusade.com/database/?item=28189" TargetMode="External"/><Relationship Id="rId178" Type="http://schemas.openxmlformats.org/officeDocument/2006/relationships/hyperlink" Target="https://www.burning-crusade.com/database/?item=28425" TargetMode="External"/><Relationship Id="rId177" Type="http://schemas.openxmlformats.org/officeDocument/2006/relationships/hyperlink" Target="https://www.burning-crusade.com/database/?item=28307" TargetMode="External"/><Relationship Id="rId20" Type="http://schemas.openxmlformats.org/officeDocument/2006/relationships/hyperlink" Target="https://www.burning-crusade.com/database/?item=28168" TargetMode="External"/><Relationship Id="rId22" Type="http://schemas.openxmlformats.org/officeDocument/2006/relationships/hyperlink" Target="https://www.burning-crusade.com/database/?item=30710" TargetMode="External"/><Relationship Id="rId21" Type="http://schemas.openxmlformats.org/officeDocument/2006/relationships/hyperlink" Target="https://www.burning-crusade.com/database/?item=29335" TargetMode="External"/><Relationship Id="rId24" Type="http://schemas.openxmlformats.org/officeDocument/2006/relationships/hyperlink" Target="https://www.burning-crusade.com/database/?item=27495" TargetMode="External"/><Relationship Id="rId23" Type="http://schemas.openxmlformats.org/officeDocument/2006/relationships/hyperlink" Target="https://www.burning-crusade.com/database/?item=25562" TargetMode="External"/><Relationship Id="rId26" Type="http://schemas.openxmlformats.org/officeDocument/2006/relationships/hyperlink" Target="https://www.burning-crusade.com/database/?item=32508" TargetMode="External"/><Relationship Id="rId25" Type="http://schemas.openxmlformats.org/officeDocument/2006/relationships/hyperlink" Target="https://www.burning-crusade.com/database/?item=28244" TargetMode="External"/><Relationship Id="rId28" Type="http://schemas.openxmlformats.org/officeDocument/2006/relationships/hyperlink" Target="https://www.burning-crusade.com/database/?item=27434" TargetMode="External"/><Relationship Id="rId27" Type="http://schemas.openxmlformats.org/officeDocument/2006/relationships/hyperlink" Target="https://www.burning-crusade.com/database/?item=33173" TargetMode="External"/><Relationship Id="rId29" Type="http://schemas.openxmlformats.org/officeDocument/2006/relationships/hyperlink" Target="https://www.burning-crusade.com/database/?item=27797" TargetMode="External"/><Relationship Id="rId11" Type="http://schemas.openxmlformats.org/officeDocument/2006/relationships/hyperlink" Target="https://www.burning-crusade.com/database/?item=28559" TargetMode="External"/><Relationship Id="rId10" Type="http://schemas.openxmlformats.org/officeDocument/2006/relationships/hyperlink" Target="https://www.burning-crusade.com/database/?item=23521" TargetMode="External"/><Relationship Id="rId13" Type="http://schemas.openxmlformats.org/officeDocument/2006/relationships/hyperlink" Target="https://www.burning-crusade.com/database/?item=27455" TargetMode="External"/><Relationship Id="rId12" Type="http://schemas.openxmlformats.org/officeDocument/2006/relationships/hyperlink" Target="https://www.burning-crusade.com/database/?item=28225" TargetMode="External"/><Relationship Id="rId15" Type="http://schemas.openxmlformats.org/officeDocument/2006/relationships/hyperlink" Target="https://www.burning-crusade.com/database/?item=29381" TargetMode="External"/><Relationship Id="rId198" Type="http://schemas.openxmlformats.org/officeDocument/2006/relationships/hyperlink" Target="https://www.burning-crusade.com/database/?item=31318" TargetMode="External"/><Relationship Id="rId14" Type="http://schemas.openxmlformats.org/officeDocument/2006/relationships/hyperlink" Target="https://www.burning-crusade.com/database/?item=25589" TargetMode="External"/><Relationship Id="rId197" Type="http://schemas.openxmlformats.org/officeDocument/2006/relationships/hyperlink" Target="https://www.burning-crusade.com/database/?item=23546" TargetMode="External"/><Relationship Id="rId17" Type="http://schemas.openxmlformats.org/officeDocument/2006/relationships/hyperlink" Target="https://www.burning-crusade.com/database/?item=31695" TargetMode="External"/><Relationship Id="rId196" Type="http://schemas.openxmlformats.org/officeDocument/2006/relationships/hyperlink" Target="https://www.burning-crusade.com/database/?item=23541" TargetMode="External"/><Relationship Id="rId16" Type="http://schemas.openxmlformats.org/officeDocument/2006/relationships/hyperlink" Target="https://www.burning-crusade.com/database/?item=27546" TargetMode="External"/><Relationship Id="rId195" Type="http://schemas.openxmlformats.org/officeDocument/2006/relationships/hyperlink" Target="https://www.burning-crusade.com/database/?item=23543" TargetMode="External"/><Relationship Id="rId19" Type="http://schemas.openxmlformats.org/officeDocument/2006/relationships/hyperlink" Target="https://www.burning-crusade.com/database/?item=29349" TargetMode="External"/><Relationship Id="rId18" Type="http://schemas.openxmlformats.org/officeDocument/2006/relationships/hyperlink" Target="https://www.burning-crusade.com/database/?item=27779" TargetMode="External"/><Relationship Id="rId199" Type="http://schemas.openxmlformats.org/officeDocument/2006/relationships/hyperlink" Target="https://www.burning-crusade.com/database/?item=30789" TargetMode="External"/><Relationship Id="rId84" Type="http://schemas.openxmlformats.org/officeDocument/2006/relationships/hyperlink" Target="https://www.burning-crusade.com/database/?item=28385" TargetMode="External"/><Relationship Id="rId83" Type="http://schemas.openxmlformats.org/officeDocument/2006/relationships/hyperlink" Target="https://www.burning-crusade.com/database/?item=31464" TargetMode="External"/><Relationship Id="rId86" Type="http://schemas.openxmlformats.org/officeDocument/2006/relationships/hyperlink" Target="https://www.burning-crusade.com/database/?item=31151" TargetMode="External"/><Relationship Id="rId85" Type="http://schemas.openxmlformats.org/officeDocument/2006/relationships/hyperlink" Target="https://www.burning-crusade.com/database/?item=28375" TargetMode="External"/><Relationship Id="rId88" Type="http://schemas.openxmlformats.org/officeDocument/2006/relationships/hyperlink" Target="https://www.burning-crusade.com/database/?item=27985" TargetMode="External"/><Relationship Id="rId150" Type="http://schemas.openxmlformats.org/officeDocument/2006/relationships/hyperlink" Target="https://www.burning-crusade.com/database/?item=28397" TargetMode="External"/><Relationship Id="rId87" Type="http://schemas.openxmlformats.org/officeDocument/2006/relationships/hyperlink" Target="https://www.burning-crusade.com/database/?item=30962" TargetMode="External"/><Relationship Id="rId89" Type="http://schemas.openxmlformats.org/officeDocument/2006/relationships/hyperlink" Target="https://www.burning-crusade.com/database/?item=27639" TargetMode="External"/><Relationship Id="rId80" Type="http://schemas.openxmlformats.org/officeDocument/2006/relationships/hyperlink" Target="https://www.burning-crusade.com/database/?item=29247" TargetMode="External"/><Relationship Id="rId82" Type="http://schemas.openxmlformats.org/officeDocument/2006/relationships/hyperlink" Target="https://www.burning-crusade.com/database/?item=27911" TargetMode="External"/><Relationship Id="rId81" Type="http://schemas.openxmlformats.org/officeDocument/2006/relationships/hyperlink" Target="https://www.burning-crusade.com/database/?item=30372" TargetMode="External"/><Relationship Id="rId1" Type="http://schemas.openxmlformats.org/officeDocument/2006/relationships/comments" Target="../comments14.xml"/><Relationship Id="rId2" Type="http://schemas.openxmlformats.org/officeDocument/2006/relationships/hyperlink" Target="https://www.burning-crusade.com/database/?item=32461" TargetMode="External"/><Relationship Id="rId3" Type="http://schemas.openxmlformats.org/officeDocument/2006/relationships/hyperlink" Target="https://www.burning-crusade.com/database/?item=28224" TargetMode="External"/><Relationship Id="rId149" Type="http://schemas.openxmlformats.org/officeDocument/2006/relationships/hyperlink" Target="https://www.burning-crusade.com/database/?item=27898" TargetMode="External"/><Relationship Id="rId4" Type="http://schemas.openxmlformats.org/officeDocument/2006/relationships/hyperlink" Target="https://www.burning-crusade.com/database/?item=28182" TargetMode="External"/><Relationship Id="rId148" Type="http://schemas.openxmlformats.org/officeDocument/2006/relationships/hyperlink" Target="https://www.burning-crusade.com/database/?item=29351" TargetMode="External"/><Relationship Id="rId9" Type="http://schemas.openxmlformats.org/officeDocument/2006/relationships/hyperlink" Target="https://www.burning-crusade.com/database/?item=29502" TargetMode="External"/><Relationship Id="rId143" Type="http://schemas.openxmlformats.org/officeDocument/2006/relationships/hyperlink" Target="https://www.burning-crusade.com/database/?item=29151" TargetMode="External"/><Relationship Id="rId142" Type="http://schemas.openxmlformats.org/officeDocument/2006/relationships/hyperlink" Target="https://www.burning-crusade.com/database/?item=29152" TargetMode="External"/><Relationship Id="rId141" Type="http://schemas.openxmlformats.org/officeDocument/2006/relationships/hyperlink" Target="https://www.burning-crusade.com/database/?item=24124" TargetMode="External"/><Relationship Id="rId140" Type="http://schemas.openxmlformats.org/officeDocument/2006/relationships/hyperlink" Target="https://www.burning-crusade.com/database/?item=24128" TargetMode="External"/><Relationship Id="rId5" Type="http://schemas.openxmlformats.org/officeDocument/2006/relationships/hyperlink" Target="https://www.burning-crusade.com/database/?item=24545" TargetMode="External"/><Relationship Id="rId147" Type="http://schemas.openxmlformats.org/officeDocument/2006/relationships/hyperlink" Target="https://www.burning-crusade.com/database/?item=23748" TargetMode="External"/><Relationship Id="rId6" Type="http://schemas.openxmlformats.org/officeDocument/2006/relationships/hyperlink" Target="https://www.burning-crusade.com/database/?item=31105" TargetMode="External"/><Relationship Id="rId146" Type="http://schemas.openxmlformats.org/officeDocument/2006/relationships/hyperlink" Target="https://www.burning-crusade.com/database/?item=27526" TargetMode="External"/><Relationship Id="rId7" Type="http://schemas.openxmlformats.org/officeDocument/2006/relationships/hyperlink" Target="https://www.burning-crusade.com/database/?item=27408" TargetMode="External"/><Relationship Id="rId145" Type="http://schemas.openxmlformats.org/officeDocument/2006/relationships/hyperlink" Target="https://www.burning-crusade.com/database/?item=29204" TargetMode="External"/><Relationship Id="rId8" Type="http://schemas.openxmlformats.org/officeDocument/2006/relationships/hyperlink" Target="https://www.burning-crusade.com/database/?item=31281" TargetMode="External"/><Relationship Id="rId144" Type="http://schemas.openxmlformats.org/officeDocument/2006/relationships/hyperlink" Target="https://www.burning-crusade.com/database/?item=30279" TargetMode="External"/><Relationship Id="rId73" Type="http://schemas.openxmlformats.org/officeDocument/2006/relationships/hyperlink" Target="https://www.burning-crusade.com/database/?item=27497" TargetMode="External"/><Relationship Id="rId72" Type="http://schemas.openxmlformats.org/officeDocument/2006/relationships/hyperlink" Target="https://www.burning-crusade.com/database/?item=27509" TargetMode="External"/><Relationship Id="rId75" Type="http://schemas.openxmlformats.org/officeDocument/2006/relationships/hyperlink" Target="https://www.burning-crusade.com/database/?item=32529" TargetMode="External"/><Relationship Id="rId74" Type="http://schemas.openxmlformats.org/officeDocument/2006/relationships/hyperlink" Target="https://www.burning-crusade.com/database/?item=30375" TargetMode="External"/><Relationship Id="rId77" Type="http://schemas.openxmlformats.org/officeDocument/2006/relationships/hyperlink" Target="https://www.burning-crusade.com/database/?item=24549" TargetMode="External"/><Relationship Id="rId76" Type="http://schemas.openxmlformats.org/officeDocument/2006/relationships/hyperlink" Target="https://www.burning-crusade.com/database/?item=24387" TargetMode="External"/><Relationship Id="rId79" Type="http://schemas.openxmlformats.org/officeDocument/2006/relationships/hyperlink" Target="https://www.burning-crusade.com/database/?item=23508" TargetMode="External"/><Relationship Id="rId78" Type="http://schemas.openxmlformats.org/officeDocument/2006/relationships/hyperlink" Target="https://www.burning-crusade.com/database/?item=28324" TargetMode="External"/><Relationship Id="rId71" Type="http://schemas.openxmlformats.org/officeDocument/2006/relationships/hyperlink" Target="https://www.burning-crusade.com/database/?item=23520" TargetMode="External"/><Relationship Id="rId70" Type="http://schemas.openxmlformats.org/officeDocument/2006/relationships/hyperlink" Target="https://www.burning-crusade.com/database/?item=27825" TargetMode="External"/><Relationship Id="rId139" Type="http://schemas.openxmlformats.org/officeDocument/2006/relationships/hyperlink" Target="https://www.burning-crusade.com/database/?item=28041" TargetMode="External"/><Relationship Id="rId138" Type="http://schemas.openxmlformats.org/officeDocument/2006/relationships/hyperlink" Target="https://www.burning-crusade.com/database/?item=29776" TargetMode="External"/><Relationship Id="rId137" Type="http://schemas.openxmlformats.org/officeDocument/2006/relationships/hyperlink" Target="https://www.burning-crusade.com/database/?item=31857" TargetMode="External"/><Relationship Id="rId132" Type="http://schemas.openxmlformats.org/officeDocument/2006/relationships/hyperlink" Target="https://www.burning-crusade.com/database/?item=29383" TargetMode="External"/><Relationship Id="rId131" Type="http://schemas.openxmlformats.org/officeDocument/2006/relationships/hyperlink" Target="https://www.burning-crusade.com/database/?item=28246" TargetMode="External"/><Relationship Id="rId130" Type="http://schemas.openxmlformats.org/officeDocument/2006/relationships/hyperlink" Target="https://www.burning-crusade.com/database/?item=25775" TargetMode="External"/><Relationship Id="rId136" Type="http://schemas.openxmlformats.org/officeDocument/2006/relationships/hyperlink" Target="https://www.burning-crusade.com/database/?item=31856" TargetMode="External"/><Relationship Id="rId135" Type="http://schemas.openxmlformats.org/officeDocument/2006/relationships/hyperlink" Target="https://www.burning-crusade.com/database/?item=28121" TargetMode="External"/><Relationship Id="rId134" Type="http://schemas.openxmlformats.org/officeDocument/2006/relationships/hyperlink" Target="https://www.burning-crusade.com/database/?item=28288" TargetMode="External"/><Relationship Id="rId133" Type="http://schemas.openxmlformats.org/officeDocument/2006/relationships/hyperlink" Target="https://www.burning-crusade.com/database/?item=28034" TargetMode="External"/><Relationship Id="rId62" Type="http://schemas.openxmlformats.org/officeDocument/2006/relationships/hyperlink" Target="https://www.burning-crusade.com/database/?item=28381" TargetMode="External"/><Relationship Id="rId61" Type="http://schemas.openxmlformats.org/officeDocument/2006/relationships/hyperlink" Target="https://www.burning-crusade.com/database/?item=23537" TargetMode="External"/><Relationship Id="rId64" Type="http://schemas.openxmlformats.org/officeDocument/2006/relationships/hyperlink" Target="https://www.burning-crusade.com/database/?item=28171" TargetMode="External"/><Relationship Id="rId63" Type="http://schemas.openxmlformats.org/officeDocument/2006/relationships/hyperlink" Target="https://www.burning-crusade.com/database/?item=30399" TargetMode="External"/><Relationship Id="rId66" Type="http://schemas.openxmlformats.org/officeDocument/2006/relationships/hyperlink" Target="https://www.burning-crusade.com/database/?item=25956" TargetMode="External"/><Relationship Id="rId172" Type="http://schemas.openxmlformats.org/officeDocument/2006/relationships/hyperlink" Target="https://www.burning-crusade.com/database/?item=28267" TargetMode="External"/><Relationship Id="rId65" Type="http://schemas.openxmlformats.org/officeDocument/2006/relationships/hyperlink" Target="https://www.burning-crusade.com/database/?item=27918" TargetMode="External"/><Relationship Id="rId171" Type="http://schemas.openxmlformats.org/officeDocument/2006/relationships/hyperlink" Target="https://www.burning-crusade.com/database/?item=27533" TargetMode="External"/><Relationship Id="rId68" Type="http://schemas.openxmlformats.org/officeDocument/2006/relationships/hyperlink" Target="https://www.burning-crusade.com/database/?item=31284" TargetMode="External"/><Relationship Id="rId170" Type="http://schemas.openxmlformats.org/officeDocument/2006/relationships/hyperlink" Target="https://www.burning-crusade.com/database/?item=28210" TargetMode="External"/><Relationship Id="rId67" Type="http://schemas.openxmlformats.org/officeDocument/2006/relationships/hyperlink" Target="https://www.burning-crusade.com/database/?item=23506" TargetMode="External"/><Relationship Id="rId60" Type="http://schemas.openxmlformats.org/officeDocument/2006/relationships/hyperlink" Target="https://www.burning-crusade.com/database/?item=23507" TargetMode="External"/><Relationship Id="rId165" Type="http://schemas.openxmlformats.org/officeDocument/2006/relationships/hyperlink" Target="https://www.burning-crusade.com/database/?item=23542" TargetMode="External"/><Relationship Id="rId69" Type="http://schemas.openxmlformats.org/officeDocument/2006/relationships/hyperlink" Target="https://www.burning-crusade.com/database/?item=29503" TargetMode="External"/><Relationship Id="rId164" Type="http://schemas.openxmlformats.org/officeDocument/2006/relationships/hyperlink" Target="https://www.burning-crusade.com/database/?item=31332" TargetMode="External"/><Relationship Id="rId163" Type="http://schemas.openxmlformats.org/officeDocument/2006/relationships/hyperlink" Target="https://www.burning-crusade.com/database/?item=29124" TargetMode="External"/><Relationship Id="rId162" Type="http://schemas.openxmlformats.org/officeDocument/2006/relationships/hyperlink" Target="https://www.burning-crusade.com/database/?item=29348" TargetMode="External"/><Relationship Id="rId169" Type="http://schemas.openxmlformats.org/officeDocument/2006/relationships/hyperlink" Target="https://www.burning-crusade.com/database/?item=27872" TargetMode="External"/><Relationship Id="rId168" Type="http://schemas.openxmlformats.org/officeDocument/2006/relationships/hyperlink" Target="https://www.burning-crusade.com/database/?item=28392" TargetMode="External"/><Relationship Id="rId167" Type="http://schemas.openxmlformats.org/officeDocument/2006/relationships/hyperlink" Target="https://www.burning-crusade.com/database/?item=23544" TargetMode="External"/><Relationship Id="rId166" Type="http://schemas.openxmlformats.org/officeDocument/2006/relationships/hyperlink" Target="https://www.burning-crusade.com/database/?item=23540" TargetMode="External"/><Relationship Id="rId51" Type="http://schemas.openxmlformats.org/officeDocument/2006/relationships/hyperlink" Target="https://www.burning-crusade.com/database/?item=28380" TargetMode="External"/><Relationship Id="rId50" Type="http://schemas.openxmlformats.org/officeDocument/2006/relationships/hyperlink" Target="https://www.burning-crusade.com/database/?item=31143" TargetMode="External"/><Relationship Id="rId53" Type="http://schemas.openxmlformats.org/officeDocument/2006/relationships/hyperlink" Target="https://www.burning-crusade.com/database/?item=30258" TargetMode="External"/><Relationship Id="rId52" Type="http://schemas.openxmlformats.org/officeDocument/2006/relationships/hyperlink" Target="https://www.burning-crusade.com/database/?item=24544" TargetMode="External"/><Relationship Id="rId55" Type="http://schemas.openxmlformats.org/officeDocument/2006/relationships/hyperlink" Target="https://www.burning-crusade.com/database/?item=27906" TargetMode="External"/><Relationship Id="rId161" Type="http://schemas.openxmlformats.org/officeDocument/2006/relationships/hyperlink" Target="https://www.burning-crusade.com/database/?item=28431" TargetMode="External"/><Relationship Id="rId54" Type="http://schemas.openxmlformats.org/officeDocument/2006/relationships/hyperlink" Target="https://www.burning-crusade.com/database/?item=31548" TargetMode="External"/><Relationship Id="rId160" Type="http://schemas.openxmlformats.org/officeDocument/2006/relationships/hyperlink" Target="https://www.burning-crusade.com/database/?item=28437" TargetMode="External"/><Relationship Id="rId57" Type="http://schemas.openxmlformats.org/officeDocument/2006/relationships/hyperlink" Target="https://www.burning-crusade.com/database/?item=23522" TargetMode="External"/><Relationship Id="rId56" Type="http://schemas.openxmlformats.org/officeDocument/2006/relationships/hyperlink" Target="https://www.burning-crusade.com/database/?item=31320" TargetMode="External"/><Relationship Id="rId159" Type="http://schemas.openxmlformats.org/officeDocument/2006/relationships/hyperlink" Target="https://www.burning-crusade.com/database/?item=28295" TargetMode="External"/><Relationship Id="rId59" Type="http://schemas.openxmlformats.org/officeDocument/2006/relationships/hyperlink" Target="https://www.burning-crusade.com/database/?item=27427" TargetMode="External"/><Relationship Id="rId154" Type="http://schemas.openxmlformats.org/officeDocument/2006/relationships/hyperlink" Target="https://www.burning-crusade.com/database/?item=28319" TargetMode="External"/><Relationship Id="rId58" Type="http://schemas.openxmlformats.org/officeDocument/2006/relationships/hyperlink" Target="https://www.burning-crusade.com/database/?item=28403" TargetMode="External"/><Relationship Id="rId153" Type="http://schemas.openxmlformats.org/officeDocument/2006/relationships/hyperlink" Target="https://www.burning-crusade.com/database/?item=25639" TargetMode="External"/><Relationship Id="rId152" Type="http://schemas.openxmlformats.org/officeDocument/2006/relationships/hyperlink" Target="https://www.burning-crusade.com/database/?item=27631" TargetMode="External"/><Relationship Id="rId151" Type="http://schemas.openxmlformats.org/officeDocument/2006/relationships/hyperlink" Target="https://www.burning-crusade.com/database/?item=28286" TargetMode="External"/><Relationship Id="rId158" Type="http://schemas.openxmlformats.org/officeDocument/2006/relationships/hyperlink" Target="https://www.burning-crusade.com/database/?item=31072" TargetMode="External"/><Relationship Id="rId157" Type="http://schemas.openxmlformats.org/officeDocument/2006/relationships/hyperlink" Target="https://www.burning-crusade.com/database/?item=27916" TargetMode="External"/><Relationship Id="rId156" Type="http://schemas.openxmlformats.org/officeDocument/2006/relationships/hyperlink" Target="https://www.burning-crusade.com/database/?item=29211" TargetMode="External"/><Relationship Id="rId155" Type="http://schemas.openxmlformats.org/officeDocument/2006/relationships/hyperlink" Target="https://www.burning-crusade.com/database/?item=27507" TargetMode="External"/><Relationship Id="rId107" Type="http://schemas.openxmlformats.org/officeDocument/2006/relationships/hyperlink" Target="https://www.burning-crusade.com/database/?item=28176" TargetMode="External"/><Relationship Id="rId106" Type="http://schemas.openxmlformats.org/officeDocument/2006/relationships/hyperlink" Target="https://www.burning-crusade.com/database/?item=27867" TargetMode="External"/><Relationship Id="rId105" Type="http://schemas.openxmlformats.org/officeDocument/2006/relationships/hyperlink" Target="https://www.burning-crusade.com/database/?item=25686" TargetMode="External"/><Relationship Id="rId104" Type="http://schemas.openxmlformats.org/officeDocument/2006/relationships/hyperlink" Target="https://www.burning-crusade.com/database/?item=28175" TargetMode="External"/><Relationship Id="rId109" Type="http://schemas.openxmlformats.org/officeDocument/2006/relationships/hyperlink" Target="https://www.burning-crusade.com/database/?item=30939" TargetMode="External"/><Relationship Id="rId108" Type="http://schemas.openxmlformats.org/officeDocument/2006/relationships/hyperlink" Target="https://www.burning-crusade.com/database/?item=31288" TargetMode="External"/><Relationship Id="rId103" Type="http://schemas.openxmlformats.org/officeDocument/2006/relationships/hyperlink" Target="https://www.burning-crusade.com/database/?item=27653" TargetMode="External"/><Relationship Id="rId102" Type="http://schemas.openxmlformats.org/officeDocument/2006/relationships/hyperlink" Target="https://www.burning-crusade.com/database/?item=30960" TargetMode="External"/><Relationship Id="rId101" Type="http://schemas.openxmlformats.org/officeDocument/2006/relationships/hyperlink" Target="https://www.burning-crusade.com/database/?item=31519" TargetMode="External"/><Relationship Id="rId100" Type="http://schemas.openxmlformats.org/officeDocument/2006/relationships/hyperlink" Target="https://www.burning-crusade.com/database/?item=24456" TargetMode="External"/><Relationship Id="rId129" Type="http://schemas.openxmlformats.org/officeDocument/2006/relationships/hyperlink" Target="https://www.burning-crusade.com/database/?item=29128" TargetMode="External"/><Relationship Id="rId128" Type="http://schemas.openxmlformats.org/officeDocument/2006/relationships/hyperlink" Target="https://www.burning-crusade.com/database/?item=25811" TargetMode="External"/><Relationship Id="rId127" Type="http://schemas.openxmlformats.org/officeDocument/2006/relationships/hyperlink" Target="https://www.burning-crusade.com/database/?item=25804" TargetMode="External"/><Relationship Id="rId126" Type="http://schemas.openxmlformats.org/officeDocument/2006/relationships/hyperlink" Target="https://www.burning-crusade.com/database/?item=31527" TargetMode="External"/><Relationship Id="rId121" Type="http://schemas.openxmlformats.org/officeDocument/2006/relationships/hyperlink" Target="https://www.burning-crusade.com/database/?item=29177" TargetMode="External"/><Relationship Id="rId120" Type="http://schemas.openxmlformats.org/officeDocument/2006/relationships/hyperlink" Target="https://www.burning-crusade.com/database/?item=27925" TargetMode="External"/><Relationship Id="rId125" Type="http://schemas.openxmlformats.org/officeDocument/2006/relationships/hyperlink" Target="https://www.burning-crusade.com/database/?item=25962" TargetMode="External"/><Relationship Id="rId124" Type="http://schemas.openxmlformats.org/officeDocument/2006/relationships/hyperlink" Target="https://www.burning-crusade.com/database/?item=30834" TargetMode="External"/><Relationship Id="rId123" Type="http://schemas.openxmlformats.org/officeDocument/2006/relationships/hyperlink" Target="https://www.burning-crusade.com/database/?item=27460" TargetMode="External"/><Relationship Id="rId122" Type="http://schemas.openxmlformats.org/officeDocument/2006/relationships/hyperlink" Target="https://www.burning-crusade.com/database/?item=28553" TargetMode="External"/><Relationship Id="rId95" Type="http://schemas.openxmlformats.org/officeDocument/2006/relationships/hyperlink" Target="https://www.burning-crusade.com/database/?item=31545" TargetMode="External"/><Relationship Id="rId94" Type="http://schemas.openxmlformats.org/officeDocument/2006/relationships/hyperlink" Target="https://www.burning-crusade.com/database/?item=30533" TargetMode="External"/><Relationship Id="rId97" Type="http://schemas.openxmlformats.org/officeDocument/2006/relationships/hyperlink" Target="https://www.burning-crusade.com/database/?item=27870" TargetMode="External"/><Relationship Id="rId96" Type="http://schemas.openxmlformats.org/officeDocument/2006/relationships/hyperlink" Target="https://www.burning-crusade.com/database/?item=27837" TargetMode="External"/><Relationship Id="rId99" Type="http://schemas.openxmlformats.org/officeDocument/2006/relationships/hyperlink" Target="https://www.burning-crusade.com/database/?item=29980" TargetMode="External"/><Relationship Id="rId98" Type="http://schemas.openxmlformats.org/officeDocument/2006/relationships/hyperlink" Target="https://www.burning-crusade.com/database/?item=27487" TargetMode="External"/><Relationship Id="rId91" Type="http://schemas.openxmlformats.org/officeDocument/2006/relationships/hyperlink" Target="https://www.burning-crusade.com/database/?item=25687" TargetMode="External"/><Relationship Id="rId90" Type="http://schemas.openxmlformats.org/officeDocument/2006/relationships/hyperlink" Target="https://www.burning-crusade.com/database/?item=30538" TargetMode="External"/><Relationship Id="rId93" Type="http://schemas.openxmlformats.org/officeDocument/2006/relationships/hyperlink" Target="https://www.burning-crusade.com/database/?item=31298" TargetMode="External"/><Relationship Id="rId92" Type="http://schemas.openxmlformats.org/officeDocument/2006/relationships/hyperlink" Target="https://www.burning-crusade.com/database/?item=24547" TargetMode="External"/><Relationship Id="rId118" Type="http://schemas.openxmlformats.org/officeDocument/2006/relationships/hyperlink" Target="https://www.burning-crusade.com/database/?item=29379" TargetMode="External"/><Relationship Id="rId117" Type="http://schemas.openxmlformats.org/officeDocument/2006/relationships/hyperlink" Target="https://www.burning-crusade.com/database/?item=27761" TargetMode="External"/><Relationship Id="rId116" Type="http://schemas.openxmlformats.org/officeDocument/2006/relationships/hyperlink" Target="https://www.burning-crusade.com/database/?item=31077" TargetMode="External"/><Relationship Id="rId115" Type="http://schemas.openxmlformats.org/officeDocument/2006/relationships/hyperlink" Target="https://www.burning-crusade.com/database/?item=30860" TargetMode="External"/><Relationship Id="rId119" Type="http://schemas.openxmlformats.org/officeDocument/2006/relationships/hyperlink" Target="https://www.burning-crusade.com/database/?item=30973" TargetMode="External"/><Relationship Id="rId110" Type="http://schemas.openxmlformats.org/officeDocument/2006/relationships/hyperlink" Target="https://www.burning-crusade.com/database/?item=28383" TargetMode="External"/><Relationship Id="rId114" Type="http://schemas.openxmlformats.org/officeDocument/2006/relationships/hyperlink" Target="https://www.burning-crusade.com/database/?item=28323" TargetMode="External"/><Relationship Id="rId113" Type="http://schemas.openxmlformats.org/officeDocument/2006/relationships/hyperlink" Target="https://www.burning-crusade.com/database/?item=31920" TargetMode="External"/><Relationship Id="rId112" Type="http://schemas.openxmlformats.org/officeDocument/2006/relationships/hyperlink" Target="https://www.burning-crusade.com/database/?item=27788" TargetMode="External"/><Relationship Id="rId111" Type="http://schemas.openxmlformats.org/officeDocument/2006/relationships/hyperlink" Target="https://www.burning-crusade.com/database/?item=28318" TargetMode="External"/><Relationship Id="rId206" Type="http://schemas.openxmlformats.org/officeDocument/2006/relationships/drawing" Target="../drawings/drawing18.xml"/><Relationship Id="rId205" Type="http://schemas.openxmlformats.org/officeDocument/2006/relationships/hyperlink" Target="https://www.burning-crusade.com/database/?item=27524" TargetMode="External"/><Relationship Id="rId204" Type="http://schemas.openxmlformats.org/officeDocument/2006/relationships/hyperlink" Target="https://www.burning-crusade.com/database/?item=28367" TargetMode="External"/><Relationship Id="rId203" Type="http://schemas.openxmlformats.org/officeDocument/2006/relationships/hyperlink" Target="https://www.burning-crusade.com/database/?item=27903" TargetMode="External"/><Relationship Id="rId207" Type="http://schemas.openxmlformats.org/officeDocument/2006/relationships/vmlDrawing" Target="../drawings/vmlDrawing14.vml"/><Relationship Id="rId202" Type="http://schemas.openxmlformats.org/officeDocument/2006/relationships/hyperlink" Target="https://www.burning-crusade.com/database/?item=29138" TargetMode="External"/><Relationship Id="rId201" Type="http://schemas.openxmlformats.org/officeDocument/2006/relationships/hyperlink" Target="https://www.burning-crusade.com/database/?item=29137" TargetMode="External"/><Relationship Id="rId200" Type="http://schemas.openxmlformats.org/officeDocument/2006/relationships/hyperlink" Target="https://www.burning-crusade.com/database/?item=28253" TargetMode="External"/></Relationships>
</file>

<file path=xl/worksheets/_rels/sheet19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urning-crusade.com/database/?item=29382" TargetMode="External"/><Relationship Id="rId42" Type="http://schemas.openxmlformats.org/officeDocument/2006/relationships/hyperlink" Target="https://www.burning-crusade.com/database/?item=27878" TargetMode="External"/><Relationship Id="rId41" Type="http://schemas.openxmlformats.org/officeDocument/2006/relationships/hyperlink" Target="https://www.burning-crusade.com/database/?item=24259" TargetMode="External"/><Relationship Id="rId44" Type="http://schemas.openxmlformats.org/officeDocument/2006/relationships/hyperlink" Target="https://www.burning-crusade.com/database/?item=29792" TargetMode="External"/><Relationship Id="rId43" Type="http://schemas.openxmlformats.org/officeDocument/2006/relationships/hyperlink" Target="https://www.burning-crusade.com/database/?item=31255" TargetMode="External"/><Relationship Id="rId46" Type="http://schemas.openxmlformats.org/officeDocument/2006/relationships/hyperlink" Target="https://www.burning-crusade.com/database/?item=27892" TargetMode="External"/><Relationship Id="rId45" Type="http://schemas.openxmlformats.org/officeDocument/2006/relationships/hyperlink" Target="https://www.burning-crusade.com/database/?item=28032" TargetMode="External"/><Relationship Id="rId48" Type="http://schemas.openxmlformats.org/officeDocument/2006/relationships/hyperlink" Target="https://www.burning-crusade.com/database/?item=28130" TargetMode="External"/><Relationship Id="rId47" Type="http://schemas.openxmlformats.org/officeDocument/2006/relationships/hyperlink" Target="https://www.burning-crusade.com/database/?item=28264" TargetMode="External"/><Relationship Id="rId49" Type="http://schemas.openxmlformats.org/officeDocument/2006/relationships/hyperlink" Target="https://www.burning-crusade.com/database/?item=25689" TargetMode="External"/><Relationship Id="rId31" Type="http://schemas.openxmlformats.org/officeDocument/2006/relationships/hyperlink" Target="https://www.burning-crusade.com/database/?item=27797" TargetMode="External"/><Relationship Id="rId30" Type="http://schemas.openxmlformats.org/officeDocument/2006/relationships/hyperlink" Target="https://www.burning-crusade.com/database/?item=32080" TargetMode="External"/><Relationship Id="rId33" Type="http://schemas.openxmlformats.org/officeDocument/2006/relationships/hyperlink" Target="https://www.burning-crusade.com/database/?item=27831" TargetMode="External"/><Relationship Id="rId32" Type="http://schemas.openxmlformats.org/officeDocument/2006/relationships/hyperlink" Target="https://www.burning-crusade.com/database/?item=27434" TargetMode="External"/><Relationship Id="rId35" Type="http://schemas.openxmlformats.org/officeDocument/2006/relationships/hyperlink" Target="https://www.burning-crusade.com/database/?item=29147" TargetMode="External"/><Relationship Id="rId34" Type="http://schemas.openxmlformats.org/officeDocument/2006/relationships/hyperlink" Target="https://www.burning-crusade.com/database/?item=29148" TargetMode="External"/><Relationship Id="rId37" Type="http://schemas.openxmlformats.org/officeDocument/2006/relationships/hyperlink" Target="https://www.burning-crusade.com/database/?item=24253" TargetMode="External"/><Relationship Id="rId36" Type="http://schemas.openxmlformats.org/officeDocument/2006/relationships/hyperlink" Target="https://www.burning-crusade.com/database/?item=25790" TargetMode="External"/><Relationship Id="rId39" Type="http://schemas.openxmlformats.org/officeDocument/2006/relationships/hyperlink" Target="https://www.burning-crusade.com/database/?item=28256" TargetMode="External"/><Relationship Id="rId38" Type="http://schemas.openxmlformats.org/officeDocument/2006/relationships/hyperlink" Target="https://www.burning-crusade.com/database/?item=28380" TargetMode="External"/><Relationship Id="rId20" Type="http://schemas.openxmlformats.org/officeDocument/2006/relationships/hyperlink" Target="https://www.burning-crusade.com/database/?item=25803" TargetMode="External"/><Relationship Id="rId22" Type="http://schemas.openxmlformats.org/officeDocument/2006/relationships/hyperlink" Target="https://www.burning-crusade.com/database/?item=27779" TargetMode="External"/><Relationship Id="rId21" Type="http://schemas.openxmlformats.org/officeDocument/2006/relationships/hyperlink" Target="https://www.burning-crusade.com/database/?item=29381" TargetMode="External"/><Relationship Id="rId24" Type="http://schemas.openxmlformats.org/officeDocument/2006/relationships/hyperlink" Target="https://www.burning-crusade.com/database/?item=25562" TargetMode="External"/><Relationship Id="rId23" Type="http://schemas.openxmlformats.org/officeDocument/2006/relationships/hyperlink" Target="https://www.burning-crusade.com/database/?item=31695" TargetMode="External"/><Relationship Id="rId26" Type="http://schemas.openxmlformats.org/officeDocument/2006/relationships/hyperlink" Target="https://www.burning-crusade.com/database/?item=29349" TargetMode="External"/><Relationship Id="rId25" Type="http://schemas.openxmlformats.org/officeDocument/2006/relationships/hyperlink" Target="https://www.burning-crusade.com/database/?item=27546" TargetMode="External"/><Relationship Id="rId28" Type="http://schemas.openxmlformats.org/officeDocument/2006/relationships/hyperlink" Target="https://www.burning-crusade.com/database/?item=28129" TargetMode="External"/><Relationship Id="rId27" Type="http://schemas.openxmlformats.org/officeDocument/2006/relationships/hyperlink" Target="https://www.burning-crusade.com/database/?item=28168" TargetMode="External"/><Relationship Id="rId29" Type="http://schemas.openxmlformats.org/officeDocument/2006/relationships/hyperlink" Target="https://www.burning-crusade.com/database/?item=27776" TargetMode="External"/><Relationship Id="rId11" Type="http://schemas.openxmlformats.org/officeDocument/2006/relationships/hyperlink" Target="https://www.burning-crusade.com/database/?item=31281" TargetMode="External"/><Relationship Id="rId10" Type="http://schemas.openxmlformats.org/officeDocument/2006/relationships/hyperlink" Target="https://www.burning-crusade.com/database/?item=30362" TargetMode="External"/><Relationship Id="rId13" Type="http://schemas.openxmlformats.org/officeDocument/2006/relationships/hyperlink" Target="https://www.burning-crusade.com/database/?item=29386" TargetMode="External"/><Relationship Id="rId12" Type="http://schemas.openxmlformats.org/officeDocument/2006/relationships/hyperlink" Target="https://www.burning-crusade.com/database/?item=28244" TargetMode="External"/><Relationship Id="rId15" Type="http://schemas.openxmlformats.org/officeDocument/2006/relationships/hyperlink" Target="https://www.burning-crusade.com/database/?item=29336" TargetMode="External"/><Relationship Id="rId14" Type="http://schemas.openxmlformats.org/officeDocument/2006/relationships/hyperlink" Target="https://www.burning-crusade.com/database/?item=32508" TargetMode="External"/><Relationship Id="rId17" Type="http://schemas.openxmlformats.org/officeDocument/2006/relationships/hyperlink" Target="https://www.burning-crusade.com/database/?item=29173" TargetMode="External"/><Relationship Id="rId16" Type="http://schemas.openxmlformats.org/officeDocument/2006/relationships/hyperlink" Target="https://www.burning-crusade.com/database/?item=27871" TargetMode="External"/><Relationship Id="rId19" Type="http://schemas.openxmlformats.org/officeDocument/2006/relationships/hyperlink" Target="https://www.burning-crusade.com/database/?item=25809" TargetMode="External"/><Relationship Id="rId18" Type="http://schemas.openxmlformats.org/officeDocument/2006/relationships/hyperlink" Target="https://www.burning-crusade.com/database/?item=28321" TargetMode="External"/><Relationship Id="rId84" Type="http://schemas.openxmlformats.org/officeDocument/2006/relationships/hyperlink" Target="https://www.burning-crusade.com/database/?item=28128" TargetMode="External"/><Relationship Id="rId83" Type="http://schemas.openxmlformats.org/officeDocument/2006/relationships/hyperlink" Target="https://www.burning-crusade.com/database/?item=25690" TargetMode="External"/><Relationship Id="rId86" Type="http://schemas.openxmlformats.org/officeDocument/2006/relationships/hyperlink" Target="https://www.burning-crusade.com/database/?item=30538" TargetMode="External"/><Relationship Id="rId85" Type="http://schemas.openxmlformats.org/officeDocument/2006/relationships/hyperlink" Target="https://www.burning-crusade.com/database/?item=30535" TargetMode="External"/><Relationship Id="rId88" Type="http://schemas.openxmlformats.org/officeDocument/2006/relationships/hyperlink" Target="https://www.burning-crusade.com/database/?item=27837" TargetMode="External"/><Relationship Id="rId87" Type="http://schemas.openxmlformats.org/officeDocument/2006/relationships/hyperlink" Target="https://www.burning-crusade.com/database/?item=27514" TargetMode="External"/><Relationship Id="rId89" Type="http://schemas.openxmlformats.org/officeDocument/2006/relationships/hyperlink" Target="https://www.burning-crusade.com/database/?item=27908" TargetMode="External"/><Relationship Id="rId80" Type="http://schemas.openxmlformats.org/officeDocument/2006/relationships/hyperlink" Target="https://www.burning-crusade.com/database/?item=27911" TargetMode="External"/><Relationship Id="rId82" Type="http://schemas.openxmlformats.org/officeDocument/2006/relationships/hyperlink" Target="https://www.burning-crusade.com/database/?item=30936" TargetMode="External"/><Relationship Id="rId81" Type="http://schemas.openxmlformats.org/officeDocument/2006/relationships/hyperlink" Target="https://www.burning-crusade.com/database/?item=31464" TargetMode="External"/><Relationship Id="rId1" Type="http://schemas.openxmlformats.org/officeDocument/2006/relationships/hyperlink" Target="https://www.burning-crusade.com/database/?item=32478" TargetMode="External"/><Relationship Id="rId2" Type="http://schemas.openxmlformats.org/officeDocument/2006/relationships/hyperlink" Target="https://www.burning-crusade.com/database/?item=28127" TargetMode="External"/><Relationship Id="rId3" Type="http://schemas.openxmlformats.org/officeDocument/2006/relationships/hyperlink" Target="https://www.burning-crusade.com/database/?item=28182" TargetMode="External"/><Relationship Id="rId4" Type="http://schemas.openxmlformats.org/officeDocument/2006/relationships/hyperlink" Target="https://www.burning-crusade.com/database/?item=28224" TargetMode="External"/><Relationship Id="rId148" Type="http://schemas.openxmlformats.org/officeDocument/2006/relationships/drawing" Target="../drawings/drawing19.xml"/><Relationship Id="rId9" Type="http://schemas.openxmlformats.org/officeDocument/2006/relationships/hyperlink" Target="https://www.burning-crusade.com/database/?item=25680" TargetMode="External"/><Relationship Id="rId143" Type="http://schemas.openxmlformats.org/officeDocument/2006/relationships/hyperlink" Target="https://www.burning-crusade.com/database/?item=28476" TargetMode="External"/><Relationship Id="rId142" Type="http://schemas.openxmlformats.org/officeDocument/2006/relationships/hyperlink" Target="https://www.burning-crusade.com/database/?item=29171" TargetMode="External"/><Relationship Id="rId141" Type="http://schemas.openxmlformats.org/officeDocument/2006/relationships/hyperlink" Target="https://www.burning-crusade.com/database/?item=29390" TargetMode="External"/><Relationship Id="rId140" Type="http://schemas.openxmlformats.org/officeDocument/2006/relationships/hyperlink" Target="https://www.burning-crusade.com/database/?item=28064" TargetMode="External"/><Relationship Id="rId5" Type="http://schemas.openxmlformats.org/officeDocument/2006/relationships/hyperlink" Target="https://www.burning-crusade.com/database/?item=31109" TargetMode="External"/><Relationship Id="rId147" Type="http://schemas.openxmlformats.org/officeDocument/2006/relationships/hyperlink" Target="https://www.burning-crusade.com/database/?item=25761" TargetMode="External"/><Relationship Id="rId6" Type="http://schemas.openxmlformats.org/officeDocument/2006/relationships/hyperlink" Target="https://www.burning-crusade.com/database/?item=29502" TargetMode="External"/><Relationship Id="rId146" Type="http://schemas.openxmlformats.org/officeDocument/2006/relationships/hyperlink" Target="https://www.burning-crusade.com/database/?item=31186" TargetMode="External"/><Relationship Id="rId7" Type="http://schemas.openxmlformats.org/officeDocument/2006/relationships/hyperlink" Target="https://www.burning-crusade.com/database/?item=28414" TargetMode="External"/><Relationship Id="rId145" Type="http://schemas.openxmlformats.org/officeDocument/2006/relationships/hyperlink" Target="https://www.burning-crusade.com/database/?item=31334" TargetMode="External"/><Relationship Id="rId8" Type="http://schemas.openxmlformats.org/officeDocument/2006/relationships/hyperlink" Target="https://www.burning-crusade.com/database/?item=28561" TargetMode="External"/><Relationship Id="rId144" Type="http://schemas.openxmlformats.org/officeDocument/2006/relationships/hyperlink" Target="https://www.burning-crusade.com/database/?item=29359" TargetMode="External"/><Relationship Id="rId73" Type="http://schemas.openxmlformats.org/officeDocument/2006/relationships/hyperlink" Target="https://www.burning-crusade.com/database/?item=28423" TargetMode="External"/><Relationship Id="rId72" Type="http://schemas.openxmlformats.org/officeDocument/2006/relationships/hyperlink" Target="https://www.burning-crusade.com/database/?item=27825" TargetMode="External"/><Relationship Id="rId75" Type="http://schemas.openxmlformats.org/officeDocument/2006/relationships/hyperlink" Target="https://www.burning-crusade.com/database/?item=30942" TargetMode="External"/><Relationship Id="rId74" Type="http://schemas.openxmlformats.org/officeDocument/2006/relationships/hyperlink" Target="https://www.burning-crusade.com/database/?item=29264" TargetMode="External"/><Relationship Id="rId77" Type="http://schemas.openxmlformats.org/officeDocument/2006/relationships/hyperlink" Target="https://www.burning-crusade.com/database/?item=29526" TargetMode="External"/><Relationship Id="rId76" Type="http://schemas.openxmlformats.org/officeDocument/2006/relationships/hyperlink" Target="https://www.burning-crusade.com/database/?item=29247" TargetMode="External"/><Relationship Id="rId79" Type="http://schemas.openxmlformats.org/officeDocument/2006/relationships/hyperlink" Target="https://www.burning-crusade.com/database/?item=30372" TargetMode="External"/><Relationship Id="rId78" Type="http://schemas.openxmlformats.org/officeDocument/2006/relationships/hyperlink" Target="https://www.burning-crusade.com/database/?item=27760" TargetMode="External"/><Relationship Id="rId71" Type="http://schemas.openxmlformats.org/officeDocument/2006/relationships/hyperlink" Target="https://www.burning-crusade.com/database/?item=30943" TargetMode="External"/><Relationship Id="rId70" Type="http://schemas.openxmlformats.org/officeDocument/2006/relationships/hyperlink" Target="https://www.burning-crusade.com/database/?item=30003" TargetMode="External"/><Relationship Id="rId139" Type="http://schemas.openxmlformats.org/officeDocument/2006/relationships/hyperlink" Target="https://www.burning-crusade.com/database/?item=23198" TargetMode="External"/><Relationship Id="rId138" Type="http://schemas.openxmlformats.org/officeDocument/2006/relationships/hyperlink" Target="https://www.burning-crusade.com/database/?item=27744" TargetMode="External"/><Relationship Id="rId137" Type="http://schemas.openxmlformats.org/officeDocument/2006/relationships/hyperlink" Target="https://www.burning-crusade.com/database/?item=24128" TargetMode="External"/><Relationship Id="rId132" Type="http://schemas.openxmlformats.org/officeDocument/2006/relationships/hyperlink" Target="https://www.burning-crusade.com/database/?item=28121" TargetMode="External"/><Relationship Id="rId131" Type="http://schemas.openxmlformats.org/officeDocument/2006/relationships/hyperlink" Target="https://www.burning-crusade.com/database/?item=28288" TargetMode="External"/><Relationship Id="rId130" Type="http://schemas.openxmlformats.org/officeDocument/2006/relationships/hyperlink" Target="https://www.burning-crusade.com/database/?item=28034" TargetMode="External"/><Relationship Id="rId136" Type="http://schemas.openxmlformats.org/officeDocument/2006/relationships/hyperlink" Target="https://www.burning-crusade.com/database/?item=28041" TargetMode="External"/><Relationship Id="rId135" Type="http://schemas.openxmlformats.org/officeDocument/2006/relationships/hyperlink" Target="https://www.burning-crusade.com/database/?item=29776" TargetMode="External"/><Relationship Id="rId134" Type="http://schemas.openxmlformats.org/officeDocument/2006/relationships/hyperlink" Target="https://www.burning-crusade.com/database/?item=31857" TargetMode="External"/><Relationship Id="rId133" Type="http://schemas.openxmlformats.org/officeDocument/2006/relationships/hyperlink" Target="https://www.burning-crusade.com/database/?item=31856" TargetMode="External"/><Relationship Id="rId62" Type="http://schemas.openxmlformats.org/officeDocument/2006/relationships/hyperlink" Target="https://www.burning-crusade.com/database/?item=30399" TargetMode="External"/><Relationship Id="rId61" Type="http://schemas.openxmlformats.org/officeDocument/2006/relationships/hyperlink" Target="https://www.burning-crusade.com/database/?item=27712" TargetMode="External"/><Relationship Id="rId64" Type="http://schemas.openxmlformats.org/officeDocument/2006/relationships/hyperlink" Target="https://www.burning-crusade.com/database/?item=27531" TargetMode="External"/><Relationship Id="rId63" Type="http://schemas.openxmlformats.org/officeDocument/2006/relationships/hyperlink" Target="https://www.burning-crusade.com/database/?item=28171" TargetMode="External"/><Relationship Id="rId66" Type="http://schemas.openxmlformats.org/officeDocument/2006/relationships/hyperlink" Target="https://www.burning-crusade.com/database/?item=29503" TargetMode="External"/><Relationship Id="rId65" Type="http://schemas.openxmlformats.org/officeDocument/2006/relationships/hyperlink" Target="https://www.burning-crusade.com/database/?item=28396" TargetMode="External"/><Relationship Id="rId68" Type="http://schemas.openxmlformats.org/officeDocument/2006/relationships/hyperlink" Target="https://www.burning-crusade.com/database/?item=28126" TargetMode="External"/><Relationship Id="rId67" Type="http://schemas.openxmlformats.org/officeDocument/2006/relationships/hyperlink" Target="https://www.burning-crusade.com/database/?item=27509" TargetMode="External"/><Relationship Id="rId60" Type="http://schemas.openxmlformats.org/officeDocument/2006/relationships/hyperlink" Target="https://www.burning-crusade.com/database/?item=29246" TargetMode="External"/><Relationship Id="rId69" Type="http://schemas.openxmlformats.org/officeDocument/2006/relationships/hyperlink" Target="https://www.burning-crusade.com/database/?item=25685" TargetMode="External"/><Relationship Id="rId51" Type="http://schemas.openxmlformats.org/officeDocument/2006/relationships/hyperlink" Target="https://www.burning-crusade.com/database/?item=32869" TargetMode="External"/><Relationship Id="rId50" Type="http://schemas.openxmlformats.org/officeDocument/2006/relationships/hyperlink" Target="https://www.burning-crusade.com/database/?item=29525" TargetMode="External"/><Relationship Id="rId53" Type="http://schemas.openxmlformats.org/officeDocument/2006/relationships/hyperlink" Target="https://www.burning-crusade.com/database/?item=24396" TargetMode="External"/><Relationship Id="rId52" Type="http://schemas.openxmlformats.org/officeDocument/2006/relationships/hyperlink" Target="https://www.burning-crusade.com/database/?item=28204" TargetMode="External"/><Relationship Id="rId55" Type="http://schemas.openxmlformats.org/officeDocument/2006/relationships/hyperlink" Target="https://www.burning-crusade.com/database/?item=29340" TargetMode="External"/><Relationship Id="rId54" Type="http://schemas.openxmlformats.org/officeDocument/2006/relationships/hyperlink" Target="https://www.burning-crusade.com/database/?item=27461" TargetMode="External"/><Relationship Id="rId57" Type="http://schemas.openxmlformats.org/officeDocument/2006/relationships/hyperlink" Target="https://www.burning-crusade.com/database/?item=29263" TargetMode="External"/><Relationship Id="rId56" Type="http://schemas.openxmlformats.org/officeDocument/2006/relationships/hyperlink" Target="https://www.burning-crusade.com/database/?item=28424" TargetMode="External"/><Relationship Id="rId59" Type="http://schemas.openxmlformats.org/officeDocument/2006/relationships/hyperlink" Target="https://www.burning-crusade.com/database/?item=29527" TargetMode="External"/><Relationship Id="rId58" Type="http://schemas.openxmlformats.org/officeDocument/2006/relationships/hyperlink" Target="https://www.burning-crusade.com/database/?item=30944" TargetMode="External"/><Relationship Id="rId107" Type="http://schemas.openxmlformats.org/officeDocument/2006/relationships/hyperlink" Target="https://www.burning-crusade.com/database/?item=28246" TargetMode="External"/><Relationship Id="rId106" Type="http://schemas.openxmlformats.org/officeDocument/2006/relationships/hyperlink" Target="https://www.burning-crusade.com/database/?item=27436" TargetMode="External"/><Relationship Id="rId105" Type="http://schemas.openxmlformats.org/officeDocument/2006/relationships/hyperlink" Target="https://www.burning-crusade.com/database/?item=31924" TargetMode="External"/><Relationship Id="rId104" Type="http://schemas.openxmlformats.org/officeDocument/2006/relationships/hyperlink" Target="https://www.burning-crusade.com/database/?item=28407" TargetMode="External"/><Relationship Id="rId109" Type="http://schemas.openxmlformats.org/officeDocument/2006/relationships/hyperlink" Target="https://www.burning-crusade.com/database/?item=24088" TargetMode="External"/><Relationship Id="rId108" Type="http://schemas.openxmlformats.org/officeDocument/2006/relationships/hyperlink" Target="https://www.burning-crusade.com/database/?item=30834" TargetMode="External"/><Relationship Id="rId103" Type="http://schemas.openxmlformats.org/officeDocument/2006/relationships/hyperlink" Target="https://www.burning-crusade.com/database/?item=30006" TargetMode="External"/><Relationship Id="rId102" Type="http://schemas.openxmlformats.org/officeDocument/2006/relationships/hyperlink" Target="https://www.burning-crusade.com/database/?item=29384" TargetMode="External"/><Relationship Id="rId101" Type="http://schemas.openxmlformats.org/officeDocument/2006/relationships/hyperlink" Target="https://www.burning-crusade.com/database/?item=31319" TargetMode="External"/><Relationship Id="rId100" Type="http://schemas.openxmlformats.org/officeDocument/2006/relationships/hyperlink" Target="https://www.burning-crusade.com/database/?item=30401" TargetMode="External"/><Relationship Id="rId129" Type="http://schemas.openxmlformats.org/officeDocument/2006/relationships/hyperlink" Target="https://www.burning-crusade.com/database/?item=29383" TargetMode="External"/><Relationship Id="rId128" Type="http://schemas.openxmlformats.org/officeDocument/2006/relationships/hyperlink" Target="https://www.burning-crusade.com/database/?item=24125" TargetMode="External"/><Relationship Id="rId127" Type="http://schemas.openxmlformats.org/officeDocument/2006/relationships/hyperlink" Target="https://www.burning-crusade.com/database/?item=23836" TargetMode="External"/><Relationship Id="rId126" Type="http://schemas.openxmlformats.org/officeDocument/2006/relationships/hyperlink" Target="https://www.burning-crusade.com/database/?item=23835" TargetMode="External"/><Relationship Id="rId121" Type="http://schemas.openxmlformats.org/officeDocument/2006/relationships/hyperlink" Target="https://www.burning-crusade.com/database/?item=27770" TargetMode="External"/><Relationship Id="rId120" Type="http://schemas.openxmlformats.org/officeDocument/2006/relationships/hyperlink" Target="https://www.burning-crusade.com/database/?item=31859" TargetMode="External"/><Relationship Id="rId125" Type="http://schemas.openxmlformats.org/officeDocument/2006/relationships/hyperlink" Target="https://www.burning-crusade.com/database/?item=27529" TargetMode="External"/><Relationship Id="rId124" Type="http://schemas.openxmlformats.org/officeDocument/2006/relationships/hyperlink" Target="https://www.burning-crusade.com/database/?item=30300" TargetMode="External"/><Relationship Id="rId123" Type="http://schemas.openxmlformats.org/officeDocument/2006/relationships/hyperlink" Target="https://www.burning-crusade.com/database/?item=27891" TargetMode="External"/><Relationship Id="rId122" Type="http://schemas.openxmlformats.org/officeDocument/2006/relationships/hyperlink" Target="https://www.burning-crusade.com/database/?item=29181" TargetMode="External"/><Relationship Id="rId95" Type="http://schemas.openxmlformats.org/officeDocument/2006/relationships/hyperlink" Target="https://www.burning-crusade.com/database/?item=29248" TargetMode="External"/><Relationship Id="rId94" Type="http://schemas.openxmlformats.org/officeDocument/2006/relationships/hyperlink" Target="https://www.burning-crusade.com/database/?item=25691" TargetMode="External"/><Relationship Id="rId97" Type="http://schemas.openxmlformats.org/officeDocument/2006/relationships/hyperlink" Target="https://www.burning-crusade.com/database/?item=31288" TargetMode="External"/><Relationship Id="rId96" Type="http://schemas.openxmlformats.org/officeDocument/2006/relationships/hyperlink" Target="https://www.burning-crusade.com/database/?item=27867" TargetMode="External"/><Relationship Id="rId99" Type="http://schemas.openxmlformats.org/officeDocument/2006/relationships/hyperlink" Target="https://www.burning-crusade.com/database/?item=25686" TargetMode="External"/><Relationship Id="rId98" Type="http://schemas.openxmlformats.org/officeDocument/2006/relationships/hyperlink" Target="https://www.burning-crusade.com/database/?item=30939" TargetMode="External"/><Relationship Id="rId91" Type="http://schemas.openxmlformats.org/officeDocument/2006/relationships/hyperlink" Target="https://www.burning-crusade.com/database/?item=31544" TargetMode="External"/><Relationship Id="rId90" Type="http://schemas.openxmlformats.org/officeDocument/2006/relationships/hyperlink" Target="https://www.burning-crusade.com/database/?item=25687" TargetMode="External"/><Relationship Id="rId93" Type="http://schemas.openxmlformats.org/officeDocument/2006/relationships/hyperlink" Target="https://www.burning-crusade.com/database/?item=28422" TargetMode="External"/><Relationship Id="rId92" Type="http://schemas.openxmlformats.org/officeDocument/2006/relationships/hyperlink" Target="https://www.burning-crusade.com/database/?item=31545" TargetMode="External"/><Relationship Id="rId118" Type="http://schemas.openxmlformats.org/officeDocument/2006/relationships/hyperlink" Target="https://www.burning-crusade.com/database/?item=27761" TargetMode="External"/><Relationship Id="rId117" Type="http://schemas.openxmlformats.org/officeDocument/2006/relationships/hyperlink" Target="https://www.burning-crusade.com/database/?item=31527" TargetMode="External"/><Relationship Id="rId116" Type="http://schemas.openxmlformats.org/officeDocument/2006/relationships/hyperlink" Target="https://www.burning-crusade.com/database/?item=29379" TargetMode="External"/><Relationship Id="rId115" Type="http://schemas.openxmlformats.org/officeDocument/2006/relationships/hyperlink" Target="https://www.burning-crusade.com/database/?item=25962" TargetMode="External"/><Relationship Id="rId119" Type="http://schemas.openxmlformats.org/officeDocument/2006/relationships/hyperlink" Target="https://www.burning-crusade.com/database/?item=31858" TargetMode="External"/><Relationship Id="rId110" Type="http://schemas.openxmlformats.org/officeDocument/2006/relationships/hyperlink" Target="https://www.burning-crusade.com/database/?item=30860" TargetMode="External"/><Relationship Id="rId114" Type="http://schemas.openxmlformats.org/officeDocument/2006/relationships/hyperlink" Target="https://www.burning-crusade.com/database/?item=27925" TargetMode="External"/><Relationship Id="rId113" Type="http://schemas.openxmlformats.org/officeDocument/2006/relationships/hyperlink" Target="https://www.burning-crusade.com/database/?item=31920" TargetMode="External"/><Relationship Id="rId112" Type="http://schemas.openxmlformats.org/officeDocument/2006/relationships/hyperlink" Target="https://www.burning-crusade.com/database/?item=30973" TargetMode="External"/><Relationship Id="rId111" Type="http://schemas.openxmlformats.org/officeDocument/2006/relationships/hyperlink" Target="https://www.burning-crusade.com/database/?item=31077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urning-crusade.com/database/?item=28342" TargetMode="External"/><Relationship Id="rId42" Type="http://schemas.openxmlformats.org/officeDocument/2006/relationships/hyperlink" Target="https://www.burning-crusade.com/database/?item=31340" TargetMode="External"/><Relationship Id="rId41" Type="http://schemas.openxmlformats.org/officeDocument/2006/relationships/hyperlink" Target="https://www.burning-crusade.com/database/?item=25856" TargetMode="External"/><Relationship Id="rId44" Type="http://schemas.openxmlformats.org/officeDocument/2006/relationships/hyperlink" Target="https://www.burning-crusade.com/database/?item=28191" TargetMode="External"/><Relationship Id="rId43" Type="http://schemas.openxmlformats.org/officeDocument/2006/relationships/hyperlink" Target="https://www.burning-crusade.com/database/?item=28232" TargetMode="External"/><Relationship Id="rId46" Type="http://schemas.openxmlformats.org/officeDocument/2006/relationships/hyperlink" Target="https://www.burning-crusade.com/database/?item=27799" TargetMode="External"/><Relationship Id="rId45" Type="http://schemas.openxmlformats.org/officeDocument/2006/relationships/hyperlink" Target="https://www.burning-crusade.com/database/?item=28229" TargetMode="External"/><Relationship Id="rId107" Type="http://schemas.openxmlformats.org/officeDocument/2006/relationships/hyperlink" Target="https://www.burning-crusade.com/database/?item=28386" TargetMode="External"/><Relationship Id="rId106" Type="http://schemas.openxmlformats.org/officeDocument/2006/relationships/hyperlink" Target="https://www.burning-crusade.com/database/?item=29350" TargetMode="External"/><Relationship Id="rId105" Type="http://schemas.openxmlformats.org/officeDocument/2006/relationships/hyperlink" Target="https://www.burning-crusade.com/database/?item=24126" TargetMode="External"/><Relationship Id="rId104" Type="http://schemas.openxmlformats.org/officeDocument/2006/relationships/hyperlink" Target="https://www.burning-crusade.com/database/?item=28040" TargetMode="External"/><Relationship Id="rId109" Type="http://schemas.openxmlformats.org/officeDocument/2006/relationships/hyperlink" Target="https://www.burning-crusade.com/database/?item=25939" TargetMode="External"/><Relationship Id="rId108" Type="http://schemas.openxmlformats.org/officeDocument/2006/relationships/hyperlink" Target="https://www.burning-crusade.com/database/?item=32872" TargetMode="External"/><Relationship Id="rId48" Type="http://schemas.openxmlformats.org/officeDocument/2006/relationships/hyperlink" Target="https://www.burning-crusade.com/database/?item=28252" TargetMode="External"/><Relationship Id="rId47" Type="http://schemas.openxmlformats.org/officeDocument/2006/relationships/hyperlink" Target="https://www.burning-crusade.com/database/?item=29780" TargetMode="External"/><Relationship Id="rId49" Type="http://schemas.openxmlformats.org/officeDocument/2006/relationships/hyperlink" Target="https://www.burning-crusade.com/database/?item=27824" TargetMode="External"/><Relationship Id="rId103" Type="http://schemas.openxmlformats.org/officeDocument/2006/relationships/hyperlink" Target="https://www.burning-crusade.com/database/?item=29179" TargetMode="External"/><Relationship Id="rId102" Type="http://schemas.openxmlformats.org/officeDocument/2006/relationships/hyperlink" Target="https://www.burning-crusade.com/database/?item=28418" TargetMode="External"/><Relationship Id="rId101" Type="http://schemas.openxmlformats.org/officeDocument/2006/relationships/hyperlink" Target="https://www.burning-crusade.com/database/?item=28223" TargetMode="External"/><Relationship Id="rId100" Type="http://schemas.openxmlformats.org/officeDocument/2006/relationships/hyperlink" Target="https://www.burning-crusade.com/database/?item=27683" TargetMode="External"/><Relationship Id="rId31" Type="http://schemas.openxmlformats.org/officeDocument/2006/relationships/hyperlink" Target="https://www.burning-crusade.com/database/?item=24252" TargetMode="External"/><Relationship Id="rId30" Type="http://schemas.openxmlformats.org/officeDocument/2006/relationships/hyperlink" Target="https://www.burning-crusade.com/database/?item=31140" TargetMode="External"/><Relationship Id="rId33" Type="http://schemas.openxmlformats.org/officeDocument/2006/relationships/hyperlink" Target="https://www.burning-crusade.com/database/?item=29369" TargetMode="External"/><Relationship Id="rId32" Type="http://schemas.openxmlformats.org/officeDocument/2006/relationships/hyperlink" Target="https://www.burning-crusade.com/database/?item=32541" TargetMode="External"/><Relationship Id="rId35" Type="http://schemas.openxmlformats.org/officeDocument/2006/relationships/hyperlink" Target="https://www.burning-crusade.com/database/?item=28269" TargetMode="External"/><Relationship Id="rId34" Type="http://schemas.openxmlformats.org/officeDocument/2006/relationships/hyperlink" Target="https://www.burning-crusade.com/database/?item=29813" TargetMode="External"/><Relationship Id="rId37" Type="http://schemas.openxmlformats.org/officeDocument/2006/relationships/hyperlink" Target="https://www.burning-crusade.com/database/?item=21848" TargetMode="External"/><Relationship Id="rId36" Type="http://schemas.openxmlformats.org/officeDocument/2006/relationships/hyperlink" Target="https://www.burning-crusade.com/database/?item=28378" TargetMode="External"/><Relationship Id="rId39" Type="http://schemas.openxmlformats.org/officeDocument/2006/relationships/hyperlink" Target="https://www.burning-crusade.com/database/?item=29341" TargetMode="External"/><Relationship Id="rId38" Type="http://schemas.openxmlformats.org/officeDocument/2006/relationships/hyperlink" Target="https://www.burning-crusade.com/database/?item=31297" TargetMode="External"/><Relationship Id="rId20" Type="http://schemas.openxmlformats.org/officeDocument/2006/relationships/hyperlink" Target="https://www.burning-crusade.com/database/?item=27464" TargetMode="External"/><Relationship Id="rId22" Type="http://schemas.openxmlformats.org/officeDocument/2006/relationships/hyperlink" Target="https://www.burning-crusade.com/database/?item=31321" TargetMode="External"/><Relationship Id="rId21" Type="http://schemas.openxmlformats.org/officeDocument/2006/relationships/hyperlink" Target="https://www.burning-crusade.com/database/?item=31338" TargetMode="External"/><Relationship Id="rId24" Type="http://schemas.openxmlformats.org/officeDocument/2006/relationships/hyperlink" Target="https://www.burning-crusade.com/database/?item=30925" TargetMode="External"/><Relationship Id="rId23" Type="http://schemas.openxmlformats.org/officeDocument/2006/relationships/hyperlink" Target="https://www.burning-crusade.com/database/?item=25854" TargetMode="External"/><Relationship Id="rId129" Type="http://schemas.openxmlformats.org/officeDocument/2006/relationships/hyperlink" Target="https://www.burning-crusade.com/database/?item=24557" TargetMode="External"/><Relationship Id="rId128" Type="http://schemas.openxmlformats.org/officeDocument/2006/relationships/hyperlink" Target="https://www.burning-crusade.com/database/?item=28346" TargetMode="External"/><Relationship Id="rId127" Type="http://schemas.openxmlformats.org/officeDocument/2006/relationships/hyperlink" Target="https://www.burning-crusade.com/database/?item=27534" TargetMode="External"/><Relationship Id="rId126" Type="http://schemas.openxmlformats.org/officeDocument/2006/relationships/hyperlink" Target="https://www.burning-crusade.com/database/?item=28260" TargetMode="External"/><Relationship Id="rId26" Type="http://schemas.openxmlformats.org/officeDocument/2006/relationships/hyperlink" Target="https://www.burning-crusade.com/database/?item=27796" TargetMode="External"/><Relationship Id="rId121" Type="http://schemas.openxmlformats.org/officeDocument/2006/relationships/hyperlink" Target="https://www.burning-crusade.com/database/?item=27512" TargetMode="External"/><Relationship Id="rId25" Type="http://schemas.openxmlformats.org/officeDocument/2006/relationships/hyperlink" Target="https://www.burning-crusade.com/database/?item=27778" TargetMode="External"/><Relationship Id="rId120" Type="http://schemas.openxmlformats.org/officeDocument/2006/relationships/hyperlink" Target="https://www.burning-crusade.com/database/?item=29185" TargetMode="External"/><Relationship Id="rId28" Type="http://schemas.openxmlformats.org/officeDocument/2006/relationships/hyperlink" Target="https://www.burning-crusade.com/database/?item=27816" TargetMode="External"/><Relationship Id="rId27" Type="http://schemas.openxmlformats.org/officeDocument/2006/relationships/hyperlink" Target="https://www.burning-crusade.com/database/?item=27994" TargetMode="External"/><Relationship Id="rId125" Type="http://schemas.openxmlformats.org/officeDocument/2006/relationships/hyperlink" Target="https://www.burning-crusade.com/database/?item=28187" TargetMode="External"/><Relationship Id="rId29" Type="http://schemas.openxmlformats.org/officeDocument/2006/relationships/hyperlink" Target="https://www.burning-crusade.com/database/?item=27981" TargetMode="External"/><Relationship Id="rId124" Type="http://schemas.openxmlformats.org/officeDocument/2006/relationships/hyperlink" Target="https://www.burning-crusade.com/database/?item=28412" TargetMode="External"/><Relationship Id="rId123" Type="http://schemas.openxmlformats.org/officeDocument/2006/relationships/hyperlink" Target="https://www.burning-crusade.com/database/?item=29270" TargetMode="External"/><Relationship Id="rId122" Type="http://schemas.openxmlformats.org/officeDocument/2006/relationships/hyperlink" Target="https://www.burning-crusade.com/database/?item=27899" TargetMode="External"/><Relationship Id="rId95" Type="http://schemas.openxmlformats.org/officeDocument/2006/relationships/hyperlink" Target="https://www.burning-crusade.com/database/?item=31339" TargetMode="External"/><Relationship Id="rId94" Type="http://schemas.openxmlformats.org/officeDocument/2006/relationships/hyperlink" Target="https://www.burning-crusade.com/database/?item=31922" TargetMode="External"/><Relationship Id="rId97" Type="http://schemas.openxmlformats.org/officeDocument/2006/relationships/hyperlink" Target="https://www.burning-crusade.com/database/?item=31856" TargetMode="External"/><Relationship Id="rId96" Type="http://schemas.openxmlformats.org/officeDocument/2006/relationships/hyperlink" Target="https://www.burning-crusade.com/database/?item=31921" TargetMode="External"/><Relationship Id="rId11" Type="http://schemas.openxmlformats.org/officeDocument/2006/relationships/hyperlink" Target="https://www.burning-crusade.com/database/?item=27781" TargetMode="External"/><Relationship Id="rId99" Type="http://schemas.openxmlformats.org/officeDocument/2006/relationships/hyperlink" Target="https://www.burning-crusade.com/database/?item=29370" TargetMode="External"/><Relationship Id="rId10" Type="http://schemas.openxmlformats.org/officeDocument/2006/relationships/hyperlink" Target="https://www.burning-crusade.com/database/?item=24267" TargetMode="External"/><Relationship Id="rId98" Type="http://schemas.openxmlformats.org/officeDocument/2006/relationships/hyperlink" Target="https://www.burning-crusade.com/database/?item=29132" TargetMode="External"/><Relationship Id="rId13" Type="http://schemas.openxmlformats.org/officeDocument/2006/relationships/hyperlink" Target="https://www.burning-crusade.com/database/?item=27466" TargetMode="External"/><Relationship Id="rId12" Type="http://schemas.openxmlformats.org/officeDocument/2006/relationships/hyperlink" Target="https://www.burning-crusade.com/database/?item=27488" TargetMode="External"/><Relationship Id="rId91" Type="http://schemas.openxmlformats.org/officeDocument/2006/relationships/hyperlink" Target="https://www.burning-crusade.com/database/?item=29352" TargetMode="External"/><Relationship Id="rId90" Type="http://schemas.openxmlformats.org/officeDocument/2006/relationships/hyperlink" Target="https://www.burning-crusade.com/database/?item=29126" TargetMode="External"/><Relationship Id="rId93" Type="http://schemas.openxmlformats.org/officeDocument/2006/relationships/hyperlink" Target="https://www.burning-crusade.com/database/?item=29367" TargetMode="External"/><Relationship Id="rId92" Type="http://schemas.openxmlformats.org/officeDocument/2006/relationships/hyperlink" Target="https://www.burning-crusade.com/database/?item=30366" TargetMode="External"/><Relationship Id="rId118" Type="http://schemas.openxmlformats.org/officeDocument/2006/relationships/hyperlink" Target="https://www.burning-crusade.com/database/?item=27543" TargetMode="External"/><Relationship Id="rId117" Type="http://schemas.openxmlformats.org/officeDocument/2006/relationships/hyperlink" Target="https://www.burning-crusade.com/database/?item=27905" TargetMode="External"/><Relationship Id="rId116" Type="http://schemas.openxmlformats.org/officeDocument/2006/relationships/hyperlink" Target="https://www.burning-crusade.com/database/?item=31336" TargetMode="External"/><Relationship Id="rId115" Type="http://schemas.openxmlformats.org/officeDocument/2006/relationships/hyperlink" Target="https://www.burning-crusade.com/database/?item=29153" TargetMode="External"/><Relationship Id="rId119" Type="http://schemas.openxmlformats.org/officeDocument/2006/relationships/hyperlink" Target="https://www.burning-crusade.com/database/?item=27868" TargetMode="External"/><Relationship Id="rId15" Type="http://schemas.openxmlformats.org/officeDocument/2006/relationships/hyperlink" Target="https://www.burning-crusade.com/database/?item=27758" TargetMode="External"/><Relationship Id="rId110" Type="http://schemas.openxmlformats.org/officeDocument/2006/relationships/hyperlink" Target="https://www.burning-crusade.com/database/?item=28320" TargetMode="External"/><Relationship Id="rId14" Type="http://schemas.openxmlformats.org/officeDocument/2006/relationships/hyperlink" Target="https://www.burning-crusade.com/database/?item=28134" TargetMode="External"/><Relationship Id="rId17" Type="http://schemas.openxmlformats.org/officeDocument/2006/relationships/hyperlink" Target="https://www.burning-crusade.com/database/?item=29368" TargetMode="External"/><Relationship Id="rId16" Type="http://schemas.openxmlformats.org/officeDocument/2006/relationships/hyperlink" Target="https://www.burning-crusade.com/database/?item=28245" TargetMode="External"/><Relationship Id="rId19" Type="http://schemas.openxmlformats.org/officeDocument/2006/relationships/hyperlink" Target="https://www.burning-crusade.com/database/?item=28254" TargetMode="External"/><Relationship Id="rId114" Type="http://schemas.openxmlformats.org/officeDocument/2006/relationships/hyperlink" Target="https://www.burning-crusade.com/database/?item=23554" TargetMode="External"/><Relationship Id="rId18" Type="http://schemas.openxmlformats.org/officeDocument/2006/relationships/hyperlink" Target="https://www.burning-crusade.com/database/?item=24116" TargetMode="External"/><Relationship Id="rId113" Type="http://schemas.openxmlformats.org/officeDocument/2006/relationships/hyperlink" Target="https://www.burning-crusade.com/database/?item=28297" TargetMode="External"/><Relationship Id="rId112" Type="http://schemas.openxmlformats.org/officeDocument/2006/relationships/hyperlink" Target="https://www.burning-crusade.com/database/?item=27540" TargetMode="External"/><Relationship Id="rId111" Type="http://schemas.openxmlformats.org/officeDocument/2006/relationships/hyperlink" Target="https://www.burning-crusade.com/database/?item=27890" TargetMode="External"/><Relationship Id="rId84" Type="http://schemas.openxmlformats.org/officeDocument/2006/relationships/hyperlink" Target="https://www.burning-crusade.com/database/?item=28410" TargetMode="External"/><Relationship Id="rId83" Type="http://schemas.openxmlformats.org/officeDocument/2006/relationships/hyperlink" Target="https://www.burning-crusade.com/database/?item=30519" TargetMode="External"/><Relationship Id="rId86" Type="http://schemas.openxmlformats.org/officeDocument/2006/relationships/hyperlink" Target="https://www.burning-crusade.com/database/?item=29258" TargetMode="External"/><Relationship Id="rId85" Type="http://schemas.openxmlformats.org/officeDocument/2006/relationships/hyperlink" Target="https://www.burning-crusade.com/database/?item=29242" TargetMode="External"/><Relationship Id="rId88" Type="http://schemas.openxmlformats.org/officeDocument/2006/relationships/hyperlink" Target="https://www.burning-crusade.com/database/?item=28227" TargetMode="External"/><Relationship Id="rId87" Type="http://schemas.openxmlformats.org/officeDocument/2006/relationships/hyperlink" Target="https://www.burning-crusade.com/database/?item=29172" TargetMode="External"/><Relationship Id="rId89" Type="http://schemas.openxmlformats.org/officeDocument/2006/relationships/hyperlink" Target="https://www.burning-crusade.com/database/?item=28555" TargetMode="External"/><Relationship Id="rId80" Type="http://schemas.openxmlformats.org/officeDocument/2006/relationships/hyperlink" Target="https://www.burning-crusade.com/database/?item=27907" TargetMode="External"/><Relationship Id="rId82" Type="http://schemas.openxmlformats.org/officeDocument/2006/relationships/hyperlink" Target="https://www.burning-crusade.com/database/?item=28406" TargetMode="External"/><Relationship Id="rId81" Type="http://schemas.openxmlformats.org/officeDocument/2006/relationships/hyperlink" Target="https://www.burning-crusade.com/database/?item=27821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s://www.burning-crusade.com/database/?item=24266" TargetMode="External"/><Relationship Id="rId3" Type="http://schemas.openxmlformats.org/officeDocument/2006/relationships/hyperlink" Target="https://www.burning-crusade.com/database/?item=32494" TargetMode="External"/><Relationship Id="rId4" Type="http://schemas.openxmlformats.org/officeDocument/2006/relationships/hyperlink" Target="https://www.burning-crusade.com/database/?item=25855" TargetMode="External"/><Relationship Id="rId9" Type="http://schemas.openxmlformats.org/officeDocument/2006/relationships/hyperlink" Target="https://www.burning-crusade.com/database/?item=28169" TargetMode="External"/><Relationship Id="rId5" Type="http://schemas.openxmlformats.org/officeDocument/2006/relationships/hyperlink" Target="https://www.burning-crusade.com/database/?item=28415" TargetMode="External"/><Relationship Id="rId6" Type="http://schemas.openxmlformats.org/officeDocument/2006/relationships/hyperlink" Target="https://www.burning-crusade.com/database/?item=28278" TargetMode="External"/><Relationship Id="rId7" Type="http://schemas.openxmlformats.org/officeDocument/2006/relationships/hyperlink" Target="https://www.burning-crusade.com/database/?item=28193" TargetMode="External"/><Relationship Id="rId8" Type="http://schemas.openxmlformats.org/officeDocument/2006/relationships/hyperlink" Target="https://www.burning-crusade.com/database/?item=31104" TargetMode="External"/><Relationship Id="rId73" Type="http://schemas.openxmlformats.org/officeDocument/2006/relationships/hyperlink" Target="https://www.burning-crusade.com/database/?item=30532" TargetMode="External"/><Relationship Id="rId72" Type="http://schemas.openxmlformats.org/officeDocument/2006/relationships/hyperlink" Target="https://www.burning-crusade.com/database/?item=30531" TargetMode="External"/><Relationship Id="rId75" Type="http://schemas.openxmlformats.org/officeDocument/2006/relationships/hyperlink" Target="https://www.burning-crusade.com/database/?item=28338" TargetMode="External"/><Relationship Id="rId74" Type="http://schemas.openxmlformats.org/officeDocument/2006/relationships/hyperlink" Target="https://www.burning-crusade.com/database/?item=28185" TargetMode="External"/><Relationship Id="rId77" Type="http://schemas.openxmlformats.org/officeDocument/2006/relationships/hyperlink" Target="https://www.burning-crusade.com/database/?item=27948" TargetMode="External"/><Relationship Id="rId76" Type="http://schemas.openxmlformats.org/officeDocument/2006/relationships/hyperlink" Target="https://www.burning-crusade.com/database/?item=25858" TargetMode="External"/><Relationship Id="rId79" Type="http://schemas.openxmlformats.org/officeDocument/2006/relationships/hyperlink" Target="https://www.burning-crusade.com/database/?item=27838" TargetMode="External"/><Relationship Id="rId78" Type="http://schemas.openxmlformats.org/officeDocument/2006/relationships/hyperlink" Target="https://www.burning-crusade.com/database/?item=30709" TargetMode="External"/><Relationship Id="rId71" Type="http://schemas.openxmlformats.org/officeDocument/2006/relationships/hyperlink" Target="https://www.burning-crusade.com/database/?item=24262" TargetMode="External"/><Relationship Id="rId70" Type="http://schemas.openxmlformats.org/officeDocument/2006/relationships/hyperlink" Target="https://www.burning-crusade.com/database/?item=29257" TargetMode="External"/><Relationship Id="rId132" Type="http://schemas.openxmlformats.org/officeDocument/2006/relationships/hyperlink" Target="https://www.burning-crusade.com/database/?item=28341" TargetMode="External"/><Relationship Id="rId131" Type="http://schemas.openxmlformats.org/officeDocument/2006/relationships/hyperlink" Target="https://www.burning-crusade.com/database/?item=29130" TargetMode="External"/><Relationship Id="rId130" Type="http://schemas.openxmlformats.org/officeDocument/2006/relationships/hyperlink" Target="https://www.burning-crusade.com/database/?item=29355" TargetMode="External"/><Relationship Id="rId136" Type="http://schemas.openxmlformats.org/officeDocument/2006/relationships/vmlDrawing" Target="../drawings/vmlDrawing2.vml"/><Relationship Id="rId135" Type="http://schemas.openxmlformats.org/officeDocument/2006/relationships/drawing" Target="../drawings/drawing2.xml"/><Relationship Id="rId134" Type="http://schemas.openxmlformats.org/officeDocument/2006/relationships/hyperlink" Target="https://www.burning-crusade.com/database/?item=31308" TargetMode="External"/><Relationship Id="rId133" Type="http://schemas.openxmlformats.org/officeDocument/2006/relationships/hyperlink" Target="https://www.burning-crusade.com/database/?item=27842" TargetMode="External"/><Relationship Id="rId62" Type="http://schemas.openxmlformats.org/officeDocument/2006/relationships/hyperlink" Target="https://www.burning-crusade.com/database/?item=30924" TargetMode="External"/><Relationship Id="rId61" Type="http://schemas.openxmlformats.org/officeDocument/2006/relationships/hyperlink" Target="https://www.burning-crusade.com/database/?item=27508" TargetMode="External"/><Relationship Id="rId64" Type="http://schemas.openxmlformats.org/officeDocument/2006/relationships/hyperlink" Target="https://www.burning-crusade.com/database/?item=21846" TargetMode="External"/><Relationship Id="rId63" Type="http://schemas.openxmlformats.org/officeDocument/2006/relationships/hyperlink" Target="https://www.burning-crusade.com/database/?item=28317" TargetMode="External"/><Relationship Id="rId66" Type="http://schemas.openxmlformats.org/officeDocument/2006/relationships/hyperlink" Target="https://www.burning-crusade.com/database/?item=29241" TargetMode="External"/><Relationship Id="rId65" Type="http://schemas.openxmlformats.org/officeDocument/2006/relationships/hyperlink" Target="https://www.burning-crusade.com/database/?item=24256" TargetMode="External"/><Relationship Id="rId68" Type="http://schemas.openxmlformats.org/officeDocument/2006/relationships/hyperlink" Target="https://www.burning-crusade.com/database/?item=31461" TargetMode="External"/><Relationship Id="rId67" Type="http://schemas.openxmlformats.org/officeDocument/2006/relationships/hyperlink" Target="https://www.burning-crusade.com/database/?item=27795" TargetMode="External"/><Relationship Id="rId60" Type="http://schemas.openxmlformats.org/officeDocument/2006/relationships/hyperlink" Target="https://www.burning-crusade.com/database/?item=25857" TargetMode="External"/><Relationship Id="rId69" Type="http://schemas.openxmlformats.org/officeDocument/2006/relationships/hyperlink" Target="https://www.burning-crusade.com/database/?item=28409" TargetMode="External"/><Relationship Id="rId51" Type="http://schemas.openxmlformats.org/officeDocument/2006/relationships/hyperlink" Target="https://www.burning-crusade.com/database/?item=27462" TargetMode="External"/><Relationship Id="rId50" Type="http://schemas.openxmlformats.org/officeDocument/2006/relationships/hyperlink" Target="https://www.burning-crusade.com/database/?item=24250" TargetMode="External"/><Relationship Id="rId53" Type="http://schemas.openxmlformats.org/officeDocument/2006/relationships/hyperlink" Target="https://www.burning-crusade.com/database/?item=29240" TargetMode="External"/><Relationship Id="rId52" Type="http://schemas.openxmlformats.org/officeDocument/2006/relationships/hyperlink" Target="https://www.burning-crusade.com/database/?item=28411" TargetMode="External"/><Relationship Id="rId55" Type="http://schemas.openxmlformats.org/officeDocument/2006/relationships/hyperlink" Target="https://www.burning-crusade.com/database/?item=21847" TargetMode="External"/><Relationship Id="rId54" Type="http://schemas.openxmlformats.org/officeDocument/2006/relationships/hyperlink" Target="https://www.burning-crusade.com/database/?item=27746" TargetMode="External"/><Relationship Id="rId57" Type="http://schemas.openxmlformats.org/officeDocument/2006/relationships/hyperlink" Target="https://www.burning-crusade.com/database/?item=27537" TargetMode="External"/><Relationship Id="rId56" Type="http://schemas.openxmlformats.org/officeDocument/2006/relationships/hyperlink" Target="https://www.burning-crusade.com/database/?item=27493" TargetMode="External"/><Relationship Id="rId59" Type="http://schemas.openxmlformats.org/officeDocument/2006/relationships/hyperlink" Target="https://www.burning-crusade.com/database/?item=29317" TargetMode="External"/><Relationship Id="rId58" Type="http://schemas.openxmlformats.org/officeDocument/2006/relationships/hyperlink" Target="https://www.burning-crusade.com/database/?item=27465" TargetMode="External"/></Relationships>
</file>

<file path=xl/worksheets/_rels/sheet20.xml.rels><?xml version="1.0" encoding="UTF-8" standalone="yes"?><Relationships xmlns="http://schemas.openxmlformats.org/package/2006/relationships"><Relationship Id="rId11" Type="http://schemas.openxmlformats.org/officeDocument/2006/relationships/hyperlink" Target="http://tbcwowaddons.weebly.com/pawn.html" TargetMode="External"/><Relationship Id="rId10" Type="http://schemas.openxmlformats.org/officeDocument/2006/relationships/hyperlink" Target="http://tbcwowaddons.weebly.com/pawn.html" TargetMode="External"/><Relationship Id="rId13" Type="http://schemas.openxmlformats.org/officeDocument/2006/relationships/hyperlink" Target="http://tbcwowaddons.weebly.com/pawn.html" TargetMode="External"/><Relationship Id="rId12" Type="http://schemas.openxmlformats.org/officeDocument/2006/relationships/hyperlink" Target="http://tbcwowaddons.weebly.com/pawn.html" TargetMode="External"/><Relationship Id="rId15" Type="http://schemas.openxmlformats.org/officeDocument/2006/relationships/hyperlink" Target="http://tbcwowaddons.weebly.com/pawn.html" TargetMode="External"/><Relationship Id="rId14" Type="http://schemas.openxmlformats.org/officeDocument/2006/relationships/hyperlink" Target="http://tbcwowaddons.weebly.com/pawn.html" TargetMode="External"/><Relationship Id="rId17" Type="http://schemas.openxmlformats.org/officeDocument/2006/relationships/hyperlink" Target="http://tbcwowaddons.weebly.com/pawn.html" TargetMode="External"/><Relationship Id="rId16" Type="http://schemas.openxmlformats.org/officeDocument/2006/relationships/hyperlink" Target="http://tbcwowaddons.weebly.com/pawn.html" TargetMode="External"/><Relationship Id="rId19" Type="http://schemas.openxmlformats.org/officeDocument/2006/relationships/drawing" Target="../drawings/drawing20.xml"/><Relationship Id="rId18" Type="http://schemas.openxmlformats.org/officeDocument/2006/relationships/hyperlink" Target="http://tbcwowaddons.weebly.com/pawn.html" TargetMode="External"/><Relationship Id="rId1" Type="http://schemas.openxmlformats.org/officeDocument/2006/relationships/hyperlink" Target="http://tbcwowaddons.weebly.com/pawn.html" TargetMode="External"/><Relationship Id="rId2" Type="http://schemas.openxmlformats.org/officeDocument/2006/relationships/hyperlink" Target="http://tbcwowaddons.weebly.com/pawn.html" TargetMode="External"/><Relationship Id="rId3" Type="http://schemas.openxmlformats.org/officeDocument/2006/relationships/hyperlink" Target="http://tbcwowaddons.weebly.com/pawn.html" TargetMode="External"/><Relationship Id="rId4" Type="http://schemas.openxmlformats.org/officeDocument/2006/relationships/hyperlink" Target="http://tbcwowaddons.weebly.com/pawn.html" TargetMode="External"/><Relationship Id="rId9" Type="http://schemas.openxmlformats.org/officeDocument/2006/relationships/hyperlink" Target="http://tbcwowaddons.weebly.com/pawn.html" TargetMode="External"/><Relationship Id="rId5" Type="http://schemas.openxmlformats.org/officeDocument/2006/relationships/hyperlink" Target="http://tbcwowaddons.weebly.com/pawn.html" TargetMode="External"/><Relationship Id="rId6" Type="http://schemas.openxmlformats.org/officeDocument/2006/relationships/hyperlink" Target="http://tbcwowaddons.weebly.com/pawn.html" TargetMode="External"/><Relationship Id="rId7" Type="http://schemas.openxmlformats.org/officeDocument/2006/relationships/hyperlink" Target="http://tbcwowaddons.weebly.com/pawn.html" TargetMode="External"/><Relationship Id="rId8" Type="http://schemas.openxmlformats.org/officeDocument/2006/relationships/hyperlink" Target="http://tbcwowaddons.weebly.com/pawn.html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urning-crusade.com/database/?item=29341" TargetMode="External"/><Relationship Id="rId42" Type="http://schemas.openxmlformats.org/officeDocument/2006/relationships/hyperlink" Target="https://www.burning-crusade.com/database/?item=28342" TargetMode="External"/><Relationship Id="rId41" Type="http://schemas.openxmlformats.org/officeDocument/2006/relationships/hyperlink" Target="https://www.burning-crusade.com/database/?item=25856" TargetMode="External"/><Relationship Id="rId44" Type="http://schemas.openxmlformats.org/officeDocument/2006/relationships/hyperlink" Target="https://www.burning-crusade.com/database/?item=28232" TargetMode="External"/><Relationship Id="rId43" Type="http://schemas.openxmlformats.org/officeDocument/2006/relationships/hyperlink" Target="https://www.burning-crusade.com/database/?item=31340" TargetMode="External"/><Relationship Id="rId46" Type="http://schemas.openxmlformats.org/officeDocument/2006/relationships/hyperlink" Target="https://www.burning-crusade.com/database/?item=27799" TargetMode="External"/><Relationship Id="rId45" Type="http://schemas.openxmlformats.org/officeDocument/2006/relationships/hyperlink" Target="https://www.burning-crusade.com/database/?item=28191" TargetMode="External"/><Relationship Id="rId107" Type="http://schemas.openxmlformats.org/officeDocument/2006/relationships/hyperlink" Target="https://www.burning-crusade.com/database/?item=28386" TargetMode="External"/><Relationship Id="rId106" Type="http://schemas.openxmlformats.org/officeDocument/2006/relationships/hyperlink" Target="https://www.burning-crusade.com/database/?item=29350" TargetMode="External"/><Relationship Id="rId105" Type="http://schemas.openxmlformats.org/officeDocument/2006/relationships/hyperlink" Target="https://www.burning-crusade.com/database/?item=24126" TargetMode="External"/><Relationship Id="rId104" Type="http://schemas.openxmlformats.org/officeDocument/2006/relationships/hyperlink" Target="https://www.burning-crusade.com/database/?item=28040" TargetMode="External"/><Relationship Id="rId109" Type="http://schemas.openxmlformats.org/officeDocument/2006/relationships/hyperlink" Target="https://www.burning-crusade.com/database/?item=25939" TargetMode="External"/><Relationship Id="rId108" Type="http://schemas.openxmlformats.org/officeDocument/2006/relationships/hyperlink" Target="https://www.burning-crusade.com/database/?item=32872" TargetMode="External"/><Relationship Id="rId48" Type="http://schemas.openxmlformats.org/officeDocument/2006/relationships/hyperlink" Target="https://www.burning-crusade.com/database/?item=29780" TargetMode="External"/><Relationship Id="rId47" Type="http://schemas.openxmlformats.org/officeDocument/2006/relationships/hyperlink" Target="https://www.burning-crusade.com/database/?item=28229" TargetMode="External"/><Relationship Id="rId49" Type="http://schemas.openxmlformats.org/officeDocument/2006/relationships/hyperlink" Target="https://www.burning-crusade.com/database/?item=28252" TargetMode="External"/><Relationship Id="rId103" Type="http://schemas.openxmlformats.org/officeDocument/2006/relationships/hyperlink" Target="https://www.burning-crusade.com/database/?item=29179" TargetMode="External"/><Relationship Id="rId102" Type="http://schemas.openxmlformats.org/officeDocument/2006/relationships/hyperlink" Target="https://www.burning-crusade.com/database/?item=28418" TargetMode="External"/><Relationship Id="rId101" Type="http://schemas.openxmlformats.org/officeDocument/2006/relationships/hyperlink" Target="https://www.burning-crusade.com/database/?item=28223" TargetMode="External"/><Relationship Id="rId100" Type="http://schemas.openxmlformats.org/officeDocument/2006/relationships/hyperlink" Target="https://www.burning-crusade.com/database/?item=27683" TargetMode="External"/><Relationship Id="rId31" Type="http://schemas.openxmlformats.org/officeDocument/2006/relationships/hyperlink" Target="https://www.burning-crusade.com/database/?item=31140" TargetMode="External"/><Relationship Id="rId30" Type="http://schemas.openxmlformats.org/officeDocument/2006/relationships/hyperlink" Target="https://www.burning-crusade.com/database/?item=27981" TargetMode="External"/><Relationship Id="rId33" Type="http://schemas.openxmlformats.org/officeDocument/2006/relationships/hyperlink" Target="https://www.burning-crusade.com/database/?item=29369" TargetMode="External"/><Relationship Id="rId32" Type="http://schemas.openxmlformats.org/officeDocument/2006/relationships/hyperlink" Target="https://www.burning-crusade.com/database/?item=24252" TargetMode="External"/><Relationship Id="rId35" Type="http://schemas.openxmlformats.org/officeDocument/2006/relationships/hyperlink" Target="https://www.burning-crusade.com/database/?item=29813" TargetMode="External"/><Relationship Id="rId34" Type="http://schemas.openxmlformats.org/officeDocument/2006/relationships/hyperlink" Target="https://www.burning-crusade.com/database/?item=32541" TargetMode="External"/><Relationship Id="rId37" Type="http://schemas.openxmlformats.org/officeDocument/2006/relationships/hyperlink" Target="https://www.burning-crusade.com/database/?item=28378" TargetMode="External"/><Relationship Id="rId36" Type="http://schemas.openxmlformats.org/officeDocument/2006/relationships/hyperlink" Target="https://www.burning-crusade.com/database/?item=28269" TargetMode="External"/><Relationship Id="rId39" Type="http://schemas.openxmlformats.org/officeDocument/2006/relationships/hyperlink" Target="https://www.burning-crusade.com/database/?item=31297" TargetMode="External"/><Relationship Id="rId38" Type="http://schemas.openxmlformats.org/officeDocument/2006/relationships/hyperlink" Target="https://www.burning-crusade.com/database/?item=21871" TargetMode="External"/><Relationship Id="rId20" Type="http://schemas.openxmlformats.org/officeDocument/2006/relationships/hyperlink" Target="https://www.burning-crusade.com/database/?item=27464" TargetMode="External"/><Relationship Id="rId22" Type="http://schemas.openxmlformats.org/officeDocument/2006/relationships/hyperlink" Target="https://www.burning-crusade.com/database/?item=31321" TargetMode="External"/><Relationship Id="rId21" Type="http://schemas.openxmlformats.org/officeDocument/2006/relationships/hyperlink" Target="https://www.burning-crusade.com/database/?item=31338" TargetMode="External"/><Relationship Id="rId24" Type="http://schemas.openxmlformats.org/officeDocument/2006/relationships/hyperlink" Target="https://www.burning-crusade.com/database/?item=25854" TargetMode="External"/><Relationship Id="rId23" Type="http://schemas.openxmlformats.org/officeDocument/2006/relationships/hyperlink" Target="https://www.burning-crusade.com/database/?item=21869" TargetMode="External"/><Relationship Id="rId129" Type="http://schemas.openxmlformats.org/officeDocument/2006/relationships/hyperlink" Target="https://www.burning-crusade.com/database/?item=24557" TargetMode="External"/><Relationship Id="rId128" Type="http://schemas.openxmlformats.org/officeDocument/2006/relationships/hyperlink" Target="https://www.burning-crusade.com/database/?item=28346" TargetMode="External"/><Relationship Id="rId127" Type="http://schemas.openxmlformats.org/officeDocument/2006/relationships/hyperlink" Target="https://www.burning-crusade.com/database/?item=27534" TargetMode="External"/><Relationship Id="rId126" Type="http://schemas.openxmlformats.org/officeDocument/2006/relationships/hyperlink" Target="https://www.burning-crusade.com/database/?item=28260" TargetMode="External"/><Relationship Id="rId26" Type="http://schemas.openxmlformats.org/officeDocument/2006/relationships/hyperlink" Target="https://www.burning-crusade.com/database/?item=27796" TargetMode="External"/><Relationship Id="rId121" Type="http://schemas.openxmlformats.org/officeDocument/2006/relationships/hyperlink" Target="https://www.burning-crusade.com/database/?item=29185" TargetMode="External"/><Relationship Id="rId25" Type="http://schemas.openxmlformats.org/officeDocument/2006/relationships/hyperlink" Target="https://www.burning-crusade.com/database/?item=30925" TargetMode="External"/><Relationship Id="rId120" Type="http://schemas.openxmlformats.org/officeDocument/2006/relationships/hyperlink" Target="https://www.burning-crusade.com/database/?item=27512" TargetMode="External"/><Relationship Id="rId28" Type="http://schemas.openxmlformats.org/officeDocument/2006/relationships/hyperlink" Target="https://www.burning-crusade.com/database/?item=27994" TargetMode="External"/><Relationship Id="rId27" Type="http://schemas.openxmlformats.org/officeDocument/2006/relationships/hyperlink" Target="https://www.burning-crusade.com/database/?item=27778" TargetMode="External"/><Relationship Id="rId125" Type="http://schemas.openxmlformats.org/officeDocument/2006/relationships/hyperlink" Target="https://www.burning-crusade.com/database/?item=28187" TargetMode="External"/><Relationship Id="rId29" Type="http://schemas.openxmlformats.org/officeDocument/2006/relationships/hyperlink" Target="https://www.burning-crusade.com/database/?item=27816" TargetMode="External"/><Relationship Id="rId124" Type="http://schemas.openxmlformats.org/officeDocument/2006/relationships/hyperlink" Target="https://www.burning-crusade.com/database/?item=28412" TargetMode="External"/><Relationship Id="rId123" Type="http://schemas.openxmlformats.org/officeDocument/2006/relationships/hyperlink" Target="https://www.burning-crusade.com/database/?item=29269" TargetMode="External"/><Relationship Id="rId122" Type="http://schemas.openxmlformats.org/officeDocument/2006/relationships/hyperlink" Target="https://www.burning-crusade.com/database/?item=27899" TargetMode="External"/><Relationship Id="rId95" Type="http://schemas.openxmlformats.org/officeDocument/2006/relationships/hyperlink" Target="https://www.burning-crusade.com/database/?item=31339" TargetMode="External"/><Relationship Id="rId94" Type="http://schemas.openxmlformats.org/officeDocument/2006/relationships/hyperlink" Target="https://www.burning-crusade.com/database/?item=31922" TargetMode="External"/><Relationship Id="rId97" Type="http://schemas.openxmlformats.org/officeDocument/2006/relationships/hyperlink" Target="https://www.burning-crusade.com/database/?item=31856" TargetMode="External"/><Relationship Id="rId96" Type="http://schemas.openxmlformats.org/officeDocument/2006/relationships/hyperlink" Target="https://www.burning-crusade.com/database/?item=31921" TargetMode="External"/><Relationship Id="rId11" Type="http://schemas.openxmlformats.org/officeDocument/2006/relationships/hyperlink" Target="https://www.burning-crusade.com/database/?item=27781" TargetMode="External"/><Relationship Id="rId99" Type="http://schemas.openxmlformats.org/officeDocument/2006/relationships/hyperlink" Target="https://www.burning-crusade.com/database/?item=29132" TargetMode="External"/><Relationship Id="rId10" Type="http://schemas.openxmlformats.org/officeDocument/2006/relationships/hyperlink" Target="https://www.burning-crusade.com/database/?item=24267" TargetMode="External"/><Relationship Id="rId98" Type="http://schemas.openxmlformats.org/officeDocument/2006/relationships/hyperlink" Target="https://www.burning-crusade.com/database/?item=29370" TargetMode="External"/><Relationship Id="rId13" Type="http://schemas.openxmlformats.org/officeDocument/2006/relationships/hyperlink" Target="https://www.burning-crusade.com/database/?item=27466" TargetMode="External"/><Relationship Id="rId12" Type="http://schemas.openxmlformats.org/officeDocument/2006/relationships/hyperlink" Target="https://www.burning-crusade.com/database/?item=27488" TargetMode="External"/><Relationship Id="rId91" Type="http://schemas.openxmlformats.org/officeDocument/2006/relationships/hyperlink" Target="https://www.burning-crusade.com/database/?item=29352" TargetMode="External"/><Relationship Id="rId90" Type="http://schemas.openxmlformats.org/officeDocument/2006/relationships/hyperlink" Target="https://www.burning-crusade.com/database/?item=29126" TargetMode="External"/><Relationship Id="rId93" Type="http://schemas.openxmlformats.org/officeDocument/2006/relationships/hyperlink" Target="https://www.burning-crusade.com/database/?item=30366" TargetMode="External"/><Relationship Id="rId92" Type="http://schemas.openxmlformats.org/officeDocument/2006/relationships/hyperlink" Target="https://www.burning-crusade.com/database/?item=29367" TargetMode="External"/><Relationship Id="rId118" Type="http://schemas.openxmlformats.org/officeDocument/2006/relationships/hyperlink" Target="https://www.burning-crusade.com/database/?item=27543" TargetMode="External"/><Relationship Id="rId117" Type="http://schemas.openxmlformats.org/officeDocument/2006/relationships/hyperlink" Target="https://www.burning-crusade.com/database/?item=27905" TargetMode="External"/><Relationship Id="rId116" Type="http://schemas.openxmlformats.org/officeDocument/2006/relationships/hyperlink" Target="https://www.burning-crusade.com/database/?item=31336" TargetMode="External"/><Relationship Id="rId115" Type="http://schemas.openxmlformats.org/officeDocument/2006/relationships/hyperlink" Target="https://www.burning-crusade.com/database/?item=29153" TargetMode="External"/><Relationship Id="rId119" Type="http://schemas.openxmlformats.org/officeDocument/2006/relationships/hyperlink" Target="https://www.burning-crusade.com/database/?item=27868" TargetMode="External"/><Relationship Id="rId15" Type="http://schemas.openxmlformats.org/officeDocument/2006/relationships/hyperlink" Target="https://www.burning-crusade.com/database/?item=28245" TargetMode="External"/><Relationship Id="rId110" Type="http://schemas.openxmlformats.org/officeDocument/2006/relationships/hyperlink" Target="https://www.burning-crusade.com/database/?item=27540" TargetMode="External"/><Relationship Id="rId14" Type="http://schemas.openxmlformats.org/officeDocument/2006/relationships/hyperlink" Target="https://www.burning-crusade.com/database/?item=28134" TargetMode="External"/><Relationship Id="rId17" Type="http://schemas.openxmlformats.org/officeDocument/2006/relationships/hyperlink" Target="https://www.burning-crusade.com/database/?item=24116" TargetMode="External"/><Relationship Id="rId16" Type="http://schemas.openxmlformats.org/officeDocument/2006/relationships/hyperlink" Target="https://www.burning-crusade.com/database/?item=27758" TargetMode="External"/><Relationship Id="rId19" Type="http://schemas.openxmlformats.org/officeDocument/2006/relationships/hyperlink" Target="https://www.burning-crusade.com/database/?item=28254" TargetMode="External"/><Relationship Id="rId114" Type="http://schemas.openxmlformats.org/officeDocument/2006/relationships/hyperlink" Target="https://www.burning-crusade.com/database/?item=23554" TargetMode="External"/><Relationship Id="rId18" Type="http://schemas.openxmlformats.org/officeDocument/2006/relationships/hyperlink" Target="https://www.burning-crusade.com/database/?item=29368" TargetMode="External"/><Relationship Id="rId113" Type="http://schemas.openxmlformats.org/officeDocument/2006/relationships/hyperlink" Target="https://www.burning-crusade.com/database/?item=28297" TargetMode="External"/><Relationship Id="rId112" Type="http://schemas.openxmlformats.org/officeDocument/2006/relationships/hyperlink" Target="https://www.burning-crusade.com/database/?item=28320" TargetMode="External"/><Relationship Id="rId111" Type="http://schemas.openxmlformats.org/officeDocument/2006/relationships/hyperlink" Target="https://www.burning-crusade.com/database/?item=27890" TargetMode="External"/><Relationship Id="rId84" Type="http://schemas.openxmlformats.org/officeDocument/2006/relationships/hyperlink" Target="https://www.burning-crusade.com/database/?item=30519" TargetMode="External"/><Relationship Id="rId83" Type="http://schemas.openxmlformats.org/officeDocument/2006/relationships/hyperlink" Target="https://www.burning-crusade.com/database/?item=28410" TargetMode="External"/><Relationship Id="rId86" Type="http://schemas.openxmlformats.org/officeDocument/2006/relationships/hyperlink" Target="https://www.burning-crusade.com/database/?item=29258" TargetMode="External"/><Relationship Id="rId85" Type="http://schemas.openxmlformats.org/officeDocument/2006/relationships/hyperlink" Target="https://www.burning-crusade.com/database/?item=29242" TargetMode="External"/><Relationship Id="rId88" Type="http://schemas.openxmlformats.org/officeDocument/2006/relationships/hyperlink" Target="https://www.burning-crusade.com/database/?item=28227" TargetMode="External"/><Relationship Id="rId87" Type="http://schemas.openxmlformats.org/officeDocument/2006/relationships/hyperlink" Target="https://www.burning-crusade.com/database/?item=29172" TargetMode="External"/><Relationship Id="rId89" Type="http://schemas.openxmlformats.org/officeDocument/2006/relationships/hyperlink" Target="https://www.burning-crusade.com/database/?item=28555" TargetMode="External"/><Relationship Id="rId80" Type="http://schemas.openxmlformats.org/officeDocument/2006/relationships/hyperlink" Target="https://www.burning-crusade.com/database/?item=21870" TargetMode="External"/><Relationship Id="rId82" Type="http://schemas.openxmlformats.org/officeDocument/2006/relationships/hyperlink" Target="https://www.burning-crusade.com/database/?item=27821" TargetMode="External"/><Relationship Id="rId81" Type="http://schemas.openxmlformats.org/officeDocument/2006/relationships/hyperlink" Target="https://www.burning-crusade.com/database/?item=28406" TargetMode="External"/><Relationship Id="rId1" Type="http://schemas.openxmlformats.org/officeDocument/2006/relationships/comments" Target="../comments3.xml"/><Relationship Id="rId2" Type="http://schemas.openxmlformats.org/officeDocument/2006/relationships/hyperlink" Target="https://www.burning-crusade.com/database/?item=24266" TargetMode="External"/><Relationship Id="rId3" Type="http://schemas.openxmlformats.org/officeDocument/2006/relationships/hyperlink" Target="https://www.burning-crusade.com/database/?item=32494" TargetMode="External"/><Relationship Id="rId4" Type="http://schemas.openxmlformats.org/officeDocument/2006/relationships/hyperlink" Target="https://www.burning-crusade.com/database/?item=25855" TargetMode="External"/><Relationship Id="rId9" Type="http://schemas.openxmlformats.org/officeDocument/2006/relationships/hyperlink" Target="https://www.burning-crusade.com/database/?item=28193" TargetMode="External"/><Relationship Id="rId5" Type="http://schemas.openxmlformats.org/officeDocument/2006/relationships/hyperlink" Target="https://www.burning-crusade.com/database/?item=31104" TargetMode="External"/><Relationship Id="rId6" Type="http://schemas.openxmlformats.org/officeDocument/2006/relationships/hyperlink" Target="https://www.burning-crusade.com/database/?item=28169" TargetMode="External"/><Relationship Id="rId7" Type="http://schemas.openxmlformats.org/officeDocument/2006/relationships/hyperlink" Target="https://www.burning-crusade.com/database/?item=28415" TargetMode="External"/><Relationship Id="rId8" Type="http://schemas.openxmlformats.org/officeDocument/2006/relationships/hyperlink" Target="https://www.burning-crusade.com/database/?item=28278" TargetMode="External"/><Relationship Id="rId73" Type="http://schemas.openxmlformats.org/officeDocument/2006/relationships/hyperlink" Target="https://www.burning-crusade.com/database/?item=28185" TargetMode="External"/><Relationship Id="rId72" Type="http://schemas.openxmlformats.org/officeDocument/2006/relationships/hyperlink" Target="https://www.burning-crusade.com/database/?item=30532" TargetMode="External"/><Relationship Id="rId75" Type="http://schemas.openxmlformats.org/officeDocument/2006/relationships/hyperlink" Target="https://www.burning-crusade.com/database/?item=30709" TargetMode="External"/><Relationship Id="rId74" Type="http://schemas.openxmlformats.org/officeDocument/2006/relationships/hyperlink" Target="https://www.burning-crusade.com/database/?item=25858" TargetMode="External"/><Relationship Id="rId77" Type="http://schemas.openxmlformats.org/officeDocument/2006/relationships/hyperlink" Target="https://www.burning-crusade.com/database/?item=27948" TargetMode="External"/><Relationship Id="rId76" Type="http://schemas.openxmlformats.org/officeDocument/2006/relationships/hyperlink" Target="https://www.burning-crusade.com/database/?item=28338" TargetMode="External"/><Relationship Id="rId79" Type="http://schemas.openxmlformats.org/officeDocument/2006/relationships/hyperlink" Target="https://www.burning-crusade.com/database/?item=27907" TargetMode="External"/><Relationship Id="rId78" Type="http://schemas.openxmlformats.org/officeDocument/2006/relationships/hyperlink" Target="https://www.burning-crusade.com/database/?item=27838" TargetMode="External"/><Relationship Id="rId71" Type="http://schemas.openxmlformats.org/officeDocument/2006/relationships/hyperlink" Target="https://www.burning-crusade.com/database/?item=30531" TargetMode="External"/><Relationship Id="rId70" Type="http://schemas.openxmlformats.org/officeDocument/2006/relationships/hyperlink" Target="https://www.burning-crusade.com/database/?item=24262" TargetMode="External"/><Relationship Id="rId132" Type="http://schemas.openxmlformats.org/officeDocument/2006/relationships/hyperlink" Target="https://www.burning-crusade.com/database/?item=28341" TargetMode="External"/><Relationship Id="rId131" Type="http://schemas.openxmlformats.org/officeDocument/2006/relationships/hyperlink" Target="https://www.burning-crusade.com/database/?item=29130" TargetMode="External"/><Relationship Id="rId130" Type="http://schemas.openxmlformats.org/officeDocument/2006/relationships/hyperlink" Target="https://www.burning-crusade.com/database/?item=29355" TargetMode="External"/><Relationship Id="rId136" Type="http://schemas.openxmlformats.org/officeDocument/2006/relationships/vmlDrawing" Target="../drawings/vmlDrawing3.vml"/><Relationship Id="rId135" Type="http://schemas.openxmlformats.org/officeDocument/2006/relationships/drawing" Target="../drawings/drawing3.xml"/><Relationship Id="rId134" Type="http://schemas.openxmlformats.org/officeDocument/2006/relationships/hyperlink" Target="https://www.burning-crusade.com/database/?item=27842" TargetMode="External"/><Relationship Id="rId133" Type="http://schemas.openxmlformats.org/officeDocument/2006/relationships/hyperlink" Target="https://www.burning-crusade.com/database/?item=31308" TargetMode="External"/><Relationship Id="rId62" Type="http://schemas.openxmlformats.org/officeDocument/2006/relationships/hyperlink" Target="https://www.burning-crusade.com/database/?item=27508" TargetMode="External"/><Relationship Id="rId61" Type="http://schemas.openxmlformats.org/officeDocument/2006/relationships/hyperlink" Target="https://www.burning-crusade.com/database/?item=30924" TargetMode="External"/><Relationship Id="rId64" Type="http://schemas.openxmlformats.org/officeDocument/2006/relationships/hyperlink" Target="https://www.burning-crusade.com/database/?item=24256" TargetMode="External"/><Relationship Id="rId63" Type="http://schemas.openxmlformats.org/officeDocument/2006/relationships/hyperlink" Target="https://www.burning-crusade.com/database/?item=28317" TargetMode="External"/><Relationship Id="rId66" Type="http://schemas.openxmlformats.org/officeDocument/2006/relationships/hyperlink" Target="https://www.burning-crusade.com/database/?item=31461" TargetMode="External"/><Relationship Id="rId65" Type="http://schemas.openxmlformats.org/officeDocument/2006/relationships/hyperlink" Target="https://www.burning-crusade.com/database/?item=29241" TargetMode="External"/><Relationship Id="rId68" Type="http://schemas.openxmlformats.org/officeDocument/2006/relationships/hyperlink" Target="https://www.burning-crusade.com/database/?item=28409" TargetMode="External"/><Relationship Id="rId67" Type="http://schemas.openxmlformats.org/officeDocument/2006/relationships/hyperlink" Target="https://www.burning-crusade.com/database/?item=27795" TargetMode="External"/><Relationship Id="rId60" Type="http://schemas.openxmlformats.org/officeDocument/2006/relationships/hyperlink" Target="https://www.burning-crusade.com/database/?item=25857" TargetMode="External"/><Relationship Id="rId69" Type="http://schemas.openxmlformats.org/officeDocument/2006/relationships/hyperlink" Target="https://www.burning-crusade.com/database/?item=29257" TargetMode="External"/><Relationship Id="rId51" Type="http://schemas.openxmlformats.org/officeDocument/2006/relationships/hyperlink" Target="https://www.burning-crusade.com/database/?item=24250" TargetMode="External"/><Relationship Id="rId50" Type="http://schemas.openxmlformats.org/officeDocument/2006/relationships/hyperlink" Target="https://www.burning-crusade.com/database/?item=27824" TargetMode="External"/><Relationship Id="rId53" Type="http://schemas.openxmlformats.org/officeDocument/2006/relationships/hyperlink" Target="https://www.burning-crusade.com/database/?item=28411" TargetMode="External"/><Relationship Id="rId52" Type="http://schemas.openxmlformats.org/officeDocument/2006/relationships/hyperlink" Target="https://www.burning-crusade.com/database/?item=27462" TargetMode="External"/><Relationship Id="rId55" Type="http://schemas.openxmlformats.org/officeDocument/2006/relationships/hyperlink" Target="https://www.burning-crusade.com/database/?item=27746" TargetMode="External"/><Relationship Id="rId54" Type="http://schemas.openxmlformats.org/officeDocument/2006/relationships/hyperlink" Target="https://www.burning-crusade.com/database/?item=29240" TargetMode="External"/><Relationship Id="rId57" Type="http://schemas.openxmlformats.org/officeDocument/2006/relationships/hyperlink" Target="https://www.burning-crusade.com/database/?item=27537" TargetMode="External"/><Relationship Id="rId56" Type="http://schemas.openxmlformats.org/officeDocument/2006/relationships/hyperlink" Target="https://www.burning-crusade.com/database/?item=27493" TargetMode="External"/><Relationship Id="rId59" Type="http://schemas.openxmlformats.org/officeDocument/2006/relationships/hyperlink" Target="https://www.burning-crusade.com/database/?item=29317" TargetMode="External"/><Relationship Id="rId58" Type="http://schemas.openxmlformats.org/officeDocument/2006/relationships/hyperlink" Target="https://www.burning-crusade.com/database/?item=27465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urning-crusade.com/database/?item=27461" TargetMode="External"/><Relationship Id="rId42" Type="http://schemas.openxmlformats.org/officeDocument/2006/relationships/hyperlink" Target="https://www.burning-crusade.com/database/?item=28264" TargetMode="External"/><Relationship Id="rId41" Type="http://schemas.openxmlformats.org/officeDocument/2006/relationships/hyperlink" Target="https://www.burning-crusade.com/database/?item=25831" TargetMode="External"/><Relationship Id="rId44" Type="http://schemas.openxmlformats.org/officeDocument/2006/relationships/hyperlink" Target="https://www.burning-crusade.com/database/?item=28204" TargetMode="External"/><Relationship Id="rId43" Type="http://schemas.openxmlformats.org/officeDocument/2006/relationships/hyperlink" Target="https://www.burning-crusade.com/database/?item=29340" TargetMode="External"/><Relationship Id="rId46" Type="http://schemas.openxmlformats.org/officeDocument/2006/relationships/hyperlink" Target="https://www.burning-crusade.com/database/?item=29246" TargetMode="External"/><Relationship Id="rId45" Type="http://schemas.openxmlformats.org/officeDocument/2006/relationships/hyperlink" Target="https://www.burning-crusade.com/database/?item=32869" TargetMode="External"/><Relationship Id="rId107" Type="http://schemas.openxmlformats.org/officeDocument/2006/relationships/hyperlink" Target="https://www.burning-crusade.com/database/?item=30279" TargetMode="External"/><Relationship Id="rId106" Type="http://schemas.openxmlformats.org/officeDocument/2006/relationships/hyperlink" Target="https://www.burning-crusade.com/database/?item=29151" TargetMode="External"/><Relationship Id="rId105" Type="http://schemas.openxmlformats.org/officeDocument/2006/relationships/hyperlink" Target="https://www.burning-crusade.com/database/?item=29152" TargetMode="External"/><Relationship Id="rId104" Type="http://schemas.openxmlformats.org/officeDocument/2006/relationships/hyperlink" Target="https://www.burning-crusade.com/database/?item=24128" TargetMode="External"/><Relationship Id="rId109" Type="http://schemas.openxmlformats.org/officeDocument/2006/relationships/hyperlink" Target="https://www.burning-crusade.com/database/?item=29204" TargetMode="External"/><Relationship Id="rId108" Type="http://schemas.openxmlformats.org/officeDocument/2006/relationships/hyperlink" Target="https://www.burning-crusade.com/database/?item=23748" TargetMode="External"/><Relationship Id="rId48" Type="http://schemas.openxmlformats.org/officeDocument/2006/relationships/hyperlink" Target="https://www.burning-crusade.com/database/?item=28171" TargetMode="External"/><Relationship Id="rId47" Type="http://schemas.openxmlformats.org/officeDocument/2006/relationships/hyperlink" Target="https://www.burning-crusade.com/database/?item=29527" TargetMode="External"/><Relationship Id="rId49" Type="http://schemas.openxmlformats.org/officeDocument/2006/relationships/hyperlink" Target="https://www.burning-crusade.com/database/?item=28424" TargetMode="External"/><Relationship Id="rId103" Type="http://schemas.openxmlformats.org/officeDocument/2006/relationships/hyperlink" Target="https://www.burning-crusade.com/database/?item=28041" TargetMode="External"/><Relationship Id="rId102" Type="http://schemas.openxmlformats.org/officeDocument/2006/relationships/hyperlink" Target="https://www.burning-crusade.com/database/?item=29776" TargetMode="External"/><Relationship Id="rId101" Type="http://schemas.openxmlformats.org/officeDocument/2006/relationships/hyperlink" Target="https://www.burning-crusade.com/database/?item=31857" TargetMode="External"/><Relationship Id="rId100" Type="http://schemas.openxmlformats.org/officeDocument/2006/relationships/hyperlink" Target="https://www.burning-crusade.com/database/?item=31856" TargetMode="External"/><Relationship Id="rId31" Type="http://schemas.openxmlformats.org/officeDocument/2006/relationships/hyperlink" Target="https://www.burning-crusade.com/database/?item=27878" TargetMode="External"/><Relationship Id="rId30" Type="http://schemas.openxmlformats.org/officeDocument/2006/relationships/hyperlink" Target="https://www.burning-crusade.com/database/?item=24259" TargetMode="External"/><Relationship Id="rId33" Type="http://schemas.openxmlformats.org/officeDocument/2006/relationships/hyperlink" Target="https://www.burning-crusade.com/database/?item=29382" TargetMode="External"/><Relationship Id="rId32" Type="http://schemas.openxmlformats.org/officeDocument/2006/relationships/hyperlink" Target="https://www.burning-crusade.com/database/?item=31255" TargetMode="External"/><Relationship Id="rId35" Type="http://schemas.openxmlformats.org/officeDocument/2006/relationships/hyperlink" Target="https://www.burning-crusade.com/database/?item=28032" TargetMode="External"/><Relationship Id="rId34" Type="http://schemas.openxmlformats.org/officeDocument/2006/relationships/hyperlink" Target="https://www.burning-crusade.com/database/?item=27892" TargetMode="External"/><Relationship Id="rId37" Type="http://schemas.openxmlformats.org/officeDocument/2006/relationships/hyperlink" Target="https://www.burning-crusade.com/database/?item=28380" TargetMode="External"/><Relationship Id="rId36" Type="http://schemas.openxmlformats.org/officeDocument/2006/relationships/hyperlink" Target="https://www.burning-crusade.com/database/?item=29792" TargetMode="External"/><Relationship Id="rId39" Type="http://schemas.openxmlformats.org/officeDocument/2006/relationships/hyperlink" Target="https://www.burning-crusade.com/database/?item=24396" TargetMode="External"/><Relationship Id="rId38" Type="http://schemas.openxmlformats.org/officeDocument/2006/relationships/hyperlink" Target="https://www.burning-crusade.com/database/?item=29525" TargetMode="External"/><Relationship Id="rId20" Type="http://schemas.openxmlformats.org/officeDocument/2006/relationships/hyperlink" Target="https://www.burning-crusade.com/database/?item=28244" TargetMode="External"/><Relationship Id="rId22" Type="http://schemas.openxmlformats.org/officeDocument/2006/relationships/hyperlink" Target="https://www.burning-crusade.com/database/?item=27797" TargetMode="External"/><Relationship Id="rId21" Type="http://schemas.openxmlformats.org/officeDocument/2006/relationships/hyperlink" Target="https://www.burning-crusade.com/database/?item=24114" TargetMode="External"/><Relationship Id="rId24" Type="http://schemas.openxmlformats.org/officeDocument/2006/relationships/hyperlink" Target="https://www.burning-crusade.com/database/?item=25832" TargetMode="External"/><Relationship Id="rId23" Type="http://schemas.openxmlformats.org/officeDocument/2006/relationships/hyperlink" Target="https://www.burning-crusade.com/database/?item=25790" TargetMode="External"/><Relationship Id="rId129" Type="http://schemas.openxmlformats.org/officeDocument/2006/relationships/hyperlink" Target="https://www.burning-crusade.com/database/?item=28267" TargetMode="External"/><Relationship Id="rId128" Type="http://schemas.openxmlformats.org/officeDocument/2006/relationships/hyperlink" Target="https://www.burning-crusade.com/database/?item=27533" TargetMode="External"/><Relationship Id="rId127" Type="http://schemas.openxmlformats.org/officeDocument/2006/relationships/hyperlink" Target="https://www.burning-crusade.com/database/?item=28210" TargetMode="External"/><Relationship Id="rId126" Type="http://schemas.openxmlformats.org/officeDocument/2006/relationships/hyperlink" Target="https://www.burning-crusade.com/database/?item=28392" TargetMode="External"/><Relationship Id="rId26" Type="http://schemas.openxmlformats.org/officeDocument/2006/relationships/hyperlink" Target="https://www.burning-crusade.com/database/?item=29147" TargetMode="External"/><Relationship Id="rId121" Type="http://schemas.openxmlformats.org/officeDocument/2006/relationships/hyperlink" Target="https://www.burning-crusade.com/database/?item=29348" TargetMode="External"/><Relationship Id="rId25" Type="http://schemas.openxmlformats.org/officeDocument/2006/relationships/hyperlink" Target="https://www.burning-crusade.com/database/?item=29148" TargetMode="External"/><Relationship Id="rId120" Type="http://schemas.openxmlformats.org/officeDocument/2006/relationships/hyperlink" Target="https://www.burning-crusade.com/database/?item=28437" TargetMode="External"/><Relationship Id="rId28" Type="http://schemas.openxmlformats.org/officeDocument/2006/relationships/hyperlink" Target="https://www.burning-crusade.com/database/?item=27776" TargetMode="External"/><Relationship Id="rId27" Type="http://schemas.openxmlformats.org/officeDocument/2006/relationships/hyperlink" Target="https://www.burning-crusade.com/database/?item=27434" TargetMode="External"/><Relationship Id="rId125" Type="http://schemas.openxmlformats.org/officeDocument/2006/relationships/hyperlink" Target="https://www.burning-crusade.com/database/?item=23544" TargetMode="External"/><Relationship Id="rId29" Type="http://schemas.openxmlformats.org/officeDocument/2006/relationships/hyperlink" Target="https://www.burning-crusade.com/database/?item=27831" TargetMode="External"/><Relationship Id="rId124" Type="http://schemas.openxmlformats.org/officeDocument/2006/relationships/hyperlink" Target="https://www.burning-crusade.com/database/?item=23540" TargetMode="External"/><Relationship Id="rId123" Type="http://schemas.openxmlformats.org/officeDocument/2006/relationships/hyperlink" Target="https://www.burning-crusade.com/database/?item=31332" TargetMode="External"/><Relationship Id="rId122" Type="http://schemas.openxmlformats.org/officeDocument/2006/relationships/hyperlink" Target="https://www.burning-crusade.com/database/?item=29124" TargetMode="External"/><Relationship Id="rId95" Type="http://schemas.openxmlformats.org/officeDocument/2006/relationships/hyperlink" Target="https://www.burning-crusade.com/database/?item=28246" TargetMode="External"/><Relationship Id="rId94" Type="http://schemas.openxmlformats.org/officeDocument/2006/relationships/hyperlink" Target="https://www.burning-crusade.com/database/?item=25804" TargetMode="External"/><Relationship Id="rId97" Type="http://schemas.openxmlformats.org/officeDocument/2006/relationships/hyperlink" Target="https://www.burning-crusade.com/database/?item=28034" TargetMode="External"/><Relationship Id="rId96" Type="http://schemas.openxmlformats.org/officeDocument/2006/relationships/hyperlink" Target="https://www.burning-crusade.com/database/?item=29383" TargetMode="External"/><Relationship Id="rId11" Type="http://schemas.openxmlformats.org/officeDocument/2006/relationships/hyperlink" Target="https://www.burning-crusade.com/database/?item=30362" TargetMode="External"/><Relationship Id="rId99" Type="http://schemas.openxmlformats.org/officeDocument/2006/relationships/hyperlink" Target="https://www.burning-crusade.com/database/?item=28121" TargetMode="External"/><Relationship Id="rId10" Type="http://schemas.openxmlformats.org/officeDocument/2006/relationships/hyperlink" Target="https://www.burning-crusade.com/database/?item=28561" TargetMode="External"/><Relationship Id="rId98" Type="http://schemas.openxmlformats.org/officeDocument/2006/relationships/hyperlink" Target="https://www.burning-crusade.com/database/?item=28288" TargetMode="External"/><Relationship Id="rId13" Type="http://schemas.openxmlformats.org/officeDocument/2006/relationships/hyperlink" Target="https://www.burning-crusade.com/database/?item=27779" TargetMode="External"/><Relationship Id="rId12" Type="http://schemas.openxmlformats.org/officeDocument/2006/relationships/hyperlink" Target="https://www.burning-crusade.com/database/?item=29381" TargetMode="External"/><Relationship Id="rId91" Type="http://schemas.openxmlformats.org/officeDocument/2006/relationships/hyperlink" Target="https://www.burning-crusade.com/database/?item=31527" TargetMode="External"/><Relationship Id="rId90" Type="http://schemas.openxmlformats.org/officeDocument/2006/relationships/hyperlink" Target="https://www.burning-crusade.com/database/?item=25962" TargetMode="External"/><Relationship Id="rId93" Type="http://schemas.openxmlformats.org/officeDocument/2006/relationships/hyperlink" Target="https://www.burning-crusade.com/database/?item=29379" TargetMode="External"/><Relationship Id="rId92" Type="http://schemas.openxmlformats.org/officeDocument/2006/relationships/hyperlink" Target="https://www.burning-crusade.com/database/?item=27761" TargetMode="External"/><Relationship Id="rId118" Type="http://schemas.openxmlformats.org/officeDocument/2006/relationships/hyperlink" Target="https://www.burning-crusade.com/database/?item=28319" TargetMode="External"/><Relationship Id="rId117" Type="http://schemas.openxmlformats.org/officeDocument/2006/relationships/hyperlink" Target="https://www.burning-crusade.com/database/?item=27631" TargetMode="External"/><Relationship Id="rId116" Type="http://schemas.openxmlformats.org/officeDocument/2006/relationships/hyperlink" Target="https://www.burning-crusade.com/database/?item=31072" TargetMode="External"/><Relationship Id="rId115" Type="http://schemas.openxmlformats.org/officeDocument/2006/relationships/hyperlink" Target="https://www.burning-crusade.com/database/?item=27916" TargetMode="External"/><Relationship Id="rId119" Type="http://schemas.openxmlformats.org/officeDocument/2006/relationships/hyperlink" Target="https://www.burning-crusade.com/database/?item=28295" TargetMode="External"/><Relationship Id="rId15" Type="http://schemas.openxmlformats.org/officeDocument/2006/relationships/hyperlink" Target="https://www.burning-crusade.com/database/?item=31695" TargetMode="External"/><Relationship Id="rId110" Type="http://schemas.openxmlformats.org/officeDocument/2006/relationships/hyperlink" Target="https://www.burning-crusade.com/database/?item=29351" TargetMode="External"/><Relationship Id="rId14" Type="http://schemas.openxmlformats.org/officeDocument/2006/relationships/hyperlink" Target="https://www.burning-crusade.com/database/?item=25562" TargetMode="External"/><Relationship Id="rId17" Type="http://schemas.openxmlformats.org/officeDocument/2006/relationships/hyperlink" Target="https://www.burning-crusade.com/database/?item=28168" TargetMode="External"/><Relationship Id="rId16" Type="http://schemas.openxmlformats.org/officeDocument/2006/relationships/hyperlink" Target="https://www.burning-crusade.com/database/?item=27546" TargetMode="External"/><Relationship Id="rId19" Type="http://schemas.openxmlformats.org/officeDocument/2006/relationships/hyperlink" Target="https://www.burning-crusade.com/database/?item=32508" TargetMode="External"/><Relationship Id="rId114" Type="http://schemas.openxmlformats.org/officeDocument/2006/relationships/hyperlink" Target="https://www.burning-crusade.com/database/?item=29211" TargetMode="External"/><Relationship Id="rId18" Type="http://schemas.openxmlformats.org/officeDocument/2006/relationships/hyperlink" Target="https://www.burning-crusade.com/database/?item=29349" TargetMode="External"/><Relationship Id="rId113" Type="http://schemas.openxmlformats.org/officeDocument/2006/relationships/hyperlink" Target="https://www.burning-crusade.com/database/?item=27507" TargetMode="External"/><Relationship Id="rId112" Type="http://schemas.openxmlformats.org/officeDocument/2006/relationships/hyperlink" Target="https://www.burning-crusade.com/database/?item=28286" TargetMode="External"/><Relationship Id="rId111" Type="http://schemas.openxmlformats.org/officeDocument/2006/relationships/hyperlink" Target="https://www.burning-crusade.com/database/?item=27526" TargetMode="External"/><Relationship Id="rId84" Type="http://schemas.openxmlformats.org/officeDocument/2006/relationships/hyperlink" Target="https://www.burning-crusade.com/database/?item=31920" TargetMode="External"/><Relationship Id="rId83" Type="http://schemas.openxmlformats.org/officeDocument/2006/relationships/hyperlink" Target="https://www.burning-crusade.com/database/?item=28422" TargetMode="External"/><Relationship Id="rId86" Type="http://schemas.openxmlformats.org/officeDocument/2006/relationships/hyperlink" Target="https://www.burning-crusade.com/database/?item=31077" TargetMode="External"/><Relationship Id="rId85" Type="http://schemas.openxmlformats.org/officeDocument/2006/relationships/hyperlink" Target="https://www.burning-crusade.com/database/?item=30860" TargetMode="External"/><Relationship Id="rId88" Type="http://schemas.openxmlformats.org/officeDocument/2006/relationships/hyperlink" Target="https://www.burning-crusade.com/database/?item=27925" TargetMode="External"/><Relationship Id="rId150" Type="http://schemas.openxmlformats.org/officeDocument/2006/relationships/hyperlink" Target="https://www.burning-crusade.com/database/?item=27814" TargetMode="External"/><Relationship Id="rId87" Type="http://schemas.openxmlformats.org/officeDocument/2006/relationships/hyperlink" Target="https://www.burning-crusade.com/database/?item=30834" TargetMode="External"/><Relationship Id="rId89" Type="http://schemas.openxmlformats.org/officeDocument/2006/relationships/hyperlink" Target="https://www.burning-crusade.com/database/?item=30973" TargetMode="External"/><Relationship Id="rId80" Type="http://schemas.openxmlformats.org/officeDocument/2006/relationships/hyperlink" Target="https://www.burning-crusade.com/database/?item=27867" TargetMode="External"/><Relationship Id="rId82" Type="http://schemas.openxmlformats.org/officeDocument/2006/relationships/hyperlink" Target="https://www.burning-crusade.com/database/?item=30401" TargetMode="External"/><Relationship Id="rId81" Type="http://schemas.openxmlformats.org/officeDocument/2006/relationships/hyperlink" Target="https://www.burning-crusade.com/database/?item=29248" TargetMode="External"/><Relationship Id="rId1" Type="http://schemas.openxmlformats.org/officeDocument/2006/relationships/comments" Target="../comments4.xml"/><Relationship Id="rId2" Type="http://schemas.openxmlformats.org/officeDocument/2006/relationships/hyperlink" Target="https://www.burning-crusade.com/database/?item=32478" TargetMode="External"/><Relationship Id="rId3" Type="http://schemas.openxmlformats.org/officeDocument/2006/relationships/hyperlink" Target="https://www.burning-crusade.com/database/?item=28182" TargetMode="External"/><Relationship Id="rId149" Type="http://schemas.openxmlformats.org/officeDocument/2006/relationships/hyperlink" Target="https://www.burning-crusade.com/database/?item=29125" TargetMode="External"/><Relationship Id="rId4" Type="http://schemas.openxmlformats.org/officeDocument/2006/relationships/hyperlink" Target="https://www.burning-crusade.com/database/?item=28224" TargetMode="External"/><Relationship Id="rId148" Type="http://schemas.openxmlformats.org/officeDocument/2006/relationships/hyperlink" Target="https://www.burning-crusade.com/database/?item=29121" TargetMode="External"/><Relationship Id="rId9" Type="http://schemas.openxmlformats.org/officeDocument/2006/relationships/hyperlink" Target="https://www.burning-crusade.com/database/?item=31281" TargetMode="External"/><Relationship Id="rId143" Type="http://schemas.openxmlformats.org/officeDocument/2006/relationships/hyperlink" Target="https://www.burning-crusade.com/database/?item=28416" TargetMode="External"/><Relationship Id="rId142" Type="http://schemas.openxmlformats.org/officeDocument/2006/relationships/hyperlink" Target="https://www.burning-crusade.com/database/?item=27463" TargetMode="External"/><Relationship Id="rId141" Type="http://schemas.openxmlformats.org/officeDocument/2006/relationships/hyperlink" Target="https://www.burning-crusade.com/database/?item=27913" TargetMode="External"/><Relationship Id="rId140" Type="http://schemas.openxmlformats.org/officeDocument/2006/relationships/hyperlink" Target="https://www.burning-crusade.com/database/?item=31331" TargetMode="External"/><Relationship Id="rId5" Type="http://schemas.openxmlformats.org/officeDocument/2006/relationships/hyperlink" Target="https://www.burning-crusade.com/database/?item=25830" TargetMode="External"/><Relationship Id="rId147" Type="http://schemas.openxmlformats.org/officeDocument/2006/relationships/hyperlink" Target="https://www.burning-crusade.com/database/?item=23555" TargetMode="External"/><Relationship Id="rId6" Type="http://schemas.openxmlformats.org/officeDocument/2006/relationships/hyperlink" Target="https://www.burning-crusade.com/database/?item=29502" TargetMode="External"/><Relationship Id="rId146" Type="http://schemas.openxmlformats.org/officeDocument/2006/relationships/hyperlink" Target="https://www.burning-crusade.com/database/?item=29346" TargetMode="External"/><Relationship Id="rId7" Type="http://schemas.openxmlformats.org/officeDocument/2006/relationships/hyperlink" Target="https://www.burning-crusade.com/database/?item=31109" TargetMode="External"/><Relationship Id="rId145" Type="http://schemas.openxmlformats.org/officeDocument/2006/relationships/hyperlink" Target="https://www.burning-crusade.com/database/?item=29275" TargetMode="External"/><Relationship Id="rId8" Type="http://schemas.openxmlformats.org/officeDocument/2006/relationships/hyperlink" Target="https://www.burning-crusade.com/database/?item=28414" TargetMode="External"/><Relationship Id="rId144" Type="http://schemas.openxmlformats.org/officeDocument/2006/relationships/hyperlink" Target="https://www.burning-crusade.com/database/?item=28310" TargetMode="External"/><Relationship Id="rId73" Type="http://schemas.openxmlformats.org/officeDocument/2006/relationships/hyperlink" Target="https://www.burning-crusade.com/database/?item=27514" TargetMode="External"/><Relationship Id="rId72" Type="http://schemas.openxmlformats.org/officeDocument/2006/relationships/hyperlink" Target="https://www.burning-crusade.com/database/?item=27908" TargetMode="External"/><Relationship Id="rId75" Type="http://schemas.openxmlformats.org/officeDocument/2006/relationships/hyperlink" Target="https://www.burning-crusade.com/database/?item=25833" TargetMode="External"/><Relationship Id="rId74" Type="http://schemas.openxmlformats.org/officeDocument/2006/relationships/hyperlink" Target="https://www.burning-crusade.com/database/?item=31545" TargetMode="External"/><Relationship Id="rId77" Type="http://schemas.openxmlformats.org/officeDocument/2006/relationships/hyperlink" Target="https://www.burning-crusade.com/database/?item=25686" TargetMode="External"/><Relationship Id="rId76" Type="http://schemas.openxmlformats.org/officeDocument/2006/relationships/hyperlink" Target="https://www.burning-crusade.com/database/?item=30535" TargetMode="External"/><Relationship Id="rId79" Type="http://schemas.openxmlformats.org/officeDocument/2006/relationships/hyperlink" Target="https://www.burning-crusade.com/database/?item=30939" TargetMode="External"/><Relationship Id="rId78" Type="http://schemas.openxmlformats.org/officeDocument/2006/relationships/hyperlink" Target="https://www.burning-crusade.com/database/?item=31288" TargetMode="External"/><Relationship Id="rId71" Type="http://schemas.openxmlformats.org/officeDocument/2006/relationships/hyperlink" Target="https://www.burning-crusade.com/database/?item=31544" TargetMode="External"/><Relationship Id="rId70" Type="http://schemas.openxmlformats.org/officeDocument/2006/relationships/hyperlink" Target="https://www.burning-crusade.com/database/?item=27837" TargetMode="External"/><Relationship Id="rId139" Type="http://schemas.openxmlformats.org/officeDocument/2006/relationships/hyperlink" Target="https://www.burning-crusade.com/database/?item=29182" TargetMode="External"/><Relationship Id="rId138" Type="http://schemas.openxmlformats.org/officeDocument/2006/relationships/hyperlink" Target="https://www.burning-crusade.com/database/?item=29360" TargetMode="External"/><Relationship Id="rId137" Type="http://schemas.openxmlformats.org/officeDocument/2006/relationships/hyperlink" Target="https://www.burning-crusade.com/database/?item=28312" TargetMode="External"/><Relationship Id="rId132" Type="http://schemas.openxmlformats.org/officeDocument/2006/relationships/hyperlink" Target="https://www.burning-crusade.com/database/?item=28307" TargetMode="External"/><Relationship Id="rId131" Type="http://schemas.openxmlformats.org/officeDocument/2006/relationships/hyperlink" Target="https://www.burning-crusade.com/database/?item=28426" TargetMode="External"/><Relationship Id="rId130" Type="http://schemas.openxmlformats.org/officeDocument/2006/relationships/hyperlink" Target="https://www.burning-crusade.com/database/?item=27846" TargetMode="External"/><Relationship Id="rId136" Type="http://schemas.openxmlformats.org/officeDocument/2006/relationships/hyperlink" Target="https://www.burning-crusade.com/database/?item=28315" TargetMode="External"/><Relationship Id="rId135" Type="http://schemas.openxmlformats.org/officeDocument/2006/relationships/hyperlink" Target="https://www.burning-crusade.com/database/?item=27901" TargetMode="External"/><Relationship Id="rId134" Type="http://schemas.openxmlformats.org/officeDocument/2006/relationships/hyperlink" Target="https://www.burning-crusade.com/database/?item=28311" TargetMode="External"/><Relationship Id="rId133" Type="http://schemas.openxmlformats.org/officeDocument/2006/relationships/hyperlink" Target="https://www.burning-crusade.com/database/?item=28189" TargetMode="External"/><Relationship Id="rId62" Type="http://schemas.openxmlformats.org/officeDocument/2006/relationships/hyperlink" Target="https://www.burning-crusade.com/database/?item=27911" TargetMode="External"/><Relationship Id="rId61" Type="http://schemas.openxmlformats.org/officeDocument/2006/relationships/hyperlink" Target="https://www.burning-crusade.com/database/?item=30372" TargetMode="External"/><Relationship Id="rId64" Type="http://schemas.openxmlformats.org/officeDocument/2006/relationships/hyperlink" Target="https://www.burning-crusade.com/database/?item=27760" TargetMode="External"/><Relationship Id="rId63" Type="http://schemas.openxmlformats.org/officeDocument/2006/relationships/hyperlink" Target="https://www.burning-crusade.com/database/?item=31464" TargetMode="External"/><Relationship Id="rId66" Type="http://schemas.openxmlformats.org/officeDocument/2006/relationships/hyperlink" Target="https://www.burning-crusade.com/database/?item=30936" TargetMode="External"/><Relationship Id="rId65" Type="http://schemas.openxmlformats.org/officeDocument/2006/relationships/hyperlink" Target="https://www.burning-crusade.com/database/?item=29526" TargetMode="External"/><Relationship Id="rId68" Type="http://schemas.openxmlformats.org/officeDocument/2006/relationships/hyperlink" Target="https://www.burning-crusade.com/database/?item=25687" TargetMode="External"/><Relationship Id="rId67" Type="http://schemas.openxmlformats.org/officeDocument/2006/relationships/hyperlink" Target="https://www.burning-crusade.com/database/?item=28423" TargetMode="External"/><Relationship Id="rId60" Type="http://schemas.openxmlformats.org/officeDocument/2006/relationships/hyperlink" Target="https://www.burning-crusade.com/database/?item=29247" TargetMode="External"/><Relationship Id="rId69" Type="http://schemas.openxmlformats.org/officeDocument/2006/relationships/hyperlink" Target="https://www.burning-crusade.com/database/?item=30538" TargetMode="External"/><Relationship Id="rId51" Type="http://schemas.openxmlformats.org/officeDocument/2006/relationships/hyperlink" Target="https://www.burning-crusade.com/database/?item=27712" TargetMode="External"/><Relationship Id="rId50" Type="http://schemas.openxmlformats.org/officeDocument/2006/relationships/hyperlink" Target="https://www.burning-crusade.com/database/?item=30399" TargetMode="External"/><Relationship Id="rId53" Type="http://schemas.openxmlformats.org/officeDocument/2006/relationships/hyperlink" Target="https://www.burning-crusade.com/database/?item=27509" TargetMode="External"/><Relationship Id="rId52" Type="http://schemas.openxmlformats.org/officeDocument/2006/relationships/hyperlink" Target="https://www.burning-crusade.com/database/?item=25685" TargetMode="External"/><Relationship Id="rId55" Type="http://schemas.openxmlformats.org/officeDocument/2006/relationships/hyperlink" Target="https://www.burning-crusade.com/database/?item=28396" TargetMode="External"/><Relationship Id="rId54" Type="http://schemas.openxmlformats.org/officeDocument/2006/relationships/hyperlink" Target="https://www.burning-crusade.com/database/?item=29503" TargetMode="External"/><Relationship Id="rId57" Type="http://schemas.openxmlformats.org/officeDocument/2006/relationships/hyperlink" Target="https://www.burning-crusade.com/database/?item=27531" TargetMode="External"/><Relationship Id="rId56" Type="http://schemas.openxmlformats.org/officeDocument/2006/relationships/hyperlink" Target="https://www.burning-crusade.com/database/?item=27825" TargetMode="External"/><Relationship Id="rId59" Type="http://schemas.openxmlformats.org/officeDocument/2006/relationships/hyperlink" Target="https://www.burning-crusade.com/database/?item=25834" TargetMode="External"/><Relationship Id="rId154" Type="http://schemas.openxmlformats.org/officeDocument/2006/relationships/vmlDrawing" Target="../drawings/vmlDrawing4.vml"/><Relationship Id="rId58" Type="http://schemas.openxmlformats.org/officeDocument/2006/relationships/hyperlink" Target="https://www.burning-crusade.com/database/?item=30003" TargetMode="External"/><Relationship Id="rId153" Type="http://schemas.openxmlformats.org/officeDocument/2006/relationships/drawing" Target="../drawings/drawing4.xml"/><Relationship Id="rId152" Type="http://schemas.openxmlformats.org/officeDocument/2006/relationships/hyperlink" Target="https://www.burning-crusade.com/database/?item=28345" TargetMode="External"/><Relationship Id="rId151" Type="http://schemas.openxmlformats.org/officeDocument/2006/relationships/hyperlink" Target="https://www.burning-crusade.com/database/?item=28226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urning-crusade.com/database/?item=27981" TargetMode="External"/><Relationship Id="rId42" Type="http://schemas.openxmlformats.org/officeDocument/2006/relationships/hyperlink" Target="https://www.burning-crusade.com/database/?item=28378" TargetMode="External"/><Relationship Id="rId41" Type="http://schemas.openxmlformats.org/officeDocument/2006/relationships/hyperlink" Target="https://www.burning-crusade.com/database/?item=29813" TargetMode="External"/><Relationship Id="rId44" Type="http://schemas.openxmlformats.org/officeDocument/2006/relationships/hyperlink" Target="https://www.burning-crusade.com/database/?item=28269" TargetMode="External"/><Relationship Id="rId43" Type="http://schemas.openxmlformats.org/officeDocument/2006/relationships/hyperlink" Target="https://www.burning-crusade.com/database/?item=29369" TargetMode="External"/><Relationship Id="rId46" Type="http://schemas.openxmlformats.org/officeDocument/2006/relationships/hyperlink" Target="https://www.burning-crusade.com/database/?item=31297" TargetMode="External"/><Relationship Id="rId45" Type="http://schemas.openxmlformats.org/officeDocument/2006/relationships/hyperlink" Target="https://www.burning-crusade.com/database/?item=21871" TargetMode="External"/><Relationship Id="rId107" Type="http://schemas.openxmlformats.org/officeDocument/2006/relationships/hyperlink" Target="https://www.burning-crusade.com/database/?item=28410" TargetMode="External"/><Relationship Id="rId106" Type="http://schemas.openxmlformats.org/officeDocument/2006/relationships/hyperlink" Target="https://www.burning-crusade.com/database/?item=30519" TargetMode="External"/><Relationship Id="rId105" Type="http://schemas.openxmlformats.org/officeDocument/2006/relationships/hyperlink" Target="https://www.burning-crusade.com/database/?item=29258" TargetMode="External"/><Relationship Id="rId104" Type="http://schemas.openxmlformats.org/officeDocument/2006/relationships/hyperlink" Target="https://www.burning-crusade.com/database/?item=29242" TargetMode="External"/><Relationship Id="rId109" Type="http://schemas.openxmlformats.org/officeDocument/2006/relationships/hyperlink" Target="https://www.burning-crusade.com/database/?item=28555" TargetMode="External"/><Relationship Id="rId108" Type="http://schemas.openxmlformats.org/officeDocument/2006/relationships/hyperlink" Target="https://www.burning-crusade.com/database/?item=29172" TargetMode="External"/><Relationship Id="rId48" Type="http://schemas.openxmlformats.org/officeDocument/2006/relationships/hyperlink" Target="https://www.burning-crusade.com/database/?item=28232" TargetMode="External"/><Relationship Id="rId47" Type="http://schemas.openxmlformats.org/officeDocument/2006/relationships/hyperlink" Target="https://www.burning-crusade.com/database/?item=29341" TargetMode="External"/><Relationship Id="rId49" Type="http://schemas.openxmlformats.org/officeDocument/2006/relationships/hyperlink" Target="https://www.burning-crusade.com/database/?item=28342" TargetMode="External"/><Relationship Id="rId103" Type="http://schemas.openxmlformats.org/officeDocument/2006/relationships/hyperlink" Target="https://www.burning-crusade.com/database/?item=27451" TargetMode="External"/><Relationship Id="rId102" Type="http://schemas.openxmlformats.org/officeDocument/2006/relationships/hyperlink" Target="https://www.burning-crusade.com/database/?item=25970" TargetMode="External"/><Relationship Id="rId101" Type="http://schemas.openxmlformats.org/officeDocument/2006/relationships/hyperlink" Target="https://www.burning-crusade.com/database/?item=28406" TargetMode="External"/><Relationship Id="rId100" Type="http://schemas.openxmlformats.org/officeDocument/2006/relationships/hyperlink" Target="https://www.burning-crusade.com/database/?item=27821" TargetMode="External"/><Relationship Id="rId31" Type="http://schemas.openxmlformats.org/officeDocument/2006/relationships/hyperlink" Target="https://www.burning-crusade.com/database/?item=27796" TargetMode="External"/><Relationship Id="rId30" Type="http://schemas.openxmlformats.org/officeDocument/2006/relationships/hyperlink" Target="https://www.burning-crusade.com/database/?item=30925" TargetMode="External"/><Relationship Id="rId33" Type="http://schemas.openxmlformats.org/officeDocument/2006/relationships/hyperlink" Target="https://www.burning-crusade.com/database/?item=27994" TargetMode="External"/><Relationship Id="rId32" Type="http://schemas.openxmlformats.org/officeDocument/2006/relationships/hyperlink" Target="https://www.burning-crusade.com/database/?item=27710" TargetMode="External"/><Relationship Id="rId35" Type="http://schemas.openxmlformats.org/officeDocument/2006/relationships/hyperlink" Target="https://www.burning-crusade.com/database/?item=31201" TargetMode="External"/><Relationship Id="rId34" Type="http://schemas.openxmlformats.org/officeDocument/2006/relationships/hyperlink" Target="https://www.burning-crusade.com/database/?item=27816" TargetMode="External"/><Relationship Id="rId37" Type="http://schemas.openxmlformats.org/officeDocument/2006/relationships/hyperlink" Target="https://www.burning-crusade.com/database/?item=24252" TargetMode="External"/><Relationship Id="rId36" Type="http://schemas.openxmlformats.org/officeDocument/2006/relationships/hyperlink" Target="https://www.burning-crusade.com/database/?item=25041" TargetMode="External"/><Relationship Id="rId39" Type="http://schemas.openxmlformats.org/officeDocument/2006/relationships/hyperlink" Target="https://www.burning-crusade.com/database/?item=31140" TargetMode="External"/><Relationship Id="rId38" Type="http://schemas.openxmlformats.org/officeDocument/2006/relationships/hyperlink" Target="https://www.burning-crusade.com/database/?item=32541" TargetMode="External"/><Relationship Id="rId20" Type="http://schemas.openxmlformats.org/officeDocument/2006/relationships/hyperlink" Target="https://www.burning-crusade.com/database/?item=31692" TargetMode="External"/><Relationship Id="rId22" Type="http://schemas.openxmlformats.org/officeDocument/2006/relationships/hyperlink" Target="https://www.burning-crusade.com/database/?item=27464" TargetMode="External"/><Relationship Id="rId21" Type="http://schemas.openxmlformats.org/officeDocument/2006/relationships/hyperlink" Target="https://www.burning-crusade.com/database/?item=29368" TargetMode="External"/><Relationship Id="rId24" Type="http://schemas.openxmlformats.org/officeDocument/2006/relationships/hyperlink" Target="https://www.burning-crusade.com/database/?item=29347" TargetMode="External"/><Relationship Id="rId23" Type="http://schemas.openxmlformats.org/officeDocument/2006/relationships/hyperlink" Target="https://www.burning-crusade.com/database/?item=31338" TargetMode="External"/><Relationship Id="rId129" Type="http://schemas.openxmlformats.org/officeDocument/2006/relationships/hyperlink" Target="https://www.burning-crusade.com/database/?item=28040" TargetMode="External"/><Relationship Id="rId128" Type="http://schemas.openxmlformats.org/officeDocument/2006/relationships/hyperlink" Target="https://www.burning-crusade.com/database/?item=29179" TargetMode="External"/><Relationship Id="rId127" Type="http://schemas.openxmlformats.org/officeDocument/2006/relationships/hyperlink" Target="https://www.burning-crusade.com/database/?item=27922" TargetMode="External"/><Relationship Id="rId126" Type="http://schemas.openxmlformats.org/officeDocument/2006/relationships/hyperlink" Target="https://www.burning-crusade.com/database/?item=26055" TargetMode="External"/><Relationship Id="rId26" Type="http://schemas.openxmlformats.org/officeDocument/2006/relationships/hyperlink" Target="https://www.burning-crusade.com/database/?item=28254" TargetMode="External"/><Relationship Id="rId121" Type="http://schemas.openxmlformats.org/officeDocument/2006/relationships/hyperlink" Target="https://www.burning-crusade.com/database/?item=29370" TargetMode="External"/><Relationship Id="rId25" Type="http://schemas.openxmlformats.org/officeDocument/2006/relationships/hyperlink" Target="https://www.burning-crusade.com/database/?item=31321" TargetMode="External"/><Relationship Id="rId120" Type="http://schemas.openxmlformats.org/officeDocument/2006/relationships/hyperlink" Target="https://www.burning-crusade.com/database/?item=31856" TargetMode="External"/><Relationship Id="rId28" Type="http://schemas.openxmlformats.org/officeDocument/2006/relationships/hyperlink" Target="https://www.burning-crusade.com/database/?item=21869" TargetMode="External"/><Relationship Id="rId27" Type="http://schemas.openxmlformats.org/officeDocument/2006/relationships/hyperlink" Target="https://www.burning-crusade.com/database/?item=24121" TargetMode="External"/><Relationship Id="rId125" Type="http://schemas.openxmlformats.org/officeDocument/2006/relationships/hyperlink" Target="https://www.burning-crusade.com/database/?item=25620" TargetMode="External"/><Relationship Id="rId29" Type="http://schemas.openxmlformats.org/officeDocument/2006/relationships/hyperlink" Target="https://www.burning-crusade.com/database/?item=27778" TargetMode="External"/><Relationship Id="rId124" Type="http://schemas.openxmlformats.org/officeDocument/2006/relationships/hyperlink" Target="https://www.burning-crusade.com/database/?item=27683" TargetMode="External"/><Relationship Id="rId123" Type="http://schemas.openxmlformats.org/officeDocument/2006/relationships/hyperlink" Target="https://www.burning-crusade.com/database/?item=28223" TargetMode="External"/><Relationship Id="rId122" Type="http://schemas.openxmlformats.org/officeDocument/2006/relationships/hyperlink" Target="https://www.burning-crusade.com/database/?item=29132" TargetMode="External"/><Relationship Id="rId95" Type="http://schemas.openxmlformats.org/officeDocument/2006/relationships/hyperlink" Target="https://www.burning-crusade.com/database/?item=30709" TargetMode="External"/><Relationship Id="rId94" Type="http://schemas.openxmlformats.org/officeDocument/2006/relationships/hyperlink" Target="https://www.burning-crusade.com/database/?item=27838" TargetMode="External"/><Relationship Id="rId97" Type="http://schemas.openxmlformats.org/officeDocument/2006/relationships/hyperlink" Target="https://www.burning-crusade.com/database/?item=21870" TargetMode="External"/><Relationship Id="rId96" Type="http://schemas.openxmlformats.org/officeDocument/2006/relationships/hyperlink" Target="https://www.burning-crusade.com/database/?item=27907" TargetMode="External"/><Relationship Id="rId11" Type="http://schemas.openxmlformats.org/officeDocument/2006/relationships/hyperlink" Target="https://www.burning-crusade.com/database/?item=28760" TargetMode="External"/><Relationship Id="rId99" Type="http://schemas.openxmlformats.org/officeDocument/2006/relationships/hyperlink" Target="https://www.burning-crusade.com/database/?item=27848" TargetMode="External"/><Relationship Id="rId10" Type="http://schemas.openxmlformats.org/officeDocument/2006/relationships/hyperlink" Target="https://www.burning-crusade.com/database/?item=31104" TargetMode="External"/><Relationship Id="rId98" Type="http://schemas.openxmlformats.org/officeDocument/2006/relationships/hyperlink" Target="https://www.burning-crusade.com/database/?item=28179" TargetMode="External"/><Relationship Id="rId13" Type="http://schemas.openxmlformats.org/officeDocument/2006/relationships/hyperlink" Target="https://www.burning-crusade.com/database/?item=24267" TargetMode="External"/><Relationship Id="rId12" Type="http://schemas.openxmlformats.org/officeDocument/2006/relationships/hyperlink" Target="https://www.burning-crusade.com/database/?item=28169" TargetMode="External"/><Relationship Id="rId91" Type="http://schemas.openxmlformats.org/officeDocument/2006/relationships/hyperlink" Target="https://www.burning-crusade.com/database/?item=28212" TargetMode="External"/><Relationship Id="rId90" Type="http://schemas.openxmlformats.org/officeDocument/2006/relationships/hyperlink" Target="https://www.burning-crusade.com/database/?item=28338" TargetMode="External"/><Relationship Id="rId93" Type="http://schemas.openxmlformats.org/officeDocument/2006/relationships/hyperlink" Target="https://www.burning-crusade.com/database/?item=27948" TargetMode="External"/><Relationship Id="rId92" Type="http://schemas.openxmlformats.org/officeDocument/2006/relationships/hyperlink" Target="https://www.burning-crusade.com/database/?item=27709" TargetMode="External"/><Relationship Id="rId118" Type="http://schemas.openxmlformats.org/officeDocument/2006/relationships/hyperlink" Target="https://www.burning-crusade.com/database/?item=31922" TargetMode="External"/><Relationship Id="rId117" Type="http://schemas.openxmlformats.org/officeDocument/2006/relationships/hyperlink" Target="https://www.burning-crusade.com/database/?item=29367" TargetMode="External"/><Relationship Id="rId116" Type="http://schemas.openxmlformats.org/officeDocument/2006/relationships/hyperlink" Target="https://www.burning-crusade.com/database/?item=31339" TargetMode="External"/><Relationship Id="rId115" Type="http://schemas.openxmlformats.org/officeDocument/2006/relationships/hyperlink" Target="https://www.burning-crusade.com/database/?item=31290" TargetMode="External"/><Relationship Id="rId119" Type="http://schemas.openxmlformats.org/officeDocument/2006/relationships/hyperlink" Target="https://www.burning-crusade.com/database/?item=31921" TargetMode="External"/><Relationship Id="rId15" Type="http://schemas.openxmlformats.org/officeDocument/2006/relationships/hyperlink" Target="https://www.burning-crusade.com/database/?item=27488" TargetMode="External"/><Relationship Id="rId110" Type="http://schemas.openxmlformats.org/officeDocument/2006/relationships/hyperlink" Target="https://www.burning-crusade.com/database/?item=29126" TargetMode="External"/><Relationship Id="rId14" Type="http://schemas.openxmlformats.org/officeDocument/2006/relationships/hyperlink" Target="https://www.burning-crusade.com/database/?item=27781" TargetMode="External"/><Relationship Id="rId17" Type="http://schemas.openxmlformats.org/officeDocument/2006/relationships/hyperlink" Target="https://www.burning-crusade.com/database/?item=28245" TargetMode="External"/><Relationship Id="rId16" Type="http://schemas.openxmlformats.org/officeDocument/2006/relationships/hyperlink" Target="https://www.burning-crusade.com/database/?item=27466" TargetMode="External"/><Relationship Id="rId19" Type="http://schemas.openxmlformats.org/officeDocument/2006/relationships/hyperlink" Target="https://www.burning-crusade.com/database/?item=28134" TargetMode="External"/><Relationship Id="rId114" Type="http://schemas.openxmlformats.org/officeDocument/2006/relationships/hyperlink" Target="https://www.burning-crusade.com/database/?item=30366" TargetMode="External"/><Relationship Id="rId18" Type="http://schemas.openxmlformats.org/officeDocument/2006/relationships/hyperlink" Target="https://www.burning-crusade.com/database/?item=27758" TargetMode="External"/><Relationship Id="rId113" Type="http://schemas.openxmlformats.org/officeDocument/2006/relationships/hyperlink" Target="https://www.burning-crusade.com/database/?item=31075" TargetMode="External"/><Relationship Id="rId112" Type="http://schemas.openxmlformats.org/officeDocument/2006/relationships/hyperlink" Target="https://www.burning-crusade.com/database/?item=28227" TargetMode="External"/><Relationship Id="rId111" Type="http://schemas.openxmlformats.org/officeDocument/2006/relationships/hyperlink" Target="https://www.burning-crusade.com/database/?item=29352" TargetMode="External"/><Relationship Id="rId84" Type="http://schemas.openxmlformats.org/officeDocument/2006/relationships/hyperlink" Target="https://www.burning-crusade.com/database/?item=29257" TargetMode="External"/><Relationship Id="rId83" Type="http://schemas.openxmlformats.org/officeDocument/2006/relationships/hyperlink" Target="https://www.burning-crusade.com/database/?item=31461" TargetMode="External"/><Relationship Id="rId86" Type="http://schemas.openxmlformats.org/officeDocument/2006/relationships/hyperlink" Target="https://www.burning-crusade.com/database/?item=24262" TargetMode="External"/><Relationship Id="rId85" Type="http://schemas.openxmlformats.org/officeDocument/2006/relationships/hyperlink" Target="https://www.burning-crusade.com/database/?item=28409" TargetMode="External"/><Relationship Id="rId88" Type="http://schemas.openxmlformats.org/officeDocument/2006/relationships/hyperlink" Target="https://www.burning-crusade.com/database/?item=30532" TargetMode="External"/><Relationship Id="rId150" Type="http://schemas.openxmlformats.org/officeDocument/2006/relationships/hyperlink" Target="https://www.burning-crusade.com/database/?item=19309" TargetMode="External"/><Relationship Id="rId87" Type="http://schemas.openxmlformats.org/officeDocument/2006/relationships/hyperlink" Target="https://www.burning-crusade.com/database/?item=30531" TargetMode="External"/><Relationship Id="rId89" Type="http://schemas.openxmlformats.org/officeDocument/2006/relationships/hyperlink" Target="https://www.burning-crusade.com/database/?item=28185" TargetMode="External"/><Relationship Id="rId80" Type="http://schemas.openxmlformats.org/officeDocument/2006/relationships/hyperlink" Target="https://www.burning-crusade.com/database/?item=24395" TargetMode="External"/><Relationship Id="rId82" Type="http://schemas.openxmlformats.org/officeDocument/2006/relationships/hyperlink" Target="https://www.burning-crusade.com/database/?item=27795" TargetMode="External"/><Relationship Id="rId81" Type="http://schemas.openxmlformats.org/officeDocument/2006/relationships/hyperlink" Target="https://www.burning-crusade.com/database/?item=30932" TargetMode="External"/><Relationship Id="rId1" Type="http://schemas.openxmlformats.org/officeDocument/2006/relationships/comments" Target="../comments5.xml"/><Relationship Id="rId2" Type="http://schemas.openxmlformats.org/officeDocument/2006/relationships/hyperlink" Target="https://www.burning-crusade.com/database/?item=24266" TargetMode="External"/><Relationship Id="rId3" Type="http://schemas.openxmlformats.org/officeDocument/2006/relationships/hyperlink" Target="https://www.burning-crusade.com/database/?item=32494" TargetMode="External"/><Relationship Id="rId149" Type="http://schemas.openxmlformats.org/officeDocument/2006/relationships/hyperlink" Target="https://www.burning-crusade.com/database/?item=25099" TargetMode="External"/><Relationship Id="rId4" Type="http://schemas.openxmlformats.org/officeDocument/2006/relationships/hyperlink" Target="https://www.burning-crusade.com/database/?item=28415" TargetMode="External"/><Relationship Id="rId148" Type="http://schemas.openxmlformats.org/officeDocument/2006/relationships/hyperlink" Target="https://www.burning-crusade.com/database/?item=29272" TargetMode="External"/><Relationship Id="rId9" Type="http://schemas.openxmlformats.org/officeDocument/2006/relationships/hyperlink" Target="https://www.burning-crusade.com/database/?item=27708" TargetMode="External"/><Relationship Id="rId143" Type="http://schemas.openxmlformats.org/officeDocument/2006/relationships/hyperlink" Target="https://www.burning-crusade.com/database/?item=30832" TargetMode="External"/><Relationship Id="rId142" Type="http://schemas.openxmlformats.org/officeDocument/2006/relationships/hyperlink" Target="https://www.burning-crusade.com/database/?item=23554" TargetMode="External"/><Relationship Id="rId141" Type="http://schemas.openxmlformats.org/officeDocument/2006/relationships/hyperlink" Target="https://www.burning-crusade.com/database/?item=28297" TargetMode="External"/><Relationship Id="rId140" Type="http://schemas.openxmlformats.org/officeDocument/2006/relationships/hyperlink" Target="https://www.burning-crusade.com/database/?item=27540" TargetMode="External"/><Relationship Id="rId5" Type="http://schemas.openxmlformats.org/officeDocument/2006/relationships/hyperlink" Target="https://www.burning-crusade.com/database/?item=24689" TargetMode="External"/><Relationship Id="rId147" Type="http://schemas.openxmlformats.org/officeDocument/2006/relationships/hyperlink" Target="https://www.burning-crusade.com/database/?item=27741" TargetMode="External"/><Relationship Id="rId6" Type="http://schemas.openxmlformats.org/officeDocument/2006/relationships/hyperlink" Target="https://www.burning-crusade.com/database/?item=28193" TargetMode="External"/><Relationship Id="rId146" Type="http://schemas.openxmlformats.org/officeDocument/2006/relationships/hyperlink" Target="https://www.burning-crusade.com/database/?item=27868" TargetMode="External"/><Relationship Id="rId7" Type="http://schemas.openxmlformats.org/officeDocument/2006/relationships/hyperlink" Target="https://www.burning-crusade.com/database/?item=28278" TargetMode="External"/><Relationship Id="rId145" Type="http://schemas.openxmlformats.org/officeDocument/2006/relationships/hyperlink" Target="https://www.burning-crusade.com/database/?item=27937" TargetMode="External"/><Relationship Id="rId8" Type="http://schemas.openxmlformats.org/officeDocument/2006/relationships/hyperlink" Target="https://www.burning-crusade.com/database/?item=28183" TargetMode="External"/><Relationship Id="rId144" Type="http://schemas.openxmlformats.org/officeDocument/2006/relationships/hyperlink" Target="https://www.burning-crusade.com/database/?item=27543" TargetMode="External"/><Relationship Id="rId73" Type="http://schemas.openxmlformats.org/officeDocument/2006/relationships/hyperlink" Target="https://www.burning-crusade.com/database/?item=27508" TargetMode="External"/><Relationship Id="rId72" Type="http://schemas.openxmlformats.org/officeDocument/2006/relationships/hyperlink" Target="https://www.burning-crusade.com/database/?item=28317" TargetMode="External"/><Relationship Id="rId75" Type="http://schemas.openxmlformats.org/officeDocument/2006/relationships/hyperlink" Target="https://www.burning-crusade.com/database/?item=27707" TargetMode="External"/><Relationship Id="rId74" Type="http://schemas.openxmlformats.org/officeDocument/2006/relationships/hyperlink" Target="https://www.burning-crusade.com/database/?item=30924" TargetMode="External"/><Relationship Id="rId77" Type="http://schemas.openxmlformats.org/officeDocument/2006/relationships/hyperlink" Target="https://www.burning-crusade.com/database/?item=27843" TargetMode="External"/><Relationship Id="rId76" Type="http://schemas.openxmlformats.org/officeDocument/2006/relationships/hyperlink" Target="https://www.burning-crusade.com/database/?item=24256" TargetMode="External"/><Relationship Id="rId79" Type="http://schemas.openxmlformats.org/officeDocument/2006/relationships/hyperlink" Target="https://www.burning-crusade.com/database/?item=29241" TargetMode="External"/><Relationship Id="rId78" Type="http://schemas.openxmlformats.org/officeDocument/2006/relationships/hyperlink" Target="https://www.burning-crusade.com/database/?item=24255" TargetMode="External"/><Relationship Id="rId71" Type="http://schemas.openxmlformats.org/officeDocument/2006/relationships/hyperlink" Target="https://www.burning-crusade.com/database/?item=30930" TargetMode="External"/><Relationship Id="rId70" Type="http://schemas.openxmlformats.org/officeDocument/2006/relationships/hyperlink" Target="https://www.burning-crusade.com/database/?item=27889" TargetMode="External"/><Relationship Id="rId139" Type="http://schemas.openxmlformats.org/officeDocument/2006/relationships/hyperlink" Target="https://www.burning-crusade.com/database/?item=28320" TargetMode="External"/><Relationship Id="rId138" Type="http://schemas.openxmlformats.org/officeDocument/2006/relationships/hyperlink" Target="https://www.burning-crusade.com/database/?item=27890" TargetMode="External"/><Relationship Id="rId137" Type="http://schemas.openxmlformats.org/officeDocument/2006/relationships/hyperlink" Target="https://www.burning-crusade.com/database/?item=25939" TargetMode="External"/><Relationship Id="rId132" Type="http://schemas.openxmlformats.org/officeDocument/2006/relationships/hyperlink" Target="https://www.burning-crusade.com/database/?item=25295" TargetMode="External"/><Relationship Id="rId131" Type="http://schemas.openxmlformats.org/officeDocument/2006/relationships/hyperlink" Target="https://www.burning-crusade.com/database/?item=24126" TargetMode="External"/><Relationship Id="rId130" Type="http://schemas.openxmlformats.org/officeDocument/2006/relationships/hyperlink" Target="https://www.burning-crusade.com/database/?item=28418" TargetMode="External"/><Relationship Id="rId136" Type="http://schemas.openxmlformats.org/officeDocument/2006/relationships/hyperlink" Target="https://www.burning-crusade.com/database/?item=30859" TargetMode="External"/><Relationship Id="rId135" Type="http://schemas.openxmlformats.org/officeDocument/2006/relationships/hyperlink" Target="https://www.burning-crusade.com/database/?item=28386" TargetMode="External"/><Relationship Id="rId134" Type="http://schemas.openxmlformats.org/officeDocument/2006/relationships/hyperlink" Target="https://www.burning-crusade.com/database/?item=29350" TargetMode="External"/><Relationship Id="rId133" Type="http://schemas.openxmlformats.org/officeDocument/2006/relationships/hyperlink" Target="https://www.burning-crusade.com/database/?item=32872" TargetMode="External"/><Relationship Id="rId62" Type="http://schemas.openxmlformats.org/officeDocument/2006/relationships/hyperlink" Target="https://www.burning-crusade.com/database/?item=28411" TargetMode="External"/><Relationship Id="rId61" Type="http://schemas.openxmlformats.org/officeDocument/2006/relationships/hyperlink" Target="https://www.burning-crusade.com/database/?item=27462" TargetMode="External"/><Relationship Id="rId64" Type="http://schemas.openxmlformats.org/officeDocument/2006/relationships/hyperlink" Target="https://www.burning-crusade.com/database/?item=27746" TargetMode="External"/><Relationship Id="rId63" Type="http://schemas.openxmlformats.org/officeDocument/2006/relationships/hyperlink" Target="https://www.burning-crusade.com/database/?item=28174" TargetMode="External"/><Relationship Id="rId66" Type="http://schemas.openxmlformats.org/officeDocument/2006/relationships/hyperlink" Target="https://www.burning-crusade.com/database/?item=29317" TargetMode="External"/><Relationship Id="rId65" Type="http://schemas.openxmlformats.org/officeDocument/2006/relationships/hyperlink" Target="https://www.burning-crusade.com/database/?item=29240" TargetMode="External"/><Relationship Id="rId68" Type="http://schemas.openxmlformats.org/officeDocument/2006/relationships/hyperlink" Target="https://www.burning-crusade.com/database/?item=27537" TargetMode="External"/><Relationship Id="rId67" Type="http://schemas.openxmlformats.org/officeDocument/2006/relationships/hyperlink" Target="https://www.burning-crusade.com/database/?item=27493" TargetMode="External"/><Relationship Id="rId60" Type="http://schemas.openxmlformats.org/officeDocument/2006/relationships/hyperlink" Target="https://www.burning-crusade.com/database/?item=24250" TargetMode="External"/><Relationship Id="rId69" Type="http://schemas.openxmlformats.org/officeDocument/2006/relationships/hyperlink" Target="https://www.burning-crusade.com/database/?item=27465" TargetMode="External"/><Relationship Id="rId164" Type="http://schemas.openxmlformats.org/officeDocument/2006/relationships/vmlDrawing" Target="../drawings/vmlDrawing5.vml"/><Relationship Id="rId163" Type="http://schemas.openxmlformats.org/officeDocument/2006/relationships/drawing" Target="../drawings/drawing5.xml"/><Relationship Id="rId162" Type="http://schemas.openxmlformats.org/officeDocument/2006/relationships/hyperlink" Target="https://www.burning-crusade.com/database/?item=31308" TargetMode="External"/><Relationship Id="rId51" Type="http://schemas.openxmlformats.org/officeDocument/2006/relationships/hyperlink" Target="https://www.burning-crusade.com/database/?item=27711" TargetMode="External"/><Relationship Id="rId50" Type="http://schemas.openxmlformats.org/officeDocument/2006/relationships/hyperlink" Target="https://www.burning-crusade.com/database/?item=28229" TargetMode="External"/><Relationship Id="rId53" Type="http://schemas.openxmlformats.org/officeDocument/2006/relationships/hyperlink" Target="https://www.burning-crusade.com/database/?item=29129" TargetMode="External"/><Relationship Id="rId52" Type="http://schemas.openxmlformats.org/officeDocument/2006/relationships/hyperlink" Target="https://www.burning-crusade.com/database/?item=28191" TargetMode="External"/><Relationship Id="rId55" Type="http://schemas.openxmlformats.org/officeDocument/2006/relationships/hyperlink" Target="https://www.burning-crusade.com/database/?item=28252" TargetMode="External"/><Relationship Id="rId161" Type="http://schemas.openxmlformats.org/officeDocument/2006/relationships/hyperlink" Target="https://www.burning-crusade.com/database/?item=27842" TargetMode="External"/><Relationship Id="rId54" Type="http://schemas.openxmlformats.org/officeDocument/2006/relationships/hyperlink" Target="https://www.burning-crusade.com/database/?item=31340" TargetMode="External"/><Relationship Id="rId160" Type="http://schemas.openxmlformats.org/officeDocument/2006/relationships/hyperlink" Target="https://www.burning-crusade.com/database/?item=28341" TargetMode="External"/><Relationship Id="rId57" Type="http://schemas.openxmlformats.org/officeDocument/2006/relationships/hyperlink" Target="https://www.burning-crusade.com/database/?item=27799" TargetMode="External"/><Relationship Id="rId56" Type="http://schemas.openxmlformats.org/officeDocument/2006/relationships/hyperlink" Target="https://www.burning-crusade.com/database/?item=29780" TargetMode="External"/><Relationship Id="rId159" Type="http://schemas.openxmlformats.org/officeDocument/2006/relationships/hyperlink" Target="https://www.burning-crusade.com/database/?item=29130" TargetMode="External"/><Relationship Id="rId59" Type="http://schemas.openxmlformats.org/officeDocument/2006/relationships/hyperlink" Target="https://www.burning-crusade.com/database/?item=24692" TargetMode="External"/><Relationship Id="rId154" Type="http://schemas.openxmlformats.org/officeDocument/2006/relationships/hyperlink" Target="https://www.burning-crusade.com/database/?item=28260" TargetMode="External"/><Relationship Id="rId58" Type="http://schemas.openxmlformats.org/officeDocument/2006/relationships/hyperlink" Target="https://www.burning-crusade.com/database/?item=27824" TargetMode="External"/><Relationship Id="rId153" Type="http://schemas.openxmlformats.org/officeDocument/2006/relationships/hyperlink" Target="https://www.burning-crusade.com/database/?item=29330" TargetMode="External"/><Relationship Id="rId152" Type="http://schemas.openxmlformats.org/officeDocument/2006/relationships/hyperlink" Target="https://www.burning-crusade.com/database/?item=28187" TargetMode="External"/><Relationship Id="rId151" Type="http://schemas.openxmlformats.org/officeDocument/2006/relationships/hyperlink" Target="https://www.burning-crusade.com/database/?item=28412" TargetMode="External"/><Relationship Id="rId158" Type="http://schemas.openxmlformats.org/officeDocument/2006/relationships/hyperlink" Target="https://www.burning-crusade.com/database/?item=29355" TargetMode="External"/><Relationship Id="rId157" Type="http://schemas.openxmlformats.org/officeDocument/2006/relationships/hyperlink" Target="https://www.burning-crusade.com/database/?item=24557" TargetMode="External"/><Relationship Id="rId156" Type="http://schemas.openxmlformats.org/officeDocument/2006/relationships/hyperlink" Target="https://www.burning-crusade.com/database/?item=28346" TargetMode="External"/><Relationship Id="rId155" Type="http://schemas.openxmlformats.org/officeDocument/2006/relationships/hyperlink" Target="https://www.burning-crusade.com/database/?item=27534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urning-crusade.com/database/?item=24252" TargetMode="External"/><Relationship Id="rId42" Type="http://schemas.openxmlformats.org/officeDocument/2006/relationships/hyperlink" Target="https://www.burning-crusade.com/database/?item=29369" TargetMode="External"/><Relationship Id="rId41" Type="http://schemas.openxmlformats.org/officeDocument/2006/relationships/hyperlink" Target="https://www.burning-crusade.com/database/?item=29813" TargetMode="External"/><Relationship Id="rId44" Type="http://schemas.openxmlformats.org/officeDocument/2006/relationships/hyperlink" Target="https://www.burning-crusade.com/database/?item=28378" TargetMode="External"/><Relationship Id="rId43" Type="http://schemas.openxmlformats.org/officeDocument/2006/relationships/hyperlink" Target="https://www.burning-crusade.com/database/?item=28269" TargetMode="External"/><Relationship Id="rId46" Type="http://schemas.openxmlformats.org/officeDocument/2006/relationships/hyperlink" Target="https://www.burning-crusade.com/database/?item=31297" TargetMode="External"/><Relationship Id="rId45" Type="http://schemas.openxmlformats.org/officeDocument/2006/relationships/hyperlink" Target="https://www.burning-crusade.com/database/?item=21871" TargetMode="External"/><Relationship Id="rId107" Type="http://schemas.openxmlformats.org/officeDocument/2006/relationships/hyperlink" Target="https://www.burning-crusade.com/database/?item=28410" TargetMode="External"/><Relationship Id="rId106" Type="http://schemas.openxmlformats.org/officeDocument/2006/relationships/hyperlink" Target="https://www.burning-crusade.com/database/?item=30519" TargetMode="External"/><Relationship Id="rId105" Type="http://schemas.openxmlformats.org/officeDocument/2006/relationships/hyperlink" Target="https://www.burning-crusade.com/database/?item=29258" TargetMode="External"/><Relationship Id="rId104" Type="http://schemas.openxmlformats.org/officeDocument/2006/relationships/hyperlink" Target="https://www.burning-crusade.com/database/?item=29242" TargetMode="External"/><Relationship Id="rId109" Type="http://schemas.openxmlformats.org/officeDocument/2006/relationships/hyperlink" Target="https://www.burning-crusade.com/database/?item=28227" TargetMode="External"/><Relationship Id="rId108" Type="http://schemas.openxmlformats.org/officeDocument/2006/relationships/hyperlink" Target="https://www.burning-crusade.com/database/?item=29172" TargetMode="External"/><Relationship Id="rId48" Type="http://schemas.openxmlformats.org/officeDocument/2006/relationships/hyperlink" Target="https://www.burning-crusade.com/database/?item=28342" TargetMode="External"/><Relationship Id="rId47" Type="http://schemas.openxmlformats.org/officeDocument/2006/relationships/hyperlink" Target="https://www.burning-crusade.com/database/?item=29341" TargetMode="External"/><Relationship Id="rId49" Type="http://schemas.openxmlformats.org/officeDocument/2006/relationships/hyperlink" Target="https://www.burning-crusade.com/database/?item=31340" TargetMode="External"/><Relationship Id="rId103" Type="http://schemas.openxmlformats.org/officeDocument/2006/relationships/hyperlink" Target="https://www.burning-crusade.com/database/?item=27451" TargetMode="External"/><Relationship Id="rId102" Type="http://schemas.openxmlformats.org/officeDocument/2006/relationships/hyperlink" Target="https://www.burning-crusade.com/database/?item=25970" TargetMode="External"/><Relationship Id="rId101" Type="http://schemas.openxmlformats.org/officeDocument/2006/relationships/hyperlink" Target="https://www.burning-crusade.com/database/?item=28406" TargetMode="External"/><Relationship Id="rId100" Type="http://schemas.openxmlformats.org/officeDocument/2006/relationships/hyperlink" Target="https://www.burning-crusade.com/database/?item=27821" TargetMode="External"/><Relationship Id="rId31" Type="http://schemas.openxmlformats.org/officeDocument/2006/relationships/hyperlink" Target="https://www.burning-crusade.com/database/?item=27994" TargetMode="External"/><Relationship Id="rId30" Type="http://schemas.openxmlformats.org/officeDocument/2006/relationships/hyperlink" Target="https://www.burning-crusade.com/database/?item=27778" TargetMode="External"/><Relationship Id="rId33" Type="http://schemas.openxmlformats.org/officeDocument/2006/relationships/hyperlink" Target="https://www.burning-crusade.com/database/?item=30925" TargetMode="External"/><Relationship Id="rId32" Type="http://schemas.openxmlformats.org/officeDocument/2006/relationships/hyperlink" Target="https://www.burning-crusade.com/database/?item=27796" TargetMode="External"/><Relationship Id="rId35" Type="http://schemas.openxmlformats.org/officeDocument/2006/relationships/hyperlink" Target="https://www.burning-crusade.com/database/?item=31201" TargetMode="External"/><Relationship Id="rId34" Type="http://schemas.openxmlformats.org/officeDocument/2006/relationships/hyperlink" Target="https://www.burning-crusade.com/database/?item=27816" TargetMode="External"/><Relationship Id="rId37" Type="http://schemas.openxmlformats.org/officeDocument/2006/relationships/hyperlink" Target="https://www.burning-crusade.com/database/?item=25041" TargetMode="External"/><Relationship Id="rId36" Type="http://schemas.openxmlformats.org/officeDocument/2006/relationships/hyperlink" Target="https://www.burning-crusade.com/database/?item=27981" TargetMode="External"/><Relationship Id="rId39" Type="http://schemas.openxmlformats.org/officeDocument/2006/relationships/hyperlink" Target="https://www.burning-crusade.com/database/?item=32541" TargetMode="External"/><Relationship Id="rId38" Type="http://schemas.openxmlformats.org/officeDocument/2006/relationships/hyperlink" Target="https://www.burning-crusade.com/database/?item=31140" TargetMode="External"/><Relationship Id="rId20" Type="http://schemas.openxmlformats.org/officeDocument/2006/relationships/hyperlink" Target="https://www.burning-crusade.com/database/?item=31692" TargetMode="External"/><Relationship Id="rId22" Type="http://schemas.openxmlformats.org/officeDocument/2006/relationships/hyperlink" Target="https://www.burning-crusade.com/database/?item=27464" TargetMode="External"/><Relationship Id="rId21" Type="http://schemas.openxmlformats.org/officeDocument/2006/relationships/hyperlink" Target="https://www.burning-crusade.com/database/?item=29368" TargetMode="External"/><Relationship Id="rId24" Type="http://schemas.openxmlformats.org/officeDocument/2006/relationships/hyperlink" Target="https://www.burning-crusade.com/database/?item=31338" TargetMode="External"/><Relationship Id="rId23" Type="http://schemas.openxmlformats.org/officeDocument/2006/relationships/hyperlink" Target="https://www.burning-crusade.com/database/?item=28254" TargetMode="External"/><Relationship Id="rId129" Type="http://schemas.openxmlformats.org/officeDocument/2006/relationships/hyperlink" Target="https://www.burning-crusade.com/database/?item=28040" TargetMode="External"/><Relationship Id="rId128" Type="http://schemas.openxmlformats.org/officeDocument/2006/relationships/hyperlink" Target="https://www.burning-crusade.com/database/?item=29179" TargetMode="External"/><Relationship Id="rId127" Type="http://schemas.openxmlformats.org/officeDocument/2006/relationships/hyperlink" Target="https://www.burning-crusade.com/database/?item=27922" TargetMode="External"/><Relationship Id="rId126" Type="http://schemas.openxmlformats.org/officeDocument/2006/relationships/hyperlink" Target="https://www.burning-crusade.com/database/?item=26055" TargetMode="External"/><Relationship Id="rId26" Type="http://schemas.openxmlformats.org/officeDocument/2006/relationships/hyperlink" Target="https://www.burning-crusade.com/database/?item=24121" TargetMode="External"/><Relationship Id="rId121" Type="http://schemas.openxmlformats.org/officeDocument/2006/relationships/hyperlink" Target="https://www.burning-crusade.com/database/?item=29370" TargetMode="External"/><Relationship Id="rId25" Type="http://schemas.openxmlformats.org/officeDocument/2006/relationships/hyperlink" Target="https://www.burning-crusade.com/database/?item=29347" TargetMode="External"/><Relationship Id="rId120" Type="http://schemas.openxmlformats.org/officeDocument/2006/relationships/hyperlink" Target="https://www.burning-crusade.com/database/?item=31856" TargetMode="External"/><Relationship Id="rId28" Type="http://schemas.openxmlformats.org/officeDocument/2006/relationships/hyperlink" Target="https://www.burning-crusade.com/database/?item=21869" TargetMode="External"/><Relationship Id="rId27" Type="http://schemas.openxmlformats.org/officeDocument/2006/relationships/hyperlink" Target="https://www.burning-crusade.com/database/?item=31321" TargetMode="External"/><Relationship Id="rId125" Type="http://schemas.openxmlformats.org/officeDocument/2006/relationships/hyperlink" Target="https://www.burning-crusade.com/database/?item=25620" TargetMode="External"/><Relationship Id="rId29" Type="http://schemas.openxmlformats.org/officeDocument/2006/relationships/hyperlink" Target="https://www.burning-crusade.com/database/?item=24554" TargetMode="External"/><Relationship Id="rId124" Type="http://schemas.openxmlformats.org/officeDocument/2006/relationships/hyperlink" Target="https://www.burning-crusade.com/database/?item=28223" TargetMode="External"/><Relationship Id="rId123" Type="http://schemas.openxmlformats.org/officeDocument/2006/relationships/hyperlink" Target="https://www.burning-crusade.com/database/?item=29132" TargetMode="External"/><Relationship Id="rId122" Type="http://schemas.openxmlformats.org/officeDocument/2006/relationships/hyperlink" Target="https://www.burning-crusade.com/database/?item=27683" TargetMode="External"/><Relationship Id="rId95" Type="http://schemas.openxmlformats.org/officeDocument/2006/relationships/hyperlink" Target="https://www.burning-crusade.com/database/?item=30709" TargetMode="External"/><Relationship Id="rId94" Type="http://schemas.openxmlformats.org/officeDocument/2006/relationships/hyperlink" Target="https://www.burning-crusade.com/database/?item=27838" TargetMode="External"/><Relationship Id="rId97" Type="http://schemas.openxmlformats.org/officeDocument/2006/relationships/hyperlink" Target="https://www.burning-crusade.com/database/?item=21870" TargetMode="External"/><Relationship Id="rId96" Type="http://schemas.openxmlformats.org/officeDocument/2006/relationships/hyperlink" Target="https://www.burning-crusade.com/database/?item=27907" TargetMode="External"/><Relationship Id="rId11" Type="http://schemas.openxmlformats.org/officeDocument/2006/relationships/hyperlink" Target="https://www.burning-crusade.com/database/?item=28183" TargetMode="External"/><Relationship Id="rId99" Type="http://schemas.openxmlformats.org/officeDocument/2006/relationships/hyperlink" Target="https://www.burning-crusade.com/database/?item=27848" TargetMode="External"/><Relationship Id="rId10" Type="http://schemas.openxmlformats.org/officeDocument/2006/relationships/hyperlink" Target="https://www.burning-crusade.com/database/?item=27781" TargetMode="External"/><Relationship Id="rId98" Type="http://schemas.openxmlformats.org/officeDocument/2006/relationships/hyperlink" Target="https://www.burning-crusade.com/database/?item=28179" TargetMode="External"/><Relationship Id="rId13" Type="http://schemas.openxmlformats.org/officeDocument/2006/relationships/hyperlink" Target="https://www.burning-crusade.com/database/?item=24553" TargetMode="External"/><Relationship Id="rId12" Type="http://schemas.openxmlformats.org/officeDocument/2006/relationships/hyperlink" Target="https://www.burning-crusade.com/database/?item=28193" TargetMode="External"/><Relationship Id="rId91" Type="http://schemas.openxmlformats.org/officeDocument/2006/relationships/hyperlink" Target="https://www.burning-crusade.com/database/?item=28338" TargetMode="External"/><Relationship Id="rId90" Type="http://schemas.openxmlformats.org/officeDocument/2006/relationships/hyperlink" Target="https://www.burning-crusade.com/database/?item=28212" TargetMode="External"/><Relationship Id="rId93" Type="http://schemas.openxmlformats.org/officeDocument/2006/relationships/hyperlink" Target="https://www.burning-crusade.com/database/?item=24555" TargetMode="External"/><Relationship Id="rId92" Type="http://schemas.openxmlformats.org/officeDocument/2006/relationships/hyperlink" Target="https://www.burning-crusade.com/database/?item=27948" TargetMode="External"/><Relationship Id="rId118" Type="http://schemas.openxmlformats.org/officeDocument/2006/relationships/hyperlink" Target="https://www.burning-crusade.com/database/?item=31921" TargetMode="External"/><Relationship Id="rId117" Type="http://schemas.openxmlformats.org/officeDocument/2006/relationships/hyperlink" Target="https://www.burning-crusade.com/database/?item=31290" TargetMode="External"/><Relationship Id="rId116" Type="http://schemas.openxmlformats.org/officeDocument/2006/relationships/hyperlink" Target="https://www.burning-crusade.com/database/?item=31339" TargetMode="External"/><Relationship Id="rId115" Type="http://schemas.openxmlformats.org/officeDocument/2006/relationships/hyperlink" Target="https://www.burning-crusade.com/database/?item=29367" TargetMode="External"/><Relationship Id="rId119" Type="http://schemas.openxmlformats.org/officeDocument/2006/relationships/hyperlink" Target="https://www.burning-crusade.com/database/?item=31922" TargetMode="External"/><Relationship Id="rId15" Type="http://schemas.openxmlformats.org/officeDocument/2006/relationships/hyperlink" Target="https://www.burning-crusade.com/database/?item=28760" TargetMode="External"/><Relationship Id="rId110" Type="http://schemas.openxmlformats.org/officeDocument/2006/relationships/hyperlink" Target="https://www.burning-crusade.com/database/?item=28555" TargetMode="External"/><Relationship Id="rId14" Type="http://schemas.openxmlformats.org/officeDocument/2006/relationships/hyperlink" Target="https://www.burning-crusade.com/database/?item=27488" TargetMode="External"/><Relationship Id="rId17" Type="http://schemas.openxmlformats.org/officeDocument/2006/relationships/hyperlink" Target="https://www.burning-crusade.com/database/?item=28245" TargetMode="External"/><Relationship Id="rId16" Type="http://schemas.openxmlformats.org/officeDocument/2006/relationships/hyperlink" Target="https://www.burning-crusade.com/database/?item=27466" TargetMode="External"/><Relationship Id="rId19" Type="http://schemas.openxmlformats.org/officeDocument/2006/relationships/hyperlink" Target="https://www.burning-crusade.com/database/?item=28134" TargetMode="External"/><Relationship Id="rId114" Type="http://schemas.openxmlformats.org/officeDocument/2006/relationships/hyperlink" Target="https://www.burning-crusade.com/database/?item=30366" TargetMode="External"/><Relationship Id="rId18" Type="http://schemas.openxmlformats.org/officeDocument/2006/relationships/hyperlink" Target="https://www.burning-crusade.com/database/?item=27758" TargetMode="External"/><Relationship Id="rId113" Type="http://schemas.openxmlformats.org/officeDocument/2006/relationships/hyperlink" Target="https://www.burning-crusade.com/database/?item=31075" TargetMode="External"/><Relationship Id="rId112" Type="http://schemas.openxmlformats.org/officeDocument/2006/relationships/hyperlink" Target="https://www.burning-crusade.com/database/?item=29126" TargetMode="External"/><Relationship Id="rId111" Type="http://schemas.openxmlformats.org/officeDocument/2006/relationships/hyperlink" Target="https://www.burning-crusade.com/database/?item=29352" TargetMode="External"/><Relationship Id="rId84" Type="http://schemas.openxmlformats.org/officeDocument/2006/relationships/hyperlink" Target="https://www.burning-crusade.com/database/?item=28409" TargetMode="External"/><Relationship Id="rId83" Type="http://schemas.openxmlformats.org/officeDocument/2006/relationships/hyperlink" Target="https://www.burning-crusade.com/database/?item=29257" TargetMode="External"/><Relationship Id="rId86" Type="http://schemas.openxmlformats.org/officeDocument/2006/relationships/hyperlink" Target="https://www.burning-crusade.com/database/?item=24262" TargetMode="External"/><Relationship Id="rId85" Type="http://schemas.openxmlformats.org/officeDocument/2006/relationships/hyperlink" Target="https://www.burning-crusade.com/database/?item=30932" TargetMode="External"/><Relationship Id="rId88" Type="http://schemas.openxmlformats.org/officeDocument/2006/relationships/hyperlink" Target="https://www.burning-crusade.com/database/?item=30532" TargetMode="External"/><Relationship Id="rId150" Type="http://schemas.openxmlformats.org/officeDocument/2006/relationships/hyperlink" Target="https://www.burning-crusade.com/database/?item=27868" TargetMode="External"/><Relationship Id="rId87" Type="http://schemas.openxmlformats.org/officeDocument/2006/relationships/hyperlink" Target="https://www.burning-crusade.com/database/?item=30531" TargetMode="External"/><Relationship Id="rId89" Type="http://schemas.openxmlformats.org/officeDocument/2006/relationships/hyperlink" Target="https://www.burning-crusade.com/database/?item=28185" TargetMode="External"/><Relationship Id="rId80" Type="http://schemas.openxmlformats.org/officeDocument/2006/relationships/hyperlink" Target="https://www.burning-crusade.com/database/?item=31461" TargetMode="External"/><Relationship Id="rId82" Type="http://schemas.openxmlformats.org/officeDocument/2006/relationships/hyperlink" Target="https://www.burning-crusade.com/database/?item=24395" TargetMode="External"/><Relationship Id="rId81" Type="http://schemas.openxmlformats.org/officeDocument/2006/relationships/hyperlink" Target="https://www.burning-crusade.com/database/?item=24255" TargetMode="External"/><Relationship Id="rId1" Type="http://schemas.openxmlformats.org/officeDocument/2006/relationships/comments" Target="../comments6.xml"/><Relationship Id="rId2" Type="http://schemas.openxmlformats.org/officeDocument/2006/relationships/hyperlink" Target="https://www.burning-crusade.com/database/?item=32494" TargetMode="External"/><Relationship Id="rId3" Type="http://schemas.openxmlformats.org/officeDocument/2006/relationships/hyperlink" Target="https://www.burning-crusade.com/database/?item=24266" TargetMode="External"/><Relationship Id="rId149" Type="http://schemas.openxmlformats.org/officeDocument/2006/relationships/hyperlink" Target="https://www.burning-crusade.com/database/?item=27512" TargetMode="External"/><Relationship Id="rId4" Type="http://schemas.openxmlformats.org/officeDocument/2006/relationships/hyperlink" Target="https://www.burning-crusade.com/database/?item=24689" TargetMode="External"/><Relationship Id="rId148" Type="http://schemas.openxmlformats.org/officeDocument/2006/relationships/hyperlink" Target="https://www.burning-crusade.com/database/?item=27899" TargetMode="External"/><Relationship Id="rId9" Type="http://schemas.openxmlformats.org/officeDocument/2006/relationships/hyperlink" Target="https://www.burning-crusade.com/database/?item=24267" TargetMode="External"/><Relationship Id="rId143" Type="http://schemas.openxmlformats.org/officeDocument/2006/relationships/hyperlink" Target="https://www.burning-crusade.com/database/?item=29153" TargetMode="External"/><Relationship Id="rId142" Type="http://schemas.openxmlformats.org/officeDocument/2006/relationships/hyperlink" Target="https://www.burning-crusade.com/database/?item=23554" TargetMode="External"/><Relationship Id="rId141" Type="http://schemas.openxmlformats.org/officeDocument/2006/relationships/hyperlink" Target="https://www.burning-crusade.com/database/?item=28297" TargetMode="External"/><Relationship Id="rId140" Type="http://schemas.openxmlformats.org/officeDocument/2006/relationships/hyperlink" Target="https://www.burning-crusade.com/database/?item=27540" TargetMode="External"/><Relationship Id="rId5" Type="http://schemas.openxmlformats.org/officeDocument/2006/relationships/hyperlink" Target="https://www.burning-crusade.com/database/?item=28415" TargetMode="External"/><Relationship Id="rId147" Type="http://schemas.openxmlformats.org/officeDocument/2006/relationships/hyperlink" Target="https://www.burning-crusade.com/database/?item=29185" TargetMode="External"/><Relationship Id="rId6" Type="http://schemas.openxmlformats.org/officeDocument/2006/relationships/hyperlink" Target="https://www.burning-crusade.com/database/?item=31104" TargetMode="External"/><Relationship Id="rId146" Type="http://schemas.openxmlformats.org/officeDocument/2006/relationships/hyperlink" Target="https://www.burning-crusade.com/database/?item=27543" TargetMode="External"/><Relationship Id="rId7" Type="http://schemas.openxmlformats.org/officeDocument/2006/relationships/hyperlink" Target="https://www.burning-crusade.com/database/?item=28169" TargetMode="External"/><Relationship Id="rId145" Type="http://schemas.openxmlformats.org/officeDocument/2006/relationships/hyperlink" Target="https://www.burning-crusade.com/database/?item=27905" TargetMode="External"/><Relationship Id="rId8" Type="http://schemas.openxmlformats.org/officeDocument/2006/relationships/hyperlink" Target="https://www.burning-crusade.com/database/?item=28278" TargetMode="External"/><Relationship Id="rId144" Type="http://schemas.openxmlformats.org/officeDocument/2006/relationships/hyperlink" Target="https://www.burning-crusade.com/database/?item=31336" TargetMode="External"/><Relationship Id="rId73" Type="http://schemas.openxmlformats.org/officeDocument/2006/relationships/hyperlink" Target="https://www.burning-crusade.com/database/?item=30930" TargetMode="External"/><Relationship Id="rId72" Type="http://schemas.openxmlformats.org/officeDocument/2006/relationships/hyperlink" Target="https://www.burning-crusade.com/database/?item=28317" TargetMode="External"/><Relationship Id="rId75" Type="http://schemas.openxmlformats.org/officeDocument/2006/relationships/hyperlink" Target="https://www.burning-crusade.com/database/?item=30924" TargetMode="External"/><Relationship Id="rId74" Type="http://schemas.openxmlformats.org/officeDocument/2006/relationships/hyperlink" Target="https://www.burning-crusade.com/database/?item=24556" TargetMode="External"/><Relationship Id="rId77" Type="http://schemas.openxmlformats.org/officeDocument/2006/relationships/hyperlink" Target="https://www.burning-crusade.com/database/?item=29241" TargetMode="External"/><Relationship Id="rId76" Type="http://schemas.openxmlformats.org/officeDocument/2006/relationships/hyperlink" Target="https://www.burning-crusade.com/database/?item=24256" TargetMode="External"/><Relationship Id="rId79" Type="http://schemas.openxmlformats.org/officeDocument/2006/relationships/hyperlink" Target="https://www.burning-crusade.com/database/?item=27795" TargetMode="External"/><Relationship Id="rId78" Type="http://schemas.openxmlformats.org/officeDocument/2006/relationships/hyperlink" Target="https://www.burning-crusade.com/database/?item=27843" TargetMode="External"/><Relationship Id="rId71" Type="http://schemas.openxmlformats.org/officeDocument/2006/relationships/hyperlink" Target="https://www.burning-crusade.com/database/?item=27508" TargetMode="External"/><Relationship Id="rId70" Type="http://schemas.openxmlformats.org/officeDocument/2006/relationships/hyperlink" Target="https://www.burning-crusade.com/database/?item=27889" TargetMode="External"/><Relationship Id="rId139" Type="http://schemas.openxmlformats.org/officeDocument/2006/relationships/hyperlink" Target="https://www.burning-crusade.com/database/?item=27890" TargetMode="External"/><Relationship Id="rId138" Type="http://schemas.openxmlformats.org/officeDocument/2006/relationships/hyperlink" Target="https://www.burning-crusade.com/database/?item=28320" TargetMode="External"/><Relationship Id="rId137" Type="http://schemas.openxmlformats.org/officeDocument/2006/relationships/hyperlink" Target="https://www.burning-crusade.com/database/?item=30859" TargetMode="External"/><Relationship Id="rId132" Type="http://schemas.openxmlformats.org/officeDocument/2006/relationships/hyperlink" Target="https://www.burning-crusade.com/database/?item=25295" TargetMode="External"/><Relationship Id="rId131" Type="http://schemas.openxmlformats.org/officeDocument/2006/relationships/hyperlink" Target="https://www.burning-crusade.com/database/?item=24126" TargetMode="External"/><Relationship Id="rId130" Type="http://schemas.openxmlformats.org/officeDocument/2006/relationships/hyperlink" Target="https://www.burning-crusade.com/database/?item=28418" TargetMode="External"/><Relationship Id="rId136" Type="http://schemas.openxmlformats.org/officeDocument/2006/relationships/hyperlink" Target="https://www.burning-crusade.com/database/?item=25939" TargetMode="External"/><Relationship Id="rId135" Type="http://schemas.openxmlformats.org/officeDocument/2006/relationships/hyperlink" Target="https://www.burning-crusade.com/database/?item=32872" TargetMode="External"/><Relationship Id="rId134" Type="http://schemas.openxmlformats.org/officeDocument/2006/relationships/hyperlink" Target="https://www.burning-crusade.com/database/?item=29350" TargetMode="External"/><Relationship Id="rId133" Type="http://schemas.openxmlformats.org/officeDocument/2006/relationships/hyperlink" Target="https://www.burning-crusade.com/database/?item=28386" TargetMode="External"/><Relationship Id="rId62" Type="http://schemas.openxmlformats.org/officeDocument/2006/relationships/hyperlink" Target="https://www.burning-crusade.com/database/?item=28411" TargetMode="External"/><Relationship Id="rId61" Type="http://schemas.openxmlformats.org/officeDocument/2006/relationships/hyperlink" Target="https://www.burning-crusade.com/database/?item=24250" TargetMode="External"/><Relationship Id="rId64" Type="http://schemas.openxmlformats.org/officeDocument/2006/relationships/hyperlink" Target="https://www.burning-crusade.com/database/?item=28174" TargetMode="External"/><Relationship Id="rId63" Type="http://schemas.openxmlformats.org/officeDocument/2006/relationships/hyperlink" Target="https://www.burning-crusade.com/database/?item=29240" TargetMode="External"/><Relationship Id="rId66" Type="http://schemas.openxmlformats.org/officeDocument/2006/relationships/hyperlink" Target="https://www.burning-crusade.com/database/?item=27493" TargetMode="External"/><Relationship Id="rId65" Type="http://schemas.openxmlformats.org/officeDocument/2006/relationships/hyperlink" Target="https://www.burning-crusade.com/database/?item=27746" TargetMode="External"/><Relationship Id="rId68" Type="http://schemas.openxmlformats.org/officeDocument/2006/relationships/hyperlink" Target="https://www.burning-crusade.com/database/?item=29317" TargetMode="External"/><Relationship Id="rId67" Type="http://schemas.openxmlformats.org/officeDocument/2006/relationships/hyperlink" Target="https://www.burning-crusade.com/database/?item=27537" TargetMode="External"/><Relationship Id="rId60" Type="http://schemas.openxmlformats.org/officeDocument/2006/relationships/hyperlink" Target="https://www.burning-crusade.com/database/?item=27462" TargetMode="External"/><Relationship Id="rId165" Type="http://schemas.openxmlformats.org/officeDocument/2006/relationships/hyperlink" Target="https://www.burning-crusade.com/database/?item=31308" TargetMode="External"/><Relationship Id="rId69" Type="http://schemas.openxmlformats.org/officeDocument/2006/relationships/hyperlink" Target="https://www.burning-crusade.com/database/?item=27465" TargetMode="External"/><Relationship Id="rId164" Type="http://schemas.openxmlformats.org/officeDocument/2006/relationships/hyperlink" Target="https://www.burning-crusade.com/database/?item=27842" TargetMode="External"/><Relationship Id="rId163" Type="http://schemas.openxmlformats.org/officeDocument/2006/relationships/hyperlink" Target="https://www.burning-crusade.com/database/?item=28341" TargetMode="External"/><Relationship Id="rId162" Type="http://schemas.openxmlformats.org/officeDocument/2006/relationships/hyperlink" Target="https://www.burning-crusade.com/database/?item=29130" TargetMode="External"/><Relationship Id="rId167" Type="http://schemas.openxmlformats.org/officeDocument/2006/relationships/vmlDrawing" Target="../drawings/vmlDrawing6.vml"/><Relationship Id="rId166" Type="http://schemas.openxmlformats.org/officeDocument/2006/relationships/drawing" Target="../drawings/drawing6.xml"/><Relationship Id="rId51" Type="http://schemas.openxmlformats.org/officeDocument/2006/relationships/hyperlink" Target="https://www.burning-crusade.com/database/?item=28191" TargetMode="External"/><Relationship Id="rId50" Type="http://schemas.openxmlformats.org/officeDocument/2006/relationships/hyperlink" Target="https://www.burning-crusade.com/database/?item=28232" TargetMode="External"/><Relationship Id="rId53" Type="http://schemas.openxmlformats.org/officeDocument/2006/relationships/hyperlink" Target="https://www.burning-crusade.com/database/?item=24552" TargetMode="External"/><Relationship Id="rId52" Type="http://schemas.openxmlformats.org/officeDocument/2006/relationships/hyperlink" Target="https://www.burning-crusade.com/database/?item=29129" TargetMode="External"/><Relationship Id="rId55" Type="http://schemas.openxmlformats.org/officeDocument/2006/relationships/hyperlink" Target="https://www.burning-crusade.com/database/?item=28229" TargetMode="External"/><Relationship Id="rId161" Type="http://schemas.openxmlformats.org/officeDocument/2006/relationships/hyperlink" Target="https://www.burning-crusade.com/database/?item=29355" TargetMode="External"/><Relationship Id="rId54" Type="http://schemas.openxmlformats.org/officeDocument/2006/relationships/hyperlink" Target="https://www.burning-crusade.com/database/?item=27799" TargetMode="External"/><Relationship Id="rId160" Type="http://schemas.openxmlformats.org/officeDocument/2006/relationships/hyperlink" Target="https://www.burning-crusade.com/database/?item=24557" TargetMode="External"/><Relationship Id="rId57" Type="http://schemas.openxmlformats.org/officeDocument/2006/relationships/hyperlink" Target="https://www.burning-crusade.com/database/?item=28252" TargetMode="External"/><Relationship Id="rId56" Type="http://schemas.openxmlformats.org/officeDocument/2006/relationships/hyperlink" Target="https://www.burning-crusade.com/database/?item=29780" TargetMode="External"/><Relationship Id="rId159" Type="http://schemas.openxmlformats.org/officeDocument/2006/relationships/hyperlink" Target="https://www.burning-crusade.com/database/?item=28346" TargetMode="External"/><Relationship Id="rId59" Type="http://schemas.openxmlformats.org/officeDocument/2006/relationships/hyperlink" Target="https://www.burning-crusade.com/database/?item=24692" TargetMode="External"/><Relationship Id="rId154" Type="http://schemas.openxmlformats.org/officeDocument/2006/relationships/hyperlink" Target="https://www.burning-crusade.com/database/?item=28187" TargetMode="External"/><Relationship Id="rId58" Type="http://schemas.openxmlformats.org/officeDocument/2006/relationships/hyperlink" Target="https://www.burning-crusade.com/database/?item=27824" TargetMode="External"/><Relationship Id="rId153" Type="http://schemas.openxmlformats.org/officeDocument/2006/relationships/hyperlink" Target="https://www.burning-crusade.com/database/?item=25099" TargetMode="External"/><Relationship Id="rId152" Type="http://schemas.openxmlformats.org/officeDocument/2006/relationships/hyperlink" Target="https://www.burning-crusade.com/database/?item=28412" TargetMode="External"/><Relationship Id="rId151" Type="http://schemas.openxmlformats.org/officeDocument/2006/relationships/hyperlink" Target="https://www.burning-crusade.com/database/?item=29272" TargetMode="External"/><Relationship Id="rId158" Type="http://schemas.openxmlformats.org/officeDocument/2006/relationships/hyperlink" Target="https://www.burning-crusade.com/database/?item=27534" TargetMode="External"/><Relationship Id="rId157" Type="http://schemas.openxmlformats.org/officeDocument/2006/relationships/hyperlink" Target="https://www.burning-crusade.com/database/?item=19309" TargetMode="External"/><Relationship Id="rId156" Type="http://schemas.openxmlformats.org/officeDocument/2006/relationships/hyperlink" Target="https://www.burning-crusade.com/database/?item=28260" TargetMode="External"/><Relationship Id="rId155" Type="http://schemas.openxmlformats.org/officeDocument/2006/relationships/hyperlink" Target="https://www.burning-crusade.com/database/?item=29330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urning-crusade.com/database/?item=27892" TargetMode="External"/><Relationship Id="rId42" Type="http://schemas.openxmlformats.org/officeDocument/2006/relationships/hyperlink" Target="https://www.burning-crusade.com/database/?item=31255" TargetMode="External"/><Relationship Id="rId41" Type="http://schemas.openxmlformats.org/officeDocument/2006/relationships/hyperlink" Target="https://www.burning-crusade.com/database/?item=27878" TargetMode="External"/><Relationship Id="rId44" Type="http://schemas.openxmlformats.org/officeDocument/2006/relationships/hyperlink" Target="https://www.burning-crusade.com/database/?item=28249" TargetMode="External"/><Relationship Id="rId43" Type="http://schemas.openxmlformats.org/officeDocument/2006/relationships/hyperlink" Target="https://www.burning-crusade.com/database/?item=28371" TargetMode="External"/><Relationship Id="rId46" Type="http://schemas.openxmlformats.org/officeDocument/2006/relationships/hyperlink" Target="https://www.burning-crusade.com/database/?item=29792" TargetMode="External"/><Relationship Id="rId45" Type="http://schemas.openxmlformats.org/officeDocument/2006/relationships/hyperlink" Target="https://www.burning-crusade.com/database/?item=28380" TargetMode="External"/><Relationship Id="rId107" Type="http://schemas.openxmlformats.org/officeDocument/2006/relationships/hyperlink" Target="https://www.burning-crusade.com/database/?item=26001" TargetMode="External"/><Relationship Id="rId106" Type="http://schemas.openxmlformats.org/officeDocument/2006/relationships/hyperlink" Target="https://www.burning-crusade.com/database/?item=28173" TargetMode="External"/><Relationship Id="rId105" Type="http://schemas.openxmlformats.org/officeDocument/2006/relationships/hyperlink" Target="https://www.burning-crusade.com/database/?item=27430" TargetMode="External"/><Relationship Id="rId104" Type="http://schemas.openxmlformats.org/officeDocument/2006/relationships/hyperlink" Target="https://www.burning-crusade.com/database/?item=27773" TargetMode="External"/><Relationship Id="rId109" Type="http://schemas.openxmlformats.org/officeDocument/2006/relationships/hyperlink" Target="https://www.burning-crusade.com/database/?item=27874" TargetMode="External"/><Relationship Id="rId108" Type="http://schemas.openxmlformats.org/officeDocument/2006/relationships/hyperlink" Target="https://www.burning-crusade.com/database/?item=27936" TargetMode="External"/><Relationship Id="rId48" Type="http://schemas.openxmlformats.org/officeDocument/2006/relationships/hyperlink" Target="https://www.burning-crusade.com/database/?item=28032" TargetMode="External"/><Relationship Id="rId47" Type="http://schemas.openxmlformats.org/officeDocument/2006/relationships/hyperlink" Target="https://www.burning-crusade.com/database/?item=31143" TargetMode="External"/><Relationship Id="rId49" Type="http://schemas.openxmlformats.org/officeDocument/2006/relationships/hyperlink" Target="https://www.burning-crusade.com/database/?item=28031" TargetMode="External"/><Relationship Id="rId103" Type="http://schemas.openxmlformats.org/officeDocument/2006/relationships/hyperlink" Target="https://www.burning-crusade.com/database/?item=28219" TargetMode="External"/><Relationship Id="rId102" Type="http://schemas.openxmlformats.org/officeDocument/2006/relationships/hyperlink" Target="https://www.burning-crusade.com/database/?item=30534" TargetMode="External"/><Relationship Id="rId101" Type="http://schemas.openxmlformats.org/officeDocument/2006/relationships/hyperlink" Target="https://www.burning-crusade.com/database/?item=30936" TargetMode="External"/><Relationship Id="rId100" Type="http://schemas.openxmlformats.org/officeDocument/2006/relationships/hyperlink" Target="https://www.burning-crusade.com/database/?item=27911" TargetMode="External"/><Relationship Id="rId31" Type="http://schemas.openxmlformats.org/officeDocument/2006/relationships/hyperlink" Target="https://www.burning-crusade.com/database/?item=27434" TargetMode="External"/><Relationship Id="rId30" Type="http://schemas.openxmlformats.org/officeDocument/2006/relationships/hyperlink" Target="https://www.burning-crusade.com/database/?item=27797" TargetMode="External"/><Relationship Id="rId33" Type="http://schemas.openxmlformats.org/officeDocument/2006/relationships/hyperlink" Target="https://www.burning-crusade.com/database/?item=29148" TargetMode="External"/><Relationship Id="rId32" Type="http://schemas.openxmlformats.org/officeDocument/2006/relationships/hyperlink" Target="https://www.burning-crusade.com/database/?item=25790" TargetMode="External"/><Relationship Id="rId35" Type="http://schemas.openxmlformats.org/officeDocument/2006/relationships/hyperlink" Target="https://www.burning-crusade.com/database/?item=27776" TargetMode="External"/><Relationship Id="rId34" Type="http://schemas.openxmlformats.org/officeDocument/2006/relationships/hyperlink" Target="https://www.burning-crusade.com/database/?item=29147" TargetMode="External"/><Relationship Id="rId37" Type="http://schemas.openxmlformats.org/officeDocument/2006/relationships/hyperlink" Target="https://www.burning-crusade.com/database/?item=24259" TargetMode="External"/><Relationship Id="rId36" Type="http://schemas.openxmlformats.org/officeDocument/2006/relationships/hyperlink" Target="https://www.burning-crusade.com/database/?item=27831" TargetMode="External"/><Relationship Id="rId175" Type="http://schemas.openxmlformats.org/officeDocument/2006/relationships/vmlDrawing" Target="../drawings/vmlDrawing7.vml"/><Relationship Id="rId39" Type="http://schemas.openxmlformats.org/officeDocument/2006/relationships/hyperlink" Target="https://www.burning-crusade.com/database/?item=29382" TargetMode="External"/><Relationship Id="rId174" Type="http://schemas.openxmlformats.org/officeDocument/2006/relationships/drawing" Target="../drawings/drawing7.xml"/><Relationship Id="rId38" Type="http://schemas.openxmlformats.org/officeDocument/2006/relationships/hyperlink" Target="https://www.burning-crusade.com/database/?item=33122" TargetMode="External"/><Relationship Id="rId173" Type="http://schemas.openxmlformats.org/officeDocument/2006/relationships/hyperlink" Target="https://www.burning-crusade.com/database/?item=28210" TargetMode="External"/><Relationship Id="rId20" Type="http://schemas.openxmlformats.org/officeDocument/2006/relationships/hyperlink" Target="https://www.burning-crusade.com/database/?item=25562" TargetMode="External"/><Relationship Id="rId22" Type="http://schemas.openxmlformats.org/officeDocument/2006/relationships/hyperlink" Target="https://www.burning-crusade.com/database/?item=32508" TargetMode="External"/><Relationship Id="rId21" Type="http://schemas.openxmlformats.org/officeDocument/2006/relationships/hyperlink" Target="https://www.burning-crusade.com/database/?item=28244" TargetMode="External"/><Relationship Id="rId24" Type="http://schemas.openxmlformats.org/officeDocument/2006/relationships/hyperlink" Target="https://www.burning-crusade.com/database/?item=25968" TargetMode="External"/><Relationship Id="rId23" Type="http://schemas.openxmlformats.org/officeDocument/2006/relationships/hyperlink" Target="https://www.burning-crusade.com/database/?item=25999" TargetMode="External"/><Relationship Id="rId129" Type="http://schemas.openxmlformats.org/officeDocument/2006/relationships/hyperlink" Target="https://www.burning-crusade.com/database/?item=30834" TargetMode="External"/><Relationship Id="rId128" Type="http://schemas.openxmlformats.org/officeDocument/2006/relationships/hyperlink" Target="https://www.burning-crusade.com/database/?item=31920" TargetMode="External"/><Relationship Id="rId127" Type="http://schemas.openxmlformats.org/officeDocument/2006/relationships/hyperlink" Target="https://www.burning-crusade.com/database/?item=29248" TargetMode="External"/><Relationship Id="rId126" Type="http://schemas.openxmlformats.org/officeDocument/2006/relationships/hyperlink" Target="https://www.burning-crusade.com/database/?item=31288" TargetMode="External"/><Relationship Id="rId26" Type="http://schemas.openxmlformats.org/officeDocument/2006/relationships/hyperlink" Target="https://www.burning-crusade.com/database/?item=32868" TargetMode="External"/><Relationship Id="rId121" Type="http://schemas.openxmlformats.org/officeDocument/2006/relationships/hyperlink" Target="https://www.burning-crusade.com/database/?item=27915" TargetMode="External"/><Relationship Id="rId25" Type="http://schemas.openxmlformats.org/officeDocument/2006/relationships/hyperlink" Target="https://www.burning-crusade.com/database/?item=27801" TargetMode="External"/><Relationship Id="rId120" Type="http://schemas.openxmlformats.org/officeDocument/2006/relationships/hyperlink" Target="https://www.burning-crusade.com/database/?item=25951" TargetMode="External"/><Relationship Id="rId28" Type="http://schemas.openxmlformats.org/officeDocument/2006/relationships/hyperlink" Target="https://www.burning-crusade.com/database/?item=27713" TargetMode="External"/><Relationship Id="rId27" Type="http://schemas.openxmlformats.org/officeDocument/2006/relationships/hyperlink" Target="https://www.burning-crusade.com/database/?item=24366" TargetMode="External"/><Relationship Id="rId125" Type="http://schemas.openxmlformats.org/officeDocument/2006/relationships/hyperlink" Target="https://www.burning-crusade.com/database/?item=30939" TargetMode="External"/><Relationship Id="rId29" Type="http://schemas.openxmlformats.org/officeDocument/2006/relationships/hyperlink" Target="https://www.burning-crusade.com/database/?item=28344" TargetMode="External"/><Relationship Id="rId124" Type="http://schemas.openxmlformats.org/officeDocument/2006/relationships/hyperlink" Target="https://www.burning-crusade.com/database/?item=30401" TargetMode="External"/><Relationship Id="rId123" Type="http://schemas.openxmlformats.org/officeDocument/2006/relationships/hyperlink" Target="https://www.burning-crusade.com/database/?item=27867" TargetMode="External"/><Relationship Id="rId122" Type="http://schemas.openxmlformats.org/officeDocument/2006/relationships/hyperlink" Target="https://www.burning-crusade.com/database/?item=25686" TargetMode="External"/><Relationship Id="rId95" Type="http://schemas.openxmlformats.org/officeDocument/2006/relationships/hyperlink" Target="https://www.burning-crusade.com/database/?item=29180" TargetMode="External"/><Relationship Id="rId94" Type="http://schemas.openxmlformats.org/officeDocument/2006/relationships/hyperlink" Target="https://www.burning-crusade.com/database/?item=28629" TargetMode="External"/><Relationship Id="rId97" Type="http://schemas.openxmlformats.org/officeDocument/2006/relationships/hyperlink" Target="https://www.burning-crusade.com/database/?item=29526" TargetMode="External"/><Relationship Id="rId96" Type="http://schemas.openxmlformats.org/officeDocument/2006/relationships/hyperlink" Target="https://www.burning-crusade.com/database/?item=29247" TargetMode="External"/><Relationship Id="rId11" Type="http://schemas.openxmlformats.org/officeDocument/2006/relationships/hyperlink" Target="https://www.burning-crusade.com/database/?item=31281" TargetMode="External"/><Relationship Id="rId99" Type="http://schemas.openxmlformats.org/officeDocument/2006/relationships/hyperlink" Target="https://www.burning-crusade.com/database/?item=30372" TargetMode="External"/><Relationship Id="rId10" Type="http://schemas.openxmlformats.org/officeDocument/2006/relationships/hyperlink" Target="https://www.burning-crusade.com/database/?item=28182" TargetMode="External"/><Relationship Id="rId98" Type="http://schemas.openxmlformats.org/officeDocument/2006/relationships/hyperlink" Target="https://www.burning-crusade.com/database/?item=27760" TargetMode="External"/><Relationship Id="rId13" Type="http://schemas.openxmlformats.org/officeDocument/2006/relationships/hyperlink" Target="https://www.burning-crusade.com/database/?item=28224" TargetMode="External"/><Relationship Id="rId12" Type="http://schemas.openxmlformats.org/officeDocument/2006/relationships/hyperlink" Target="https://www.burning-crusade.com/database/?item=29502" TargetMode="External"/><Relationship Id="rId91" Type="http://schemas.openxmlformats.org/officeDocument/2006/relationships/hyperlink" Target="https://www.burning-crusade.com/database/?item=25695" TargetMode="External"/><Relationship Id="rId90" Type="http://schemas.openxmlformats.org/officeDocument/2006/relationships/hyperlink" Target="https://www.burning-crusade.com/database/?item=29516" TargetMode="External"/><Relationship Id="rId93" Type="http://schemas.openxmlformats.org/officeDocument/2006/relationships/hyperlink" Target="https://www.burning-crusade.com/database/?item=29261" TargetMode="External"/><Relationship Id="rId92" Type="http://schemas.openxmlformats.org/officeDocument/2006/relationships/hyperlink" Target="https://www.burning-crusade.com/database/?item=25789" TargetMode="External"/><Relationship Id="rId118" Type="http://schemas.openxmlformats.org/officeDocument/2006/relationships/hyperlink" Target="https://www.burning-crusade.com/database/?item=29262" TargetMode="External"/><Relationship Id="rId117" Type="http://schemas.openxmlformats.org/officeDocument/2006/relationships/hyperlink" Target="https://www.burning-crusade.com/database/?item=28449" TargetMode="External"/><Relationship Id="rId116" Type="http://schemas.openxmlformats.org/officeDocument/2006/relationships/hyperlink" Target="https://www.burning-crusade.com/database/?item=27908" TargetMode="External"/><Relationship Id="rId115" Type="http://schemas.openxmlformats.org/officeDocument/2006/relationships/hyperlink" Target="https://www.burning-crusade.com/database/?item=27514" TargetMode="External"/><Relationship Id="rId119" Type="http://schemas.openxmlformats.org/officeDocument/2006/relationships/hyperlink" Target="https://www.burning-crusade.com/database/?item=28384" TargetMode="External"/><Relationship Id="rId15" Type="http://schemas.openxmlformats.org/officeDocument/2006/relationships/hyperlink" Target="https://www.burning-crusade.com/database/?item=29349" TargetMode="External"/><Relationship Id="rId110" Type="http://schemas.openxmlformats.org/officeDocument/2006/relationships/hyperlink" Target="https://www.burning-crusade.com/database/?item=30538" TargetMode="External"/><Relationship Id="rId14" Type="http://schemas.openxmlformats.org/officeDocument/2006/relationships/hyperlink" Target="https://www.burning-crusade.com/database/?item=29381" TargetMode="External"/><Relationship Id="rId17" Type="http://schemas.openxmlformats.org/officeDocument/2006/relationships/hyperlink" Target="https://www.burning-crusade.com/database/?item=27546" TargetMode="External"/><Relationship Id="rId16" Type="http://schemas.openxmlformats.org/officeDocument/2006/relationships/hyperlink" Target="https://www.burning-crusade.com/database/?item=31695" TargetMode="External"/><Relationship Id="rId19" Type="http://schemas.openxmlformats.org/officeDocument/2006/relationships/hyperlink" Target="https://www.burning-crusade.com/database/?item=28168" TargetMode="External"/><Relationship Id="rId114" Type="http://schemas.openxmlformats.org/officeDocument/2006/relationships/hyperlink" Target="https://www.burning-crusade.com/database/?item=27837" TargetMode="External"/><Relationship Id="rId18" Type="http://schemas.openxmlformats.org/officeDocument/2006/relationships/hyperlink" Target="https://www.burning-crusade.com/database/?item=27779" TargetMode="External"/><Relationship Id="rId113" Type="http://schemas.openxmlformats.org/officeDocument/2006/relationships/hyperlink" Target="https://www.burning-crusade.com/database/?item=31545" TargetMode="External"/><Relationship Id="rId112" Type="http://schemas.openxmlformats.org/officeDocument/2006/relationships/hyperlink" Target="https://www.burning-crusade.com/database/?item=31544" TargetMode="External"/><Relationship Id="rId111" Type="http://schemas.openxmlformats.org/officeDocument/2006/relationships/hyperlink" Target="https://www.burning-crusade.com/database/?item=25687" TargetMode="External"/><Relationship Id="rId84" Type="http://schemas.openxmlformats.org/officeDocument/2006/relationships/hyperlink" Target="https://www.burning-crusade.com/database/?item=27509" TargetMode="External"/><Relationship Id="rId83" Type="http://schemas.openxmlformats.org/officeDocument/2006/relationships/hyperlink" Target="https://www.burning-crusade.com/database/?item=25685" TargetMode="External"/><Relationship Id="rId86" Type="http://schemas.openxmlformats.org/officeDocument/2006/relationships/hyperlink" Target="https://www.burning-crusade.com/database/?item=28396" TargetMode="External"/><Relationship Id="rId85" Type="http://schemas.openxmlformats.org/officeDocument/2006/relationships/hyperlink" Target="https://www.burning-crusade.com/database/?item=29503" TargetMode="External"/><Relationship Id="rId88" Type="http://schemas.openxmlformats.org/officeDocument/2006/relationships/hyperlink" Target="https://www.burning-crusade.com/database/?item=27531" TargetMode="External"/><Relationship Id="rId150" Type="http://schemas.openxmlformats.org/officeDocument/2006/relationships/hyperlink" Target="https://www.burning-crusade.com/database/?item=24128" TargetMode="External"/><Relationship Id="rId87" Type="http://schemas.openxmlformats.org/officeDocument/2006/relationships/hyperlink" Target="https://www.burning-crusade.com/database/?item=27825" TargetMode="External"/><Relationship Id="rId89" Type="http://schemas.openxmlformats.org/officeDocument/2006/relationships/hyperlink" Target="https://www.burning-crusade.com/database/?item=30003" TargetMode="External"/><Relationship Id="rId80" Type="http://schemas.openxmlformats.org/officeDocument/2006/relationships/hyperlink" Target="https://www.burning-crusade.com/database/?item=27528" TargetMode="External"/><Relationship Id="rId82" Type="http://schemas.openxmlformats.org/officeDocument/2006/relationships/hyperlink" Target="https://www.burning-crusade.com/database/?item=27745" TargetMode="External"/><Relationship Id="rId81" Type="http://schemas.openxmlformats.org/officeDocument/2006/relationships/hyperlink" Target="https://www.burning-crusade.com/database/?item=29511" TargetMode="External"/><Relationship Id="rId1" Type="http://schemas.openxmlformats.org/officeDocument/2006/relationships/comments" Target="../comments7.xml"/><Relationship Id="rId2" Type="http://schemas.openxmlformats.org/officeDocument/2006/relationships/hyperlink" Target="https://www.burning-crusade.com/database/?item=32474" TargetMode="External"/><Relationship Id="rId3" Type="http://schemas.openxmlformats.org/officeDocument/2006/relationships/hyperlink" Target="https://www.burning-crusade.com/database/?item=25998" TargetMode="External"/><Relationship Id="rId149" Type="http://schemas.openxmlformats.org/officeDocument/2006/relationships/hyperlink" Target="https://www.burning-crusade.com/database/?item=28121" TargetMode="External"/><Relationship Id="rId4" Type="http://schemas.openxmlformats.org/officeDocument/2006/relationships/hyperlink" Target="https://www.burning-crusade.com/database/?item=23534" TargetMode="External"/><Relationship Id="rId148" Type="http://schemas.openxmlformats.org/officeDocument/2006/relationships/hyperlink" Target="https://www.burning-crusade.com/database/?item=28041" TargetMode="External"/><Relationship Id="rId9" Type="http://schemas.openxmlformats.org/officeDocument/2006/relationships/hyperlink" Target="https://www.burning-crusade.com/database/?item=31109" TargetMode="External"/><Relationship Id="rId143" Type="http://schemas.openxmlformats.org/officeDocument/2006/relationships/hyperlink" Target="https://www.burning-crusade.com/database/?item=28034" TargetMode="External"/><Relationship Id="rId142" Type="http://schemas.openxmlformats.org/officeDocument/2006/relationships/hyperlink" Target="https://www.burning-crusade.com/database/?item=29383" TargetMode="External"/><Relationship Id="rId141" Type="http://schemas.openxmlformats.org/officeDocument/2006/relationships/hyperlink" Target="https://www.burning-crusade.com/database/?item=31856" TargetMode="External"/><Relationship Id="rId140" Type="http://schemas.openxmlformats.org/officeDocument/2006/relationships/hyperlink" Target="https://www.burning-crusade.com/database/?item=28246" TargetMode="External"/><Relationship Id="rId5" Type="http://schemas.openxmlformats.org/officeDocument/2006/relationships/hyperlink" Target="https://www.burning-crusade.com/database/?item=27414" TargetMode="External"/><Relationship Id="rId147" Type="http://schemas.openxmlformats.org/officeDocument/2006/relationships/hyperlink" Target="https://www.burning-crusade.com/database/?item=29776" TargetMode="External"/><Relationship Id="rId6" Type="http://schemas.openxmlformats.org/officeDocument/2006/relationships/hyperlink" Target="https://www.burning-crusade.com/database/?item=28275" TargetMode="External"/><Relationship Id="rId146" Type="http://schemas.openxmlformats.org/officeDocument/2006/relationships/hyperlink" Target="https://www.burning-crusade.com/database/?item=27926" TargetMode="External"/><Relationship Id="rId7" Type="http://schemas.openxmlformats.org/officeDocument/2006/relationships/hyperlink" Target="https://www.burning-crusade.com/database/?item=28192" TargetMode="External"/><Relationship Id="rId145" Type="http://schemas.openxmlformats.org/officeDocument/2006/relationships/hyperlink" Target="https://www.burning-crusade.com/database/?item=31857" TargetMode="External"/><Relationship Id="rId8" Type="http://schemas.openxmlformats.org/officeDocument/2006/relationships/hyperlink" Target="https://www.burning-crusade.com/database/?item=28577" TargetMode="External"/><Relationship Id="rId144" Type="http://schemas.openxmlformats.org/officeDocument/2006/relationships/hyperlink" Target="https://www.burning-crusade.com/database/?item=28288" TargetMode="External"/><Relationship Id="rId73" Type="http://schemas.openxmlformats.org/officeDocument/2006/relationships/hyperlink" Target="https://www.burning-crusade.com/database/?item=30399" TargetMode="External"/><Relationship Id="rId72" Type="http://schemas.openxmlformats.org/officeDocument/2006/relationships/hyperlink" Target="https://www.burning-crusade.com/database/?item=28171" TargetMode="External"/><Relationship Id="rId75" Type="http://schemas.openxmlformats.org/officeDocument/2006/relationships/hyperlink" Target="https://www.burning-crusade.com/database/?item=29509" TargetMode="External"/><Relationship Id="rId74" Type="http://schemas.openxmlformats.org/officeDocument/2006/relationships/hyperlink" Target="https://www.burning-crusade.com/database/?item=27712" TargetMode="External"/><Relationship Id="rId77" Type="http://schemas.openxmlformats.org/officeDocument/2006/relationships/hyperlink" Target="https://www.burning-crusade.com/database/?item=32076" TargetMode="External"/><Relationship Id="rId76" Type="http://schemas.openxmlformats.org/officeDocument/2006/relationships/hyperlink" Target="https://www.burning-crusade.com/database/?item=27474" TargetMode="External"/><Relationship Id="rId79" Type="http://schemas.openxmlformats.org/officeDocument/2006/relationships/hyperlink" Target="https://www.burning-crusade.com/database/?item=30951" TargetMode="External"/><Relationship Id="rId78" Type="http://schemas.openxmlformats.org/officeDocument/2006/relationships/hyperlink" Target="https://www.burning-crusade.com/database/?item=26000" TargetMode="External"/><Relationship Id="rId71" Type="http://schemas.openxmlformats.org/officeDocument/2006/relationships/hyperlink" Target="https://www.burning-crusade.com/database/?item=29246" TargetMode="External"/><Relationship Id="rId70" Type="http://schemas.openxmlformats.org/officeDocument/2006/relationships/hyperlink" Target="https://www.burning-crusade.com/database/?item=29527" TargetMode="External"/><Relationship Id="rId139" Type="http://schemas.openxmlformats.org/officeDocument/2006/relationships/hyperlink" Target="https://www.burning-crusade.com/database/?item=25804" TargetMode="External"/><Relationship Id="rId138" Type="http://schemas.openxmlformats.org/officeDocument/2006/relationships/hyperlink" Target="https://www.burning-crusade.com/database/?item=25962" TargetMode="External"/><Relationship Id="rId137" Type="http://schemas.openxmlformats.org/officeDocument/2006/relationships/hyperlink" Target="https://www.burning-crusade.com/database/?item=31527" TargetMode="External"/><Relationship Id="rId132" Type="http://schemas.openxmlformats.org/officeDocument/2006/relationships/hyperlink" Target="https://www.burning-crusade.com/database/?item=30860" TargetMode="External"/><Relationship Id="rId131" Type="http://schemas.openxmlformats.org/officeDocument/2006/relationships/hyperlink" Target="https://www.burning-crusade.com/database/?item=30365" TargetMode="External"/><Relationship Id="rId130" Type="http://schemas.openxmlformats.org/officeDocument/2006/relationships/hyperlink" Target="https://www.burning-crusade.com/database/?item=29379" TargetMode="External"/><Relationship Id="rId136" Type="http://schemas.openxmlformats.org/officeDocument/2006/relationships/hyperlink" Target="https://www.burning-crusade.com/database/?item=27925" TargetMode="External"/><Relationship Id="rId135" Type="http://schemas.openxmlformats.org/officeDocument/2006/relationships/hyperlink" Target="https://www.burning-crusade.com/database/?item=30973" TargetMode="External"/><Relationship Id="rId134" Type="http://schemas.openxmlformats.org/officeDocument/2006/relationships/hyperlink" Target="https://www.burning-crusade.com/database/?item=27761" TargetMode="External"/><Relationship Id="rId133" Type="http://schemas.openxmlformats.org/officeDocument/2006/relationships/hyperlink" Target="https://www.burning-crusade.com/database/?item=31077" TargetMode="External"/><Relationship Id="rId62" Type="http://schemas.openxmlformats.org/officeDocument/2006/relationships/hyperlink" Target="https://www.burning-crusade.com/database/?item=29340" TargetMode="External"/><Relationship Id="rId61" Type="http://schemas.openxmlformats.org/officeDocument/2006/relationships/hyperlink" Target="https://www.burning-crusade.com/database/?item=32869" TargetMode="External"/><Relationship Id="rId64" Type="http://schemas.openxmlformats.org/officeDocument/2006/relationships/hyperlink" Target="https://www.burning-crusade.com/database/?item=25697" TargetMode="External"/><Relationship Id="rId63" Type="http://schemas.openxmlformats.org/officeDocument/2006/relationships/hyperlink" Target="https://www.burning-crusade.com/database/?item=29517" TargetMode="External"/><Relationship Id="rId66" Type="http://schemas.openxmlformats.org/officeDocument/2006/relationships/hyperlink" Target="https://www.burning-crusade.com/database/?item=27494" TargetMode="External"/><Relationship Id="rId172" Type="http://schemas.openxmlformats.org/officeDocument/2006/relationships/hyperlink" Target="https://www.burning-crusade.com/database/?item=27872" TargetMode="External"/><Relationship Id="rId65" Type="http://schemas.openxmlformats.org/officeDocument/2006/relationships/hyperlink" Target="https://www.burning-crusade.com/database/?item=28451" TargetMode="External"/><Relationship Id="rId171" Type="http://schemas.openxmlformats.org/officeDocument/2006/relationships/hyperlink" Target="https://www.burning-crusade.com/database/?item=28431" TargetMode="External"/><Relationship Id="rId68" Type="http://schemas.openxmlformats.org/officeDocument/2006/relationships/hyperlink" Target="https://www.burning-crusade.com/database/?item=29259" TargetMode="External"/><Relationship Id="rId170" Type="http://schemas.openxmlformats.org/officeDocument/2006/relationships/hyperlink" Target="https://www.burning-crusade.com/database/?item=28437" TargetMode="External"/><Relationship Id="rId67" Type="http://schemas.openxmlformats.org/officeDocument/2006/relationships/hyperlink" Target="https://www.burning-crusade.com/database/?item=29811" TargetMode="External"/><Relationship Id="rId60" Type="http://schemas.openxmlformats.org/officeDocument/2006/relationships/hyperlink" Target="https://www.burning-crusade.com/database/?item=27461" TargetMode="External"/><Relationship Id="rId165" Type="http://schemas.openxmlformats.org/officeDocument/2006/relationships/hyperlink" Target="https://www.burning-crusade.com/database/?item=28210" TargetMode="External"/><Relationship Id="rId69" Type="http://schemas.openxmlformats.org/officeDocument/2006/relationships/hyperlink" Target="https://www.burning-crusade.com/database/?item=28170" TargetMode="External"/><Relationship Id="rId164" Type="http://schemas.openxmlformats.org/officeDocument/2006/relationships/hyperlink" Target="https://www.burning-crusade.com/database/?item=27872" TargetMode="External"/><Relationship Id="rId163" Type="http://schemas.openxmlformats.org/officeDocument/2006/relationships/hyperlink" Target="https://www.burning-crusade.com/database/?item=27533" TargetMode="External"/><Relationship Id="rId162" Type="http://schemas.openxmlformats.org/officeDocument/2006/relationships/hyperlink" Target="https://www.burning-crusade.com/database/?item=28392" TargetMode="External"/><Relationship Id="rId169" Type="http://schemas.openxmlformats.org/officeDocument/2006/relationships/hyperlink" Target="https://www.burning-crusade.com/database/?item=28295" TargetMode="External"/><Relationship Id="rId168" Type="http://schemas.openxmlformats.org/officeDocument/2006/relationships/hyperlink" Target="https://www.burning-crusade.com/database/?item=28432" TargetMode="External"/><Relationship Id="rId167" Type="http://schemas.openxmlformats.org/officeDocument/2006/relationships/hyperlink" Target="https://www.burning-crusade.com/database/?item=28438" TargetMode="External"/><Relationship Id="rId166" Type="http://schemas.openxmlformats.org/officeDocument/2006/relationships/hyperlink" Target="https://www.burning-crusade.com/database/?item=27846" TargetMode="External"/><Relationship Id="rId51" Type="http://schemas.openxmlformats.org/officeDocument/2006/relationships/hyperlink" Target="https://www.burning-crusade.com/database/?item=29515" TargetMode="External"/><Relationship Id="rId50" Type="http://schemas.openxmlformats.org/officeDocument/2006/relationships/hyperlink" Target="https://www.burning-crusade.com/database/?item=25712" TargetMode="External"/><Relationship Id="rId53" Type="http://schemas.openxmlformats.org/officeDocument/2006/relationships/hyperlink" Target="https://www.burning-crusade.com/database/?item=25696" TargetMode="External"/><Relationship Id="rId52" Type="http://schemas.openxmlformats.org/officeDocument/2006/relationships/hyperlink" Target="https://www.burning-crusade.com/database/?item=25997" TargetMode="External"/><Relationship Id="rId55" Type="http://schemas.openxmlformats.org/officeDocument/2006/relationships/hyperlink" Target="https://www.burning-crusade.com/database/?item=28401" TargetMode="External"/><Relationship Id="rId161" Type="http://schemas.openxmlformats.org/officeDocument/2006/relationships/hyperlink" Target="https://www.burning-crusade.com/database/?item=29348" TargetMode="External"/><Relationship Id="rId54" Type="http://schemas.openxmlformats.org/officeDocument/2006/relationships/hyperlink" Target="https://www.burning-crusade.com/database/?item=30076" TargetMode="External"/><Relationship Id="rId160" Type="http://schemas.openxmlformats.org/officeDocument/2006/relationships/hyperlink" Target="https://www.burning-crusade.com/database/?item=28431" TargetMode="External"/><Relationship Id="rId57" Type="http://schemas.openxmlformats.org/officeDocument/2006/relationships/hyperlink" Target="https://www.burning-crusade.com/database/?item=28264" TargetMode="External"/><Relationship Id="rId56" Type="http://schemas.openxmlformats.org/officeDocument/2006/relationships/hyperlink" Target="https://www.burning-crusade.com/database/?item=29525" TargetMode="External"/><Relationship Id="rId159" Type="http://schemas.openxmlformats.org/officeDocument/2006/relationships/hyperlink" Target="https://www.burning-crusade.com/database/?item=28437" TargetMode="External"/><Relationship Id="rId59" Type="http://schemas.openxmlformats.org/officeDocument/2006/relationships/hyperlink" Target="https://www.burning-crusade.com/database/?item=28204" TargetMode="External"/><Relationship Id="rId154" Type="http://schemas.openxmlformats.org/officeDocument/2006/relationships/hyperlink" Target="https://www.burning-crusade.com/database/?item=24413" TargetMode="External"/><Relationship Id="rId58" Type="http://schemas.openxmlformats.org/officeDocument/2006/relationships/hyperlink" Target="https://www.burning-crusade.com/database/?item=24396" TargetMode="External"/><Relationship Id="rId153" Type="http://schemas.openxmlformats.org/officeDocument/2006/relationships/hyperlink" Target="https://www.burning-crusade.com/database/?item=31031" TargetMode="External"/><Relationship Id="rId152" Type="http://schemas.openxmlformats.org/officeDocument/2006/relationships/hyperlink" Target="https://www.burning-crusade.com/database/?item=27815" TargetMode="External"/><Relationship Id="rId151" Type="http://schemas.openxmlformats.org/officeDocument/2006/relationships/hyperlink" Target="https://www.burning-crusade.com/database/?item=24124" TargetMode="External"/><Relationship Id="rId158" Type="http://schemas.openxmlformats.org/officeDocument/2006/relationships/hyperlink" Target="https://www.burning-crusade.com/database/?item=28295" TargetMode="External"/><Relationship Id="rId157" Type="http://schemas.openxmlformats.org/officeDocument/2006/relationships/hyperlink" Target="https://www.burning-crusade.com/database/?item=28432" TargetMode="External"/><Relationship Id="rId156" Type="http://schemas.openxmlformats.org/officeDocument/2006/relationships/hyperlink" Target="https://www.burning-crusade.com/database/?item=28438" TargetMode="External"/><Relationship Id="rId155" Type="http://schemas.openxmlformats.org/officeDocument/2006/relationships/hyperlink" Target="https://www.burning-crusade.com/database/?item=27947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urning-crusade.com/database/?item=24259" TargetMode="External"/><Relationship Id="rId190" Type="http://schemas.openxmlformats.org/officeDocument/2006/relationships/hyperlink" Target="https://www.burning-crusade.com/database/?item=28189" TargetMode="External"/><Relationship Id="rId42" Type="http://schemas.openxmlformats.org/officeDocument/2006/relationships/hyperlink" Target="https://www.burning-crusade.com/database/?item=31255" TargetMode="External"/><Relationship Id="rId41" Type="http://schemas.openxmlformats.org/officeDocument/2006/relationships/hyperlink" Target="https://www.burning-crusade.com/database/?item=27878" TargetMode="External"/><Relationship Id="rId44" Type="http://schemas.openxmlformats.org/officeDocument/2006/relationships/hyperlink" Target="https://www.burning-crusade.com/database/?item=27892" TargetMode="External"/><Relationship Id="rId43" Type="http://schemas.openxmlformats.org/officeDocument/2006/relationships/hyperlink" Target="https://www.burning-crusade.com/database/?item=29382" TargetMode="External"/><Relationship Id="rId193" Type="http://schemas.openxmlformats.org/officeDocument/2006/relationships/vmlDrawing" Target="../drawings/vmlDrawing8.vml"/><Relationship Id="rId46" Type="http://schemas.openxmlformats.org/officeDocument/2006/relationships/hyperlink" Target="https://www.burning-crusade.com/database/?item=29792" TargetMode="External"/><Relationship Id="rId192" Type="http://schemas.openxmlformats.org/officeDocument/2006/relationships/drawing" Target="../drawings/drawing8.xml"/><Relationship Id="rId45" Type="http://schemas.openxmlformats.org/officeDocument/2006/relationships/hyperlink" Target="https://www.burning-crusade.com/database/?item=28032" TargetMode="External"/><Relationship Id="rId191" Type="http://schemas.openxmlformats.org/officeDocument/2006/relationships/hyperlink" Target="https://www.burning-crusade.com/database/?item=27673" TargetMode="External"/><Relationship Id="rId48" Type="http://schemas.openxmlformats.org/officeDocument/2006/relationships/hyperlink" Target="https://www.burning-crusade.com/database/?item=27423" TargetMode="External"/><Relationship Id="rId187" Type="http://schemas.openxmlformats.org/officeDocument/2006/relationships/hyperlink" Target="https://www.burning-crusade.com/database/?item=28308" TargetMode="External"/><Relationship Id="rId47" Type="http://schemas.openxmlformats.org/officeDocument/2006/relationships/hyperlink" Target="https://www.burning-crusade.com/database/?item=27519" TargetMode="External"/><Relationship Id="rId186" Type="http://schemas.openxmlformats.org/officeDocument/2006/relationships/hyperlink" Target="https://www.burning-crusade.com/database/?item=29121" TargetMode="External"/><Relationship Id="rId185" Type="http://schemas.openxmlformats.org/officeDocument/2006/relationships/hyperlink" Target="https://www.burning-crusade.com/database/?item=28222" TargetMode="External"/><Relationship Id="rId49" Type="http://schemas.openxmlformats.org/officeDocument/2006/relationships/hyperlink" Target="https://www.burning-crusade.com/database/?item=28380" TargetMode="External"/><Relationship Id="rId184" Type="http://schemas.openxmlformats.org/officeDocument/2006/relationships/hyperlink" Target="https://www.burning-crusade.com/database/?item=29329" TargetMode="External"/><Relationship Id="rId189" Type="http://schemas.openxmlformats.org/officeDocument/2006/relationships/hyperlink" Target="https://www.burning-crusade.com/database/?item=28263" TargetMode="External"/><Relationship Id="rId188" Type="http://schemas.openxmlformats.org/officeDocument/2006/relationships/hyperlink" Target="https://www.burning-crusade.com/database/?item=28309" TargetMode="External"/><Relationship Id="rId31" Type="http://schemas.openxmlformats.org/officeDocument/2006/relationships/hyperlink" Target="https://www.burning-crusade.com/database/?item=32868" TargetMode="External"/><Relationship Id="rId30" Type="http://schemas.openxmlformats.org/officeDocument/2006/relationships/hyperlink" Target="https://www.burning-crusade.com/database/?item=28306" TargetMode="External"/><Relationship Id="rId33" Type="http://schemas.openxmlformats.org/officeDocument/2006/relationships/hyperlink" Target="https://www.burning-crusade.com/database/?item=25790" TargetMode="External"/><Relationship Id="rId183" Type="http://schemas.openxmlformats.org/officeDocument/2006/relationships/hyperlink" Target="https://www.burning-crusade.com/database/?item=28300" TargetMode="External"/><Relationship Id="rId32" Type="http://schemas.openxmlformats.org/officeDocument/2006/relationships/hyperlink" Target="https://www.burning-crusade.com/database/?item=27797" TargetMode="External"/><Relationship Id="rId182" Type="http://schemas.openxmlformats.org/officeDocument/2006/relationships/hyperlink" Target="https://www.burning-crusade.com/database/?item=27829" TargetMode="External"/><Relationship Id="rId35" Type="http://schemas.openxmlformats.org/officeDocument/2006/relationships/hyperlink" Target="https://www.burning-crusade.com/database/?item=29148" TargetMode="External"/><Relationship Id="rId181" Type="http://schemas.openxmlformats.org/officeDocument/2006/relationships/hyperlink" Target="https://www.burning-crusade.com/database/?item=29356" TargetMode="External"/><Relationship Id="rId34" Type="http://schemas.openxmlformats.org/officeDocument/2006/relationships/hyperlink" Target="https://www.burning-crusade.com/database/?item=27434" TargetMode="External"/><Relationship Id="rId180" Type="http://schemas.openxmlformats.org/officeDocument/2006/relationships/hyperlink" Target="https://www.burning-crusade.com/database/?item=29167" TargetMode="External"/><Relationship Id="rId37" Type="http://schemas.openxmlformats.org/officeDocument/2006/relationships/hyperlink" Target="https://www.burning-crusade.com/database/?item=27995" TargetMode="External"/><Relationship Id="rId176" Type="http://schemas.openxmlformats.org/officeDocument/2006/relationships/hyperlink" Target="https://www.burning-crusade.com/database/?item=31000" TargetMode="External"/><Relationship Id="rId36" Type="http://schemas.openxmlformats.org/officeDocument/2006/relationships/hyperlink" Target="https://www.burning-crusade.com/database/?item=29147" TargetMode="External"/><Relationship Id="rId175" Type="http://schemas.openxmlformats.org/officeDocument/2006/relationships/hyperlink" Target="https://www.burning-crusade.com/database/?item=31072" TargetMode="External"/><Relationship Id="rId39" Type="http://schemas.openxmlformats.org/officeDocument/2006/relationships/hyperlink" Target="https://www.burning-crusade.com/database/?item=27831" TargetMode="External"/><Relationship Id="rId174" Type="http://schemas.openxmlformats.org/officeDocument/2006/relationships/hyperlink" Target="https://www.burning-crusade.com/database/?item=27898" TargetMode="External"/><Relationship Id="rId38" Type="http://schemas.openxmlformats.org/officeDocument/2006/relationships/hyperlink" Target="https://www.burning-crusade.com/database/?item=27776" TargetMode="External"/><Relationship Id="rId173" Type="http://schemas.openxmlformats.org/officeDocument/2006/relationships/hyperlink" Target="https://www.burning-crusade.com/database/?item=27987" TargetMode="External"/><Relationship Id="rId179" Type="http://schemas.openxmlformats.org/officeDocument/2006/relationships/hyperlink" Target="https://www.burning-crusade.com/database/?item=29166" TargetMode="External"/><Relationship Id="rId178" Type="http://schemas.openxmlformats.org/officeDocument/2006/relationships/hyperlink" Target="https://www.burning-crusade.com/database/?item=27903" TargetMode="External"/><Relationship Id="rId177" Type="http://schemas.openxmlformats.org/officeDocument/2006/relationships/hyperlink" Target="https://www.burning-crusade.com/database/?item=25639" TargetMode="External"/><Relationship Id="rId20" Type="http://schemas.openxmlformats.org/officeDocument/2006/relationships/hyperlink" Target="https://www.burning-crusade.com/database/?item=28168" TargetMode="External"/><Relationship Id="rId22" Type="http://schemas.openxmlformats.org/officeDocument/2006/relationships/hyperlink" Target="https://www.burning-crusade.com/database/?item=32508" TargetMode="External"/><Relationship Id="rId21" Type="http://schemas.openxmlformats.org/officeDocument/2006/relationships/hyperlink" Target="https://www.burning-crusade.com/database/?item=29349" TargetMode="External"/><Relationship Id="rId24" Type="http://schemas.openxmlformats.org/officeDocument/2006/relationships/hyperlink" Target="https://www.burning-crusade.com/database/?item=27801" TargetMode="External"/><Relationship Id="rId23" Type="http://schemas.openxmlformats.org/officeDocument/2006/relationships/hyperlink" Target="https://www.burning-crusade.com/database/?item=28244" TargetMode="External"/><Relationship Id="rId26" Type="http://schemas.openxmlformats.org/officeDocument/2006/relationships/hyperlink" Target="https://www.burning-crusade.com/database/?item=28333" TargetMode="External"/><Relationship Id="rId25" Type="http://schemas.openxmlformats.org/officeDocument/2006/relationships/hyperlink" Target="https://www.burning-crusade.com/database/?item=27713" TargetMode="External"/><Relationship Id="rId28" Type="http://schemas.openxmlformats.org/officeDocument/2006/relationships/hyperlink" Target="https://www.burning-crusade.com/database/?item=24366" TargetMode="External"/><Relationship Id="rId27" Type="http://schemas.openxmlformats.org/officeDocument/2006/relationships/hyperlink" Target="https://www.burning-crusade.com/database/?item=25968" TargetMode="External"/><Relationship Id="rId29" Type="http://schemas.openxmlformats.org/officeDocument/2006/relationships/hyperlink" Target="https://www.burning-crusade.com/database/?item=28344" TargetMode="External"/><Relationship Id="rId11" Type="http://schemas.openxmlformats.org/officeDocument/2006/relationships/hyperlink" Target="https://www.burning-crusade.com/database/?item=28224" TargetMode="External"/><Relationship Id="rId10" Type="http://schemas.openxmlformats.org/officeDocument/2006/relationships/hyperlink" Target="https://www.burning-crusade.com/database/?item=28182" TargetMode="External"/><Relationship Id="rId13" Type="http://schemas.openxmlformats.org/officeDocument/2006/relationships/hyperlink" Target="https://www.burning-crusade.com/database/?item=31109" TargetMode="External"/><Relationship Id="rId12" Type="http://schemas.openxmlformats.org/officeDocument/2006/relationships/hyperlink" Target="https://www.burning-crusade.com/database/?item=29502" TargetMode="External"/><Relationship Id="rId15" Type="http://schemas.openxmlformats.org/officeDocument/2006/relationships/hyperlink" Target="https://www.burning-crusade.com/database/?item=29381" TargetMode="External"/><Relationship Id="rId14" Type="http://schemas.openxmlformats.org/officeDocument/2006/relationships/hyperlink" Target="https://www.burning-crusade.com/database/?item=31281" TargetMode="External"/><Relationship Id="rId17" Type="http://schemas.openxmlformats.org/officeDocument/2006/relationships/hyperlink" Target="https://www.burning-crusade.com/database/?item=25562" TargetMode="External"/><Relationship Id="rId16" Type="http://schemas.openxmlformats.org/officeDocument/2006/relationships/hyperlink" Target="https://www.burning-crusade.com/database/?item=27779" TargetMode="External"/><Relationship Id="rId19" Type="http://schemas.openxmlformats.org/officeDocument/2006/relationships/hyperlink" Target="https://www.burning-crusade.com/database/?item=31695" TargetMode="External"/><Relationship Id="rId18" Type="http://schemas.openxmlformats.org/officeDocument/2006/relationships/hyperlink" Target="https://www.burning-crusade.com/database/?item=27546" TargetMode="External"/><Relationship Id="rId84" Type="http://schemas.openxmlformats.org/officeDocument/2006/relationships/hyperlink" Target="https://www.burning-crusade.com/database/?item=30370" TargetMode="External"/><Relationship Id="rId83" Type="http://schemas.openxmlformats.org/officeDocument/2006/relationships/hyperlink" Target="https://www.burning-crusade.com/database/?item=23526" TargetMode="External"/><Relationship Id="rId86" Type="http://schemas.openxmlformats.org/officeDocument/2006/relationships/hyperlink" Target="https://www.burning-crusade.com/database/?item=27528" TargetMode="External"/><Relationship Id="rId85" Type="http://schemas.openxmlformats.org/officeDocument/2006/relationships/hyperlink" Target="https://www.burning-crusade.com/database/?item=28335" TargetMode="External"/><Relationship Id="rId88" Type="http://schemas.openxmlformats.org/officeDocument/2006/relationships/hyperlink" Target="https://www.burning-crusade.com/database/?item=25685" TargetMode="External"/><Relationship Id="rId150" Type="http://schemas.openxmlformats.org/officeDocument/2006/relationships/hyperlink" Target="https://www.burning-crusade.com/database/?item=28034" TargetMode="External"/><Relationship Id="rId87" Type="http://schemas.openxmlformats.org/officeDocument/2006/relationships/hyperlink" Target="https://www.burning-crusade.com/database/?item=29509" TargetMode="External"/><Relationship Id="rId89" Type="http://schemas.openxmlformats.org/officeDocument/2006/relationships/hyperlink" Target="https://www.burning-crusade.com/database/?item=27509" TargetMode="External"/><Relationship Id="rId80" Type="http://schemas.openxmlformats.org/officeDocument/2006/relationships/hyperlink" Target="https://www.burning-crusade.com/database/?item=29511" TargetMode="External"/><Relationship Id="rId82" Type="http://schemas.openxmlformats.org/officeDocument/2006/relationships/hyperlink" Target="https://www.burning-crusade.com/database/?item=27745" TargetMode="External"/><Relationship Id="rId81" Type="http://schemas.openxmlformats.org/officeDocument/2006/relationships/hyperlink" Target="https://www.burning-crusade.com/database/?item=30951" TargetMode="External"/><Relationship Id="rId1" Type="http://schemas.openxmlformats.org/officeDocument/2006/relationships/comments" Target="../comments8.xml"/><Relationship Id="rId2" Type="http://schemas.openxmlformats.org/officeDocument/2006/relationships/hyperlink" Target="https://www.burning-crusade.com/database/?item=32474" TargetMode="External"/><Relationship Id="rId3" Type="http://schemas.openxmlformats.org/officeDocument/2006/relationships/hyperlink" Target="https://www.burning-crusade.com/database/?item=28331" TargetMode="External"/><Relationship Id="rId149" Type="http://schemas.openxmlformats.org/officeDocument/2006/relationships/hyperlink" Target="https://www.burning-crusade.com/database/?item=29383" TargetMode="External"/><Relationship Id="rId4" Type="http://schemas.openxmlformats.org/officeDocument/2006/relationships/hyperlink" Target="https://www.burning-crusade.com/database/?item=23534" TargetMode="External"/><Relationship Id="rId148" Type="http://schemas.openxmlformats.org/officeDocument/2006/relationships/hyperlink" Target="https://www.burning-crusade.com/database/?item=31856" TargetMode="External"/><Relationship Id="rId9" Type="http://schemas.openxmlformats.org/officeDocument/2006/relationships/hyperlink" Target="https://www.burning-crusade.com/database/?item=28215" TargetMode="External"/><Relationship Id="rId143" Type="http://schemas.openxmlformats.org/officeDocument/2006/relationships/hyperlink" Target="https://www.burning-crusade.com/database/?item=31527" TargetMode="External"/><Relationship Id="rId142" Type="http://schemas.openxmlformats.org/officeDocument/2006/relationships/hyperlink" Target="https://www.burning-crusade.com/database/?item=27761" TargetMode="External"/><Relationship Id="rId141" Type="http://schemas.openxmlformats.org/officeDocument/2006/relationships/hyperlink" Target="https://www.burning-crusade.com/database/?item=25962" TargetMode="External"/><Relationship Id="rId140" Type="http://schemas.openxmlformats.org/officeDocument/2006/relationships/hyperlink" Target="https://www.burning-crusade.com/database/?item=30973" TargetMode="External"/><Relationship Id="rId5" Type="http://schemas.openxmlformats.org/officeDocument/2006/relationships/hyperlink" Target="https://www.burning-crusade.com/database/?item=28275" TargetMode="External"/><Relationship Id="rId147" Type="http://schemas.openxmlformats.org/officeDocument/2006/relationships/hyperlink" Target="https://www.burning-crusade.com/database/?item=30365" TargetMode="External"/><Relationship Id="rId6" Type="http://schemas.openxmlformats.org/officeDocument/2006/relationships/hyperlink" Target="https://www.burning-crusade.com/database/?item=27888" TargetMode="External"/><Relationship Id="rId146" Type="http://schemas.openxmlformats.org/officeDocument/2006/relationships/hyperlink" Target="https://www.burning-crusade.com/database/?item=30834" TargetMode="External"/><Relationship Id="rId7" Type="http://schemas.openxmlformats.org/officeDocument/2006/relationships/hyperlink" Target="https://www.burning-crusade.com/database/?item=28192" TargetMode="External"/><Relationship Id="rId145" Type="http://schemas.openxmlformats.org/officeDocument/2006/relationships/hyperlink" Target="https://www.burning-crusade.com/database/?item=28246" TargetMode="External"/><Relationship Id="rId8" Type="http://schemas.openxmlformats.org/officeDocument/2006/relationships/hyperlink" Target="https://www.burning-crusade.com/database/?item=27414" TargetMode="External"/><Relationship Id="rId144" Type="http://schemas.openxmlformats.org/officeDocument/2006/relationships/hyperlink" Target="https://www.burning-crusade.com/database/?item=29379" TargetMode="External"/><Relationship Id="rId73" Type="http://schemas.openxmlformats.org/officeDocument/2006/relationships/hyperlink" Target="https://www.burning-crusade.com/database/?item=29246" TargetMode="External"/><Relationship Id="rId72" Type="http://schemas.openxmlformats.org/officeDocument/2006/relationships/hyperlink" Target="https://www.burning-crusade.com/database/?item=28170" TargetMode="External"/><Relationship Id="rId75" Type="http://schemas.openxmlformats.org/officeDocument/2006/relationships/hyperlink" Target="https://www.burning-crusade.com/database/?item=28171" TargetMode="External"/><Relationship Id="rId74" Type="http://schemas.openxmlformats.org/officeDocument/2006/relationships/hyperlink" Target="https://www.burning-crusade.com/database/?item=29527" TargetMode="External"/><Relationship Id="rId77" Type="http://schemas.openxmlformats.org/officeDocument/2006/relationships/hyperlink" Target="https://www.burning-crusade.com/database/?item=27712" TargetMode="External"/><Relationship Id="rId76" Type="http://schemas.openxmlformats.org/officeDocument/2006/relationships/hyperlink" Target="https://www.burning-crusade.com/database/?item=30399" TargetMode="External"/><Relationship Id="rId79" Type="http://schemas.openxmlformats.org/officeDocument/2006/relationships/hyperlink" Target="https://www.burning-crusade.com/database/?item=27474" TargetMode="External"/><Relationship Id="rId78" Type="http://schemas.openxmlformats.org/officeDocument/2006/relationships/hyperlink" Target="https://www.burning-crusade.com/database/?item=32076" TargetMode="External"/><Relationship Id="rId71" Type="http://schemas.openxmlformats.org/officeDocument/2006/relationships/hyperlink" Target="https://www.burning-crusade.com/database/?item=28451" TargetMode="External"/><Relationship Id="rId70" Type="http://schemas.openxmlformats.org/officeDocument/2006/relationships/hyperlink" Target="https://www.burning-crusade.com/database/?item=25697" TargetMode="External"/><Relationship Id="rId139" Type="http://schemas.openxmlformats.org/officeDocument/2006/relationships/hyperlink" Target="https://www.burning-crusade.com/database/?item=31077" TargetMode="External"/><Relationship Id="rId138" Type="http://schemas.openxmlformats.org/officeDocument/2006/relationships/hyperlink" Target="https://www.burning-crusade.com/database/?item=30860" TargetMode="External"/><Relationship Id="rId137" Type="http://schemas.openxmlformats.org/officeDocument/2006/relationships/hyperlink" Target="https://www.burning-crusade.com/database/?item=27925" TargetMode="External"/><Relationship Id="rId132" Type="http://schemas.openxmlformats.org/officeDocument/2006/relationships/hyperlink" Target="https://www.burning-crusade.com/database/?item=27867" TargetMode="External"/><Relationship Id="rId131" Type="http://schemas.openxmlformats.org/officeDocument/2006/relationships/hyperlink" Target="https://www.burning-crusade.com/database/?item=30939" TargetMode="External"/><Relationship Id="rId130" Type="http://schemas.openxmlformats.org/officeDocument/2006/relationships/hyperlink" Target="https://www.burning-crusade.com/database/?item=31288" TargetMode="External"/><Relationship Id="rId136" Type="http://schemas.openxmlformats.org/officeDocument/2006/relationships/hyperlink" Target="https://www.burning-crusade.com/database/?item=31920" TargetMode="External"/><Relationship Id="rId135" Type="http://schemas.openxmlformats.org/officeDocument/2006/relationships/hyperlink" Target="https://www.burning-crusade.com/database/?item=31326" TargetMode="External"/><Relationship Id="rId134" Type="http://schemas.openxmlformats.org/officeDocument/2006/relationships/hyperlink" Target="https://www.burning-crusade.com/database/?item=30401" TargetMode="External"/><Relationship Id="rId133" Type="http://schemas.openxmlformats.org/officeDocument/2006/relationships/hyperlink" Target="https://www.burning-crusade.com/database/?item=29248" TargetMode="External"/><Relationship Id="rId62" Type="http://schemas.openxmlformats.org/officeDocument/2006/relationships/hyperlink" Target="https://www.burning-crusade.com/database/?item=28264" TargetMode="External"/><Relationship Id="rId61" Type="http://schemas.openxmlformats.org/officeDocument/2006/relationships/hyperlink" Target="https://www.burning-crusade.com/database/?item=27461" TargetMode="External"/><Relationship Id="rId64" Type="http://schemas.openxmlformats.org/officeDocument/2006/relationships/hyperlink" Target="https://www.burning-crusade.com/database/?item=29340" TargetMode="External"/><Relationship Id="rId63" Type="http://schemas.openxmlformats.org/officeDocument/2006/relationships/hyperlink" Target="https://www.burning-crusade.com/database/?item=28204" TargetMode="External"/><Relationship Id="rId66" Type="http://schemas.openxmlformats.org/officeDocument/2006/relationships/hyperlink" Target="https://www.burning-crusade.com/database/?item=29259" TargetMode="External"/><Relationship Id="rId172" Type="http://schemas.openxmlformats.org/officeDocument/2006/relationships/hyperlink" Target="https://www.burning-crusade.com/database/?item=27526" TargetMode="External"/><Relationship Id="rId65" Type="http://schemas.openxmlformats.org/officeDocument/2006/relationships/hyperlink" Target="https://www.burning-crusade.com/database/?item=32869" TargetMode="External"/><Relationship Id="rId171" Type="http://schemas.openxmlformats.org/officeDocument/2006/relationships/hyperlink" Target="https://www.burning-crusade.com/database/?item=28397" TargetMode="External"/><Relationship Id="rId68" Type="http://schemas.openxmlformats.org/officeDocument/2006/relationships/hyperlink" Target="https://www.burning-crusade.com/database/?item=29811" TargetMode="External"/><Relationship Id="rId170" Type="http://schemas.openxmlformats.org/officeDocument/2006/relationships/hyperlink" Target="https://www.burning-crusade.com/database/?item=28286" TargetMode="External"/><Relationship Id="rId67" Type="http://schemas.openxmlformats.org/officeDocument/2006/relationships/hyperlink" Target="https://www.burning-crusade.com/database/?item=29517" TargetMode="External"/><Relationship Id="rId60" Type="http://schemas.openxmlformats.org/officeDocument/2006/relationships/hyperlink" Target="https://www.burning-crusade.com/database/?item=24396" TargetMode="External"/><Relationship Id="rId165" Type="http://schemas.openxmlformats.org/officeDocument/2006/relationships/hyperlink" Target="https://www.burning-crusade.com/database/?item=29152" TargetMode="External"/><Relationship Id="rId69" Type="http://schemas.openxmlformats.org/officeDocument/2006/relationships/hyperlink" Target="https://www.burning-crusade.com/database/?item=27494" TargetMode="External"/><Relationship Id="rId164" Type="http://schemas.openxmlformats.org/officeDocument/2006/relationships/hyperlink" Target="https://www.burning-crusade.com/database/?item=28294" TargetMode="External"/><Relationship Id="rId163" Type="http://schemas.openxmlformats.org/officeDocument/2006/relationships/hyperlink" Target="https://www.burning-crusade.com/database/?item=23773" TargetMode="External"/><Relationship Id="rId162" Type="http://schemas.openxmlformats.org/officeDocument/2006/relationships/hyperlink" Target="https://www.burning-crusade.com/database/?item=24412" TargetMode="External"/><Relationship Id="rId169" Type="http://schemas.openxmlformats.org/officeDocument/2006/relationships/hyperlink" Target="https://www.burning-crusade.com/database/?item=31303" TargetMode="External"/><Relationship Id="rId168" Type="http://schemas.openxmlformats.org/officeDocument/2006/relationships/hyperlink" Target="https://www.burning-crusade.com/database/?item=23748" TargetMode="External"/><Relationship Id="rId167" Type="http://schemas.openxmlformats.org/officeDocument/2006/relationships/hyperlink" Target="https://www.burning-crusade.com/database/?item=31323" TargetMode="External"/><Relationship Id="rId166" Type="http://schemas.openxmlformats.org/officeDocument/2006/relationships/hyperlink" Target="https://www.burning-crusade.com/database/?item=29151" TargetMode="External"/><Relationship Id="rId51" Type="http://schemas.openxmlformats.org/officeDocument/2006/relationships/hyperlink" Target="https://www.burning-crusade.com/database/?item=29515" TargetMode="External"/><Relationship Id="rId50" Type="http://schemas.openxmlformats.org/officeDocument/2006/relationships/hyperlink" Target="https://www.burning-crusade.com/database/?item=25712" TargetMode="External"/><Relationship Id="rId53" Type="http://schemas.openxmlformats.org/officeDocument/2006/relationships/hyperlink" Target="https://www.burning-crusade.com/database/?item=25696" TargetMode="External"/><Relationship Id="rId52" Type="http://schemas.openxmlformats.org/officeDocument/2006/relationships/hyperlink" Target="https://www.burning-crusade.com/database/?item=31286" TargetMode="External"/><Relationship Id="rId55" Type="http://schemas.openxmlformats.org/officeDocument/2006/relationships/hyperlink" Target="https://www.burning-crusade.com/database/?item=27823" TargetMode="External"/><Relationship Id="rId161" Type="http://schemas.openxmlformats.org/officeDocument/2006/relationships/hyperlink" Target="https://www.burning-crusade.com/database/?item=18714" TargetMode="External"/><Relationship Id="rId54" Type="http://schemas.openxmlformats.org/officeDocument/2006/relationships/hyperlink" Target="https://www.burning-crusade.com/database/?item=28334" TargetMode="External"/><Relationship Id="rId160" Type="http://schemas.openxmlformats.org/officeDocument/2006/relationships/hyperlink" Target="https://www.burning-crusade.com/database/?item=29144" TargetMode="External"/><Relationship Id="rId57" Type="http://schemas.openxmlformats.org/officeDocument/2006/relationships/hyperlink" Target="https://www.burning-crusade.com/database/?item=30076" TargetMode="External"/><Relationship Id="rId56" Type="http://schemas.openxmlformats.org/officeDocument/2006/relationships/hyperlink" Target="https://www.burning-crusade.com/database/?item=28186" TargetMode="External"/><Relationship Id="rId159" Type="http://schemas.openxmlformats.org/officeDocument/2006/relationships/hyperlink" Target="https://www.burning-crusade.com/database/?item=29143" TargetMode="External"/><Relationship Id="rId59" Type="http://schemas.openxmlformats.org/officeDocument/2006/relationships/hyperlink" Target="https://www.burning-crusade.com/database/?item=29525" TargetMode="External"/><Relationship Id="rId154" Type="http://schemas.openxmlformats.org/officeDocument/2006/relationships/hyperlink" Target="https://www.burning-crusade.com/database/?item=29776" TargetMode="External"/><Relationship Id="rId58" Type="http://schemas.openxmlformats.org/officeDocument/2006/relationships/hyperlink" Target="https://www.burning-crusade.com/database/?item=28401" TargetMode="External"/><Relationship Id="rId153" Type="http://schemas.openxmlformats.org/officeDocument/2006/relationships/hyperlink" Target="https://www.burning-crusade.com/database/?item=27926" TargetMode="External"/><Relationship Id="rId152" Type="http://schemas.openxmlformats.org/officeDocument/2006/relationships/hyperlink" Target="https://www.burning-crusade.com/database/?item=31857" TargetMode="External"/><Relationship Id="rId151" Type="http://schemas.openxmlformats.org/officeDocument/2006/relationships/hyperlink" Target="https://www.burning-crusade.com/database/?item=28288" TargetMode="External"/><Relationship Id="rId158" Type="http://schemas.openxmlformats.org/officeDocument/2006/relationships/hyperlink" Target="https://www.burning-crusade.com/database/?item=29118" TargetMode="External"/><Relationship Id="rId157" Type="http://schemas.openxmlformats.org/officeDocument/2006/relationships/hyperlink" Target="https://www.burning-crusade.com/database/?item=24128" TargetMode="External"/><Relationship Id="rId156" Type="http://schemas.openxmlformats.org/officeDocument/2006/relationships/hyperlink" Target="https://www.burning-crusade.com/database/?item=28121" TargetMode="External"/><Relationship Id="rId155" Type="http://schemas.openxmlformats.org/officeDocument/2006/relationships/hyperlink" Target="https://www.burning-crusade.com/database/?item=28041" TargetMode="External"/><Relationship Id="rId107" Type="http://schemas.openxmlformats.org/officeDocument/2006/relationships/hyperlink" Target="https://www.burning-crusade.com/database/?item=30936" TargetMode="External"/><Relationship Id="rId106" Type="http://schemas.openxmlformats.org/officeDocument/2006/relationships/hyperlink" Target="https://www.burning-crusade.com/database/?item=29526" TargetMode="External"/><Relationship Id="rId105" Type="http://schemas.openxmlformats.org/officeDocument/2006/relationships/hyperlink" Target="https://www.burning-crusade.com/database/?item=27760" TargetMode="External"/><Relationship Id="rId104" Type="http://schemas.openxmlformats.org/officeDocument/2006/relationships/hyperlink" Target="https://www.burning-crusade.com/database/?item=27911" TargetMode="External"/><Relationship Id="rId109" Type="http://schemas.openxmlformats.org/officeDocument/2006/relationships/hyperlink" Target="https://www.burning-crusade.com/database/?item=28219" TargetMode="External"/><Relationship Id="rId108" Type="http://schemas.openxmlformats.org/officeDocument/2006/relationships/hyperlink" Target="https://www.burning-crusade.com/database/?item=30534" TargetMode="External"/><Relationship Id="rId103" Type="http://schemas.openxmlformats.org/officeDocument/2006/relationships/hyperlink" Target="https://www.burning-crusade.com/database/?item=30372" TargetMode="External"/><Relationship Id="rId102" Type="http://schemas.openxmlformats.org/officeDocument/2006/relationships/hyperlink" Target="https://www.burning-crusade.com/database/?item=29247" TargetMode="External"/><Relationship Id="rId101" Type="http://schemas.openxmlformats.org/officeDocument/2006/relationships/hyperlink" Target="https://www.burning-crusade.com/database/?item=25789" TargetMode="External"/><Relationship Id="rId100" Type="http://schemas.openxmlformats.org/officeDocument/2006/relationships/hyperlink" Target="https://www.burning-crusade.com/database/?item=27478" TargetMode="External"/><Relationship Id="rId129" Type="http://schemas.openxmlformats.org/officeDocument/2006/relationships/hyperlink" Target="https://www.burning-crusade.com/database/?item=25686" TargetMode="External"/><Relationship Id="rId128" Type="http://schemas.openxmlformats.org/officeDocument/2006/relationships/hyperlink" Target="https://www.burning-crusade.com/database/?item=25951" TargetMode="External"/><Relationship Id="rId127" Type="http://schemas.openxmlformats.org/officeDocument/2006/relationships/hyperlink" Target="https://www.burning-crusade.com/database/?item=28384" TargetMode="External"/><Relationship Id="rId126" Type="http://schemas.openxmlformats.org/officeDocument/2006/relationships/hyperlink" Target="https://www.burning-crusade.com/database/?item=27450" TargetMode="External"/><Relationship Id="rId121" Type="http://schemas.openxmlformats.org/officeDocument/2006/relationships/hyperlink" Target="https://www.burning-crusade.com/database/?item=31545" TargetMode="External"/><Relationship Id="rId120" Type="http://schemas.openxmlformats.org/officeDocument/2006/relationships/hyperlink" Target="https://www.burning-crusade.com/database/?item=27514" TargetMode="External"/><Relationship Id="rId125" Type="http://schemas.openxmlformats.org/officeDocument/2006/relationships/hyperlink" Target="https://www.burning-crusade.com/database/?item=28449" TargetMode="External"/><Relationship Id="rId124" Type="http://schemas.openxmlformats.org/officeDocument/2006/relationships/hyperlink" Target="https://www.burning-crusade.com/database/?item=27915" TargetMode="External"/><Relationship Id="rId123" Type="http://schemas.openxmlformats.org/officeDocument/2006/relationships/hyperlink" Target="https://www.burning-crusade.com/database/?item=29262" TargetMode="External"/><Relationship Id="rId122" Type="http://schemas.openxmlformats.org/officeDocument/2006/relationships/hyperlink" Target="https://www.burning-crusade.com/database/?item=31544" TargetMode="External"/><Relationship Id="rId95" Type="http://schemas.openxmlformats.org/officeDocument/2006/relationships/hyperlink" Target="https://www.burning-crusade.com/database/?item=29516" TargetMode="External"/><Relationship Id="rId94" Type="http://schemas.openxmlformats.org/officeDocument/2006/relationships/hyperlink" Target="https://www.burning-crusade.com/database/?item=30003" TargetMode="External"/><Relationship Id="rId97" Type="http://schemas.openxmlformats.org/officeDocument/2006/relationships/hyperlink" Target="https://www.burning-crusade.com/database/?item=25695" TargetMode="External"/><Relationship Id="rId96" Type="http://schemas.openxmlformats.org/officeDocument/2006/relationships/hyperlink" Target="https://www.burning-crusade.com/database/?item=29261" TargetMode="External"/><Relationship Id="rId99" Type="http://schemas.openxmlformats.org/officeDocument/2006/relationships/hyperlink" Target="https://www.burning-crusade.com/database/?item=29180" TargetMode="External"/><Relationship Id="rId98" Type="http://schemas.openxmlformats.org/officeDocument/2006/relationships/hyperlink" Target="https://www.burning-crusade.com/database/?item=28450" TargetMode="External"/><Relationship Id="rId91" Type="http://schemas.openxmlformats.org/officeDocument/2006/relationships/hyperlink" Target="https://www.burning-crusade.com/database/?item=28396" TargetMode="External"/><Relationship Id="rId90" Type="http://schemas.openxmlformats.org/officeDocument/2006/relationships/hyperlink" Target="https://www.burning-crusade.com/database/?item=29503" TargetMode="External"/><Relationship Id="rId93" Type="http://schemas.openxmlformats.org/officeDocument/2006/relationships/hyperlink" Target="https://www.burning-crusade.com/database/?item=27531" TargetMode="External"/><Relationship Id="rId92" Type="http://schemas.openxmlformats.org/officeDocument/2006/relationships/hyperlink" Target="https://www.burning-crusade.com/database/?item=27825" TargetMode="External"/><Relationship Id="rId118" Type="http://schemas.openxmlformats.org/officeDocument/2006/relationships/hyperlink" Target="https://www.burning-crusade.com/database/?item=27837" TargetMode="External"/><Relationship Id="rId117" Type="http://schemas.openxmlformats.org/officeDocument/2006/relationships/hyperlink" Target="https://www.burning-crusade.com/database/?item=25687" TargetMode="External"/><Relationship Id="rId116" Type="http://schemas.openxmlformats.org/officeDocument/2006/relationships/hyperlink" Target="https://www.burning-crusade.com/database/?item=30538" TargetMode="External"/><Relationship Id="rId115" Type="http://schemas.openxmlformats.org/officeDocument/2006/relationships/hyperlink" Target="https://www.burning-crusade.com/database/?item=28173" TargetMode="External"/><Relationship Id="rId119" Type="http://schemas.openxmlformats.org/officeDocument/2006/relationships/hyperlink" Target="https://www.burning-crusade.com/database/?item=27908" TargetMode="External"/><Relationship Id="rId110" Type="http://schemas.openxmlformats.org/officeDocument/2006/relationships/hyperlink" Target="https://www.burning-crusade.com/database/?item=27773" TargetMode="External"/><Relationship Id="rId114" Type="http://schemas.openxmlformats.org/officeDocument/2006/relationships/hyperlink" Target="https://www.burning-crusade.com/database/?item=28332" TargetMode="External"/><Relationship Id="rId113" Type="http://schemas.openxmlformats.org/officeDocument/2006/relationships/hyperlink" Target="https://www.burning-crusade.com/database/?item=27936" TargetMode="External"/><Relationship Id="rId112" Type="http://schemas.openxmlformats.org/officeDocument/2006/relationships/hyperlink" Target="https://www.burning-crusade.com/database/?item=27874" TargetMode="External"/><Relationship Id="rId111" Type="http://schemas.openxmlformats.org/officeDocument/2006/relationships/hyperlink" Target="https://www.burning-crusade.com/database/?item=27430" TargetMode="Externa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urning-crusade.com/database/?item=31140" TargetMode="External"/><Relationship Id="rId42" Type="http://schemas.openxmlformats.org/officeDocument/2006/relationships/hyperlink" Target="https://www.burning-crusade.com/database/?item=29813" TargetMode="External"/><Relationship Id="rId41" Type="http://schemas.openxmlformats.org/officeDocument/2006/relationships/hyperlink" Target="https://www.burning-crusade.com/database/?item=32541" TargetMode="External"/><Relationship Id="rId44" Type="http://schemas.openxmlformats.org/officeDocument/2006/relationships/hyperlink" Target="https://www.burning-crusade.com/database/?item=28269" TargetMode="External"/><Relationship Id="rId43" Type="http://schemas.openxmlformats.org/officeDocument/2006/relationships/hyperlink" Target="https://www.burning-crusade.com/database/?item=24252" TargetMode="External"/><Relationship Id="rId46" Type="http://schemas.openxmlformats.org/officeDocument/2006/relationships/hyperlink" Target="https://www.burning-crusade.com/database/?item=29522" TargetMode="External"/><Relationship Id="rId45" Type="http://schemas.openxmlformats.org/officeDocument/2006/relationships/hyperlink" Target="https://www.burning-crusade.com/database/?item=28378" TargetMode="External"/><Relationship Id="rId48" Type="http://schemas.openxmlformats.org/officeDocument/2006/relationships/hyperlink" Target="https://www.burning-crusade.com/database/?item=29341" TargetMode="External"/><Relationship Id="rId47" Type="http://schemas.openxmlformats.org/officeDocument/2006/relationships/hyperlink" Target="https://www.burning-crusade.com/database/?item=31297" TargetMode="External"/><Relationship Id="rId49" Type="http://schemas.openxmlformats.org/officeDocument/2006/relationships/hyperlink" Target="https://www.burning-crusade.com/database/?item=28229" TargetMode="External"/><Relationship Id="rId31" Type="http://schemas.openxmlformats.org/officeDocument/2006/relationships/hyperlink" Target="https://www.burning-crusade.com/database/?item=28139" TargetMode="External"/><Relationship Id="rId30" Type="http://schemas.openxmlformats.org/officeDocument/2006/relationships/hyperlink" Target="https://www.burning-crusade.com/database/?item=27796" TargetMode="External"/><Relationship Id="rId33" Type="http://schemas.openxmlformats.org/officeDocument/2006/relationships/hyperlink" Target="https://www.burning-crusade.com/database/?item=31797" TargetMode="External"/><Relationship Id="rId32" Type="http://schemas.openxmlformats.org/officeDocument/2006/relationships/hyperlink" Target="https://www.burning-crusade.com/database/?item=27778" TargetMode="External"/><Relationship Id="rId35" Type="http://schemas.openxmlformats.org/officeDocument/2006/relationships/hyperlink" Target="https://www.burning-crusade.com/database/?item=28255" TargetMode="External"/><Relationship Id="rId34" Type="http://schemas.openxmlformats.org/officeDocument/2006/relationships/hyperlink" Target="https://www.burning-crusade.com/database/?item=27994" TargetMode="External"/><Relationship Id="rId37" Type="http://schemas.openxmlformats.org/officeDocument/2006/relationships/hyperlink" Target="https://www.burning-crusade.com/database/?item=27981" TargetMode="External"/><Relationship Id="rId36" Type="http://schemas.openxmlformats.org/officeDocument/2006/relationships/hyperlink" Target="https://www.burning-crusade.com/database/?item=27816" TargetMode="External"/><Relationship Id="rId39" Type="http://schemas.openxmlformats.org/officeDocument/2006/relationships/hyperlink" Target="https://www.burning-crusade.com/database/?item=29369" TargetMode="External"/><Relationship Id="rId38" Type="http://schemas.openxmlformats.org/officeDocument/2006/relationships/hyperlink" Target="https://www.burning-crusade.com/database/?item=25777" TargetMode="External"/><Relationship Id="rId20" Type="http://schemas.openxmlformats.org/officeDocument/2006/relationships/hyperlink" Target="https://www.burning-crusade.com/database/?item=27758" TargetMode="External"/><Relationship Id="rId22" Type="http://schemas.openxmlformats.org/officeDocument/2006/relationships/hyperlink" Target="https://www.burning-crusade.com/database/?item=31338" TargetMode="External"/><Relationship Id="rId21" Type="http://schemas.openxmlformats.org/officeDocument/2006/relationships/hyperlink" Target="https://www.burning-crusade.com/database/?item=31692" TargetMode="External"/><Relationship Id="rId24" Type="http://schemas.openxmlformats.org/officeDocument/2006/relationships/hyperlink" Target="https://www.burning-crusade.com/database/?item=28254" TargetMode="External"/><Relationship Id="rId23" Type="http://schemas.openxmlformats.org/officeDocument/2006/relationships/hyperlink" Target="https://www.burning-crusade.com/database/?item=29368" TargetMode="External"/><Relationship Id="rId26" Type="http://schemas.openxmlformats.org/officeDocument/2006/relationships/hyperlink" Target="https://www.burning-crusade.com/database/?item=31693" TargetMode="External"/><Relationship Id="rId25" Type="http://schemas.openxmlformats.org/officeDocument/2006/relationships/hyperlink" Target="https://www.burning-crusade.com/database/?item=24116" TargetMode="External"/><Relationship Id="rId28" Type="http://schemas.openxmlformats.org/officeDocument/2006/relationships/hyperlink" Target="https://www.burning-crusade.com/database/?item=31321" TargetMode="External"/><Relationship Id="rId27" Type="http://schemas.openxmlformats.org/officeDocument/2006/relationships/hyperlink" Target="https://www.burning-crusade.com/database/?item=27464" TargetMode="External"/><Relationship Id="rId29" Type="http://schemas.openxmlformats.org/officeDocument/2006/relationships/hyperlink" Target="https://www.burning-crusade.com/database/?item=30925" TargetMode="External"/><Relationship Id="rId11" Type="http://schemas.openxmlformats.org/officeDocument/2006/relationships/hyperlink" Target="https://www.burning-crusade.com/database/?item=29504" TargetMode="External"/><Relationship Id="rId10" Type="http://schemas.openxmlformats.org/officeDocument/2006/relationships/hyperlink" Target="https://www.burning-crusade.com/database/?item=28169" TargetMode="External"/><Relationship Id="rId13" Type="http://schemas.openxmlformats.org/officeDocument/2006/relationships/hyperlink" Target="https://www.burning-crusade.com/database/?item=24267" TargetMode="External"/><Relationship Id="rId12" Type="http://schemas.openxmlformats.org/officeDocument/2006/relationships/hyperlink" Target="https://www.burning-crusade.com/database/?item=30297" TargetMode="External"/><Relationship Id="rId15" Type="http://schemas.openxmlformats.org/officeDocument/2006/relationships/hyperlink" Target="https://www.burning-crusade.com/database/?item=27466" TargetMode="External"/><Relationship Id="rId14" Type="http://schemas.openxmlformats.org/officeDocument/2006/relationships/hyperlink" Target="https://www.burning-crusade.com/database/?item=27781" TargetMode="External"/><Relationship Id="rId17" Type="http://schemas.openxmlformats.org/officeDocument/2006/relationships/hyperlink" Target="https://www.burning-crusade.com/database/?item=30946" TargetMode="External"/><Relationship Id="rId16" Type="http://schemas.openxmlformats.org/officeDocument/2006/relationships/hyperlink" Target="https://www.burning-crusade.com/database/?item=27488" TargetMode="External"/><Relationship Id="rId19" Type="http://schemas.openxmlformats.org/officeDocument/2006/relationships/hyperlink" Target="https://www.burning-crusade.com/database/?item=28134" TargetMode="External"/><Relationship Id="rId18" Type="http://schemas.openxmlformats.org/officeDocument/2006/relationships/hyperlink" Target="https://www.burning-crusade.com/database/?item=28245" TargetMode="External"/><Relationship Id="rId84" Type="http://schemas.openxmlformats.org/officeDocument/2006/relationships/hyperlink" Target="https://www.burning-crusade.com/database/?item=29257" TargetMode="External"/><Relationship Id="rId83" Type="http://schemas.openxmlformats.org/officeDocument/2006/relationships/hyperlink" Target="https://www.burning-crusade.com/database/?item=29241" TargetMode="External"/><Relationship Id="rId86" Type="http://schemas.openxmlformats.org/officeDocument/2006/relationships/hyperlink" Target="https://www.burning-crusade.com/database/?item=31461" TargetMode="External"/><Relationship Id="rId85" Type="http://schemas.openxmlformats.org/officeDocument/2006/relationships/hyperlink" Target="https://www.burning-crusade.com/database/?item=27783" TargetMode="External"/><Relationship Id="rId88" Type="http://schemas.openxmlformats.org/officeDocument/2006/relationships/hyperlink" Target="https://www.burning-crusade.com/database/?item=31513" TargetMode="External"/><Relationship Id="rId150" Type="http://schemas.openxmlformats.org/officeDocument/2006/relationships/hyperlink" Target="https://www.burning-crusade.com/database/?item=27534" TargetMode="External"/><Relationship Id="rId87" Type="http://schemas.openxmlformats.org/officeDocument/2006/relationships/hyperlink" Target="https://www.burning-crusade.com/database/?item=27795" TargetMode="External"/><Relationship Id="rId89" Type="http://schemas.openxmlformats.org/officeDocument/2006/relationships/hyperlink" Target="https://www.burning-crusade.com/database/?item=28446" TargetMode="External"/><Relationship Id="rId80" Type="http://schemas.openxmlformats.org/officeDocument/2006/relationships/hyperlink" Target="https://www.burning-crusade.com/database/?item=29784" TargetMode="External"/><Relationship Id="rId82" Type="http://schemas.openxmlformats.org/officeDocument/2006/relationships/hyperlink" Target="https://www.burning-crusade.com/database/?item=29524" TargetMode="External"/><Relationship Id="rId81" Type="http://schemas.openxmlformats.org/officeDocument/2006/relationships/hyperlink" Target="https://www.burning-crusade.com/database/?item=24256" TargetMode="External"/><Relationship Id="rId1" Type="http://schemas.openxmlformats.org/officeDocument/2006/relationships/comments" Target="../comments9.xml"/><Relationship Id="rId2" Type="http://schemas.openxmlformats.org/officeDocument/2006/relationships/hyperlink" Target="https://www.burning-crusade.com/database/?item=32480" TargetMode="External"/><Relationship Id="rId3" Type="http://schemas.openxmlformats.org/officeDocument/2006/relationships/hyperlink" Target="https://www.burning-crusade.com/database/?item=24266" TargetMode="External"/><Relationship Id="rId149" Type="http://schemas.openxmlformats.org/officeDocument/2006/relationships/hyperlink" Target="https://www.burning-crusade.com/database/?item=29330" TargetMode="External"/><Relationship Id="rId4" Type="http://schemas.openxmlformats.org/officeDocument/2006/relationships/hyperlink" Target="https://www.burning-crusade.com/database/?item=28278" TargetMode="External"/><Relationship Id="rId148" Type="http://schemas.openxmlformats.org/officeDocument/2006/relationships/hyperlink" Target="https://www.burning-crusade.com/database/?item=28260" TargetMode="External"/><Relationship Id="rId9" Type="http://schemas.openxmlformats.org/officeDocument/2006/relationships/hyperlink" Target="https://www.burning-crusade.com/database/?item=28193" TargetMode="External"/><Relationship Id="rId143" Type="http://schemas.openxmlformats.org/officeDocument/2006/relationships/hyperlink" Target="https://www.burning-crusade.com/database/?item=27741" TargetMode="External"/><Relationship Id="rId142" Type="http://schemas.openxmlformats.org/officeDocument/2006/relationships/hyperlink" Target="https://www.burning-crusade.com/database/?item=27868" TargetMode="External"/><Relationship Id="rId141" Type="http://schemas.openxmlformats.org/officeDocument/2006/relationships/hyperlink" Target="https://www.burning-crusade.com/database/?item=27543" TargetMode="External"/><Relationship Id="rId140" Type="http://schemas.openxmlformats.org/officeDocument/2006/relationships/hyperlink" Target="https://www.burning-crusade.com/database/?item=30832" TargetMode="External"/><Relationship Id="rId5" Type="http://schemas.openxmlformats.org/officeDocument/2006/relationships/hyperlink" Target="https://www.burning-crusade.com/database/?item=28137" TargetMode="External"/><Relationship Id="rId147" Type="http://schemas.openxmlformats.org/officeDocument/2006/relationships/hyperlink" Target="https://www.burning-crusade.com/database/?item=28187" TargetMode="External"/><Relationship Id="rId6" Type="http://schemas.openxmlformats.org/officeDocument/2006/relationships/hyperlink" Target="https://www.burning-crusade.com/database/?item=28415" TargetMode="External"/><Relationship Id="rId146" Type="http://schemas.openxmlformats.org/officeDocument/2006/relationships/hyperlink" Target="https://www.burning-crusade.com/database/?item=29273" TargetMode="External"/><Relationship Id="rId7" Type="http://schemas.openxmlformats.org/officeDocument/2006/relationships/hyperlink" Target="https://www.burning-crusade.com/database/?item=31110" TargetMode="External"/><Relationship Id="rId145" Type="http://schemas.openxmlformats.org/officeDocument/2006/relationships/hyperlink" Target="https://www.burning-crusade.com/database/?item=28412" TargetMode="External"/><Relationship Id="rId8" Type="http://schemas.openxmlformats.org/officeDocument/2006/relationships/hyperlink" Target="https://www.burning-crusade.com/database/?item=28220" TargetMode="External"/><Relationship Id="rId144" Type="http://schemas.openxmlformats.org/officeDocument/2006/relationships/hyperlink" Target="https://www.burning-crusade.com/database/?item=29271" TargetMode="External"/><Relationship Id="rId73" Type="http://schemas.openxmlformats.org/officeDocument/2006/relationships/hyperlink" Target="https://www.burning-crusade.com/database/?item=27465" TargetMode="External"/><Relationship Id="rId72" Type="http://schemas.openxmlformats.org/officeDocument/2006/relationships/hyperlink" Target="https://www.burning-crusade.com/database/?item=24452" TargetMode="External"/><Relationship Id="rId75" Type="http://schemas.openxmlformats.org/officeDocument/2006/relationships/hyperlink" Target="https://www.burning-crusade.com/database/?item=27508" TargetMode="External"/><Relationship Id="rId74" Type="http://schemas.openxmlformats.org/officeDocument/2006/relationships/hyperlink" Target="https://www.burning-crusade.com/database/?item=31149" TargetMode="External"/><Relationship Id="rId77" Type="http://schemas.openxmlformats.org/officeDocument/2006/relationships/hyperlink" Target="https://www.burning-crusade.com/database/?item=28136" TargetMode="External"/><Relationship Id="rId76" Type="http://schemas.openxmlformats.org/officeDocument/2006/relationships/hyperlink" Target="https://www.burning-crusade.com/database/?item=30924" TargetMode="External"/><Relationship Id="rId79" Type="http://schemas.openxmlformats.org/officeDocument/2006/relationships/hyperlink" Target="https://www.burning-crusade.com/database/?item=28317" TargetMode="External"/><Relationship Id="rId78" Type="http://schemas.openxmlformats.org/officeDocument/2006/relationships/hyperlink" Target="https://www.burning-crusade.com/database/?item=28214" TargetMode="External"/><Relationship Id="rId71" Type="http://schemas.openxmlformats.org/officeDocument/2006/relationships/hyperlink" Target="https://www.burning-crusade.com/database/?item=29317" TargetMode="External"/><Relationship Id="rId70" Type="http://schemas.openxmlformats.org/officeDocument/2006/relationships/hyperlink" Target="https://www.burning-crusade.com/database/?item=27537" TargetMode="External"/><Relationship Id="rId139" Type="http://schemas.openxmlformats.org/officeDocument/2006/relationships/hyperlink" Target="https://www.burning-crusade.com/database/?item=23554" TargetMode="External"/><Relationship Id="rId138" Type="http://schemas.openxmlformats.org/officeDocument/2006/relationships/hyperlink" Target="https://www.burning-crusade.com/database/?item=28297" TargetMode="External"/><Relationship Id="rId137" Type="http://schemas.openxmlformats.org/officeDocument/2006/relationships/hyperlink" Target="https://www.burning-crusade.com/database/?item=32387" TargetMode="External"/><Relationship Id="rId132" Type="http://schemas.openxmlformats.org/officeDocument/2006/relationships/hyperlink" Target="https://www.burning-crusade.com/database/?item=29179" TargetMode="External"/><Relationship Id="rId131" Type="http://schemas.openxmlformats.org/officeDocument/2006/relationships/hyperlink" Target="https://www.burning-crusade.com/database/?item=28418" TargetMode="External"/><Relationship Id="rId130" Type="http://schemas.openxmlformats.org/officeDocument/2006/relationships/hyperlink" Target="https://www.burning-crusade.com/database/?item=28223" TargetMode="External"/><Relationship Id="rId136" Type="http://schemas.openxmlformats.org/officeDocument/2006/relationships/hyperlink" Target="https://www.burning-crusade.com/database/?item=27518" TargetMode="External"/><Relationship Id="rId135" Type="http://schemas.openxmlformats.org/officeDocument/2006/relationships/hyperlink" Target="https://www.burning-crusade.com/database/?item=31025" TargetMode="External"/><Relationship Id="rId134" Type="http://schemas.openxmlformats.org/officeDocument/2006/relationships/hyperlink" Target="https://www.burning-crusade.com/database/?item=24126" TargetMode="External"/><Relationship Id="rId133" Type="http://schemas.openxmlformats.org/officeDocument/2006/relationships/hyperlink" Target="https://www.burning-crusade.com/database/?item=28040" TargetMode="External"/><Relationship Id="rId62" Type="http://schemas.openxmlformats.org/officeDocument/2006/relationships/hyperlink" Target="https://www.burning-crusade.com/database/?item=24250" TargetMode="External"/><Relationship Id="rId61" Type="http://schemas.openxmlformats.org/officeDocument/2006/relationships/hyperlink" Target="https://www.burning-crusade.com/database/?item=29523" TargetMode="External"/><Relationship Id="rId64" Type="http://schemas.openxmlformats.org/officeDocument/2006/relationships/hyperlink" Target="https://www.burning-crusade.com/database/?item=29240" TargetMode="External"/><Relationship Id="rId63" Type="http://schemas.openxmlformats.org/officeDocument/2006/relationships/hyperlink" Target="https://www.burning-crusade.com/database/?item=27462" TargetMode="External"/><Relationship Id="rId66" Type="http://schemas.openxmlformats.org/officeDocument/2006/relationships/hyperlink" Target="https://www.burning-crusade.com/database/?item=27746" TargetMode="External"/><Relationship Id="rId65" Type="http://schemas.openxmlformats.org/officeDocument/2006/relationships/hyperlink" Target="https://www.burning-crusade.com/database/?item=27483" TargetMode="External"/><Relationship Id="rId68" Type="http://schemas.openxmlformats.org/officeDocument/2006/relationships/hyperlink" Target="https://www.burning-crusade.com/database/?item=28448" TargetMode="External"/><Relationship Id="rId67" Type="http://schemas.openxmlformats.org/officeDocument/2006/relationships/hyperlink" Target="https://www.burning-crusade.com/database/?item=29955" TargetMode="External"/><Relationship Id="rId60" Type="http://schemas.openxmlformats.org/officeDocument/2006/relationships/hyperlink" Target="https://www.burning-crusade.com/database/?item=28252" TargetMode="External"/><Relationship Id="rId69" Type="http://schemas.openxmlformats.org/officeDocument/2006/relationships/hyperlink" Target="https://www.burning-crusade.com/database/?item=27493" TargetMode="External"/><Relationship Id="rId51" Type="http://schemas.openxmlformats.org/officeDocument/2006/relationships/hyperlink" Target="https://www.burning-crusade.com/database/?item=29129" TargetMode="External"/><Relationship Id="rId50" Type="http://schemas.openxmlformats.org/officeDocument/2006/relationships/hyperlink" Target="https://www.burning-crusade.com/database/?item=28342" TargetMode="External"/><Relationship Id="rId53" Type="http://schemas.openxmlformats.org/officeDocument/2006/relationships/hyperlink" Target="https://www.burning-crusade.com/database/?item=28191" TargetMode="External"/><Relationship Id="rId52" Type="http://schemas.openxmlformats.org/officeDocument/2006/relationships/hyperlink" Target="https://www.burning-crusade.com/database/?item=31340" TargetMode="External"/><Relationship Id="rId55" Type="http://schemas.openxmlformats.org/officeDocument/2006/relationships/hyperlink" Target="https://www.burning-crusade.com/database/?item=29780" TargetMode="External"/><Relationship Id="rId161" Type="http://schemas.openxmlformats.org/officeDocument/2006/relationships/vmlDrawing" Target="../drawings/vmlDrawing9.vml"/><Relationship Id="rId54" Type="http://schemas.openxmlformats.org/officeDocument/2006/relationships/hyperlink" Target="https://www.burning-crusade.com/database/?item=28232" TargetMode="External"/><Relationship Id="rId160" Type="http://schemas.openxmlformats.org/officeDocument/2006/relationships/drawing" Target="../drawings/drawing9.xml"/><Relationship Id="rId57" Type="http://schemas.openxmlformats.org/officeDocument/2006/relationships/hyperlink" Target="https://www.burning-crusade.com/database/?item=24455" TargetMode="External"/><Relationship Id="rId56" Type="http://schemas.openxmlformats.org/officeDocument/2006/relationships/hyperlink" Target="https://www.burning-crusade.com/database/?item=27824" TargetMode="External"/><Relationship Id="rId159" Type="http://schemas.openxmlformats.org/officeDocument/2006/relationships/hyperlink" Target="https://www.burning-crusade.com/database/?item=28188" TargetMode="External"/><Relationship Id="rId59" Type="http://schemas.openxmlformats.org/officeDocument/2006/relationships/hyperlink" Target="https://www.burning-crusade.com/database/?item=28140" TargetMode="External"/><Relationship Id="rId154" Type="http://schemas.openxmlformats.org/officeDocument/2006/relationships/hyperlink" Target="https://www.burning-crusade.com/database/?item=29130" TargetMode="External"/><Relationship Id="rId58" Type="http://schemas.openxmlformats.org/officeDocument/2006/relationships/hyperlink" Target="https://www.burning-crusade.com/database/?item=27799" TargetMode="External"/><Relationship Id="rId153" Type="http://schemas.openxmlformats.org/officeDocument/2006/relationships/hyperlink" Target="https://www.burning-crusade.com/database/?item=29355" TargetMode="External"/><Relationship Id="rId152" Type="http://schemas.openxmlformats.org/officeDocument/2006/relationships/hyperlink" Target="https://www.burning-crusade.com/database/?item=24557" TargetMode="External"/><Relationship Id="rId151" Type="http://schemas.openxmlformats.org/officeDocument/2006/relationships/hyperlink" Target="https://www.burning-crusade.com/database/?item=28346" TargetMode="External"/><Relationship Id="rId158" Type="http://schemas.openxmlformats.org/officeDocument/2006/relationships/hyperlink" Target="https://www.burning-crusade.com/database/?item=31308" TargetMode="External"/><Relationship Id="rId157" Type="http://schemas.openxmlformats.org/officeDocument/2006/relationships/hyperlink" Target="https://www.burning-crusade.com/database/?item=27842" TargetMode="External"/><Relationship Id="rId156" Type="http://schemas.openxmlformats.org/officeDocument/2006/relationships/hyperlink" Target="https://www.burning-crusade.com/database/?item=30011" TargetMode="External"/><Relationship Id="rId155" Type="http://schemas.openxmlformats.org/officeDocument/2006/relationships/hyperlink" Target="https://www.burning-crusade.com/database/?item=28341" TargetMode="External"/><Relationship Id="rId107" Type="http://schemas.openxmlformats.org/officeDocument/2006/relationships/hyperlink" Target="https://www.burning-crusade.com/database/?item=27821" TargetMode="External"/><Relationship Id="rId106" Type="http://schemas.openxmlformats.org/officeDocument/2006/relationships/hyperlink" Target="https://www.burning-crusade.com/database/?item=28406" TargetMode="External"/><Relationship Id="rId105" Type="http://schemas.openxmlformats.org/officeDocument/2006/relationships/hyperlink" Target="https://www.burning-crusade.com/database/?item=29258" TargetMode="External"/><Relationship Id="rId104" Type="http://schemas.openxmlformats.org/officeDocument/2006/relationships/hyperlink" Target="https://www.burning-crusade.com/database/?item=29314" TargetMode="External"/><Relationship Id="rId109" Type="http://schemas.openxmlformats.org/officeDocument/2006/relationships/hyperlink" Target="https://www.burning-crusade.com/database/?item=29808" TargetMode="External"/><Relationship Id="rId108" Type="http://schemas.openxmlformats.org/officeDocument/2006/relationships/hyperlink" Target="https://www.burning-crusade.com/database/?item=28179" TargetMode="External"/><Relationship Id="rId103" Type="http://schemas.openxmlformats.org/officeDocument/2006/relationships/hyperlink" Target="https://www.burning-crusade.com/database/?item=27907" TargetMode="External"/><Relationship Id="rId102" Type="http://schemas.openxmlformats.org/officeDocument/2006/relationships/hyperlink" Target="https://www.burning-crusade.com/database/?item=27948" TargetMode="External"/><Relationship Id="rId101" Type="http://schemas.openxmlformats.org/officeDocument/2006/relationships/hyperlink" Target="https://www.burning-crusade.com/database/?item=28138" TargetMode="External"/><Relationship Id="rId100" Type="http://schemas.openxmlformats.org/officeDocument/2006/relationships/hyperlink" Target="https://www.burning-crusade.com/database/?item=30709" TargetMode="External"/><Relationship Id="rId129" Type="http://schemas.openxmlformats.org/officeDocument/2006/relationships/hyperlink" Target="https://www.burning-crusade.com/database/?item=29132" TargetMode="External"/><Relationship Id="rId128" Type="http://schemas.openxmlformats.org/officeDocument/2006/relationships/hyperlink" Target="https://www.burning-crusade.com/database/?item=27683" TargetMode="External"/><Relationship Id="rId127" Type="http://schemas.openxmlformats.org/officeDocument/2006/relationships/hyperlink" Target="https://www.burning-crusade.com/database/?item=29370" TargetMode="External"/><Relationship Id="rId126" Type="http://schemas.openxmlformats.org/officeDocument/2006/relationships/hyperlink" Target="https://www.burning-crusade.com/database/?item=31856" TargetMode="External"/><Relationship Id="rId121" Type="http://schemas.openxmlformats.org/officeDocument/2006/relationships/hyperlink" Target="https://www.burning-crusade.com/database/?item=31921" TargetMode="External"/><Relationship Id="rId120" Type="http://schemas.openxmlformats.org/officeDocument/2006/relationships/hyperlink" Target="https://www.burning-crusade.com/database/?item=29352" TargetMode="External"/><Relationship Id="rId125" Type="http://schemas.openxmlformats.org/officeDocument/2006/relationships/hyperlink" Target="https://www.burning-crusade.com/database/?item=31922" TargetMode="External"/><Relationship Id="rId124" Type="http://schemas.openxmlformats.org/officeDocument/2006/relationships/hyperlink" Target="https://www.burning-crusade.com/database/?item=27784" TargetMode="External"/><Relationship Id="rId123" Type="http://schemas.openxmlformats.org/officeDocument/2006/relationships/hyperlink" Target="https://www.burning-crusade.com/database/?item=28394" TargetMode="External"/><Relationship Id="rId122" Type="http://schemas.openxmlformats.org/officeDocument/2006/relationships/hyperlink" Target="https://www.burning-crusade.com/database/?item=30366" TargetMode="External"/><Relationship Id="rId95" Type="http://schemas.openxmlformats.org/officeDocument/2006/relationships/hyperlink" Target="https://www.burning-crusade.com/database/?item=28185" TargetMode="External"/><Relationship Id="rId94" Type="http://schemas.openxmlformats.org/officeDocument/2006/relationships/hyperlink" Target="https://www.burning-crusade.com/database/?item=27492" TargetMode="External"/><Relationship Id="rId97" Type="http://schemas.openxmlformats.org/officeDocument/2006/relationships/hyperlink" Target="https://www.burning-crusade.com/database/?item=29343" TargetMode="External"/><Relationship Id="rId96" Type="http://schemas.openxmlformats.org/officeDocument/2006/relationships/hyperlink" Target="https://www.burning-crusade.com/database/?item=30531" TargetMode="External"/><Relationship Id="rId99" Type="http://schemas.openxmlformats.org/officeDocument/2006/relationships/hyperlink" Target="https://www.burning-crusade.com/database/?item=28338" TargetMode="External"/><Relationship Id="rId98" Type="http://schemas.openxmlformats.org/officeDocument/2006/relationships/hyperlink" Target="https://www.burning-crusade.com/database/?item=27838" TargetMode="External"/><Relationship Id="rId91" Type="http://schemas.openxmlformats.org/officeDocument/2006/relationships/hyperlink" Target="https://www.burning-crusade.com/database/?item=30532" TargetMode="External"/><Relationship Id="rId90" Type="http://schemas.openxmlformats.org/officeDocument/2006/relationships/hyperlink" Target="https://www.burning-crusade.com/database/?item=24262" TargetMode="External"/><Relationship Id="rId93" Type="http://schemas.openxmlformats.org/officeDocument/2006/relationships/hyperlink" Target="https://www.burning-crusade.com/database/?item=29142" TargetMode="External"/><Relationship Id="rId92" Type="http://schemas.openxmlformats.org/officeDocument/2006/relationships/hyperlink" Target="https://www.burning-crusade.com/database/?item=29141" TargetMode="External"/><Relationship Id="rId118" Type="http://schemas.openxmlformats.org/officeDocument/2006/relationships/hyperlink" Target="https://www.burning-crusade.com/database/?item=29367" TargetMode="External"/><Relationship Id="rId117" Type="http://schemas.openxmlformats.org/officeDocument/2006/relationships/hyperlink" Target="https://www.burning-crusade.com/database/?item=31339" TargetMode="External"/><Relationship Id="rId116" Type="http://schemas.openxmlformats.org/officeDocument/2006/relationships/hyperlink" Target="https://www.burning-crusade.com/database/?item=28555" TargetMode="External"/><Relationship Id="rId115" Type="http://schemas.openxmlformats.org/officeDocument/2006/relationships/hyperlink" Target="https://www.burning-crusade.com/database/?item=28227" TargetMode="External"/><Relationship Id="rId119" Type="http://schemas.openxmlformats.org/officeDocument/2006/relationships/hyperlink" Target="https://www.burning-crusade.com/database/?item=29126" TargetMode="External"/><Relationship Id="rId110" Type="http://schemas.openxmlformats.org/officeDocument/2006/relationships/hyperlink" Target="https://www.burning-crusade.com/database/?item=30519" TargetMode="External"/><Relationship Id="rId114" Type="http://schemas.openxmlformats.org/officeDocument/2006/relationships/hyperlink" Target="https://www.burning-crusade.com/database/?item=29172" TargetMode="External"/><Relationship Id="rId113" Type="http://schemas.openxmlformats.org/officeDocument/2006/relationships/hyperlink" Target="https://www.burning-crusade.com/database/?item=28447" TargetMode="External"/><Relationship Id="rId112" Type="http://schemas.openxmlformats.org/officeDocument/2006/relationships/hyperlink" Target="https://www.burning-crusade.com/database/?item=29242" TargetMode="External"/><Relationship Id="rId111" Type="http://schemas.openxmlformats.org/officeDocument/2006/relationships/hyperlink" Target="https://www.burning-crusade.com/database/?item=279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27BA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0"/>
    <col customWidth="1" min="2" max="2" width="34.86"/>
    <col customWidth="1" min="3" max="3" width="41.57"/>
    <col customWidth="1" min="4" max="4" width="12.43"/>
    <col customWidth="1" min="5" max="5" width="9.71"/>
    <col customWidth="1" min="6" max="6" width="9.0"/>
    <col customWidth="1" min="7" max="7" width="15.71"/>
    <col customWidth="1" min="8" max="8" width="8.71"/>
    <col customWidth="1" min="9" max="9" width="8.14"/>
    <col customWidth="1" min="10" max="10" width="7.29"/>
    <col customWidth="1" min="11" max="11" width="5.86"/>
    <col customWidth="1" min="12" max="12" width="7.43"/>
    <col customWidth="1" min="13" max="16" width="9.29"/>
    <col customWidth="1" min="17" max="17" width="18.57"/>
    <col customWidth="1" min="18" max="18" width="28.43"/>
    <col customWidth="1" min="19" max="19" width="56.0"/>
    <col customWidth="1" min="20" max="20" width="41.71"/>
    <col customWidth="1" min="21" max="21" width="25.14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3" t="s">
        <v>16</v>
      </c>
      <c r="R1" s="3" t="s">
        <v>17</v>
      </c>
      <c r="S1" s="3" t="s">
        <v>18</v>
      </c>
      <c r="T1" s="8"/>
      <c r="U1" s="8"/>
      <c r="V1" s="3"/>
      <c r="W1" s="3"/>
      <c r="X1" s="9"/>
    </row>
    <row r="2">
      <c r="A2" s="10"/>
      <c r="B2" s="11"/>
      <c r="C2" s="12"/>
      <c r="D2" s="12" t="s">
        <v>19</v>
      </c>
      <c r="E2" s="11"/>
      <c r="F2" s="11"/>
      <c r="G2" s="11"/>
      <c r="H2" s="11"/>
      <c r="I2" s="11"/>
      <c r="J2" s="11"/>
      <c r="K2" s="11"/>
      <c r="L2" s="11"/>
      <c r="M2" s="12" t="s">
        <v>22</v>
      </c>
      <c r="N2" s="12" t="s">
        <v>23</v>
      </c>
      <c r="O2" s="12" t="s">
        <v>23</v>
      </c>
      <c r="P2" s="12" t="s">
        <v>23</v>
      </c>
      <c r="Q2" s="13"/>
      <c r="R2" s="13"/>
      <c r="S2" s="11"/>
      <c r="T2" s="11"/>
      <c r="U2" s="11"/>
      <c r="V2" s="11"/>
      <c r="W2" s="11"/>
      <c r="X2" s="11"/>
    </row>
    <row r="3">
      <c r="A3" s="2"/>
      <c r="B3" s="11"/>
      <c r="C3" s="12"/>
      <c r="D3" s="12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3"/>
      <c r="R3" s="13"/>
      <c r="S3" s="11"/>
      <c r="T3" s="11"/>
      <c r="U3" s="11"/>
      <c r="V3" s="11"/>
      <c r="W3" s="11"/>
      <c r="X3" s="11"/>
    </row>
    <row r="4">
      <c r="A4" s="14" t="s">
        <v>26</v>
      </c>
      <c r="B4" s="15"/>
      <c r="C4" s="12"/>
      <c r="D4" s="12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3"/>
      <c r="R4" s="13"/>
      <c r="S4" s="11"/>
      <c r="T4" s="11"/>
      <c r="U4" s="11"/>
      <c r="V4" s="11"/>
      <c r="W4" s="11"/>
      <c r="X4" s="11"/>
    </row>
    <row r="5">
      <c r="A5" s="11"/>
      <c r="B5" s="12" t="s">
        <v>27</v>
      </c>
      <c r="C5" s="16" t="s">
        <v>28</v>
      </c>
      <c r="D5" s="17" t="s">
        <v>32</v>
      </c>
      <c r="E5" s="12">
        <v>16.0</v>
      </c>
      <c r="F5" s="12">
        <v>12.0</v>
      </c>
      <c r="G5" s="12">
        <v>46.0</v>
      </c>
      <c r="H5" s="12">
        <v>24.0</v>
      </c>
      <c r="I5" s="12"/>
      <c r="J5" s="12">
        <v>16.0</v>
      </c>
      <c r="K5" s="12"/>
      <c r="L5" s="12"/>
      <c r="M5" s="12"/>
      <c r="N5" s="12">
        <v>1.0</v>
      </c>
      <c r="O5" s="12">
        <v>1.0</v>
      </c>
      <c r="P5" s="12">
        <v>1.0</v>
      </c>
      <c r="Q5" s="18" t="s">
        <v>31</v>
      </c>
      <c r="R5" s="18" t="s">
        <v>36</v>
      </c>
      <c r="S5" s="19" t="s">
        <v>35</v>
      </c>
      <c r="T5" s="11"/>
      <c r="U5" s="11"/>
      <c r="V5" s="11"/>
      <c r="W5" s="11"/>
      <c r="X5" s="11"/>
    </row>
    <row r="6">
      <c r="A6" s="11"/>
      <c r="B6" s="12" t="s">
        <v>37</v>
      </c>
      <c r="C6" s="16" t="s">
        <v>38</v>
      </c>
      <c r="D6" s="17">
        <f t="shared" ref="D6:D9" si="1">(F6*1.1)+(G6)+(H6*0.5)+(I6*0.8)+(J6*1.2)+(L6*0.6)+(M6*50.5)+(N6*8.8)+(O6*8.8)+(P6*8.8)</f>
        <v>164.2</v>
      </c>
      <c r="E6" s="12">
        <v>22.0</v>
      </c>
      <c r="F6" s="12">
        <v>24.0</v>
      </c>
      <c r="G6" s="12">
        <v>64.0</v>
      </c>
      <c r="H6" s="12">
        <v>29.0</v>
      </c>
      <c r="I6" s="12"/>
      <c r="J6" s="12"/>
      <c r="K6" s="12"/>
      <c r="L6" s="12"/>
      <c r="M6" s="12">
        <v>1.0</v>
      </c>
      <c r="N6" s="12"/>
      <c r="O6" s="12"/>
      <c r="P6" s="12">
        <v>1.0</v>
      </c>
      <c r="Q6" s="18" t="s">
        <v>39</v>
      </c>
      <c r="R6" s="18" t="s">
        <v>40</v>
      </c>
      <c r="S6" s="19" t="s">
        <v>42</v>
      </c>
      <c r="T6" s="11"/>
      <c r="U6" s="11"/>
      <c r="V6" s="11"/>
      <c r="W6" s="11"/>
      <c r="X6" s="11"/>
    </row>
    <row r="7">
      <c r="A7" s="20" t="s">
        <v>46</v>
      </c>
      <c r="B7" s="12" t="s">
        <v>47</v>
      </c>
      <c r="C7" s="12" t="s">
        <v>48</v>
      </c>
      <c r="D7" s="17">
        <f t="shared" si="1"/>
        <v>137.7</v>
      </c>
      <c r="E7" s="12">
        <v>15.0</v>
      </c>
      <c r="F7" s="12">
        <v>27.0</v>
      </c>
      <c r="G7" s="12">
        <v>29.0</v>
      </c>
      <c r="H7" s="12">
        <v>19.0</v>
      </c>
      <c r="I7" s="12"/>
      <c r="J7" s="12"/>
      <c r="K7" s="12"/>
      <c r="L7" s="12">
        <v>17.0</v>
      </c>
      <c r="M7" s="12">
        <v>1.0</v>
      </c>
      <c r="N7" s="12"/>
      <c r="O7" s="12">
        <v>1.0</v>
      </c>
      <c r="P7" s="12"/>
      <c r="Q7" s="18" t="s">
        <v>52</v>
      </c>
      <c r="R7" s="18"/>
      <c r="S7" s="19" t="s">
        <v>53</v>
      </c>
      <c r="T7" s="11"/>
      <c r="U7" s="11"/>
      <c r="V7" s="11"/>
      <c r="W7" s="11"/>
      <c r="X7" s="11"/>
    </row>
    <row r="8">
      <c r="A8" s="20" t="s">
        <v>46</v>
      </c>
      <c r="B8" s="12" t="s">
        <v>54</v>
      </c>
      <c r="C8" s="12" t="s">
        <v>55</v>
      </c>
      <c r="D8" s="17">
        <f t="shared" si="1"/>
        <v>134.5</v>
      </c>
      <c r="E8" s="12">
        <v>27.0</v>
      </c>
      <c r="F8" s="12">
        <v>32.0</v>
      </c>
      <c r="G8" s="12">
        <v>40.0</v>
      </c>
      <c r="H8" s="12"/>
      <c r="I8" s="12"/>
      <c r="J8" s="12"/>
      <c r="K8" s="12"/>
      <c r="L8" s="12"/>
      <c r="M8" s="12">
        <v>1.0</v>
      </c>
      <c r="N8" s="12"/>
      <c r="O8" s="12"/>
      <c r="P8" s="12">
        <v>1.0</v>
      </c>
      <c r="Q8" s="18" t="s">
        <v>39</v>
      </c>
      <c r="R8" s="18"/>
      <c r="S8" s="19" t="s">
        <v>58</v>
      </c>
      <c r="T8" s="11"/>
      <c r="U8" s="11"/>
      <c r="V8" s="11"/>
      <c r="W8" s="11"/>
      <c r="X8" s="11"/>
    </row>
    <row r="9">
      <c r="A9" s="21" t="s">
        <v>43</v>
      </c>
      <c r="B9" s="12" t="s">
        <v>44</v>
      </c>
      <c r="C9" s="12" t="s">
        <v>45</v>
      </c>
      <c r="D9" s="17">
        <f t="shared" si="1"/>
        <v>121.8</v>
      </c>
      <c r="E9" s="12">
        <v>54.0</v>
      </c>
      <c r="F9" s="12">
        <v>15.0</v>
      </c>
      <c r="G9" s="12">
        <v>37.0</v>
      </c>
      <c r="H9" s="12">
        <v>18.0</v>
      </c>
      <c r="I9" s="12"/>
      <c r="J9" s="12"/>
      <c r="K9" s="12"/>
      <c r="L9" s="12"/>
      <c r="M9" s="12">
        <v>1.0</v>
      </c>
      <c r="N9" s="12">
        <v>1.0</v>
      </c>
      <c r="O9" s="12"/>
      <c r="P9" s="12"/>
      <c r="Q9" s="18" t="s">
        <v>49</v>
      </c>
      <c r="R9" s="18" t="s">
        <v>50</v>
      </c>
      <c r="S9" s="19" t="s">
        <v>51</v>
      </c>
      <c r="T9" s="11"/>
      <c r="U9" s="11"/>
      <c r="V9" s="11"/>
      <c r="W9" s="11"/>
      <c r="X9" s="11"/>
    </row>
    <row r="10">
      <c r="A10" s="21" t="s">
        <v>46</v>
      </c>
      <c r="B10" s="12" t="s">
        <v>63</v>
      </c>
      <c r="C10" s="12" t="s">
        <v>64</v>
      </c>
      <c r="D10" s="17" t="s">
        <v>66</v>
      </c>
      <c r="E10" s="12">
        <v>27.0</v>
      </c>
      <c r="F10" s="12">
        <v>20.0</v>
      </c>
      <c r="G10" s="12">
        <v>34.0</v>
      </c>
      <c r="H10" s="12"/>
      <c r="I10" s="12"/>
      <c r="J10" s="12"/>
      <c r="K10" s="12"/>
      <c r="L10" s="12"/>
      <c r="M10" s="12">
        <v>1.0</v>
      </c>
      <c r="N10" s="12">
        <v>1.0</v>
      </c>
      <c r="O10" s="12"/>
      <c r="P10" s="12"/>
      <c r="Q10" s="18" t="s">
        <v>49</v>
      </c>
      <c r="R10" s="18" t="s">
        <v>67</v>
      </c>
      <c r="S10" s="19" t="s">
        <v>68</v>
      </c>
      <c r="T10" s="11"/>
      <c r="U10" s="11"/>
      <c r="V10" s="11"/>
      <c r="W10" s="11"/>
      <c r="X10" s="11"/>
    </row>
    <row r="11">
      <c r="B11" s="12" t="s">
        <v>56</v>
      </c>
      <c r="C11" s="12" t="s">
        <v>57</v>
      </c>
      <c r="D11" s="17">
        <f t="shared" ref="D11:D16" si="2">(F11*1.1)+(G11)+(H11*0.5)+(I11*0.8)+(J11*1.2)+(L11*0.6)+(M11*50.5)+(N11*8.8)+(O11*8.8)+(P11*8.8)</f>
        <v>94.7</v>
      </c>
      <c r="E11" s="12">
        <v>12.0</v>
      </c>
      <c r="F11" s="12">
        <v>15.0</v>
      </c>
      <c r="G11" s="12">
        <v>35.0</v>
      </c>
      <c r="H11" s="12">
        <v>24.0</v>
      </c>
      <c r="I11" s="12"/>
      <c r="J11" s="12"/>
      <c r="K11" s="12"/>
      <c r="L11" s="12">
        <v>8.0</v>
      </c>
      <c r="M11" s="12"/>
      <c r="N11" s="12"/>
      <c r="O11" s="12">
        <v>1.0</v>
      </c>
      <c r="P11" s="12">
        <v>2.0</v>
      </c>
      <c r="Q11" s="18" t="s">
        <v>39</v>
      </c>
      <c r="R11" s="18"/>
      <c r="S11" s="19" t="s">
        <v>59</v>
      </c>
      <c r="T11" s="11"/>
      <c r="U11" s="11"/>
      <c r="V11" s="11"/>
      <c r="W11" s="11"/>
      <c r="X11" s="11"/>
    </row>
    <row r="12">
      <c r="A12" s="11"/>
      <c r="B12" s="12" t="s">
        <v>70</v>
      </c>
      <c r="C12" s="12" t="s">
        <v>72</v>
      </c>
      <c r="D12" s="17">
        <f t="shared" si="2"/>
        <v>91.8</v>
      </c>
      <c r="E12" s="12">
        <v>39.0</v>
      </c>
      <c r="F12" s="12">
        <v>30.0</v>
      </c>
      <c r="G12" s="12">
        <v>36.0</v>
      </c>
      <c r="H12" s="12"/>
      <c r="I12" s="12"/>
      <c r="J12" s="12">
        <v>19.0</v>
      </c>
      <c r="K12" s="12"/>
      <c r="L12" s="12"/>
      <c r="M12" s="12"/>
      <c r="N12" s="12"/>
      <c r="O12" s="12"/>
      <c r="P12" s="12"/>
      <c r="Q12" s="18"/>
      <c r="R12" s="18"/>
      <c r="S12" s="19" t="s">
        <v>73</v>
      </c>
      <c r="T12" s="11"/>
      <c r="U12" s="11"/>
      <c r="V12" s="11"/>
      <c r="W12" s="11"/>
      <c r="X12" s="11"/>
    </row>
    <row r="13">
      <c r="A13" s="11"/>
      <c r="B13" s="12" t="s">
        <v>74</v>
      </c>
      <c r="C13" s="12" t="s">
        <v>28</v>
      </c>
      <c r="D13" s="17">
        <f t="shared" si="2"/>
        <v>91.4</v>
      </c>
      <c r="E13" s="12">
        <v>43.0</v>
      </c>
      <c r="F13" s="12">
        <v>28.0</v>
      </c>
      <c r="G13" s="12">
        <v>43.0</v>
      </c>
      <c r="H13" s="12"/>
      <c r="I13" s="12"/>
      <c r="J13" s="12"/>
      <c r="K13" s="12"/>
      <c r="L13" s="12"/>
      <c r="M13" s="12"/>
      <c r="N13" s="12">
        <v>1.0</v>
      </c>
      <c r="O13" s="12"/>
      <c r="P13" s="12">
        <v>1.0</v>
      </c>
      <c r="Q13" s="18" t="s">
        <v>75</v>
      </c>
      <c r="R13" s="18" t="s">
        <v>76</v>
      </c>
      <c r="S13" s="19" t="s">
        <v>77</v>
      </c>
      <c r="T13" s="11"/>
      <c r="U13" s="11"/>
      <c r="V13" s="11"/>
      <c r="W13" s="11"/>
      <c r="X13" s="11"/>
    </row>
    <row r="14">
      <c r="A14" s="20"/>
      <c r="B14" s="12" t="s">
        <v>60</v>
      </c>
      <c r="C14" s="12" t="s">
        <v>61</v>
      </c>
      <c r="D14" s="17">
        <f t="shared" si="2"/>
        <v>89.5</v>
      </c>
      <c r="E14" s="12">
        <v>18.0</v>
      </c>
      <c r="F14" s="12">
        <v>16.0</v>
      </c>
      <c r="G14" s="12">
        <v>50.0</v>
      </c>
      <c r="H14" s="12">
        <v>15.0</v>
      </c>
      <c r="I14" s="12"/>
      <c r="J14" s="12">
        <v>12.0</v>
      </c>
      <c r="K14" s="12"/>
      <c r="L14" s="12"/>
      <c r="M14" s="12"/>
      <c r="N14" s="12"/>
      <c r="O14" s="12"/>
      <c r="P14" s="12"/>
      <c r="Q14" s="18"/>
      <c r="R14" s="18"/>
      <c r="S14" s="19" t="s">
        <v>62</v>
      </c>
      <c r="T14" s="11"/>
      <c r="U14" s="11"/>
      <c r="V14" s="11"/>
      <c r="W14" s="11"/>
      <c r="X14" s="11"/>
    </row>
    <row r="15">
      <c r="B15" s="12" t="s">
        <v>78</v>
      </c>
      <c r="C15" s="12" t="s">
        <v>79</v>
      </c>
      <c r="D15" s="17">
        <f t="shared" si="2"/>
        <v>88.6</v>
      </c>
      <c r="E15" s="12">
        <v>25.0</v>
      </c>
      <c r="F15" s="12">
        <v>33.0</v>
      </c>
      <c r="G15" s="12">
        <v>33.0</v>
      </c>
      <c r="H15" s="12">
        <v>17.0</v>
      </c>
      <c r="I15" s="12"/>
      <c r="J15" s="12"/>
      <c r="K15" s="12"/>
      <c r="L15" s="12">
        <v>18.0</v>
      </c>
      <c r="M15" s="12"/>
      <c r="N15" s="12"/>
      <c r="O15" s="12"/>
      <c r="P15" s="12"/>
      <c r="Q15" s="18"/>
      <c r="R15" s="18"/>
      <c r="S15" s="19" t="s">
        <v>80</v>
      </c>
      <c r="T15" s="11"/>
      <c r="U15" s="11"/>
      <c r="V15" s="11"/>
      <c r="W15" s="11"/>
      <c r="X15" s="11"/>
    </row>
    <row r="16">
      <c r="B16" s="12" t="s">
        <v>81</v>
      </c>
      <c r="C16" s="12" t="s">
        <v>82</v>
      </c>
      <c r="D16" s="17">
        <f t="shared" si="2"/>
        <v>86.8</v>
      </c>
      <c r="E16" s="12">
        <v>32.0</v>
      </c>
      <c r="F16" s="12">
        <v>33.0</v>
      </c>
      <c r="G16" s="12">
        <v>39.0</v>
      </c>
      <c r="H16" s="12">
        <v>23.0</v>
      </c>
      <c r="I16" s="12"/>
      <c r="J16" s="12"/>
      <c r="K16" s="12"/>
      <c r="L16" s="12"/>
      <c r="M16" s="12"/>
      <c r="N16" s="12"/>
      <c r="O16" s="12"/>
      <c r="P16" s="12"/>
      <c r="Q16" s="18"/>
      <c r="R16" s="18"/>
      <c r="S16" s="19" t="s">
        <v>83</v>
      </c>
      <c r="T16" s="11"/>
      <c r="U16" s="11"/>
      <c r="V16" s="11"/>
      <c r="W16" s="11"/>
      <c r="X16" s="11"/>
    </row>
    <row r="17">
      <c r="A17" s="2" t="s">
        <v>84</v>
      </c>
      <c r="B17" s="11"/>
      <c r="C17" s="11"/>
      <c r="D17" s="17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3"/>
      <c r="R17" s="13"/>
      <c r="S17" s="22"/>
      <c r="T17" s="11"/>
      <c r="U17" s="11"/>
      <c r="V17" s="11"/>
      <c r="W17" s="11"/>
      <c r="X17" s="11"/>
    </row>
    <row r="18">
      <c r="A18" s="11"/>
      <c r="B18" s="12" t="s">
        <v>85</v>
      </c>
      <c r="C18" s="12" t="s">
        <v>86</v>
      </c>
      <c r="D18" s="17">
        <f t="shared" ref="D18:D20" si="3">(F18*1.1)+(G18)+(H18*0.5)+(I18*0.8)+(J18*1.2)+(L18*0.6)+(M18*50.5)+(N18*8.8)+(O18*8.8)+(P18*8.8)</f>
        <v>56</v>
      </c>
      <c r="E18" s="12">
        <v>31.0</v>
      </c>
      <c r="F18" s="12">
        <v>12.0</v>
      </c>
      <c r="G18" s="12">
        <v>26.0</v>
      </c>
      <c r="H18" s="12">
        <v>16.0</v>
      </c>
      <c r="I18" s="12"/>
      <c r="J18" s="12"/>
      <c r="K18" s="12"/>
      <c r="L18" s="12"/>
      <c r="M18" s="12"/>
      <c r="N18" s="12"/>
      <c r="O18" s="12">
        <v>1.0</v>
      </c>
      <c r="P18" s="12"/>
      <c r="Q18" s="18" t="s">
        <v>89</v>
      </c>
      <c r="R18" s="23"/>
      <c r="S18" s="19" t="s">
        <v>90</v>
      </c>
      <c r="T18" s="12"/>
      <c r="U18" s="11"/>
      <c r="V18" s="11"/>
      <c r="W18" s="11"/>
      <c r="X18" s="11"/>
      <c r="Y18" s="11"/>
    </row>
    <row r="19">
      <c r="A19" s="11"/>
      <c r="B19" s="24" t="s">
        <v>92</v>
      </c>
      <c r="C19" s="24" t="s">
        <v>93</v>
      </c>
      <c r="D19" s="17">
        <f t="shared" si="3"/>
        <v>55.8</v>
      </c>
      <c r="E19" s="24">
        <v>17.0</v>
      </c>
      <c r="F19" s="24">
        <v>16.0</v>
      </c>
      <c r="G19" s="24">
        <v>19.0</v>
      </c>
      <c r="H19" s="24"/>
      <c r="I19" s="24"/>
      <c r="J19" s="24">
        <v>16.0</v>
      </c>
      <c r="K19" s="24"/>
      <c r="L19" s="24"/>
      <c r="M19" s="24"/>
      <c r="N19" s="24"/>
      <c r="O19" s="24"/>
      <c r="P19" s="24"/>
      <c r="Q19" s="25"/>
      <c r="R19" s="23"/>
      <c r="S19" s="26" t="s">
        <v>94</v>
      </c>
      <c r="T19" s="27"/>
      <c r="U19" s="11"/>
      <c r="V19" s="11"/>
      <c r="W19" s="11"/>
      <c r="X19" s="11"/>
      <c r="Y19" s="11"/>
    </row>
    <row r="20">
      <c r="A20" s="11"/>
      <c r="B20" s="12" t="s">
        <v>87</v>
      </c>
      <c r="C20" s="12" t="s">
        <v>88</v>
      </c>
      <c r="D20" s="17">
        <f t="shared" si="3"/>
        <v>53</v>
      </c>
      <c r="E20" s="12">
        <v>15.0</v>
      </c>
      <c r="F20" s="12">
        <v>12.0</v>
      </c>
      <c r="G20" s="12">
        <v>22.0</v>
      </c>
      <c r="H20" s="12">
        <v>14.0</v>
      </c>
      <c r="I20" s="12"/>
      <c r="J20" s="12">
        <v>9.0</v>
      </c>
      <c r="K20" s="12"/>
      <c r="L20" s="12"/>
      <c r="M20" s="12"/>
      <c r="N20" s="12"/>
      <c r="O20" s="12"/>
      <c r="P20" s="12"/>
      <c r="Q20" s="18"/>
      <c r="R20" s="23"/>
      <c r="S20" s="19" t="s">
        <v>91</v>
      </c>
      <c r="T20" s="11"/>
      <c r="U20" s="11"/>
      <c r="V20" s="11"/>
      <c r="W20" s="11"/>
      <c r="X20" s="11"/>
      <c r="Y20" s="11"/>
    </row>
    <row r="21">
      <c r="A21" s="11"/>
      <c r="B21" s="12" t="s">
        <v>95</v>
      </c>
      <c r="C21" s="12" t="s">
        <v>96</v>
      </c>
      <c r="D21" s="17" t="s">
        <v>99</v>
      </c>
      <c r="E21" s="12">
        <v>18.0</v>
      </c>
      <c r="F21" s="12">
        <v>19.0</v>
      </c>
      <c r="G21" s="12">
        <v>23.0</v>
      </c>
      <c r="H21" s="12"/>
      <c r="I21" s="12"/>
      <c r="J21" s="12"/>
      <c r="K21" s="12"/>
      <c r="L21" s="12">
        <v>14.0</v>
      </c>
      <c r="M21" s="12"/>
      <c r="N21" s="12"/>
      <c r="O21" s="12"/>
      <c r="P21" s="12"/>
      <c r="Q21" s="18"/>
      <c r="R21" s="18" t="s">
        <v>100</v>
      </c>
      <c r="S21" s="19" t="s">
        <v>101</v>
      </c>
      <c r="T21" s="11"/>
      <c r="U21" s="11"/>
      <c r="V21" s="11"/>
      <c r="W21" s="11"/>
      <c r="X21" s="11"/>
      <c r="Y21" s="11"/>
    </row>
    <row r="22">
      <c r="A22" s="11"/>
      <c r="B22" s="12" t="s">
        <v>97</v>
      </c>
      <c r="C22" s="12" t="s">
        <v>98</v>
      </c>
      <c r="D22" s="17">
        <f t="shared" ref="D22:D26" si="4">(F22*1.1)+(G22)+(H22*0.5)+(I22*0.8)+(J22*1.2)+(L22*0.6)+(M22*50.5)+(N22*8.8)+(O22*8.8)+(P22*8.8)</f>
        <v>52.2</v>
      </c>
      <c r="E22" s="12">
        <v>24.0</v>
      </c>
      <c r="F22" s="12">
        <v>22.0</v>
      </c>
      <c r="G22" s="12">
        <v>28.0</v>
      </c>
      <c r="H22" s="12"/>
      <c r="I22" s="12"/>
      <c r="J22" s="12"/>
      <c r="K22" s="12"/>
      <c r="L22" s="12"/>
      <c r="M22" s="12"/>
      <c r="N22" s="12"/>
      <c r="O22" s="12"/>
      <c r="P22" s="12"/>
      <c r="Q22" s="18"/>
      <c r="R22" s="23"/>
      <c r="S22" s="19" t="s">
        <v>102</v>
      </c>
      <c r="T22" s="12"/>
      <c r="U22" s="11"/>
      <c r="V22" s="11"/>
      <c r="W22" s="11"/>
      <c r="X22" s="11"/>
      <c r="Y22" s="11"/>
    </row>
    <row r="23">
      <c r="A23" s="11"/>
      <c r="B23" s="24" t="s">
        <v>107</v>
      </c>
      <c r="C23" s="24" t="s">
        <v>108</v>
      </c>
      <c r="D23" s="17">
        <f t="shared" si="4"/>
        <v>46.8</v>
      </c>
      <c r="E23" s="24">
        <v>17.0</v>
      </c>
      <c r="F23" s="24">
        <v>18.0</v>
      </c>
      <c r="G23" s="24">
        <v>19.0</v>
      </c>
      <c r="H23" s="24">
        <v>16.0</v>
      </c>
      <c r="I23" s="24"/>
      <c r="J23" s="24"/>
      <c r="K23" s="24"/>
      <c r="L23" s="24"/>
      <c r="M23" s="24"/>
      <c r="N23" s="24"/>
      <c r="O23" s="24"/>
      <c r="P23" s="24"/>
      <c r="Q23" s="25"/>
      <c r="R23" s="23"/>
      <c r="S23" s="26" t="s">
        <v>109</v>
      </c>
      <c r="T23" s="27"/>
      <c r="U23" s="11"/>
      <c r="V23" s="11"/>
      <c r="W23" s="11"/>
      <c r="X23" s="11"/>
      <c r="Y23" s="11"/>
    </row>
    <row r="24">
      <c r="A24" s="11"/>
      <c r="B24" s="24" t="s">
        <v>110</v>
      </c>
      <c r="C24" s="24" t="s">
        <v>79</v>
      </c>
      <c r="D24" s="17">
        <f t="shared" si="4"/>
        <v>45.9</v>
      </c>
      <c r="E24" s="24">
        <v>19.0</v>
      </c>
      <c r="F24" s="24">
        <v>19.0</v>
      </c>
      <c r="G24" s="24">
        <v>25.0</v>
      </c>
      <c r="H24" s="24"/>
      <c r="I24" s="24"/>
      <c r="J24" s="24"/>
      <c r="K24" s="24"/>
      <c r="L24" s="24"/>
      <c r="M24" s="24"/>
      <c r="N24" s="24"/>
      <c r="O24" s="24"/>
      <c r="P24" s="24"/>
      <c r="Q24" s="25"/>
      <c r="R24" s="23"/>
      <c r="S24" s="26" t="s">
        <v>111</v>
      </c>
      <c r="T24" s="27"/>
      <c r="U24" s="11"/>
      <c r="V24" s="11"/>
      <c r="W24" s="11"/>
      <c r="X24" s="11"/>
      <c r="Y24" s="11"/>
    </row>
    <row r="25">
      <c r="A25" s="11"/>
      <c r="B25" s="12" t="s">
        <v>113</v>
      </c>
      <c r="C25" s="12" t="s">
        <v>96</v>
      </c>
      <c r="D25" s="17">
        <f t="shared" si="4"/>
        <v>38.5</v>
      </c>
      <c r="E25" s="12"/>
      <c r="F25" s="12">
        <v>15.0</v>
      </c>
      <c r="G25" s="12">
        <v>22.0</v>
      </c>
      <c r="H25" s="12"/>
      <c r="I25" s="12"/>
      <c r="J25" s="12"/>
      <c r="K25" s="12"/>
      <c r="L25" s="12"/>
      <c r="M25" s="12"/>
      <c r="N25" s="12"/>
      <c r="O25" s="12"/>
      <c r="P25" s="12"/>
      <c r="Q25" s="18"/>
      <c r="R25" s="23"/>
      <c r="S25" s="19" t="s">
        <v>114</v>
      </c>
      <c r="T25" s="12"/>
      <c r="U25" s="11"/>
      <c r="V25" s="11"/>
      <c r="W25" s="11"/>
      <c r="X25" s="11"/>
      <c r="Y25" s="11"/>
    </row>
    <row r="26">
      <c r="B26" s="12" t="s">
        <v>103</v>
      </c>
      <c r="C26" s="12" t="s">
        <v>104</v>
      </c>
      <c r="D26" s="17">
        <f t="shared" si="4"/>
        <v>32.2</v>
      </c>
      <c r="E26" s="12"/>
      <c r="F26" s="12"/>
      <c r="G26" s="12"/>
      <c r="H26" s="12">
        <v>26.0</v>
      </c>
      <c r="I26" s="12"/>
      <c r="J26" s="12">
        <v>16.0</v>
      </c>
      <c r="K26" s="12"/>
      <c r="L26" s="12"/>
      <c r="M26" s="12"/>
      <c r="N26" s="12"/>
      <c r="O26" s="12"/>
      <c r="P26" s="12"/>
      <c r="Q26" s="18"/>
      <c r="R26" s="28" t="s">
        <v>105</v>
      </c>
      <c r="S26" s="19" t="s">
        <v>106</v>
      </c>
      <c r="T26" s="12"/>
      <c r="U26" s="11"/>
      <c r="V26" s="11"/>
      <c r="W26" s="11"/>
      <c r="X26" s="11"/>
      <c r="Y26" s="11"/>
    </row>
    <row r="27">
      <c r="A27" s="2" t="s">
        <v>116</v>
      </c>
      <c r="B27" s="11"/>
      <c r="C27" s="11"/>
      <c r="D27" s="17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3"/>
      <c r="R27" s="13"/>
      <c r="S27" s="26"/>
      <c r="T27" s="11"/>
      <c r="U27" s="11"/>
      <c r="V27" s="11"/>
      <c r="W27" s="11"/>
      <c r="X27" s="11"/>
    </row>
    <row r="28">
      <c r="A28" s="11"/>
      <c r="B28" s="12" t="s">
        <v>117</v>
      </c>
      <c r="C28" s="12" t="s">
        <v>118</v>
      </c>
      <c r="D28" s="17">
        <f t="shared" ref="D28:D30" si="5">(F28*1.1)+(G28)+(H28*0.5)+(I28*0.8)+(J28*1.2)+(L28*0.6)+(M28*50.5)+(N28*8.8)+(O28*8.8)+(P28*8.8)</f>
        <v>70.9</v>
      </c>
      <c r="E28" s="12">
        <v>29.0</v>
      </c>
      <c r="F28" s="12">
        <v>25.0</v>
      </c>
      <c r="G28" s="12">
        <v>29.0</v>
      </c>
      <c r="H28" s="12"/>
      <c r="I28" s="12"/>
      <c r="J28" s="12">
        <v>12.0</v>
      </c>
      <c r="K28" s="12"/>
      <c r="L28" s="12"/>
      <c r="M28" s="12"/>
      <c r="N28" s="12"/>
      <c r="O28" s="12"/>
      <c r="P28" s="12"/>
      <c r="Q28" s="18"/>
      <c r="R28" s="18"/>
      <c r="S28" s="19" t="s">
        <v>120</v>
      </c>
      <c r="T28" s="11"/>
      <c r="U28" s="11"/>
      <c r="V28" s="11"/>
      <c r="W28" s="11"/>
      <c r="X28" s="11"/>
      <c r="Y28" s="11"/>
    </row>
    <row r="29">
      <c r="A29" s="20" t="s">
        <v>43</v>
      </c>
      <c r="B29" s="12" t="s">
        <v>119</v>
      </c>
      <c r="C29" s="12" t="s">
        <v>45</v>
      </c>
      <c r="D29" s="17">
        <f t="shared" si="5"/>
        <v>70.4</v>
      </c>
      <c r="E29" s="12">
        <v>42.0</v>
      </c>
      <c r="F29" s="12">
        <v>13.0</v>
      </c>
      <c r="G29" s="12">
        <v>32.0</v>
      </c>
      <c r="H29" s="12">
        <v>13.0</v>
      </c>
      <c r="I29" s="12"/>
      <c r="J29" s="12"/>
      <c r="K29" s="12"/>
      <c r="L29" s="12"/>
      <c r="M29" s="12"/>
      <c r="N29" s="12"/>
      <c r="O29" s="12">
        <v>1.0</v>
      </c>
      <c r="P29" s="12">
        <v>1.0</v>
      </c>
      <c r="Q29" s="18" t="s">
        <v>121</v>
      </c>
      <c r="R29" s="18" t="s">
        <v>122</v>
      </c>
      <c r="S29" s="19" t="s">
        <v>123</v>
      </c>
      <c r="T29" s="11"/>
      <c r="U29" s="11"/>
      <c r="V29" s="11"/>
      <c r="W29" s="11"/>
      <c r="X29" s="11"/>
    </row>
    <row r="30">
      <c r="A30" s="21" t="s">
        <v>46</v>
      </c>
      <c r="B30" s="12" t="s">
        <v>129</v>
      </c>
      <c r="C30" s="12" t="s">
        <v>130</v>
      </c>
      <c r="D30" s="17">
        <f t="shared" si="5"/>
        <v>65.3</v>
      </c>
      <c r="E30" s="12">
        <v>25.0</v>
      </c>
      <c r="F30" s="12">
        <v>17.0</v>
      </c>
      <c r="G30" s="12">
        <v>29.0</v>
      </c>
      <c r="H30" s="12"/>
      <c r="I30" s="12"/>
      <c r="J30" s="12"/>
      <c r="K30" s="12"/>
      <c r="L30" s="12"/>
      <c r="M30" s="12"/>
      <c r="N30" s="12"/>
      <c r="O30" s="12">
        <v>1.0</v>
      </c>
      <c r="P30" s="12">
        <v>1.0</v>
      </c>
      <c r="Q30" s="18" t="s">
        <v>131</v>
      </c>
      <c r="R30" s="18"/>
      <c r="S30" s="19" t="s">
        <v>132</v>
      </c>
      <c r="T30" s="11"/>
      <c r="U30" s="11"/>
      <c r="V30" s="11"/>
      <c r="W30" s="11"/>
      <c r="X30" s="11"/>
      <c r="Y30" s="11"/>
    </row>
    <row r="31">
      <c r="A31" s="21" t="s">
        <v>46</v>
      </c>
      <c r="B31" s="12" t="s">
        <v>134</v>
      </c>
      <c r="C31" s="12" t="s">
        <v>135</v>
      </c>
      <c r="D31" s="17" t="s">
        <v>136</v>
      </c>
      <c r="E31" s="12">
        <v>25.0</v>
      </c>
      <c r="F31" s="12">
        <v>17.0</v>
      </c>
      <c r="G31" s="12">
        <v>20.0</v>
      </c>
      <c r="H31" s="12">
        <v>16.0</v>
      </c>
      <c r="I31" s="12"/>
      <c r="J31" s="12"/>
      <c r="K31" s="12"/>
      <c r="L31" s="12"/>
      <c r="M31" s="12"/>
      <c r="N31" s="12">
        <v>1.0</v>
      </c>
      <c r="O31" s="12">
        <v>1.0</v>
      </c>
      <c r="P31" s="12"/>
      <c r="Q31" s="18" t="s">
        <v>121</v>
      </c>
      <c r="R31" s="18" t="s">
        <v>67</v>
      </c>
      <c r="S31" s="19" t="s">
        <v>137</v>
      </c>
      <c r="T31" s="11"/>
      <c r="U31" s="11"/>
      <c r="V31" s="11"/>
      <c r="W31" s="11"/>
      <c r="X31" s="11"/>
      <c r="Y31" s="11"/>
    </row>
    <row r="32">
      <c r="A32" s="11"/>
      <c r="B32" s="12" t="s">
        <v>124</v>
      </c>
      <c r="C32" s="12" t="s">
        <v>125</v>
      </c>
      <c r="D32" s="17">
        <f t="shared" ref="D32:D33" si="6">(F32*1.1)+(G32)+(H32*0.5)+(I32*0.8)+(J32*1.2)+(L32*0.6)+(M32*50.5)+(N32*8.8)+(O32*8.8)+(P32*8.8)</f>
        <v>61.5</v>
      </c>
      <c r="E32" s="12">
        <v>10.0</v>
      </c>
      <c r="F32" s="12">
        <v>7.0</v>
      </c>
      <c r="G32" s="12">
        <v>40.0</v>
      </c>
      <c r="H32" s="12">
        <v>18.0</v>
      </c>
      <c r="I32" s="12"/>
      <c r="J32" s="12"/>
      <c r="K32" s="12"/>
      <c r="L32" s="12">
        <v>8.0</v>
      </c>
      <c r="M32" s="12"/>
      <c r="N32" s="12"/>
      <c r="O32" s="12"/>
      <c r="P32" s="12"/>
      <c r="Q32" s="18"/>
      <c r="R32" s="18"/>
      <c r="S32" s="19" t="s">
        <v>128</v>
      </c>
      <c r="T32" s="11"/>
      <c r="U32" s="11"/>
      <c r="V32" s="11"/>
      <c r="W32" s="11"/>
      <c r="X32" s="11"/>
    </row>
    <row r="33">
      <c r="A33" s="11"/>
      <c r="B33" s="12" t="s">
        <v>140</v>
      </c>
      <c r="C33" s="12" t="s">
        <v>141</v>
      </c>
      <c r="D33" s="17">
        <f t="shared" si="6"/>
        <v>50.5</v>
      </c>
      <c r="E33" s="12">
        <v>22.0</v>
      </c>
      <c r="F33" s="12">
        <v>15.0</v>
      </c>
      <c r="G33" s="12">
        <v>34.0</v>
      </c>
      <c r="H33" s="12"/>
      <c r="I33" s="12"/>
      <c r="J33" s="12"/>
      <c r="K33" s="12"/>
      <c r="L33" s="12"/>
      <c r="M33" s="12"/>
      <c r="N33" s="12"/>
      <c r="O33" s="12"/>
      <c r="P33" s="12"/>
      <c r="Q33" s="18"/>
      <c r="R33" s="18" t="s">
        <v>142</v>
      </c>
      <c r="S33" s="19" t="s">
        <v>143</v>
      </c>
      <c r="T33" s="11"/>
      <c r="U33" s="11"/>
      <c r="V33" s="11"/>
      <c r="W33" s="11"/>
      <c r="X33" s="11"/>
      <c r="Y33" s="11"/>
    </row>
    <row r="34">
      <c r="A34" s="2" t="s">
        <v>144</v>
      </c>
      <c r="B34" s="11"/>
      <c r="C34" s="11"/>
      <c r="D34" s="17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3"/>
      <c r="R34" s="13"/>
      <c r="S34" s="22"/>
      <c r="T34" s="11"/>
      <c r="U34" s="11"/>
      <c r="V34" s="11"/>
      <c r="W34" s="11"/>
      <c r="X34" s="11"/>
    </row>
    <row r="35">
      <c r="A35" s="11"/>
      <c r="B35" s="16" t="s">
        <v>145</v>
      </c>
      <c r="C35" s="12" t="s">
        <v>146</v>
      </c>
      <c r="D35" s="17">
        <f t="shared" ref="D35:D42" si="7">(F35*1.1)+(G35)+(H35*0.5)+(I35*0.8)+(J35*1.2)+(L35*0.6)+(M35*50.5)+(N35*8.8)+(O35*8.8)+(P35*8.8)</f>
        <v>56.2</v>
      </c>
      <c r="E35" s="12">
        <v>18.0</v>
      </c>
      <c r="F35" s="12">
        <v>18.0</v>
      </c>
      <c r="G35" s="12">
        <v>22.0</v>
      </c>
      <c r="H35" s="12"/>
      <c r="I35" s="12"/>
      <c r="J35" s="12">
        <v>12.0</v>
      </c>
      <c r="K35" s="12"/>
      <c r="L35" s="12"/>
      <c r="M35" s="12"/>
      <c r="N35" s="12"/>
      <c r="O35" s="12"/>
      <c r="P35" s="12"/>
      <c r="Q35" s="18"/>
      <c r="R35" s="23"/>
      <c r="S35" s="19" t="s">
        <v>147</v>
      </c>
      <c r="T35" s="12"/>
      <c r="U35" s="11"/>
      <c r="V35" s="11"/>
      <c r="W35" s="11"/>
      <c r="X35" s="11"/>
      <c r="Y35" s="11"/>
    </row>
    <row r="36">
      <c r="A36" s="29"/>
      <c r="B36" s="16" t="s">
        <v>148</v>
      </c>
      <c r="C36" s="16" t="s">
        <v>149</v>
      </c>
      <c r="D36" s="17">
        <f t="shared" si="7"/>
        <v>50.6</v>
      </c>
      <c r="E36" s="12">
        <v>18.0</v>
      </c>
      <c r="F36" s="12">
        <v>16.0</v>
      </c>
      <c r="G36" s="12">
        <v>33.0</v>
      </c>
      <c r="H36" s="12"/>
      <c r="I36" s="12"/>
      <c r="J36" s="12"/>
      <c r="K36" s="12"/>
      <c r="L36" s="12"/>
      <c r="M36" s="12"/>
      <c r="N36" s="12"/>
      <c r="O36" s="12"/>
      <c r="P36" s="12"/>
      <c r="Q36" s="18"/>
      <c r="R36" s="18" t="s">
        <v>150</v>
      </c>
      <c r="S36" s="19" t="s">
        <v>151</v>
      </c>
      <c r="T36" s="11"/>
      <c r="U36" s="11"/>
      <c r="V36" s="11"/>
      <c r="W36" s="11"/>
      <c r="X36" s="11"/>
      <c r="Y36" s="29"/>
      <c r="Z36" s="29"/>
    </row>
    <row r="37">
      <c r="A37" s="11"/>
      <c r="B37" s="12" t="s">
        <v>152</v>
      </c>
      <c r="C37" s="12" t="s">
        <v>98</v>
      </c>
      <c r="D37" s="17">
        <f t="shared" si="7"/>
        <v>49.6</v>
      </c>
      <c r="E37" s="12">
        <v>18.0</v>
      </c>
      <c r="F37" s="12">
        <v>16.0</v>
      </c>
      <c r="G37" s="12">
        <v>21.0</v>
      </c>
      <c r="H37" s="12">
        <v>22.0</v>
      </c>
      <c r="I37" s="12"/>
      <c r="J37" s="12"/>
      <c r="K37" s="12"/>
      <c r="L37" s="12"/>
      <c r="M37" s="12"/>
      <c r="N37" s="12"/>
      <c r="O37" s="12"/>
      <c r="P37" s="12"/>
      <c r="Q37" s="18"/>
      <c r="R37" s="23"/>
      <c r="S37" s="19" t="s">
        <v>153</v>
      </c>
      <c r="T37" s="11"/>
      <c r="U37" s="11"/>
      <c r="V37" s="11"/>
      <c r="W37" s="11"/>
      <c r="X37" s="11"/>
      <c r="Y37" s="11"/>
    </row>
    <row r="38">
      <c r="A38" s="11"/>
      <c r="B38" s="12" t="s">
        <v>154</v>
      </c>
      <c r="C38" s="12" t="s">
        <v>96</v>
      </c>
      <c r="D38" s="17">
        <f t="shared" si="7"/>
        <v>49.1</v>
      </c>
      <c r="E38" s="12"/>
      <c r="F38" s="12">
        <v>11.0</v>
      </c>
      <c r="G38" s="12">
        <v>25.0</v>
      </c>
      <c r="H38" s="12"/>
      <c r="I38" s="12"/>
      <c r="J38" s="12">
        <v>10.0</v>
      </c>
      <c r="K38" s="12"/>
      <c r="L38" s="12"/>
      <c r="M38" s="12"/>
      <c r="N38" s="12"/>
      <c r="O38" s="12"/>
      <c r="P38" s="12"/>
      <c r="Q38" s="18"/>
      <c r="R38" s="23"/>
      <c r="S38" s="19" t="s">
        <v>155</v>
      </c>
      <c r="T38" s="11"/>
      <c r="U38" s="11"/>
      <c r="V38" s="11"/>
      <c r="W38" s="11"/>
      <c r="X38" s="11"/>
      <c r="Y38" s="11"/>
    </row>
    <row r="39">
      <c r="A39" s="11"/>
      <c r="B39" s="12" t="s">
        <v>158</v>
      </c>
      <c r="C39" s="12" t="s">
        <v>159</v>
      </c>
      <c r="D39" s="17">
        <f t="shared" si="7"/>
        <v>48.1</v>
      </c>
      <c r="E39" s="12">
        <v>6.0</v>
      </c>
      <c r="F39" s="12">
        <v>13.0</v>
      </c>
      <c r="G39" s="12">
        <v>29.0</v>
      </c>
      <c r="H39" s="12">
        <v>6.0</v>
      </c>
      <c r="I39" s="12"/>
      <c r="J39" s="12"/>
      <c r="K39" s="12"/>
      <c r="L39" s="12">
        <v>3.0</v>
      </c>
      <c r="M39" s="12"/>
      <c r="N39" s="12"/>
      <c r="O39" s="12"/>
      <c r="P39" s="12"/>
      <c r="Q39" s="18"/>
      <c r="R39" s="23"/>
      <c r="S39" s="19" t="s">
        <v>160</v>
      </c>
      <c r="T39" s="11"/>
      <c r="U39" s="11"/>
      <c r="V39" s="11"/>
      <c r="W39" s="11"/>
      <c r="X39" s="11"/>
      <c r="Y39" s="11"/>
    </row>
    <row r="40">
      <c r="A40" s="11"/>
      <c r="B40" s="12" t="s">
        <v>156</v>
      </c>
      <c r="C40" s="12" t="s">
        <v>28</v>
      </c>
      <c r="D40" s="17">
        <f t="shared" si="7"/>
        <v>47.1</v>
      </c>
      <c r="E40" s="12"/>
      <c r="F40" s="12">
        <v>11.0</v>
      </c>
      <c r="G40" s="12">
        <v>35.0</v>
      </c>
      <c r="H40" s="12"/>
      <c r="I40" s="12"/>
      <c r="J40" s="12"/>
      <c r="K40" s="12"/>
      <c r="L40" s="12"/>
      <c r="M40" s="12"/>
      <c r="N40" s="12"/>
      <c r="O40" s="12"/>
      <c r="P40" s="12"/>
      <c r="Q40" s="18"/>
      <c r="R40" s="23"/>
      <c r="S40" s="19" t="s">
        <v>157</v>
      </c>
      <c r="T40" s="11"/>
      <c r="U40" s="11"/>
      <c r="V40" s="11"/>
      <c r="W40" s="11"/>
      <c r="X40" s="11"/>
      <c r="Y40" s="11"/>
    </row>
    <row r="41">
      <c r="A41" s="11"/>
      <c r="B41" s="12" t="s">
        <v>161</v>
      </c>
      <c r="C41" s="12" t="s">
        <v>48</v>
      </c>
      <c r="D41" s="17">
        <f t="shared" si="7"/>
        <v>45.5</v>
      </c>
      <c r="E41" s="12">
        <v>15.0</v>
      </c>
      <c r="F41" s="12">
        <v>15.0</v>
      </c>
      <c r="G41" s="12">
        <v>22.0</v>
      </c>
      <c r="H41" s="12">
        <v>14.0</v>
      </c>
      <c r="I41" s="12"/>
      <c r="J41" s="12"/>
      <c r="K41" s="12"/>
      <c r="L41" s="12"/>
      <c r="M41" s="12"/>
      <c r="N41" s="12"/>
      <c r="O41" s="12"/>
      <c r="P41" s="12"/>
      <c r="Q41" s="18"/>
      <c r="R41" s="23"/>
      <c r="S41" s="19" t="s">
        <v>162</v>
      </c>
      <c r="T41" s="11"/>
      <c r="U41" s="11"/>
      <c r="V41" s="11"/>
      <c r="W41" s="11"/>
      <c r="X41" s="11"/>
      <c r="Y41" s="11"/>
    </row>
    <row r="42">
      <c r="A42" s="11"/>
      <c r="B42" s="12" t="s">
        <v>163</v>
      </c>
      <c r="C42" s="12" t="s">
        <v>164</v>
      </c>
      <c r="D42" s="17">
        <f t="shared" si="7"/>
        <v>39.2</v>
      </c>
      <c r="E42" s="12">
        <v>33.0</v>
      </c>
      <c r="F42" s="12">
        <v>12.0</v>
      </c>
      <c r="G42" s="12">
        <v>26.0</v>
      </c>
      <c r="H42" s="12"/>
      <c r="I42" s="12"/>
      <c r="J42" s="12"/>
      <c r="K42" s="12"/>
      <c r="L42" s="12"/>
      <c r="M42" s="12"/>
      <c r="N42" s="12"/>
      <c r="O42" s="12"/>
      <c r="P42" s="12"/>
      <c r="Q42" s="18"/>
      <c r="R42" s="28" t="s">
        <v>165</v>
      </c>
      <c r="S42" s="19" t="s">
        <v>166</v>
      </c>
      <c r="T42" s="11"/>
      <c r="U42" s="11"/>
      <c r="V42" s="11"/>
      <c r="W42" s="11"/>
      <c r="X42" s="11"/>
      <c r="Y42" s="11"/>
    </row>
    <row r="43">
      <c r="A43" s="2" t="s">
        <v>167</v>
      </c>
      <c r="B43" s="11"/>
      <c r="C43" s="11"/>
      <c r="D43" s="17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3"/>
      <c r="R43" s="23"/>
      <c r="S43" s="22"/>
      <c r="T43" s="11"/>
      <c r="U43" s="11"/>
      <c r="V43" s="11"/>
      <c r="W43" s="11"/>
      <c r="X43" s="11"/>
    </row>
    <row r="44">
      <c r="A44" s="11"/>
      <c r="B44" s="12" t="s">
        <v>168</v>
      </c>
      <c r="C44" s="12" t="s">
        <v>169</v>
      </c>
      <c r="D44" s="17" t="s">
        <v>170</v>
      </c>
      <c r="E44" s="12"/>
      <c r="F44" s="12">
        <v>17.0</v>
      </c>
      <c r="G44" s="12">
        <v>72.0</v>
      </c>
      <c r="H44" s="12">
        <v>28.0</v>
      </c>
      <c r="I44" s="12"/>
      <c r="J44" s="12"/>
      <c r="K44" s="12"/>
      <c r="L44" s="12"/>
      <c r="M44" s="12"/>
      <c r="N44" s="12"/>
      <c r="O44" s="12">
        <v>1.0</v>
      </c>
      <c r="P44" s="12">
        <v>1.0</v>
      </c>
      <c r="Q44" s="18" t="s">
        <v>171</v>
      </c>
      <c r="R44" s="28" t="s">
        <v>172</v>
      </c>
      <c r="S44" s="19" t="s">
        <v>173</v>
      </c>
      <c r="T44" s="11"/>
      <c r="U44" s="11"/>
      <c r="V44" s="11"/>
      <c r="W44" s="11"/>
      <c r="X44" s="11"/>
    </row>
    <row r="45">
      <c r="A45" s="11"/>
      <c r="B45" s="30" t="s">
        <v>174</v>
      </c>
      <c r="C45" s="12" t="s">
        <v>96</v>
      </c>
      <c r="D45" s="17">
        <f t="shared" ref="D45:D52" si="8">(F45*1.1)+(G45)+(H45*0.5)+(I45*0.8)+(J45*1.2)+(L45*0.6)+(M45*50.5)+(N45*8.8)+(O45*8.8)+(P45*8.8)</f>
        <v>111.3</v>
      </c>
      <c r="E45" s="12"/>
      <c r="F45" s="12">
        <v>23.0</v>
      </c>
      <c r="G45" s="12">
        <v>50.0</v>
      </c>
      <c r="H45" s="12"/>
      <c r="I45" s="12"/>
      <c r="J45" s="12">
        <v>30.0</v>
      </c>
      <c r="K45" s="12"/>
      <c r="L45" s="12"/>
      <c r="M45" s="12"/>
      <c r="N45" s="12"/>
      <c r="O45" s="12"/>
      <c r="P45" s="12"/>
      <c r="Q45" s="18"/>
      <c r="R45" s="18"/>
      <c r="S45" s="19" t="s">
        <v>177</v>
      </c>
      <c r="T45" s="11"/>
      <c r="U45" s="11"/>
      <c r="V45" s="11"/>
      <c r="W45" s="11"/>
      <c r="X45" s="11"/>
    </row>
    <row r="46">
      <c r="A46" s="11"/>
      <c r="B46" s="30" t="s">
        <v>178</v>
      </c>
      <c r="C46" s="12" t="s">
        <v>179</v>
      </c>
      <c r="D46" s="17">
        <f t="shared" si="8"/>
        <v>108.4</v>
      </c>
      <c r="E46" s="12"/>
      <c r="F46" s="12">
        <v>24.0</v>
      </c>
      <c r="G46" s="12">
        <v>28.0</v>
      </c>
      <c r="H46" s="12"/>
      <c r="I46" s="12"/>
      <c r="J46" s="12">
        <v>23.0</v>
      </c>
      <c r="K46" s="12"/>
      <c r="L46" s="12"/>
      <c r="M46" s="12"/>
      <c r="N46" s="12">
        <v>1.0</v>
      </c>
      <c r="O46" s="12">
        <v>2.0</v>
      </c>
      <c r="P46" s="12"/>
      <c r="Q46" s="18" t="s">
        <v>180</v>
      </c>
      <c r="R46" s="18"/>
      <c r="S46" s="19" t="s">
        <v>181</v>
      </c>
      <c r="T46" s="11"/>
      <c r="U46" s="11"/>
      <c r="V46" s="11"/>
      <c r="W46" s="11"/>
      <c r="X46" s="11"/>
    </row>
    <row r="47">
      <c r="A47" s="11"/>
      <c r="B47" s="30" t="s">
        <v>182</v>
      </c>
      <c r="C47" s="12" t="s">
        <v>183</v>
      </c>
      <c r="D47" s="17">
        <f t="shared" si="8"/>
        <v>101.6</v>
      </c>
      <c r="E47" s="12">
        <v>27.0</v>
      </c>
      <c r="F47" s="12">
        <v>28.0</v>
      </c>
      <c r="G47" s="12">
        <v>30.0</v>
      </c>
      <c r="H47" s="12"/>
      <c r="I47" s="12"/>
      <c r="J47" s="12">
        <v>12.0</v>
      </c>
      <c r="K47" s="12"/>
      <c r="L47" s="12"/>
      <c r="M47" s="12"/>
      <c r="N47" s="12">
        <v>1.0</v>
      </c>
      <c r="O47" s="12">
        <v>1.0</v>
      </c>
      <c r="P47" s="12">
        <v>1.0</v>
      </c>
      <c r="Q47" s="18" t="s">
        <v>180</v>
      </c>
      <c r="R47" s="18"/>
      <c r="S47" s="19" t="s">
        <v>184</v>
      </c>
      <c r="T47" s="11"/>
      <c r="U47" s="11"/>
      <c r="V47" s="11"/>
      <c r="W47" s="11"/>
      <c r="X47" s="11"/>
    </row>
    <row r="48">
      <c r="A48" s="11"/>
      <c r="B48" s="30" t="s">
        <v>185</v>
      </c>
      <c r="C48" s="12" t="s">
        <v>96</v>
      </c>
      <c r="D48" s="17">
        <f t="shared" si="8"/>
        <v>101</v>
      </c>
      <c r="E48" s="12"/>
      <c r="F48" s="12">
        <v>30.0</v>
      </c>
      <c r="G48" s="12">
        <v>53.0</v>
      </c>
      <c r="H48" s="12">
        <v>30.0</v>
      </c>
      <c r="I48" s="12"/>
      <c r="J48" s="12"/>
      <c r="K48" s="12"/>
      <c r="L48" s="12"/>
      <c r="M48" s="12"/>
      <c r="N48" s="12"/>
      <c r="O48" s="12"/>
      <c r="P48" s="12"/>
      <c r="Q48" s="18"/>
      <c r="R48" s="18"/>
      <c r="S48" s="19" t="s">
        <v>186</v>
      </c>
      <c r="T48" s="11"/>
      <c r="U48" s="11"/>
      <c r="V48" s="11"/>
      <c r="W48" s="11"/>
      <c r="X48" s="11"/>
    </row>
    <row r="49">
      <c r="A49" s="21" t="s">
        <v>46</v>
      </c>
      <c r="B49" s="30" t="s">
        <v>187</v>
      </c>
      <c r="C49" s="12" t="s">
        <v>183</v>
      </c>
      <c r="D49" s="17">
        <f t="shared" si="8"/>
        <v>96.8</v>
      </c>
      <c r="E49" s="12">
        <v>24.0</v>
      </c>
      <c r="F49" s="12">
        <v>22.0</v>
      </c>
      <c r="G49" s="12">
        <v>29.0</v>
      </c>
      <c r="H49" s="12">
        <v>8.0</v>
      </c>
      <c r="I49" s="12"/>
      <c r="J49" s="12"/>
      <c r="K49" s="12"/>
      <c r="L49" s="12">
        <v>22.0</v>
      </c>
      <c r="M49" s="12"/>
      <c r="N49" s="12">
        <v>1.0</v>
      </c>
      <c r="O49" s="12">
        <v>2.0</v>
      </c>
      <c r="P49" s="12"/>
      <c r="Q49" s="18" t="s">
        <v>188</v>
      </c>
      <c r="R49" s="18"/>
      <c r="S49" s="19" t="s">
        <v>189</v>
      </c>
      <c r="T49" s="11"/>
      <c r="U49" s="11"/>
      <c r="V49" s="11"/>
      <c r="W49" s="11"/>
      <c r="X49" s="11"/>
    </row>
    <row r="50">
      <c r="A50" s="11"/>
      <c r="B50" s="30" t="s">
        <v>192</v>
      </c>
      <c r="C50" s="12" t="s">
        <v>193</v>
      </c>
      <c r="D50" s="17">
        <f t="shared" si="8"/>
        <v>95.6</v>
      </c>
      <c r="E50" s="12">
        <v>19.0</v>
      </c>
      <c r="F50" s="12">
        <v>26.0</v>
      </c>
      <c r="G50" s="12">
        <v>40.0</v>
      </c>
      <c r="H50" s="12"/>
      <c r="I50" s="12"/>
      <c r="J50" s="12">
        <v>14.0</v>
      </c>
      <c r="K50" s="12"/>
      <c r="L50" s="12">
        <v>17.0</v>
      </c>
      <c r="M50" s="12"/>
      <c r="N50" s="12"/>
      <c r="O50" s="12"/>
      <c r="P50" s="12"/>
      <c r="Q50" s="18"/>
      <c r="R50" s="18"/>
      <c r="S50" s="19" t="s">
        <v>194</v>
      </c>
      <c r="T50" s="11"/>
      <c r="U50" s="11"/>
      <c r="V50" s="11"/>
      <c r="W50" s="11"/>
      <c r="X50" s="11"/>
    </row>
    <row r="51">
      <c r="A51" s="11"/>
      <c r="B51" s="30" t="s">
        <v>197</v>
      </c>
      <c r="C51" s="12" t="s">
        <v>198</v>
      </c>
      <c r="D51" s="17">
        <f t="shared" si="8"/>
        <v>94.3</v>
      </c>
      <c r="E51" s="12">
        <v>25.0</v>
      </c>
      <c r="F51" s="12">
        <v>30.0</v>
      </c>
      <c r="G51" s="12">
        <v>39.0</v>
      </c>
      <c r="H51" s="12">
        <v>23.0</v>
      </c>
      <c r="I51" s="12"/>
      <c r="J51" s="12"/>
      <c r="K51" s="12"/>
      <c r="L51" s="12">
        <v>18.0</v>
      </c>
      <c r="M51" s="12"/>
      <c r="N51" s="12"/>
      <c r="O51" s="12"/>
      <c r="P51" s="12"/>
      <c r="Q51" s="18"/>
      <c r="R51" s="18"/>
      <c r="S51" s="19" t="s">
        <v>200</v>
      </c>
      <c r="T51" s="11"/>
      <c r="U51" s="11"/>
      <c r="V51" s="11"/>
      <c r="W51" s="11"/>
      <c r="X51" s="11"/>
    </row>
    <row r="52">
      <c r="A52" s="11"/>
      <c r="B52" s="30" t="s">
        <v>201</v>
      </c>
      <c r="C52" s="12" t="s">
        <v>202</v>
      </c>
      <c r="D52" s="17">
        <f t="shared" si="8"/>
        <v>92.7</v>
      </c>
      <c r="E52" s="12">
        <v>37.0</v>
      </c>
      <c r="F52" s="12">
        <v>33.0</v>
      </c>
      <c r="G52" s="12">
        <v>42.0</v>
      </c>
      <c r="H52" s="12"/>
      <c r="I52" s="12"/>
      <c r="J52" s="12">
        <v>12.0</v>
      </c>
      <c r="K52" s="12"/>
      <c r="L52" s="12"/>
      <c r="M52" s="12"/>
      <c r="N52" s="12"/>
      <c r="O52" s="12"/>
      <c r="P52" s="12"/>
      <c r="Q52" s="18"/>
      <c r="R52" s="18"/>
      <c r="S52" s="19" t="s">
        <v>204</v>
      </c>
      <c r="T52" s="11"/>
      <c r="U52" s="11"/>
      <c r="V52" s="11"/>
      <c r="W52" s="11"/>
      <c r="X52" s="11"/>
    </row>
    <row r="53">
      <c r="A53" s="21" t="s">
        <v>46</v>
      </c>
      <c r="B53" s="30" t="s">
        <v>206</v>
      </c>
      <c r="C53" s="12" t="s">
        <v>207</v>
      </c>
      <c r="D53" s="17" t="s">
        <v>208</v>
      </c>
      <c r="E53" s="12">
        <v>25.0</v>
      </c>
      <c r="F53" s="12">
        <v>25.0</v>
      </c>
      <c r="G53" s="12">
        <v>29.0</v>
      </c>
      <c r="H53" s="12">
        <v>17.0</v>
      </c>
      <c r="I53" s="12"/>
      <c r="J53" s="12"/>
      <c r="K53" s="12"/>
      <c r="L53" s="12"/>
      <c r="M53" s="12"/>
      <c r="N53" s="12">
        <v>1.0</v>
      </c>
      <c r="O53" s="12">
        <v>1.0</v>
      </c>
      <c r="P53" s="12">
        <v>1.0</v>
      </c>
      <c r="Q53" s="18" t="s">
        <v>39</v>
      </c>
      <c r="R53" s="18" t="s">
        <v>67</v>
      </c>
      <c r="S53" s="19" t="s">
        <v>209</v>
      </c>
      <c r="T53" s="11"/>
      <c r="U53" s="11"/>
      <c r="V53" s="11"/>
      <c r="W53" s="11"/>
      <c r="X53" s="11"/>
    </row>
    <row r="54">
      <c r="A54" s="21" t="s">
        <v>43</v>
      </c>
      <c r="B54" s="12" t="s">
        <v>191</v>
      </c>
      <c r="C54" s="12" t="s">
        <v>45</v>
      </c>
      <c r="D54" s="17">
        <f t="shared" ref="D54:D56" si="9">(F54*1.1)+(G54)+(H54*0.5)+(I54*0.8)+(J54*1.2)+(L54*0.6)+(M54*50.5)+(N54*8.8)+(O54*8.8)+(P54*8.8)</f>
        <v>90.7</v>
      </c>
      <c r="E54" s="12">
        <v>51.0</v>
      </c>
      <c r="F54" s="12">
        <v>18.0</v>
      </c>
      <c r="G54" s="12">
        <v>32.0</v>
      </c>
      <c r="H54" s="12">
        <v>25.0</v>
      </c>
      <c r="I54" s="12"/>
      <c r="J54" s="12"/>
      <c r="K54" s="12"/>
      <c r="L54" s="12"/>
      <c r="M54" s="12"/>
      <c r="N54" s="12">
        <v>1.0</v>
      </c>
      <c r="O54" s="12">
        <v>2.0</v>
      </c>
      <c r="P54" s="12"/>
      <c r="Q54" s="18" t="s">
        <v>180</v>
      </c>
      <c r="R54" s="18" t="s">
        <v>195</v>
      </c>
      <c r="S54" s="19" t="s">
        <v>196</v>
      </c>
      <c r="T54" s="11"/>
      <c r="U54" s="11"/>
      <c r="V54" s="11"/>
      <c r="W54" s="11"/>
      <c r="X54" s="11"/>
    </row>
    <row r="55">
      <c r="A55" s="21" t="s">
        <v>46</v>
      </c>
      <c r="B55" s="30" t="s">
        <v>203</v>
      </c>
      <c r="C55" s="12" t="s">
        <v>130</v>
      </c>
      <c r="D55" s="17">
        <f t="shared" si="9"/>
        <v>88.4</v>
      </c>
      <c r="E55" s="12">
        <v>30.0</v>
      </c>
      <c r="F55" s="12">
        <v>20.0</v>
      </c>
      <c r="G55" s="12">
        <v>40.0</v>
      </c>
      <c r="H55" s="12"/>
      <c r="I55" s="12"/>
      <c r="J55" s="12"/>
      <c r="K55" s="12"/>
      <c r="L55" s="12"/>
      <c r="M55" s="12"/>
      <c r="N55" s="12">
        <v>1.0</v>
      </c>
      <c r="O55" s="12">
        <v>1.0</v>
      </c>
      <c r="P55" s="12">
        <v>1.0</v>
      </c>
      <c r="Q55" s="18" t="s">
        <v>31</v>
      </c>
      <c r="R55" s="18"/>
      <c r="S55" s="19" t="s">
        <v>205</v>
      </c>
      <c r="T55" s="11"/>
      <c r="U55" s="11"/>
      <c r="V55" s="11"/>
      <c r="W55" s="11"/>
      <c r="X55" s="11"/>
    </row>
    <row r="56">
      <c r="A56" s="11"/>
      <c r="B56" s="30" t="s">
        <v>211</v>
      </c>
      <c r="C56" s="12" t="s">
        <v>212</v>
      </c>
      <c r="D56" s="17">
        <f t="shared" si="9"/>
        <v>83.7</v>
      </c>
      <c r="E56" s="12">
        <v>27.0</v>
      </c>
      <c r="F56" s="12">
        <v>27.0</v>
      </c>
      <c r="G56" s="12">
        <v>54.0</v>
      </c>
      <c r="H56" s="12"/>
      <c r="I56" s="12"/>
      <c r="J56" s="12"/>
      <c r="K56" s="12"/>
      <c r="L56" s="12"/>
      <c r="M56" s="12"/>
      <c r="N56" s="12"/>
      <c r="O56" s="12"/>
      <c r="P56" s="12"/>
      <c r="Q56" s="18"/>
      <c r="R56" s="18"/>
      <c r="S56" s="19" t="s">
        <v>213</v>
      </c>
      <c r="T56" s="11"/>
      <c r="U56" s="11"/>
      <c r="V56" s="11"/>
      <c r="W56" s="11"/>
      <c r="X56" s="11"/>
    </row>
    <row r="57">
      <c r="A57" s="2" t="s">
        <v>214</v>
      </c>
      <c r="B57" s="11"/>
      <c r="C57" s="11"/>
      <c r="D57" s="17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3"/>
      <c r="R57" s="13"/>
      <c r="S57" s="22"/>
      <c r="T57" s="11"/>
      <c r="U57" s="11"/>
      <c r="V57" s="11"/>
      <c r="W57" s="11"/>
      <c r="X57" s="11"/>
    </row>
    <row r="58">
      <c r="A58" s="11"/>
      <c r="B58" s="12" t="s">
        <v>215</v>
      </c>
      <c r="C58" s="12" t="s">
        <v>216</v>
      </c>
      <c r="D58" s="17">
        <f t="shared" ref="D58:D62" si="10">(F58*1.1)+(G58)+(H58*0.5)+(I58*0.8)+(J58*1.2)+(L58*0.6)+(M58*50.5)+(N58*8.8)+(O58*8.8)+(P58*8.8)</f>
        <v>56.2</v>
      </c>
      <c r="E58" s="12">
        <v>18.0</v>
      </c>
      <c r="F58" s="12">
        <v>18.0</v>
      </c>
      <c r="G58" s="12">
        <v>22.0</v>
      </c>
      <c r="H58" s="12"/>
      <c r="I58" s="12"/>
      <c r="J58" s="12">
        <v>12.0</v>
      </c>
      <c r="K58" s="12"/>
      <c r="L58" s="12"/>
      <c r="M58" s="12"/>
      <c r="N58" s="12"/>
      <c r="O58" s="12"/>
      <c r="P58" s="12"/>
      <c r="Q58" s="18"/>
      <c r="R58" s="23"/>
      <c r="S58" s="19" t="s">
        <v>217</v>
      </c>
      <c r="T58" s="12"/>
      <c r="U58" s="11"/>
      <c r="V58" s="11"/>
      <c r="W58" s="11"/>
      <c r="X58" s="11"/>
      <c r="Y58" s="11"/>
    </row>
    <row r="59">
      <c r="A59" s="11"/>
      <c r="B59" s="12" t="s">
        <v>219</v>
      </c>
      <c r="C59" s="12" t="s">
        <v>220</v>
      </c>
      <c r="D59" s="17">
        <f t="shared" si="10"/>
        <v>53.5</v>
      </c>
      <c r="E59" s="12">
        <v>22.0</v>
      </c>
      <c r="F59" s="12">
        <v>17.0</v>
      </c>
      <c r="G59" s="12">
        <v>20.0</v>
      </c>
      <c r="H59" s="12">
        <v>12.0</v>
      </c>
      <c r="I59" s="12"/>
      <c r="J59" s="12"/>
      <c r="K59" s="12"/>
      <c r="L59" s="12"/>
      <c r="M59" s="12"/>
      <c r="N59" s="12"/>
      <c r="O59" s="12">
        <v>1.0</v>
      </c>
      <c r="P59" s="12"/>
      <c r="Q59" s="18" t="s">
        <v>221</v>
      </c>
      <c r="R59" s="28" t="s">
        <v>222</v>
      </c>
      <c r="S59" s="19" t="s">
        <v>223</v>
      </c>
      <c r="T59" s="12"/>
      <c r="U59" s="11"/>
      <c r="V59" s="11"/>
      <c r="W59" s="11"/>
      <c r="X59" s="11"/>
      <c r="Y59" s="11"/>
    </row>
    <row r="60">
      <c r="A60" s="11"/>
      <c r="B60" s="12" t="s">
        <v>224</v>
      </c>
      <c r="C60" s="12" t="s">
        <v>225</v>
      </c>
      <c r="D60" s="17">
        <f t="shared" si="10"/>
        <v>53.2</v>
      </c>
      <c r="E60" s="12">
        <v>25.0</v>
      </c>
      <c r="F60" s="12">
        <v>22.0</v>
      </c>
      <c r="G60" s="12">
        <v>29.0</v>
      </c>
      <c r="H60" s="12"/>
      <c r="I60" s="12"/>
      <c r="J60" s="12"/>
      <c r="K60" s="12"/>
      <c r="L60" s="12"/>
      <c r="M60" s="12"/>
      <c r="N60" s="12"/>
      <c r="O60" s="12"/>
      <c r="P60" s="12"/>
      <c r="Q60" s="18"/>
      <c r="R60" s="23"/>
      <c r="S60" s="19" t="s">
        <v>226</v>
      </c>
      <c r="T60" s="12"/>
      <c r="U60" s="11"/>
      <c r="V60" s="11"/>
      <c r="W60" s="11"/>
      <c r="X60" s="11"/>
      <c r="Y60" s="11"/>
    </row>
    <row r="61">
      <c r="B61" s="12" t="s">
        <v>227</v>
      </c>
      <c r="C61" s="12" t="s">
        <v>28</v>
      </c>
      <c r="D61" s="17">
        <f t="shared" si="10"/>
        <v>52</v>
      </c>
      <c r="E61" s="12"/>
      <c r="F61" s="12">
        <v>12.0</v>
      </c>
      <c r="G61" s="12">
        <v>30.0</v>
      </c>
      <c r="H61" s="12"/>
      <c r="I61" s="12"/>
      <c r="J61" s="12"/>
      <c r="K61" s="12"/>
      <c r="L61" s="12"/>
      <c r="M61" s="12"/>
      <c r="N61" s="12"/>
      <c r="O61" s="12">
        <v>1.0</v>
      </c>
      <c r="P61" s="12"/>
      <c r="Q61" s="18" t="s">
        <v>89</v>
      </c>
      <c r="R61" s="23"/>
      <c r="S61" s="19" t="s">
        <v>228</v>
      </c>
      <c r="T61" s="12"/>
      <c r="U61" s="11"/>
      <c r="V61" s="11"/>
      <c r="W61" s="11"/>
      <c r="X61" s="11"/>
      <c r="Y61" s="11"/>
    </row>
    <row r="62">
      <c r="A62" s="11"/>
      <c r="B62" s="12" t="s">
        <v>229</v>
      </c>
      <c r="C62" s="12" t="s">
        <v>230</v>
      </c>
      <c r="D62" s="17">
        <f t="shared" si="10"/>
        <v>46.5</v>
      </c>
      <c r="E62" s="12">
        <v>14.0</v>
      </c>
      <c r="F62" s="12">
        <v>15.0</v>
      </c>
      <c r="G62" s="12">
        <v>30.0</v>
      </c>
      <c r="H62" s="12"/>
      <c r="I62" s="12"/>
      <c r="J62" s="12"/>
      <c r="K62" s="12"/>
      <c r="L62" s="12"/>
      <c r="M62" s="12"/>
      <c r="N62" s="12"/>
      <c r="O62" s="12"/>
      <c r="P62" s="12"/>
      <c r="Q62" s="18"/>
      <c r="R62" s="23"/>
      <c r="S62" s="31" t="s">
        <v>231</v>
      </c>
      <c r="T62" s="12"/>
      <c r="U62" s="11"/>
      <c r="V62" s="11"/>
      <c r="W62" s="11"/>
      <c r="X62" s="11"/>
      <c r="Y62" s="11"/>
    </row>
    <row r="63">
      <c r="A63" s="2" t="s">
        <v>232</v>
      </c>
      <c r="B63" s="11"/>
      <c r="C63" s="11"/>
      <c r="D63" s="17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3"/>
      <c r="R63" s="13"/>
      <c r="S63" s="22"/>
      <c r="T63" s="11"/>
      <c r="U63" s="11"/>
      <c r="V63" s="11"/>
      <c r="W63" s="11"/>
      <c r="X63" s="11"/>
    </row>
    <row r="64">
      <c r="A64" s="11"/>
      <c r="B64" s="16" t="s">
        <v>233</v>
      </c>
      <c r="C64" s="12" t="s">
        <v>169</v>
      </c>
      <c r="D64" s="17" t="s">
        <v>234</v>
      </c>
      <c r="E64" s="12"/>
      <c r="F64" s="12">
        <v>10.0</v>
      </c>
      <c r="G64" s="12">
        <v>50.0</v>
      </c>
      <c r="H64" s="12">
        <v>23.0</v>
      </c>
      <c r="I64" s="12"/>
      <c r="J64" s="12"/>
      <c r="K64" s="12"/>
      <c r="L64" s="12"/>
      <c r="M64" s="12"/>
      <c r="N64" s="12"/>
      <c r="O64" s="12">
        <v>1.0</v>
      </c>
      <c r="P64" s="12">
        <v>1.0</v>
      </c>
      <c r="Q64" s="18" t="s">
        <v>171</v>
      </c>
      <c r="R64" s="18" t="s">
        <v>172</v>
      </c>
      <c r="S64" s="19" t="s">
        <v>235</v>
      </c>
      <c r="T64" s="12"/>
      <c r="U64" s="11"/>
      <c r="V64" s="11"/>
      <c r="W64" s="11"/>
      <c r="X64" s="11"/>
      <c r="Y64" s="29"/>
      <c r="Z64" s="29"/>
    </row>
    <row r="65">
      <c r="A65" s="11"/>
      <c r="B65" s="12" t="s">
        <v>236</v>
      </c>
      <c r="C65" s="12" t="s">
        <v>237</v>
      </c>
      <c r="D65" s="17">
        <f t="shared" ref="D65:D68" si="11">(F65*1.1)+(G65)+(H65*0.5)+(I65*0.8)+(J65*1.2)+(L65*0.6)+(M65*50.5)+(N65*8.8)+(O65*8.8)+(P65*8.8)</f>
        <v>77</v>
      </c>
      <c r="E65" s="12">
        <v>24.0</v>
      </c>
      <c r="F65" s="12">
        <v>24.0</v>
      </c>
      <c r="G65" s="12">
        <v>29.0</v>
      </c>
      <c r="H65" s="12"/>
      <c r="I65" s="12"/>
      <c r="J65" s="12">
        <v>18.0</v>
      </c>
      <c r="K65" s="12"/>
      <c r="L65" s="12"/>
      <c r="M65" s="12"/>
      <c r="N65" s="12"/>
      <c r="O65" s="12"/>
      <c r="P65" s="12"/>
      <c r="Q65" s="18"/>
      <c r="R65" s="18"/>
      <c r="S65" s="19" t="s">
        <v>238</v>
      </c>
      <c r="T65" s="11"/>
      <c r="U65" s="11"/>
      <c r="V65" s="11"/>
      <c r="W65" s="11"/>
      <c r="X65" s="11"/>
    </row>
    <row r="66">
      <c r="A66" s="21" t="s">
        <v>46</v>
      </c>
      <c r="B66" s="12" t="s">
        <v>239</v>
      </c>
      <c r="C66" s="12" t="s">
        <v>240</v>
      </c>
      <c r="D66" s="17">
        <f t="shared" si="11"/>
        <v>73.1</v>
      </c>
      <c r="E66" s="12">
        <v>33.0</v>
      </c>
      <c r="F66" s="12">
        <v>21.0</v>
      </c>
      <c r="G66" s="12">
        <v>26.0</v>
      </c>
      <c r="H66" s="12"/>
      <c r="I66" s="12"/>
      <c r="J66" s="12">
        <v>20.0</v>
      </c>
      <c r="K66" s="12"/>
      <c r="L66" s="12"/>
      <c r="M66" s="12"/>
      <c r="N66" s="12"/>
      <c r="O66" s="12"/>
      <c r="P66" s="12"/>
      <c r="Q66" s="18"/>
      <c r="R66" s="18"/>
      <c r="S66" s="19" t="s">
        <v>241</v>
      </c>
      <c r="T66" s="11"/>
      <c r="U66" s="11"/>
      <c r="V66" s="11"/>
      <c r="W66" s="11"/>
      <c r="X66" s="11"/>
    </row>
    <row r="67">
      <c r="B67" s="12" t="s">
        <v>242</v>
      </c>
      <c r="C67" s="12" t="s">
        <v>243</v>
      </c>
      <c r="D67" s="17">
        <f t="shared" si="11"/>
        <v>70.2</v>
      </c>
      <c r="E67" s="12">
        <v>10.0</v>
      </c>
      <c r="F67" s="12">
        <v>20.0</v>
      </c>
      <c r="G67" s="12">
        <v>27.0</v>
      </c>
      <c r="H67" s="12"/>
      <c r="I67" s="12"/>
      <c r="J67" s="12"/>
      <c r="K67" s="12"/>
      <c r="L67" s="12">
        <v>6.0</v>
      </c>
      <c r="M67" s="12"/>
      <c r="N67" s="12"/>
      <c r="O67" s="12"/>
      <c r="P67" s="12">
        <v>2.0</v>
      </c>
      <c r="Q67" s="18" t="s">
        <v>75</v>
      </c>
      <c r="R67" s="18" t="s">
        <v>142</v>
      </c>
      <c r="S67" s="19" t="s">
        <v>244</v>
      </c>
      <c r="T67" s="11"/>
      <c r="U67" s="11"/>
      <c r="V67" s="11"/>
      <c r="W67" s="11"/>
      <c r="X67" s="11"/>
    </row>
    <row r="68">
      <c r="A68" s="20" t="s">
        <v>46</v>
      </c>
      <c r="B68" s="12" t="s">
        <v>245</v>
      </c>
      <c r="C68" s="12" t="s">
        <v>246</v>
      </c>
      <c r="D68" s="17">
        <f t="shared" si="11"/>
        <v>69.6</v>
      </c>
      <c r="E68" s="12">
        <v>21.0</v>
      </c>
      <c r="F68" s="12">
        <v>24.0</v>
      </c>
      <c r="G68" s="12">
        <v>29.0</v>
      </c>
      <c r="H68" s="12">
        <v>14.0</v>
      </c>
      <c r="I68" s="12"/>
      <c r="J68" s="12"/>
      <c r="K68" s="12"/>
      <c r="L68" s="12">
        <v>12.0</v>
      </c>
      <c r="M68" s="12"/>
      <c r="N68" s="12"/>
      <c r="O68" s="12"/>
      <c r="P68" s="12"/>
      <c r="Q68" s="18"/>
      <c r="R68" s="18"/>
      <c r="S68" s="19" t="s">
        <v>248</v>
      </c>
      <c r="T68" s="11"/>
      <c r="U68" s="11"/>
      <c r="V68" s="11"/>
      <c r="W68" s="11"/>
      <c r="X68" s="11"/>
    </row>
    <row r="69">
      <c r="A69" s="20" t="s">
        <v>46</v>
      </c>
      <c r="B69" s="12" t="s">
        <v>249</v>
      </c>
      <c r="C69" s="12" t="s">
        <v>216</v>
      </c>
      <c r="D69" s="17" t="s">
        <v>250</v>
      </c>
      <c r="E69" s="12">
        <v>25.0</v>
      </c>
      <c r="F69" s="12">
        <v>17.0</v>
      </c>
      <c r="G69" s="12">
        <v>20.0</v>
      </c>
      <c r="H69" s="12">
        <v>16.0</v>
      </c>
      <c r="I69" s="12"/>
      <c r="J69" s="12"/>
      <c r="K69" s="12"/>
      <c r="L69" s="12"/>
      <c r="M69" s="12"/>
      <c r="N69" s="12">
        <v>1.0</v>
      </c>
      <c r="O69" s="12">
        <v>1.0</v>
      </c>
      <c r="P69" s="12"/>
      <c r="Q69" s="18" t="s">
        <v>121</v>
      </c>
      <c r="R69" s="18" t="s">
        <v>67</v>
      </c>
      <c r="S69" s="19" t="s">
        <v>251</v>
      </c>
      <c r="T69" s="12"/>
      <c r="U69" s="11"/>
      <c r="V69" s="11"/>
      <c r="W69" s="11"/>
      <c r="X69" s="11"/>
      <c r="Y69" s="11"/>
    </row>
    <row r="70">
      <c r="B70" s="12" t="s">
        <v>252</v>
      </c>
      <c r="C70" s="12" t="s">
        <v>253</v>
      </c>
      <c r="D70" s="17">
        <f t="shared" ref="D70:D72" si="12">(F70*1.1)+(G70)+(H70*0.5)+(I70*0.8)+(J70*1.2)+(L70*0.6)+(M70*50.5)+(N70*8.8)+(O70*8.8)+(P70*8.8)</f>
        <v>62.8</v>
      </c>
      <c r="E70" s="12">
        <v>13.0</v>
      </c>
      <c r="F70" s="12">
        <v>18.0</v>
      </c>
      <c r="G70" s="12">
        <v>26.0</v>
      </c>
      <c r="H70" s="12">
        <v>22.0</v>
      </c>
      <c r="I70" s="12"/>
      <c r="J70" s="12"/>
      <c r="K70" s="12"/>
      <c r="L70" s="12">
        <v>10.0</v>
      </c>
      <c r="M70" s="12"/>
      <c r="N70" s="12"/>
      <c r="O70" s="12"/>
      <c r="P70" s="12"/>
      <c r="Q70" s="18"/>
      <c r="R70" s="18"/>
      <c r="S70" s="19" t="s">
        <v>254</v>
      </c>
      <c r="T70" s="11"/>
      <c r="U70" s="11"/>
      <c r="V70" s="11"/>
      <c r="W70" s="11"/>
      <c r="X70" s="11"/>
    </row>
    <row r="71">
      <c r="A71" s="11"/>
      <c r="B71" s="12" t="s">
        <v>255</v>
      </c>
      <c r="C71" s="12" t="s">
        <v>256</v>
      </c>
      <c r="D71" s="17">
        <f t="shared" si="12"/>
        <v>62.6</v>
      </c>
      <c r="E71" s="12">
        <v>27.0</v>
      </c>
      <c r="F71" s="12">
        <v>26.0</v>
      </c>
      <c r="G71" s="12">
        <v>34.0</v>
      </c>
      <c r="H71" s="12"/>
      <c r="I71" s="12"/>
      <c r="J71" s="12"/>
      <c r="K71" s="12"/>
      <c r="L71" s="12"/>
      <c r="M71" s="12"/>
      <c r="N71" s="12"/>
      <c r="O71" s="12"/>
      <c r="P71" s="12"/>
      <c r="Q71" s="18"/>
      <c r="R71" s="18"/>
      <c r="S71" s="19" t="s">
        <v>257</v>
      </c>
      <c r="T71" s="11"/>
      <c r="U71" s="11"/>
      <c r="V71" s="11"/>
      <c r="W71" s="11"/>
      <c r="X71" s="11"/>
    </row>
    <row r="72">
      <c r="A72" s="20" t="s">
        <v>43</v>
      </c>
      <c r="B72" s="12" t="s">
        <v>258</v>
      </c>
      <c r="C72" s="12" t="s">
        <v>45</v>
      </c>
      <c r="D72" s="17">
        <f t="shared" si="12"/>
        <v>57.9</v>
      </c>
      <c r="E72" s="12">
        <v>39.0</v>
      </c>
      <c r="F72" s="12">
        <v>14.0</v>
      </c>
      <c r="G72" s="12">
        <v>32.0</v>
      </c>
      <c r="H72" s="12">
        <v>21.0</v>
      </c>
      <c r="I72" s="12"/>
      <c r="J72" s="12"/>
      <c r="K72" s="12"/>
      <c r="L72" s="12"/>
      <c r="M72" s="12"/>
      <c r="N72" s="12"/>
      <c r="O72" s="12"/>
      <c r="P72" s="12"/>
      <c r="Q72" s="18"/>
      <c r="R72" s="18" t="s">
        <v>122</v>
      </c>
      <c r="S72" s="19" t="s">
        <v>259</v>
      </c>
      <c r="T72" s="11"/>
      <c r="U72" s="11"/>
      <c r="V72" s="11"/>
      <c r="W72" s="11"/>
      <c r="X72" s="11"/>
    </row>
    <row r="73">
      <c r="A73" s="2" t="s">
        <v>261</v>
      </c>
      <c r="B73" s="11"/>
      <c r="C73" s="11"/>
      <c r="D73" s="17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3"/>
      <c r="R73" s="13"/>
      <c r="S73" s="32"/>
      <c r="T73" s="11"/>
      <c r="U73" s="11"/>
      <c r="V73" s="11"/>
      <c r="W73" s="11"/>
      <c r="X73" s="11"/>
    </row>
    <row r="74">
      <c r="A74" s="11"/>
      <c r="B74" s="12" t="s">
        <v>262</v>
      </c>
      <c r="C74" s="12" t="s">
        <v>169</v>
      </c>
      <c r="D74" s="17" t="s">
        <v>263</v>
      </c>
      <c r="E74" s="12"/>
      <c r="F74" s="12">
        <v>18.0</v>
      </c>
      <c r="G74" s="12">
        <v>50.0</v>
      </c>
      <c r="H74" s="12">
        <v>18.0</v>
      </c>
      <c r="I74" s="12"/>
      <c r="J74" s="12"/>
      <c r="K74" s="12"/>
      <c r="L74" s="12"/>
      <c r="M74" s="12"/>
      <c r="N74" s="12"/>
      <c r="O74" s="12">
        <v>1.0</v>
      </c>
      <c r="P74" s="12">
        <v>1.0</v>
      </c>
      <c r="Q74" s="18" t="s">
        <v>171</v>
      </c>
      <c r="R74" s="18" t="s">
        <v>172</v>
      </c>
      <c r="S74" s="19" t="s">
        <v>264</v>
      </c>
      <c r="T74" s="11"/>
      <c r="U74" s="11"/>
      <c r="V74" s="11"/>
      <c r="W74" s="11"/>
      <c r="X74" s="11"/>
    </row>
    <row r="75">
      <c r="A75" s="11"/>
      <c r="B75" s="12" t="s">
        <v>265</v>
      </c>
      <c r="C75" s="12" t="s">
        <v>266</v>
      </c>
      <c r="D75" s="17">
        <f t="shared" ref="D75:D80" si="13">(F75*1.1)+(G75)+(H75*0.5)+(I75*0.8)+(J75*1.2)+(L75*0.6)+(M75*50.5)+(N75*8.8)+(O75*8.8)+(P75*8.8)</f>
        <v>84.1</v>
      </c>
      <c r="E75" s="12">
        <v>31.0</v>
      </c>
      <c r="F75" s="12">
        <v>27.0</v>
      </c>
      <c r="G75" s="12">
        <v>34.0</v>
      </c>
      <c r="H75" s="12"/>
      <c r="I75" s="12"/>
      <c r="J75" s="12">
        <v>17.0</v>
      </c>
      <c r="K75" s="12"/>
      <c r="L75" s="12"/>
      <c r="M75" s="12"/>
      <c r="N75" s="12"/>
      <c r="O75" s="12"/>
      <c r="P75" s="12"/>
      <c r="Q75" s="18"/>
      <c r="R75" s="18"/>
      <c r="S75" s="19" t="s">
        <v>267</v>
      </c>
      <c r="T75" s="11"/>
      <c r="U75" s="11"/>
      <c r="V75" s="11"/>
      <c r="W75" s="11"/>
      <c r="X75" s="11"/>
    </row>
    <row r="76">
      <c r="A76" s="11"/>
      <c r="B76" s="12" t="s">
        <v>268</v>
      </c>
      <c r="C76" s="12" t="s">
        <v>28</v>
      </c>
      <c r="D76" s="17">
        <f t="shared" si="13"/>
        <v>80.9</v>
      </c>
      <c r="E76" s="12">
        <v>18.0</v>
      </c>
      <c r="F76" s="12">
        <v>13.0</v>
      </c>
      <c r="G76" s="12">
        <v>39.0</v>
      </c>
      <c r="H76" s="12">
        <v>20.0</v>
      </c>
      <c r="I76" s="12"/>
      <c r="J76" s="12"/>
      <c r="K76" s="12"/>
      <c r="L76" s="12"/>
      <c r="M76" s="12"/>
      <c r="N76" s="12">
        <v>1.0</v>
      </c>
      <c r="O76" s="12">
        <v>1.0</v>
      </c>
      <c r="P76" s="12"/>
      <c r="Q76" s="18" t="s">
        <v>171</v>
      </c>
      <c r="R76" s="18"/>
      <c r="S76" s="19" t="s">
        <v>269</v>
      </c>
      <c r="T76" s="11"/>
      <c r="U76" s="11"/>
      <c r="V76" s="11"/>
      <c r="W76" s="11"/>
      <c r="X76" s="11"/>
    </row>
    <row r="77">
      <c r="A77" s="11"/>
      <c r="B77" s="12" t="s">
        <v>270</v>
      </c>
      <c r="C77" s="12" t="s">
        <v>271</v>
      </c>
      <c r="D77" s="17">
        <f t="shared" si="13"/>
        <v>75.7</v>
      </c>
      <c r="E77" s="12">
        <v>18.0</v>
      </c>
      <c r="F77" s="12">
        <v>23.0</v>
      </c>
      <c r="G77" s="12">
        <v>28.0</v>
      </c>
      <c r="H77" s="12">
        <v>22.0</v>
      </c>
      <c r="I77" s="12"/>
      <c r="J77" s="12"/>
      <c r="K77" s="12"/>
      <c r="L77" s="12">
        <v>19.0</v>
      </c>
      <c r="M77" s="12"/>
      <c r="N77" s="12"/>
      <c r="O77" s="12"/>
      <c r="P77" s="12"/>
      <c r="Q77" s="18"/>
      <c r="R77" s="18"/>
      <c r="S77" s="19" t="s">
        <v>272</v>
      </c>
      <c r="T77" s="11"/>
      <c r="U77" s="11"/>
      <c r="V77" s="11"/>
      <c r="W77" s="11"/>
      <c r="X77" s="11"/>
    </row>
    <row r="78">
      <c r="A78" s="11"/>
      <c r="B78" s="12" t="s">
        <v>274</v>
      </c>
      <c r="C78" s="12" t="s">
        <v>275</v>
      </c>
      <c r="D78" s="17">
        <f t="shared" si="13"/>
        <v>72</v>
      </c>
      <c r="E78" s="12"/>
      <c r="F78" s="12">
        <v>25.0</v>
      </c>
      <c r="G78" s="12">
        <v>34.0</v>
      </c>
      <c r="H78" s="12">
        <v>21.0</v>
      </c>
      <c r="I78" s="12"/>
      <c r="J78" s="12"/>
      <c r="K78" s="12"/>
      <c r="L78" s="12"/>
      <c r="M78" s="12"/>
      <c r="N78" s="12"/>
      <c r="O78" s="12"/>
      <c r="P78" s="12"/>
      <c r="Q78" s="18"/>
      <c r="R78" s="18"/>
      <c r="S78" s="19" t="s">
        <v>276</v>
      </c>
      <c r="T78" s="11"/>
      <c r="U78" s="11"/>
      <c r="V78" s="11"/>
      <c r="W78" s="11"/>
      <c r="X78" s="11"/>
    </row>
    <row r="79">
      <c r="A79" s="11"/>
      <c r="B79" s="12" t="s">
        <v>277</v>
      </c>
      <c r="C79" s="12" t="s">
        <v>202</v>
      </c>
      <c r="D79" s="17">
        <f t="shared" si="13"/>
        <v>68.5</v>
      </c>
      <c r="E79" s="12">
        <v>31.0</v>
      </c>
      <c r="F79" s="12">
        <v>21.0</v>
      </c>
      <c r="G79" s="12">
        <v>25.0</v>
      </c>
      <c r="H79" s="12"/>
      <c r="I79" s="12"/>
      <c r="J79" s="12">
        <v>17.0</v>
      </c>
      <c r="K79" s="12"/>
      <c r="L79" s="12"/>
      <c r="M79" s="12"/>
      <c r="N79" s="12"/>
      <c r="O79" s="12"/>
      <c r="P79" s="12"/>
      <c r="Q79" s="18"/>
      <c r="R79" s="18"/>
      <c r="S79" s="19" t="s">
        <v>278</v>
      </c>
      <c r="T79" s="11"/>
      <c r="U79" s="11"/>
      <c r="V79" s="11"/>
      <c r="W79" s="11"/>
      <c r="X79" s="11"/>
    </row>
    <row r="80">
      <c r="A80" s="11"/>
      <c r="B80" s="12" t="s">
        <v>280</v>
      </c>
      <c r="C80" s="12" t="s">
        <v>281</v>
      </c>
      <c r="D80" s="17">
        <f t="shared" si="13"/>
        <v>65.3</v>
      </c>
      <c r="E80" s="12">
        <v>33.0</v>
      </c>
      <c r="F80" s="12">
        <v>23.0</v>
      </c>
      <c r="G80" s="12">
        <v>28.0</v>
      </c>
      <c r="H80" s="12">
        <v>24.0</v>
      </c>
      <c r="I80" s="12"/>
      <c r="J80" s="12"/>
      <c r="K80" s="12"/>
      <c r="L80" s="12"/>
      <c r="M80" s="12"/>
      <c r="N80" s="12"/>
      <c r="O80" s="12"/>
      <c r="P80" s="12"/>
      <c r="Q80" s="18"/>
      <c r="R80" s="18" t="s">
        <v>195</v>
      </c>
      <c r="S80" s="19" t="s">
        <v>282</v>
      </c>
      <c r="T80" s="11"/>
      <c r="U80" s="11"/>
      <c r="V80" s="11"/>
      <c r="W80" s="11"/>
      <c r="X80" s="11"/>
    </row>
    <row r="81">
      <c r="A81" s="2" t="s">
        <v>283</v>
      </c>
      <c r="B81" s="11"/>
      <c r="C81" s="11"/>
      <c r="D81" s="17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3"/>
      <c r="R81" s="13"/>
      <c r="S81" s="22"/>
      <c r="T81" s="11"/>
      <c r="U81" s="11"/>
      <c r="V81" s="11"/>
      <c r="W81" s="11"/>
      <c r="X81" s="11"/>
    </row>
    <row r="82">
      <c r="A82" s="11"/>
      <c r="B82" s="12" t="s">
        <v>284</v>
      </c>
      <c r="C82" s="12" t="s">
        <v>28</v>
      </c>
      <c r="D82" s="17" t="s">
        <v>285</v>
      </c>
      <c r="E82" s="12">
        <v>12.0</v>
      </c>
      <c r="F82" s="12">
        <v>8.0</v>
      </c>
      <c r="G82" s="12">
        <v>46.0</v>
      </c>
      <c r="H82" s="12">
        <v>26.0</v>
      </c>
      <c r="I82" s="12"/>
      <c r="J82" s="12">
        <v>22.0</v>
      </c>
      <c r="K82" s="12"/>
      <c r="L82" s="12"/>
      <c r="M82" s="12"/>
      <c r="N82" s="12">
        <v>1.0</v>
      </c>
      <c r="O82" s="12">
        <v>1.0</v>
      </c>
      <c r="P82" s="12">
        <v>1.0</v>
      </c>
      <c r="Q82" s="18" t="s">
        <v>31</v>
      </c>
      <c r="R82" s="28" t="s">
        <v>36</v>
      </c>
      <c r="S82" s="19" t="s">
        <v>286</v>
      </c>
      <c r="T82" s="12"/>
      <c r="U82" s="11"/>
      <c r="V82" s="11"/>
      <c r="W82" s="11"/>
      <c r="X82" s="11"/>
      <c r="Y82" s="11"/>
    </row>
    <row r="83">
      <c r="A83" s="11"/>
      <c r="B83" s="12" t="s">
        <v>287</v>
      </c>
      <c r="C83" s="12" t="s">
        <v>288</v>
      </c>
      <c r="D83" s="17">
        <f t="shared" ref="D83:D90" si="14">(F83*1.1)+(G83)+(H83*0.5)+(I83*0.8)+(J83*1.2)+(L83*0.6)+(M83*50.5)+(N83*8.8)+(O83*8.8)+(P83*8.8)</f>
        <v>109.3</v>
      </c>
      <c r="E83" s="12">
        <v>27.0</v>
      </c>
      <c r="F83" s="12">
        <v>29.0</v>
      </c>
      <c r="G83" s="12">
        <v>36.0</v>
      </c>
      <c r="H83" s="12"/>
      <c r="I83" s="12"/>
      <c r="J83" s="12"/>
      <c r="K83" s="12"/>
      <c r="L83" s="12">
        <v>25.0</v>
      </c>
      <c r="M83" s="12"/>
      <c r="N83" s="12">
        <v>1.0</v>
      </c>
      <c r="O83" s="12">
        <v>1.0</v>
      </c>
      <c r="P83" s="12">
        <v>1.0</v>
      </c>
      <c r="Q83" s="18" t="s">
        <v>289</v>
      </c>
      <c r="R83" s="17"/>
      <c r="S83" s="19" t="s">
        <v>290</v>
      </c>
      <c r="T83" s="12"/>
      <c r="U83" s="11"/>
      <c r="V83" s="11"/>
      <c r="W83" s="11"/>
      <c r="X83" s="11"/>
      <c r="Y83" s="11"/>
    </row>
    <row r="84">
      <c r="A84" s="11"/>
      <c r="B84" s="12" t="s">
        <v>291</v>
      </c>
      <c r="C84" s="12" t="s">
        <v>292</v>
      </c>
      <c r="D84" s="17">
        <f t="shared" si="14"/>
        <v>95.6</v>
      </c>
      <c r="E84" s="12">
        <v>20.0</v>
      </c>
      <c r="F84" s="12">
        <v>22.0</v>
      </c>
      <c r="G84" s="12">
        <v>36.0</v>
      </c>
      <c r="H84" s="12"/>
      <c r="I84" s="12"/>
      <c r="J84" s="12"/>
      <c r="K84" s="12"/>
      <c r="L84" s="12">
        <v>15.0</v>
      </c>
      <c r="M84" s="12"/>
      <c r="N84" s="12"/>
      <c r="O84" s="12">
        <v>1.0</v>
      </c>
      <c r="P84" s="12">
        <v>2.0</v>
      </c>
      <c r="Q84" s="18" t="s">
        <v>39</v>
      </c>
      <c r="R84" s="17"/>
      <c r="S84" s="19" t="s">
        <v>293</v>
      </c>
      <c r="T84" s="12"/>
      <c r="U84" s="11"/>
      <c r="V84" s="11"/>
      <c r="W84" s="11"/>
      <c r="X84" s="11"/>
      <c r="Y84" s="11"/>
    </row>
    <row r="85">
      <c r="A85" s="21" t="s">
        <v>46</v>
      </c>
      <c r="B85" s="12" t="s">
        <v>294</v>
      </c>
      <c r="C85" s="12" t="s">
        <v>146</v>
      </c>
      <c r="D85" s="17">
        <f t="shared" si="14"/>
        <v>94.2</v>
      </c>
      <c r="E85" s="12">
        <v>25.0</v>
      </c>
      <c r="F85" s="12">
        <v>30.0</v>
      </c>
      <c r="G85" s="12">
        <v>42.0</v>
      </c>
      <c r="H85" s="12">
        <v>18.0</v>
      </c>
      <c r="I85" s="12"/>
      <c r="J85" s="12"/>
      <c r="K85" s="12"/>
      <c r="L85" s="12">
        <v>17.0</v>
      </c>
      <c r="M85" s="12"/>
      <c r="N85" s="12"/>
      <c r="O85" s="12"/>
      <c r="P85" s="12"/>
      <c r="Q85" s="18"/>
      <c r="R85" s="18"/>
      <c r="S85" s="19" t="s">
        <v>295</v>
      </c>
      <c r="T85" s="11"/>
      <c r="U85" s="11"/>
      <c r="V85" s="11"/>
      <c r="W85" s="11"/>
      <c r="X85" s="11"/>
    </row>
    <row r="86">
      <c r="A86" s="21" t="s">
        <v>46</v>
      </c>
      <c r="B86" s="12" t="s">
        <v>296</v>
      </c>
      <c r="C86" s="12" t="s">
        <v>146</v>
      </c>
      <c r="D86" s="17">
        <f t="shared" si="14"/>
        <v>89.7</v>
      </c>
      <c r="E86" s="12">
        <v>42.0</v>
      </c>
      <c r="F86" s="12">
        <v>33.0</v>
      </c>
      <c r="G86" s="12">
        <v>39.0</v>
      </c>
      <c r="H86" s="12"/>
      <c r="I86" s="12"/>
      <c r="J86" s="12">
        <v>12.0</v>
      </c>
      <c r="K86" s="12"/>
      <c r="L86" s="12"/>
      <c r="M86" s="12"/>
      <c r="N86" s="12"/>
      <c r="O86" s="12"/>
      <c r="P86" s="12"/>
      <c r="Q86" s="18"/>
      <c r="R86" s="18"/>
      <c r="S86" s="19" t="s">
        <v>297</v>
      </c>
      <c r="T86" s="11"/>
      <c r="U86" s="11"/>
      <c r="V86" s="11"/>
      <c r="W86" s="11"/>
      <c r="X86" s="11"/>
    </row>
    <row r="87">
      <c r="A87" s="11"/>
      <c r="B87" s="12" t="s">
        <v>298</v>
      </c>
      <c r="C87" s="12" t="s">
        <v>299</v>
      </c>
      <c r="D87" s="17">
        <f t="shared" si="14"/>
        <v>88.1</v>
      </c>
      <c r="E87" s="12">
        <v>37.0</v>
      </c>
      <c r="F87" s="12">
        <v>22.0</v>
      </c>
      <c r="G87" s="12">
        <v>26.0</v>
      </c>
      <c r="H87" s="12">
        <v>23.0</v>
      </c>
      <c r="I87" s="12"/>
      <c r="J87" s="12"/>
      <c r="K87" s="12"/>
      <c r="L87" s="12"/>
      <c r="M87" s="12"/>
      <c r="N87" s="12"/>
      <c r="O87" s="12">
        <v>2.0</v>
      </c>
      <c r="P87" s="12">
        <v>1.0</v>
      </c>
      <c r="Q87" s="18" t="s">
        <v>39</v>
      </c>
      <c r="R87" s="18"/>
      <c r="S87" s="19" t="s">
        <v>300</v>
      </c>
      <c r="T87" s="11"/>
      <c r="U87" s="11"/>
      <c r="V87" s="11"/>
      <c r="W87" s="11"/>
      <c r="X87" s="11"/>
    </row>
    <row r="88">
      <c r="A88" s="11"/>
      <c r="B88" s="12" t="s">
        <v>301</v>
      </c>
      <c r="C88" s="12" t="s">
        <v>302</v>
      </c>
      <c r="D88" s="17">
        <f t="shared" si="14"/>
        <v>86.2</v>
      </c>
      <c r="E88" s="12">
        <v>32.0</v>
      </c>
      <c r="F88" s="12">
        <v>28.0</v>
      </c>
      <c r="G88" s="12">
        <v>29.0</v>
      </c>
      <c r="H88" s="12"/>
      <c r="I88" s="12"/>
      <c r="J88" s="12"/>
      <c r="K88" s="12"/>
      <c r="L88" s="12"/>
      <c r="M88" s="12"/>
      <c r="N88" s="12">
        <v>1.0</v>
      </c>
      <c r="O88" s="12">
        <v>1.0</v>
      </c>
      <c r="P88" s="12">
        <v>1.0</v>
      </c>
      <c r="Q88" s="18" t="s">
        <v>39</v>
      </c>
      <c r="R88" s="17"/>
      <c r="S88" s="19" t="s">
        <v>303</v>
      </c>
      <c r="T88" s="12"/>
      <c r="U88" s="11"/>
      <c r="V88" s="11"/>
      <c r="W88" s="11"/>
      <c r="X88" s="11"/>
      <c r="Y88" s="11"/>
    </row>
    <row r="89">
      <c r="A89" s="11"/>
      <c r="B89" s="12" t="s">
        <v>305</v>
      </c>
      <c r="C89" s="12" t="s">
        <v>306</v>
      </c>
      <c r="D89" s="17">
        <f t="shared" si="14"/>
        <v>84.8</v>
      </c>
      <c r="E89" s="12"/>
      <c r="F89" s="12">
        <v>28.0</v>
      </c>
      <c r="G89" s="12">
        <v>33.0</v>
      </c>
      <c r="H89" s="12">
        <v>42.0</v>
      </c>
      <c r="I89" s="12"/>
      <c r="J89" s="12"/>
      <c r="K89" s="12"/>
      <c r="L89" s="12"/>
      <c r="M89" s="12"/>
      <c r="N89" s="12"/>
      <c r="O89" s="12"/>
      <c r="P89" s="12"/>
      <c r="Q89" s="18"/>
      <c r="R89" s="18"/>
      <c r="S89" s="19" t="s">
        <v>307</v>
      </c>
      <c r="T89" s="11"/>
      <c r="U89" s="11"/>
      <c r="V89" s="11"/>
      <c r="W89" s="11"/>
      <c r="X89" s="11"/>
    </row>
    <row r="90">
      <c r="A90" s="21" t="s">
        <v>43</v>
      </c>
      <c r="B90" s="16" t="s">
        <v>308</v>
      </c>
      <c r="C90" s="12" t="s">
        <v>45</v>
      </c>
      <c r="D90" s="17">
        <f t="shared" si="14"/>
        <v>83.5</v>
      </c>
      <c r="E90" s="12">
        <v>54.0</v>
      </c>
      <c r="F90" s="12">
        <v>25.0</v>
      </c>
      <c r="G90" s="12">
        <v>42.0</v>
      </c>
      <c r="H90" s="12">
        <v>28.0</v>
      </c>
      <c r="I90" s="12"/>
      <c r="J90" s="12"/>
      <c r="K90" s="12"/>
      <c r="L90" s="12"/>
      <c r="M90" s="12"/>
      <c r="N90" s="12"/>
      <c r="O90" s="12"/>
      <c r="P90" s="12"/>
      <c r="Q90" s="18"/>
      <c r="R90" s="18" t="s">
        <v>50</v>
      </c>
      <c r="S90" s="31" t="s">
        <v>309</v>
      </c>
      <c r="T90" s="11"/>
      <c r="U90" s="11"/>
      <c r="V90" s="11"/>
      <c r="W90" s="11"/>
      <c r="X90" s="11"/>
    </row>
    <row r="91">
      <c r="A91" s="21" t="s">
        <v>46</v>
      </c>
      <c r="B91" s="12" t="s">
        <v>310</v>
      </c>
      <c r="C91" s="12" t="s">
        <v>72</v>
      </c>
      <c r="D91" s="17" t="s">
        <v>311</v>
      </c>
      <c r="E91" s="12">
        <v>34.0</v>
      </c>
      <c r="F91" s="12">
        <v>32.0</v>
      </c>
      <c r="G91" s="12">
        <v>33.0</v>
      </c>
      <c r="H91" s="12">
        <v>21.0</v>
      </c>
      <c r="I91" s="12"/>
      <c r="J91" s="12"/>
      <c r="K91" s="12"/>
      <c r="L91" s="12"/>
      <c r="M91" s="12"/>
      <c r="N91" s="12"/>
      <c r="O91" s="12"/>
      <c r="P91" s="12"/>
      <c r="Q91" s="18"/>
      <c r="R91" s="18" t="s">
        <v>67</v>
      </c>
      <c r="S91" s="19" t="s">
        <v>312</v>
      </c>
      <c r="T91" s="11"/>
      <c r="U91" s="11"/>
      <c r="V91" s="11"/>
      <c r="W91" s="11"/>
      <c r="X91" s="11"/>
    </row>
    <row r="92">
      <c r="A92" s="2" t="s">
        <v>313</v>
      </c>
      <c r="B92" s="11"/>
      <c r="C92" s="11"/>
      <c r="D92" s="17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3"/>
      <c r="R92" s="13"/>
      <c r="S92" s="22"/>
      <c r="T92" s="11"/>
      <c r="U92" s="11"/>
      <c r="V92" s="11"/>
      <c r="W92" s="11"/>
      <c r="X92" s="11"/>
    </row>
    <row r="93">
      <c r="A93" s="11"/>
      <c r="B93" s="12" t="s">
        <v>314</v>
      </c>
      <c r="C93" s="12" t="s">
        <v>315</v>
      </c>
      <c r="D93" s="17">
        <f t="shared" ref="D93:D98" si="15">(F93*1.1)+(G93)+(H93*0.5)+(I93*0.8)+(J93*1.2)+(L93*0.6)+(M93*50.5)+(N93*8.8)+(O93*8.8)+(P93*8.8)</f>
        <v>78.9</v>
      </c>
      <c r="E93" s="12">
        <v>27.0</v>
      </c>
      <c r="F93" s="12">
        <v>27.0</v>
      </c>
      <c r="G93" s="12">
        <v>33.0</v>
      </c>
      <c r="H93" s="12"/>
      <c r="I93" s="12"/>
      <c r="J93" s="12"/>
      <c r="K93" s="12"/>
      <c r="L93" s="12">
        <v>27.0</v>
      </c>
      <c r="M93" s="12"/>
      <c r="N93" s="12"/>
      <c r="O93" s="12"/>
      <c r="P93" s="12"/>
      <c r="Q93" s="18"/>
      <c r="R93" s="18"/>
      <c r="S93" s="19" t="s">
        <v>316</v>
      </c>
      <c r="T93" s="11"/>
      <c r="U93" s="11"/>
      <c r="V93" s="11"/>
      <c r="W93" s="11"/>
      <c r="X93" s="11"/>
    </row>
    <row r="94">
      <c r="A94" s="11"/>
      <c r="B94" s="12" t="s">
        <v>317</v>
      </c>
      <c r="C94" s="12" t="s">
        <v>318</v>
      </c>
      <c r="D94" s="17">
        <f t="shared" si="15"/>
        <v>73.2</v>
      </c>
      <c r="E94" s="12">
        <v>27.0</v>
      </c>
      <c r="F94" s="12">
        <v>24.0</v>
      </c>
      <c r="G94" s="12">
        <v>30.0</v>
      </c>
      <c r="H94" s="12"/>
      <c r="I94" s="12"/>
      <c r="J94" s="12">
        <v>14.0</v>
      </c>
      <c r="K94" s="12"/>
      <c r="L94" s="12"/>
      <c r="M94" s="12"/>
      <c r="N94" s="12"/>
      <c r="O94" s="12"/>
      <c r="P94" s="12"/>
      <c r="Q94" s="18"/>
      <c r="R94" s="18"/>
      <c r="S94" s="19" t="s">
        <v>319</v>
      </c>
      <c r="T94" s="11"/>
      <c r="U94" s="11"/>
      <c r="V94" s="11"/>
      <c r="W94" s="11"/>
      <c r="X94" s="11"/>
    </row>
    <row r="95">
      <c r="A95" s="11"/>
      <c r="B95" s="12" t="s">
        <v>320</v>
      </c>
      <c r="C95" s="12" t="s">
        <v>321</v>
      </c>
      <c r="D95" s="17">
        <f t="shared" si="15"/>
        <v>67.9</v>
      </c>
      <c r="E95" s="12">
        <v>36.0</v>
      </c>
      <c r="F95" s="12">
        <v>29.0</v>
      </c>
      <c r="G95" s="12">
        <v>36.0</v>
      </c>
      <c r="H95" s="12"/>
      <c r="I95" s="12"/>
      <c r="J95" s="12"/>
      <c r="K95" s="12"/>
      <c r="L95" s="12"/>
      <c r="M95" s="12"/>
      <c r="N95" s="12"/>
      <c r="O95" s="12"/>
      <c r="P95" s="12"/>
      <c r="Q95" s="18"/>
      <c r="R95" s="18"/>
      <c r="S95" s="19" t="s">
        <v>322</v>
      </c>
      <c r="T95" s="11"/>
      <c r="U95" s="11"/>
      <c r="V95" s="11"/>
      <c r="W95" s="11"/>
      <c r="X95" s="11"/>
    </row>
    <row r="96">
      <c r="A96" s="11"/>
      <c r="B96" s="12" t="s">
        <v>324</v>
      </c>
      <c r="C96" s="12" t="s">
        <v>325</v>
      </c>
      <c r="D96" s="17">
        <f t="shared" si="15"/>
        <v>65.3</v>
      </c>
      <c r="E96" s="12">
        <v>33.0</v>
      </c>
      <c r="F96" s="12">
        <v>23.0</v>
      </c>
      <c r="G96" s="12">
        <v>28.0</v>
      </c>
      <c r="H96" s="12">
        <v>24.0</v>
      </c>
      <c r="I96" s="12"/>
      <c r="J96" s="12"/>
      <c r="K96" s="12"/>
      <c r="L96" s="12"/>
      <c r="M96" s="12"/>
      <c r="N96" s="12"/>
      <c r="O96" s="12"/>
      <c r="P96" s="12"/>
      <c r="Q96" s="18"/>
      <c r="R96" s="18" t="s">
        <v>195</v>
      </c>
      <c r="S96" s="19" t="s">
        <v>326</v>
      </c>
      <c r="T96" s="11"/>
      <c r="U96" s="11"/>
      <c r="V96" s="11"/>
      <c r="W96" s="11"/>
      <c r="X96" s="11"/>
    </row>
    <row r="97">
      <c r="A97" s="11"/>
      <c r="B97" s="12" t="s">
        <v>327</v>
      </c>
      <c r="C97" s="12" t="s">
        <v>328</v>
      </c>
      <c r="D97" s="17">
        <f t="shared" si="15"/>
        <v>61.3</v>
      </c>
      <c r="E97" s="12">
        <v>27.0</v>
      </c>
      <c r="F97" s="12">
        <v>17.0</v>
      </c>
      <c r="G97" s="12">
        <v>21.0</v>
      </c>
      <c r="H97" s="12"/>
      <c r="I97" s="12"/>
      <c r="J97" s="12">
        <v>18.0</v>
      </c>
      <c r="K97" s="12"/>
      <c r="L97" s="12"/>
      <c r="M97" s="12"/>
      <c r="N97" s="12"/>
      <c r="O97" s="12"/>
      <c r="P97" s="12"/>
      <c r="Q97" s="18"/>
      <c r="R97" s="18"/>
      <c r="S97" s="19" t="s">
        <v>329</v>
      </c>
      <c r="T97" s="11"/>
      <c r="U97" s="11"/>
      <c r="V97" s="11"/>
      <c r="W97" s="11"/>
      <c r="X97" s="11"/>
    </row>
    <row r="98">
      <c r="A98" s="11"/>
      <c r="B98" s="12" t="s">
        <v>330</v>
      </c>
      <c r="C98" s="12" t="s">
        <v>55</v>
      </c>
      <c r="D98" s="17">
        <f t="shared" si="15"/>
        <v>65.9</v>
      </c>
      <c r="E98" s="12">
        <v>24.0</v>
      </c>
      <c r="F98" s="12">
        <v>18.0</v>
      </c>
      <c r="G98" s="12">
        <v>20.0</v>
      </c>
      <c r="H98" s="12">
        <v>17.0</v>
      </c>
      <c r="I98" s="12"/>
      <c r="J98" s="12"/>
      <c r="K98" s="12"/>
      <c r="L98" s="12"/>
      <c r="M98" s="12"/>
      <c r="N98" s="12">
        <v>1.0</v>
      </c>
      <c r="O98" s="12">
        <v>1.0</v>
      </c>
      <c r="P98" s="12"/>
      <c r="Q98" s="18" t="s">
        <v>331</v>
      </c>
      <c r="R98" s="18"/>
      <c r="S98" s="19" t="s">
        <v>332</v>
      </c>
      <c r="T98" s="11"/>
      <c r="U98" s="11"/>
      <c r="V98" s="11"/>
      <c r="W98" s="11"/>
      <c r="X98" s="11"/>
    </row>
    <row r="99">
      <c r="A99" s="2" t="s">
        <v>333</v>
      </c>
      <c r="B99" s="11"/>
      <c r="C99" s="11"/>
      <c r="D99" s="17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3"/>
      <c r="R99" s="13"/>
      <c r="S99" s="22"/>
      <c r="T99" s="11"/>
      <c r="U99" s="11"/>
      <c r="V99" s="11"/>
      <c r="W99" s="11"/>
      <c r="X99" s="11"/>
    </row>
    <row r="100">
      <c r="A100" s="11"/>
      <c r="B100" s="12" t="s">
        <v>334</v>
      </c>
      <c r="C100" s="12" t="s">
        <v>335</v>
      </c>
      <c r="D100" s="17">
        <f t="shared" ref="D100:D102" si="16">(F100*1.1)+(G100)+(H100*0.5)+(I100*0.8)+(J100*1.2)+(L100*0.6)+(M100*50.5)+(N100*8.8)+(O100*8.8)+(P100*8.8)</f>
        <v>56.4</v>
      </c>
      <c r="E100" s="12">
        <v>13.0</v>
      </c>
      <c r="F100" s="12">
        <v>14.0</v>
      </c>
      <c r="G100" s="12">
        <v>22.0</v>
      </c>
      <c r="H100" s="12">
        <v>14.0</v>
      </c>
      <c r="I100" s="12"/>
      <c r="J100" s="12">
        <v>10.0</v>
      </c>
      <c r="K100" s="12"/>
      <c r="L100" s="12"/>
      <c r="M100" s="12"/>
      <c r="N100" s="12"/>
      <c r="O100" s="12"/>
      <c r="P100" s="12"/>
      <c r="Q100" s="18"/>
      <c r="R100" s="18"/>
      <c r="S100" s="19" t="s">
        <v>337</v>
      </c>
      <c r="T100" s="11"/>
      <c r="U100" s="11"/>
      <c r="V100" s="11"/>
      <c r="W100" s="11"/>
      <c r="X100" s="11"/>
    </row>
    <row r="101">
      <c r="A101" s="11"/>
      <c r="B101" s="12" t="s">
        <v>338</v>
      </c>
      <c r="C101" s="12" t="s">
        <v>339</v>
      </c>
      <c r="D101" s="17">
        <f t="shared" si="16"/>
        <v>56.4</v>
      </c>
      <c r="E101" s="12"/>
      <c r="F101" s="12">
        <v>20.0</v>
      </c>
      <c r="G101" s="12">
        <v>23.0</v>
      </c>
      <c r="H101" s="12"/>
      <c r="I101" s="12"/>
      <c r="J101" s="12"/>
      <c r="K101" s="12"/>
      <c r="L101" s="12">
        <v>19.0</v>
      </c>
      <c r="M101" s="12"/>
      <c r="N101" s="12"/>
      <c r="O101" s="12"/>
      <c r="P101" s="12"/>
      <c r="Q101" s="18"/>
      <c r="R101" s="18"/>
      <c r="S101" s="19" t="s">
        <v>340</v>
      </c>
      <c r="T101" s="11"/>
      <c r="U101" s="11"/>
      <c r="V101" s="11"/>
      <c r="W101" s="11"/>
      <c r="X101" s="11"/>
    </row>
    <row r="102">
      <c r="A102" s="11"/>
      <c r="B102" s="12" t="s">
        <v>341</v>
      </c>
      <c r="C102" s="12" t="s">
        <v>342</v>
      </c>
      <c r="D102" s="17">
        <f t="shared" si="16"/>
        <v>53.7</v>
      </c>
      <c r="E102" s="12">
        <v>19.0</v>
      </c>
      <c r="F102" s="12">
        <v>17.0</v>
      </c>
      <c r="G102" s="12">
        <v>35.0</v>
      </c>
      <c r="H102" s="12"/>
      <c r="I102" s="12"/>
      <c r="J102" s="12"/>
      <c r="K102" s="12"/>
      <c r="L102" s="12"/>
      <c r="M102" s="12"/>
      <c r="N102" s="12"/>
      <c r="O102" s="12"/>
      <c r="P102" s="12"/>
      <c r="Q102" s="18"/>
      <c r="R102" s="18"/>
      <c r="S102" s="19" t="s">
        <v>343</v>
      </c>
      <c r="T102" s="11"/>
      <c r="U102" s="11"/>
      <c r="V102" s="11"/>
      <c r="W102" s="11"/>
      <c r="X102" s="11"/>
    </row>
    <row r="103">
      <c r="A103" s="11"/>
      <c r="B103" s="12" t="s">
        <v>344</v>
      </c>
      <c r="C103" s="12" t="s">
        <v>96</v>
      </c>
      <c r="D103" s="17" t="s">
        <v>345</v>
      </c>
      <c r="E103" s="12">
        <v>15.0</v>
      </c>
      <c r="F103" s="12">
        <v>14.0</v>
      </c>
      <c r="G103" s="12">
        <v>29.0</v>
      </c>
      <c r="H103" s="12"/>
      <c r="I103" s="12"/>
      <c r="J103" s="12"/>
      <c r="K103" s="12"/>
      <c r="L103" s="12">
        <v>13.0</v>
      </c>
      <c r="M103" s="12"/>
      <c r="N103" s="12"/>
      <c r="O103" s="12"/>
      <c r="P103" s="12"/>
      <c r="Q103" s="18"/>
      <c r="R103" s="18" t="s">
        <v>100</v>
      </c>
      <c r="S103" s="19" t="s">
        <v>346</v>
      </c>
      <c r="T103" s="11"/>
      <c r="U103" s="11"/>
      <c r="V103" s="11"/>
      <c r="W103" s="11"/>
      <c r="X103" s="11"/>
    </row>
    <row r="104">
      <c r="B104" s="12" t="s">
        <v>347</v>
      </c>
      <c r="C104" s="12" t="s">
        <v>98</v>
      </c>
      <c r="D104" s="17">
        <f t="shared" ref="D104:D109" si="17">(F104*1.1)+(G104)+(H104*0.5)+(I104*0.8)+(J104*1.2)+(L104*0.6)+(M104*50.5)+(N104*8.8)+(O104*8.8)+(P104*8.8)</f>
        <v>51.7</v>
      </c>
      <c r="E104" s="12">
        <v>16.0</v>
      </c>
      <c r="F104" s="12">
        <v>17.0</v>
      </c>
      <c r="G104" s="12">
        <v>23.0</v>
      </c>
      <c r="H104" s="12">
        <v>20.0</v>
      </c>
      <c r="I104" s="12"/>
      <c r="J104" s="12"/>
      <c r="K104" s="12"/>
      <c r="L104" s="12"/>
      <c r="M104" s="12"/>
      <c r="N104" s="12"/>
      <c r="O104" s="12"/>
      <c r="P104" s="12"/>
      <c r="Q104" s="18"/>
      <c r="R104" s="18"/>
      <c r="S104" s="31" t="s">
        <v>348</v>
      </c>
      <c r="T104" s="11"/>
      <c r="U104" s="11"/>
      <c r="V104" s="11"/>
      <c r="W104" s="11"/>
      <c r="X104" s="11"/>
    </row>
    <row r="105">
      <c r="A105" s="11"/>
      <c r="B105" s="12" t="s">
        <v>349</v>
      </c>
      <c r="C105" s="12" t="s">
        <v>350</v>
      </c>
      <c r="D105" s="17">
        <f t="shared" si="17"/>
        <v>50.5</v>
      </c>
      <c r="E105" s="12"/>
      <c r="F105" s="12">
        <v>15.0</v>
      </c>
      <c r="G105" s="12">
        <v>29.0</v>
      </c>
      <c r="H105" s="12">
        <v>10.0</v>
      </c>
      <c r="I105" s="12"/>
      <c r="J105" s="12"/>
      <c r="K105" s="12"/>
      <c r="L105" s="12"/>
      <c r="M105" s="12"/>
      <c r="N105" s="12"/>
      <c r="O105" s="12"/>
      <c r="P105" s="12"/>
      <c r="Q105" s="18"/>
      <c r="R105" s="18"/>
      <c r="S105" s="19" t="s">
        <v>351</v>
      </c>
      <c r="T105" s="11"/>
      <c r="U105" s="11"/>
      <c r="V105" s="11"/>
      <c r="W105" s="11"/>
      <c r="X105" s="11"/>
    </row>
    <row r="106">
      <c r="A106" s="11"/>
      <c r="B106" s="12" t="s">
        <v>352</v>
      </c>
      <c r="C106" s="12" t="s">
        <v>353</v>
      </c>
      <c r="D106" s="17">
        <f t="shared" si="17"/>
        <v>48.2</v>
      </c>
      <c r="E106" s="12">
        <v>30.0</v>
      </c>
      <c r="F106" s="12"/>
      <c r="G106" s="12">
        <v>23.0</v>
      </c>
      <c r="H106" s="12"/>
      <c r="I106" s="12"/>
      <c r="J106" s="12">
        <v>21.0</v>
      </c>
      <c r="K106" s="12"/>
      <c r="L106" s="12"/>
      <c r="M106" s="12"/>
      <c r="N106" s="12"/>
      <c r="O106" s="12"/>
      <c r="P106" s="12"/>
      <c r="Q106" s="18"/>
      <c r="R106" s="18"/>
      <c r="S106" s="19" t="s">
        <v>354</v>
      </c>
      <c r="T106" s="11"/>
      <c r="U106" s="11"/>
      <c r="V106" s="11"/>
      <c r="W106" s="11"/>
      <c r="X106" s="11"/>
    </row>
    <row r="107">
      <c r="A107" s="11"/>
      <c r="B107" s="12" t="s">
        <v>355</v>
      </c>
      <c r="C107" s="12" t="s">
        <v>356</v>
      </c>
      <c r="D107" s="17">
        <f t="shared" si="17"/>
        <v>42.4</v>
      </c>
      <c r="E107" s="12">
        <v>24.0</v>
      </c>
      <c r="F107" s="12"/>
      <c r="G107" s="12">
        <v>28.0</v>
      </c>
      <c r="H107" s="12"/>
      <c r="I107" s="12"/>
      <c r="J107" s="12">
        <v>12.0</v>
      </c>
      <c r="K107" s="12"/>
      <c r="L107" s="12"/>
      <c r="M107" s="12"/>
      <c r="N107" s="12"/>
      <c r="O107" s="12"/>
      <c r="P107" s="12"/>
      <c r="Q107" s="18"/>
      <c r="R107" s="18" t="s">
        <v>222</v>
      </c>
      <c r="S107" s="19" t="s">
        <v>357</v>
      </c>
      <c r="T107" s="11"/>
      <c r="U107" s="11"/>
      <c r="V107" s="11"/>
      <c r="W107" s="11"/>
      <c r="X107" s="11"/>
    </row>
    <row r="108">
      <c r="A108" s="11"/>
      <c r="B108" s="12" t="s">
        <v>358</v>
      </c>
      <c r="C108" s="12" t="s">
        <v>359</v>
      </c>
      <c r="D108" s="17">
        <f t="shared" si="17"/>
        <v>40</v>
      </c>
      <c r="E108" s="12">
        <v>24.0</v>
      </c>
      <c r="F108" s="12"/>
      <c r="G108" s="12">
        <v>34.0</v>
      </c>
      <c r="H108" s="12">
        <v>12.0</v>
      </c>
      <c r="I108" s="12"/>
      <c r="J108" s="12"/>
      <c r="K108" s="12"/>
      <c r="L108" s="12"/>
      <c r="M108" s="12"/>
      <c r="N108" s="12"/>
      <c r="O108" s="12"/>
      <c r="P108" s="12"/>
      <c r="Q108" s="18"/>
      <c r="R108" s="18"/>
      <c r="S108" s="19" t="s">
        <v>361</v>
      </c>
      <c r="T108" s="11"/>
      <c r="U108" s="11"/>
      <c r="V108" s="11"/>
      <c r="W108" s="11"/>
      <c r="X108" s="11"/>
    </row>
    <row r="109">
      <c r="A109" s="11"/>
      <c r="B109" s="12" t="s">
        <v>362</v>
      </c>
      <c r="C109" s="12" t="s">
        <v>339</v>
      </c>
      <c r="D109" s="17">
        <f t="shared" si="17"/>
        <v>33</v>
      </c>
      <c r="E109" s="12">
        <v>28.0</v>
      </c>
      <c r="F109" s="12"/>
      <c r="G109" s="12">
        <v>23.0</v>
      </c>
      <c r="H109" s="12">
        <v>20.0</v>
      </c>
      <c r="I109" s="12"/>
      <c r="J109" s="12"/>
      <c r="K109" s="12"/>
      <c r="L109" s="12"/>
      <c r="M109" s="12"/>
      <c r="N109" s="12"/>
      <c r="O109" s="12"/>
      <c r="P109" s="12"/>
      <c r="Q109" s="18"/>
      <c r="R109" s="18"/>
      <c r="S109" s="19" t="s">
        <v>363</v>
      </c>
      <c r="T109" s="11"/>
      <c r="U109" s="11"/>
      <c r="V109" s="11"/>
      <c r="W109" s="11"/>
      <c r="X109" s="11"/>
    </row>
    <row r="110">
      <c r="A110" s="2" t="s">
        <v>365</v>
      </c>
      <c r="B110" s="33" t="str">
        <f>HYPERLINK("http://web.archive.org/web/20081023121844/http://wiki.shadowpriest.com/index.php?title=SimulationCraft/Trinkets/Mage","Click Here for Trinket/Set Bonus Sims")</f>
        <v>Click Here for Trinket/Set Bonus Sims</v>
      </c>
      <c r="C110" s="11"/>
      <c r="D110" s="34" t="s">
        <v>367</v>
      </c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3"/>
      <c r="R110" s="13"/>
      <c r="S110" s="22"/>
      <c r="T110" s="11"/>
      <c r="U110" s="11"/>
      <c r="V110" s="11"/>
      <c r="W110" s="11"/>
      <c r="X110" s="11"/>
    </row>
    <row r="111">
      <c r="A111" s="11"/>
      <c r="B111" s="12" t="s">
        <v>368</v>
      </c>
      <c r="C111" s="16" t="s">
        <v>369</v>
      </c>
      <c r="D111" s="17">
        <v>80.0</v>
      </c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8"/>
      <c r="R111" s="18"/>
      <c r="S111" s="19" t="s">
        <v>370</v>
      </c>
      <c r="T111" s="12"/>
      <c r="U111" s="11"/>
      <c r="V111" s="11"/>
      <c r="W111" s="11"/>
      <c r="X111" s="11"/>
      <c r="Y111" s="11"/>
    </row>
    <row r="112">
      <c r="A112" s="11"/>
      <c r="B112" s="12" t="s">
        <v>371</v>
      </c>
      <c r="C112" s="12" t="s">
        <v>321</v>
      </c>
      <c r="D112" s="17">
        <v>78.1</v>
      </c>
      <c r="E112" s="12"/>
      <c r="F112" s="12"/>
      <c r="G112" s="12">
        <v>37.0</v>
      </c>
      <c r="H112" s="12"/>
      <c r="I112" s="12"/>
      <c r="J112" s="12"/>
      <c r="K112" s="12"/>
      <c r="L112" s="12"/>
      <c r="M112" s="12"/>
      <c r="N112" s="12"/>
      <c r="O112" s="12"/>
      <c r="P112" s="12"/>
      <c r="Q112" s="18"/>
      <c r="R112" s="18"/>
      <c r="S112" s="19" t="s">
        <v>372</v>
      </c>
      <c r="T112" s="12"/>
      <c r="U112" s="11"/>
      <c r="V112" s="11"/>
      <c r="W112" s="11"/>
      <c r="X112" s="11"/>
      <c r="Y112" s="11"/>
    </row>
    <row r="113">
      <c r="A113" s="11"/>
      <c r="B113" s="12" t="s">
        <v>373</v>
      </c>
      <c r="C113" s="12" t="s">
        <v>374</v>
      </c>
      <c r="D113" s="17" t="s">
        <v>375</v>
      </c>
      <c r="E113" s="12"/>
      <c r="F113" s="12"/>
      <c r="G113" s="12"/>
      <c r="H113" s="12"/>
      <c r="I113" s="12"/>
      <c r="J113" s="12">
        <v>32.0</v>
      </c>
      <c r="K113" s="12"/>
      <c r="L113" s="12"/>
      <c r="M113" s="12"/>
      <c r="N113" s="12"/>
      <c r="O113" s="12"/>
      <c r="P113" s="12"/>
      <c r="Q113" s="18"/>
      <c r="R113" s="18"/>
      <c r="S113" s="19" t="s">
        <v>376</v>
      </c>
      <c r="T113" s="12"/>
      <c r="U113" s="11"/>
      <c r="V113" s="11"/>
      <c r="W113" s="11"/>
      <c r="X113" s="11"/>
      <c r="Y113" s="11"/>
    </row>
    <row r="114">
      <c r="A114" s="11"/>
      <c r="B114" s="12" t="s">
        <v>377</v>
      </c>
      <c r="C114" s="12" t="s">
        <v>378</v>
      </c>
      <c r="D114" s="17">
        <v>71.3</v>
      </c>
      <c r="E114" s="12"/>
      <c r="F114" s="12"/>
      <c r="G114" s="12">
        <v>43.0</v>
      </c>
      <c r="H114" s="12"/>
      <c r="I114" s="12"/>
      <c r="J114" s="12"/>
      <c r="K114" s="12"/>
      <c r="L114" s="12"/>
      <c r="M114" s="12"/>
      <c r="N114" s="12"/>
      <c r="O114" s="12"/>
      <c r="P114" s="12"/>
      <c r="Q114" s="18"/>
      <c r="R114" s="18"/>
      <c r="S114" s="19" t="s">
        <v>379</v>
      </c>
      <c r="T114" s="12"/>
      <c r="U114" s="11"/>
      <c r="V114" s="11"/>
      <c r="W114" s="11"/>
      <c r="X114" s="11"/>
      <c r="Y114" s="11"/>
    </row>
    <row r="115">
      <c r="A115" s="11"/>
      <c r="B115" s="12" t="s">
        <v>380</v>
      </c>
      <c r="C115" s="12" t="s">
        <v>335</v>
      </c>
      <c r="D115" s="17" t="s">
        <v>381</v>
      </c>
      <c r="E115" s="12"/>
      <c r="F115" s="12"/>
      <c r="G115" s="12"/>
      <c r="H115" s="12"/>
      <c r="I115" s="12"/>
      <c r="J115" s="12">
        <v>25.0</v>
      </c>
      <c r="K115" s="12"/>
      <c r="L115" s="12"/>
      <c r="M115" s="12"/>
      <c r="N115" s="12"/>
      <c r="O115" s="12"/>
      <c r="P115" s="12"/>
      <c r="Q115" s="18"/>
      <c r="R115" s="18"/>
      <c r="S115" s="19" t="s">
        <v>382</v>
      </c>
      <c r="T115" s="11"/>
      <c r="U115" s="11"/>
      <c r="V115" s="11"/>
      <c r="W115" s="11"/>
      <c r="X115" s="11"/>
    </row>
    <row r="116">
      <c r="A116" s="11"/>
      <c r="B116" s="12" t="s">
        <v>383</v>
      </c>
      <c r="C116" s="12" t="s">
        <v>55</v>
      </c>
      <c r="D116" s="17">
        <v>54.9</v>
      </c>
      <c r="E116" s="12"/>
      <c r="F116" s="12"/>
      <c r="G116" s="12"/>
      <c r="H116" s="12">
        <v>30.0</v>
      </c>
      <c r="I116" s="12"/>
      <c r="J116" s="12"/>
      <c r="K116" s="12"/>
      <c r="L116" s="12"/>
      <c r="M116" s="12"/>
      <c r="N116" s="12"/>
      <c r="O116" s="12"/>
      <c r="P116" s="12"/>
      <c r="Q116" s="18"/>
      <c r="R116" s="18"/>
      <c r="S116" s="19" t="s">
        <v>384</v>
      </c>
      <c r="T116" s="12"/>
      <c r="U116" s="11"/>
      <c r="V116" s="11"/>
      <c r="W116" s="11"/>
      <c r="X116" s="11"/>
      <c r="Y116" s="11"/>
    </row>
    <row r="117">
      <c r="A117" s="11"/>
      <c r="B117" s="12" t="s">
        <v>385</v>
      </c>
      <c r="C117" s="12" t="s">
        <v>386</v>
      </c>
      <c r="D117" s="17">
        <v>43.2</v>
      </c>
      <c r="E117" s="12"/>
      <c r="F117" s="12"/>
      <c r="G117" s="12"/>
      <c r="H117" s="12">
        <v>32.0</v>
      </c>
      <c r="I117" s="12"/>
      <c r="J117" s="12"/>
      <c r="K117" s="12"/>
      <c r="L117" s="12"/>
      <c r="M117" s="12"/>
      <c r="N117" s="12"/>
      <c r="O117" s="12"/>
      <c r="P117" s="12"/>
      <c r="Q117" s="18"/>
      <c r="R117" s="18"/>
      <c r="S117" s="19" t="s">
        <v>387</v>
      </c>
      <c r="T117" s="12"/>
      <c r="U117" s="11"/>
      <c r="V117" s="11"/>
      <c r="W117" s="11"/>
      <c r="X117" s="11"/>
      <c r="Y117" s="11"/>
    </row>
    <row r="118">
      <c r="A118" s="11"/>
      <c r="B118" s="12" t="s">
        <v>388</v>
      </c>
      <c r="C118" s="12" t="s">
        <v>389</v>
      </c>
      <c r="D118" s="17">
        <v>36.6</v>
      </c>
      <c r="E118" s="12"/>
      <c r="F118" s="12"/>
      <c r="G118" s="12"/>
      <c r="H118" s="12">
        <v>26.0</v>
      </c>
      <c r="I118" s="12"/>
      <c r="J118" s="12"/>
      <c r="K118" s="12"/>
      <c r="L118" s="12"/>
      <c r="M118" s="12"/>
      <c r="N118" s="12"/>
      <c r="O118" s="12"/>
      <c r="P118" s="12"/>
      <c r="Q118" s="18"/>
      <c r="R118" s="18"/>
      <c r="S118" s="19" t="s">
        <v>390</v>
      </c>
      <c r="T118" s="12"/>
      <c r="U118" s="11"/>
      <c r="V118" s="11"/>
      <c r="W118" s="11"/>
      <c r="X118" s="11"/>
      <c r="Y118" s="11"/>
    </row>
    <row r="119">
      <c r="A119" s="11"/>
      <c r="B119" s="12" t="s">
        <v>391</v>
      </c>
      <c r="C119" s="12" t="s">
        <v>392</v>
      </c>
      <c r="D119" s="35"/>
      <c r="E119" s="12">
        <v>33.0</v>
      </c>
      <c r="F119" s="12">
        <v>23.0</v>
      </c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8"/>
      <c r="R119" s="18" t="s">
        <v>393</v>
      </c>
      <c r="S119" s="19" t="s">
        <v>394</v>
      </c>
      <c r="T119" s="12"/>
      <c r="U119" s="11"/>
      <c r="V119" s="11"/>
      <c r="W119" s="11"/>
      <c r="X119" s="11"/>
      <c r="Y119" s="11"/>
    </row>
    <row r="120">
      <c r="A120" s="2" t="s">
        <v>395</v>
      </c>
      <c r="B120" s="11"/>
      <c r="C120" s="11"/>
      <c r="D120" s="17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3"/>
      <c r="R120" s="13"/>
      <c r="S120" s="22"/>
      <c r="T120" s="11"/>
      <c r="U120" s="11"/>
      <c r="V120" s="11"/>
      <c r="W120" s="11"/>
      <c r="X120" s="11"/>
    </row>
    <row r="121">
      <c r="A121" s="11"/>
      <c r="B121" s="12" t="s">
        <v>396</v>
      </c>
      <c r="C121" s="12" t="s">
        <v>397</v>
      </c>
      <c r="D121" s="17">
        <f t="shared" ref="D121:D127" si="18">(F121*1.1)+(G121)+(H121*0.5)+(I121*0.8)+(J121*1.2)+(L121*0.6)+(M121*50.5)+(N121*8.8)+(O121*8.8)+(P121*8.8)</f>
        <v>33.6</v>
      </c>
      <c r="E121" s="12">
        <v>9.0</v>
      </c>
      <c r="F121" s="12">
        <v>10.0</v>
      </c>
      <c r="G121" s="12">
        <v>13.0</v>
      </c>
      <c r="H121" s="36"/>
      <c r="I121" s="36"/>
      <c r="J121" s="12">
        <v>8.0</v>
      </c>
      <c r="K121" s="36"/>
      <c r="L121" s="36"/>
      <c r="M121" s="36"/>
      <c r="N121" s="36"/>
      <c r="O121" s="36"/>
      <c r="P121" s="36"/>
      <c r="Q121" s="37"/>
      <c r="R121" s="37"/>
      <c r="S121" s="19" t="s">
        <v>399</v>
      </c>
      <c r="T121" s="11"/>
      <c r="U121" s="11"/>
      <c r="V121" s="11"/>
      <c r="W121" s="11"/>
      <c r="X121" s="11"/>
    </row>
    <row r="122">
      <c r="A122" s="11"/>
      <c r="B122" s="12" t="s">
        <v>400</v>
      </c>
      <c r="C122" s="12" t="s">
        <v>401</v>
      </c>
      <c r="D122" s="17">
        <f t="shared" si="18"/>
        <v>29.3</v>
      </c>
      <c r="E122" s="12">
        <v>9.0</v>
      </c>
      <c r="F122" s="12">
        <v>9.0</v>
      </c>
      <c r="G122" s="12">
        <v>11.0</v>
      </c>
      <c r="H122" s="36"/>
      <c r="I122" s="36"/>
      <c r="J122" s="12">
        <v>7.0</v>
      </c>
      <c r="K122" s="36"/>
      <c r="L122" s="36"/>
      <c r="M122" s="36"/>
      <c r="N122" s="36"/>
      <c r="O122" s="36"/>
      <c r="P122" s="36"/>
      <c r="Q122" s="37"/>
      <c r="R122" s="37"/>
      <c r="S122" s="19" t="s">
        <v>402</v>
      </c>
      <c r="T122" s="11"/>
      <c r="U122" s="11"/>
      <c r="V122" s="11"/>
      <c r="W122" s="11"/>
      <c r="X122" s="11"/>
    </row>
    <row r="123">
      <c r="B123" s="12" t="s">
        <v>403</v>
      </c>
      <c r="C123" s="16" t="s">
        <v>45</v>
      </c>
      <c r="D123" s="17">
        <f t="shared" si="18"/>
        <v>26.1</v>
      </c>
      <c r="E123" s="12">
        <v>15.0</v>
      </c>
      <c r="F123" s="12">
        <v>11.0</v>
      </c>
      <c r="G123" s="12">
        <v>14.0</v>
      </c>
      <c r="H123" s="12"/>
      <c r="I123" s="12"/>
      <c r="J123" s="12"/>
      <c r="K123" s="12"/>
      <c r="L123" s="12"/>
      <c r="M123" s="12"/>
      <c r="N123" s="12"/>
      <c r="O123" s="12"/>
      <c r="P123" s="12"/>
      <c r="Q123" s="18"/>
      <c r="R123" s="18" t="s">
        <v>404</v>
      </c>
      <c r="S123" s="19" t="s">
        <v>405</v>
      </c>
      <c r="T123" s="11"/>
      <c r="U123" s="11"/>
      <c r="V123" s="11"/>
      <c r="W123" s="11"/>
      <c r="X123" s="11"/>
    </row>
    <row r="124">
      <c r="A124" s="11"/>
      <c r="B124" s="12" t="s">
        <v>406</v>
      </c>
      <c r="C124" s="12" t="s">
        <v>72</v>
      </c>
      <c r="D124" s="17">
        <f t="shared" si="18"/>
        <v>25.5</v>
      </c>
      <c r="E124" s="12">
        <v>10.0</v>
      </c>
      <c r="F124" s="12"/>
      <c r="G124" s="12">
        <v>20.0</v>
      </c>
      <c r="H124" s="12">
        <v>11.0</v>
      </c>
      <c r="I124" s="12"/>
      <c r="J124" s="12"/>
      <c r="K124" s="12"/>
      <c r="L124" s="12"/>
      <c r="M124" s="12"/>
      <c r="N124" s="12"/>
      <c r="O124" s="12"/>
      <c r="P124" s="12"/>
      <c r="Q124" s="18"/>
      <c r="R124" s="18"/>
      <c r="S124" s="19" t="s">
        <v>407</v>
      </c>
      <c r="T124" s="11"/>
      <c r="U124" s="11"/>
      <c r="V124" s="11"/>
      <c r="W124" s="11"/>
      <c r="X124" s="11"/>
    </row>
    <row r="125">
      <c r="A125" s="11"/>
      <c r="B125" s="12" t="s">
        <v>409</v>
      </c>
      <c r="C125" s="12" t="s">
        <v>410</v>
      </c>
      <c r="D125" s="17">
        <f t="shared" si="18"/>
        <v>24.5</v>
      </c>
      <c r="E125" s="12">
        <v>9.0</v>
      </c>
      <c r="F125" s="12">
        <v>10.0</v>
      </c>
      <c r="G125" s="12">
        <v>8.0</v>
      </c>
      <c r="H125" s="12">
        <v>11.0</v>
      </c>
      <c r="I125" s="36"/>
      <c r="J125" s="36"/>
      <c r="K125" s="36"/>
      <c r="L125" s="36"/>
      <c r="M125" s="36"/>
      <c r="N125" s="36"/>
      <c r="O125" s="36"/>
      <c r="P125" s="36"/>
      <c r="Q125" s="37"/>
      <c r="R125" s="37"/>
      <c r="S125" s="19" t="s">
        <v>411</v>
      </c>
      <c r="T125" s="11"/>
      <c r="U125" s="11"/>
      <c r="V125" s="11"/>
      <c r="W125" s="11"/>
      <c r="X125" s="11"/>
    </row>
    <row r="126">
      <c r="A126" s="11"/>
      <c r="B126" s="12" t="s">
        <v>412</v>
      </c>
      <c r="C126" s="12" t="s">
        <v>414</v>
      </c>
      <c r="D126" s="17">
        <f t="shared" si="18"/>
        <v>21.8</v>
      </c>
      <c r="E126" s="12">
        <v>9.0</v>
      </c>
      <c r="F126" s="12"/>
      <c r="G126" s="12">
        <v>13.0</v>
      </c>
      <c r="H126" s="12"/>
      <c r="I126" s="12"/>
      <c r="J126" s="12"/>
      <c r="K126" s="12"/>
      <c r="L126" s="12"/>
      <c r="M126" s="12"/>
      <c r="N126" s="12"/>
      <c r="O126" s="12"/>
      <c r="P126" s="12">
        <v>1.0</v>
      </c>
      <c r="Q126" s="18" t="s">
        <v>221</v>
      </c>
      <c r="R126" s="18"/>
      <c r="S126" s="19" t="s">
        <v>415</v>
      </c>
      <c r="T126" s="11"/>
      <c r="U126" s="11"/>
      <c r="V126" s="11"/>
      <c r="W126" s="11"/>
      <c r="X126" s="11"/>
    </row>
    <row r="127">
      <c r="A127" s="11"/>
      <c r="B127" s="12" t="s">
        <v>416</v>
      </c>
      <c r="C127" s="12" t="s">
        <v>88</v>
      </c>
      <c r="D127" s="17">
        <f t="shared" si="18"/>
        <v>16</v>
      </c>
      <c r="E127" s="12">
        <v>19.0</v>
      </c>
      <c r="F127" s="36"/>
      <c r="G127" s="12">
        <v>16.0</v>
      </c>
      <c r="H127" s="36"/>
      <c r="I127" s="36"/>
      <c r="J127" s="36"/>
      <c r="K127" s="36"/>
      <c r="L127" s="36"/>
      <c r="M127" s="36"/>
      <c r="N127" s="36"/>
      <c r="O127" s="36"/>
      <c r="P127" s="36"/>
      <c r="Q127" s="37"/>
      <c r="R127" s="37"/>
      <c r="S127" s="19" t="s">
        <v>417</v>
      </c>
      <c r="T127" s="11"/>
      <c r="U127" s="11"/>
      <c r="V127" s="11"/>
      <c r="W127" s="11"/>
      <c r="X127" s="11"/>
    </row>
    <row r="128">
      <c r="A128" s="11"/>
      <c r="B128" s="12"/>
      <c r="C128" s="12"/>
      <c r="D128" s="17"/>
      <c r="E128" s="12"/>
      <c r="F128" s="36"/>
      <c r="G128" s="12"/>
      <c r="H128" s="36"/>
      <c r="I128" s="36"/>
      <c r="J128" s="36"/>
      <c r="K128" s="36"/>
      <c r="L128" s="36"/>
      <c r="M128" s="36"/>
      <c r="N128" s="36"/>
      <c r="O128" s="36"/>
      <c r="P128" s="36"/>
      <c r="Q128" s="37"/>
      <c r="R128" s="37"/>
      <c r="S128" s="38"/>
      <c r="T128" s="11"/>
      <c r="U128" s="11"/>
      <c r="V128" s="11"/>
      <c r="W128" s="11"/>
      <c r="X128" s="11"/>
    </row>
    <row r="129">
      <c r="A129" s="3"/>
      <c r="B129" s="39"/>
      <c r="C129" s="39"/>
      <c r="D129" s="40"/>
      <c r="E129" s="2" t="s">
        <v>4</v>
      </c>
      <c r="F129" s="3" t="s">
        <v>5</v>
      </c>
      <c r="G129" s="3" t="s">
        <v>6</v>
      </c>
      <c r="H129" s="3" t="s">
        <v>7</v>
      </c>
      <c r="I129" s="3" t="s">
        <v>8</v>
      </c>
      <c r="J129" s="2" t="s">
        <v>9</v>
      </c>
      <c r="K129" s="3" t="s">
        <v>10</v>
      </c>
      <c r="L129" s="3" t="s">
        <v>11</v>
      </c>
      <c r="M129" s="3" t="s">
        <v>12</v>
      </c>
      <c r="N129" s="3" t="s">
        <v>13</v>
      </c>
      <c r="O129" s="3" t="s">
        <v>14</v>
      </c>
      <c r="P129" s="3" t="s">
        <v>15</v>
      </c>
      <c r="Q129" s="41" t="s">
        <v>16</v>
      </c>
      <c r="R129" s="3" t="s">
        <v>17</v>
      </c>
      <c r="S129" s="42" t="s">
        <v>18</v>
      </c>
      <c r="T129" s="2"/>
      <c r="U129" s="43"/>
      <c r="V129" s="39"/>
      <c r="W129" s="39"/>
      <c r="X129" s="39"/>
    </row>
    <row r="130">
      <c r="A130" s="44" t="s">
        <v>419</v>
      </c>
      <c r="B130" s="24"/>
      <c r="C130" s="24"/>
      <c r="D130" s="17"/>
      <c r="E130" s="24"/>
      <c r="F130" s="24"/>
      <c r="G130" s="20"/>
      <c r="H130" s="24"/>
      <c r="I130" s="24"/>
      <c r="J130" s="24"/>
      <c r="K130" s="24"/>
      <c r="L130" s="24"/>
      <c r="M130" s="24"/>
      <c r="N130" s="24"/>
      <c r="O130" s="24"/>
      <c r="P130" s="24"/>
      <c r="Q130" s="25"/>
      <c r="R130" s="25"/>
      <c r="S130" s="38"/>
      <c r="T130" s="24"/>
      <c r="U130" s="45"/>
      <c r="V130" s="24"/>
      <c r="W130" s="24"/>
      <c r="X130" s="46"/>
    </row>
    <row r="131">
      <c r="A131" s="11"/>
      <c r="B131" s="24" t="s">
        <v>420</v>
      </c>
      <c r="C131" s="24" t="s">
        <v>45</v>
      </c>
      <c r="D131" s="17">
        <f t="shared" ref="D131:D140" si="19">(F131*1.1)+(G131)+(H131*0.5)+(I131*0.8)+(J131*1.2)+(L131*0.6)+(M131*50.5)+(N131*8.8)+(O131*8.8)+(P131*8.8)</f>
        <v>218.8</v>
      </c>
      <c r="E131" s="24">
        <v>28.0</v>
      </c>
      <c r="F131" s="24">
        <v>18.0</v>
      </c>
      <c r="G131" s="24">
        <v>199.0</v>
      </c>
      <c r="H131" s="24"/>
      <c r="I131" s="24"/>
      <c r="J131" s="24"/>
      <c r="K131" s="24"/>
      <c r="L131" s="24"/>
      <c r="M131" s="24"/>
      <c r="N131" s="24"/>
      <c r="O131" s="24"/>
      <c r="P131" s="24"/>
      <c r="Q131" s="25"/>
      <c r="R131" s="25" t="s">
        <v>421</v>
      </c>
      <c r="S131" s="19" t="s">
        <v>422</v>
      </c>
      <c r="T131" s="24"/>
      <c r="U131" s="24"/>
      <c r="V131" s="24"/>
      <c r="W131" s="24"/>
      <c r="X131" s="46"/>
    </row>
    <row r="132">
      <c r="A132" s="11"/>
      <c r="B132" s="24" t="s">
        <v>424</v>
      </c>
      <c r="C132" s="24" t="s">
        <v>425</v>
      </c>
      <c r="D132" s="17">
        <f t="shared" si="19"/>
        <v>199.4</v>
      </c>
      <c r="E132" s="24"/>
      <c r="F132" s="24">
        <v>19.0</v>
      </c>
      <c r="G132" s="16">
        <v>168.0</v>
      </c>
      <c r="H132" s="24">
        <v>21.0</v>
      </c>
      <c r="I132" s="24"/>
      <c r="J132" s="24"/>
      <c r="K132" s="24"/>
      <c r="L132" s="24"/>
      <c r="M132" s="24"/>
      <c r="N132" s="24"/>
      <c r="O132" s="24"/>
      <c r="P132" s="24"/>
      <c r="Q132" s="25"/>
      <c r="R132" s="25"/>
      <c r="S132" s="19" t="s">
        <v>426</v>
      </c>
      <c r="T132" s="24"/>
      <c r="U132" s="24"/>
      <c r="V132" s="24"/>
      <c r="W132" s="24"/>
      <c r="X132" s="46"/>
    </row>
    <row r="133">
      <c r="A133" s="11"/>
      <c r="B133" s="24" t="s">
        <v>427</v>
      </c>
      <c r="C133" s="24" t="s">
        <v>428</v>
      </c>
      <c r="D133" s="17">
        <f t="shared" si="19"/>
        <v>182.7</v>
      </c>
      <c r="E133" s="24">
        <v>12.0</v>
      </c>
      <c r="F133" s="24">
        <v>12.0</v>
      </c>
      <c r="G133" s="16">
        <v>159.0</v>
      </c>
      <c r="H133" s="24">
        <v>21.0</v>
      </c>
      <c r="I133" s="24"/>
      <c r="J133" s="24"/>
      <c r="K133" s="24"/>
      <c r="L133" s="24"/>
      <c r="M133" s="24"/>
      <c r="N133" s="24"/>
      <c r="O133" s="24"/>
      <c r="P133" s="24"/>
      <c r="Q133" s="25"/>
      <c r="R133" s="25"/>
      <c r="S133" s="19" t="s">
        <v>429</v>
      </c>
      <c r="T133" s="24"/>
      <c r="U133" s="24"/>
      <c r="V133" s="24"/>
      <c r="W133" s="24"/>
      <c r="X133" s="46"/>
    </row>
    <row r="134">
      <c r="A134" s="11"/>
      <c r="B134" s="24" t="s">
        <v>430</v>
      </c>
      <c r="C134" s="24" t="s">
        <v>130</v>
      </c>
      <c r="D134" s="17">
        <f t="shared" si="19"/>
        <v>162.2</v>
      </c>
      <c r="E134" s="24">
        <v>15.0</v>
      </c>
      <c r="F134" s="24">
        <v>14.0</v>
      </c>
      <c r="G134" s="16">
        <v>130.0</v>
      </c>
      <c r="H134" s="24"/>
      <c r="I134" s="24"/>
      <c r="J134" s="24">
        <v>14.0</v>
      </c>
      <c r="K134" s="24"/>
      <c r="L134" s="24"/>
      <c r="M134" s="24"/>
      <c r="N134" s="24"/>
      <c r="O134" s="24"/>
      <c r="P134" s="24"/>
      <c r="Q134" s="25"/>
      <c r="R134" s="25"/>
      <c r="S134" s="19" t="s">
        <v>431</v>
      </c>
      <c r="T134" s="24"/>
      <c r="U134" s="24"/>
      <c r="V134" s="24"/>
      <c r="W134" s="24"/>
      <c r="X134" s="46"/>
    </row>
    <row r="135">
      <c r="A135" s="11"/>
      <c r="B135" s="24" t="s">
        <v>432</v>
      </c>
      <c r="C135" s="24" t="s">
        <v>96</v>
      </c>
      <c r="D135" s="17">
        <f t="shared" si="19"/>
        <v>159</v>
      </c>
      <c r="E135" s="24"/>
      <c r="F135" s="24"/>
      <c r="G135" s="16">
        <v>159.0</v>
      </c>
      <c r="H135" s="24"/>
      <c r="I135" s="24"/>
      <c r="J135" s="24"/>
      <c r="K135" s="24"/>
      <c r="L135" s="24"/>
      <c r="M135" s="24"/>
      <c r="N135" s="24"/>
      <c r="O135" s="24"/>
      <c r="P135" s="24"/>
      <c r="Q135" s="25"/>
      <c r="R135" s="25" t="s">
        <v>433</v>
      </c>
      <c r="S135" s="19" t="s">
        <v>434</v>
      </c>
      <c r="T135" s="24"/>
      <c r="U135" s="24"/>
      <c r="V135" s="24"/>
      <c r="W135" s="24"/>
      <c r="X135" s="46"/>
    </row>
    <row r="136">
      <c r="A136" s="11"/>
      <c r="B136" s="24" t="s">
        <v>435</v>
      </c>
      <c r="C136" s="24" t="s">
        <v>436</v>
      </c>
      <c r="D136" s="17">
        <f t="shared" si="19"/>
        <v>156.7</v>
      </c>
      <c r="E136" s="24">
        <v>15.0</v>
      </c>
      <c r="F136" s="24">
        <v>15.0</v>
      </c>
      <c r="G136" s="16">
        <v>121.0</v>
      </c>
      <c r="H136" s="24"/>
      <c r="I136" s="24"/>
      <c r="J136" s="24">
        <v>16.0</v>
      </c>
      <c r="K136" s="24"/>
      <c r="L136" s="24"/>
      <c r="M136" s="24"/>
      <c r="N136" s="24"/>
      <c r="O136" s="24"/>
      <c r="P136" s="24"/>
      <c r="Q136" s="25"/>
      <c r="R136" s="25"/>
      <c r="S136" s="19" t="s">
        <v>437</v>
      </c>
      <c r="T136" s="24"/>
      <c r="U136" s="24"/>
      <c r="V136" s="24"/>
      <c r="W136" s="24"/>
      <c r="X136" s="46"/>
    </row>
    <row r="137">
      <c r="A137" s="11"/>
      <c r="B137" s="24" t="s">
        <v>438</v>
      </c>
      <c r="C137" s="24" t="s">
        <v>48</v>
      </c>
      <c r="D137" s="17">
        <f t="shared" si="19"/>
        <v>145.8</v>
      </c>
      <c r="E137" s="24">
        <v>24.0</v>
      </c>
      <c r="F137" s="24">
        <v>18.0</v>
      </c>
      <c r="G137" s="16">
        <v>126.0</v>
      </c>
      <c r="H137" s="24"/>
      <c r="I137" s="24"/>
      <c r="J137" s="24"/>
      <c r="K137" s="24"/>
      <c r="L137" s="24"/>
      <c r="M137" s="24"/>
      <c r="N137" s="24"/>
      <c r="O137" s="24"/>
      <c r="P137" s="24"/>
      <c r="Q137" s="25"/>
      <c r="R137" s="25"/>
      <c r="S137" s="19" t="s">
        <v>439</v>
      </c>
      <c r="T137" s="24"/>
      <c r="U137" s="24"/>
      <c r="V137" s="24"/>
      <c r="W137" s="24"/>
      <c r="X137" s="46"/>
    </row>
    <row r="138">
      <c r="A138" s="11"/>
      <c r="B138" s="24" t="s">
        <v>441</v>
      </c>
      <c r="C138" s="24" t="s">
        <v>442</v>
      </c>
      <c r="D138" s="17">
        <f t="shared" si="19"/>
        <v>144.9</v>
      </c>
      <c r="E138" s="24">
        <v>15.0</v>
      </c>
      <c r="F138" s="24">
        <v>14.0</v>
      </c>
      <c r="G138" s="16">
        <v>121.0</v>
      </c>
      <c r="H138" s="24">
        <v>17.0</v>
      </c>
      <c r="I138" s="24"/>
      <c r="J138" s="24"/>
      <c r="K138" s="24"/>
      <c r="L138" s="24"/>
      <c r="M138" s="24"/>
      <c r="N138" s="24"/>
      <c r="O138" s="24"/>
      <c r="P138" s="24"/>
      <c r="Q138" s="25"/>
      <c r="R138" s="25"/>
      <c r="S138" s="19" t="s">
        <v>443</v>
      </c>
      <c r="T138" s="24"/>
      <c r="U138" s="24"/>
      <c r="V138" s="24"/>
      <c r="W138" s="24"/>
      <c r="X138" s="46"/>
    </row>
    <row r="139">
      <c r="A139" s="11"/>
      <c r="B139" s="24" t="s">
        <v>444</v>
      </c>
      <c r="C139" s="24" t="s">
        <v>445</v>
      </c>
      <c r="D139" s="17">
        <f t="shared" si="19"/>
        <v>143.1</v>
      </c>
      <c r="E139" s="24">
        <v>12.0</v>
      </c>
      <c r="F139" s="24">
        <v>11.0</v>
      </c>
      <c r="G139" s="16">
        <v>121.0</v>
      </c>
      <c r="H139" s="24">
        <v>20.0</v>
      </c>
      <c r="I139" s="24"/>
      <c r="J139" s="24"/>
      <c r="K139" s="24"/>
      <c r="L139" s="24"/>
      <c r="M139" s="24"/>
      <c r="N139" s="24"/>
      <c r="O139" s="24"/>
      <c r="P139" s="24"/>
      <c r="Q139" s="25"/>
      <c r="R139" s="25"/>
      <c r="S139" s="19" t="s">
        <v>446</v>
      </c>
      <c r="T139" s="24"/>
      <c r="U139" s="24"/>
      <c r="V139" s="24"/>
      <c r="W139" s="24"/>
      <c r="X139" s="46"/>
    </row>
    <row r="140">
      <c r="A140" s="11"/>
      <c r="B140" s="24" t="s">
        <v>447</v>
      </c>
      <c r="C140" s="24" t="s">
        <v>448</v>
      </c>
      <c r="D140" s="17">
        <f t="shared" si="19"/>
        <v>142.7</v>
      </c>
      <c r="E140" s="24">
        <v>30.0</v>
      </c>
      <c r="F140" s="24">
        <v>11.0</v>
      </c>
      <c r="G140" s="16">
        <v>121.0</v>
      </c>
      <c r="H140" s="24"/>
      <c r="I140" s="24"/>
      <c r="J140" s="24">
        <v>8.0</v>
      </c>
      <c r="K140" s="24"/>
      <c r="L140" s="24"/>
      <c r="M140" s="24"/>
      <c r="N140" s="24"/>
      <c r="O140" s="24"/>
      <c r="P140" s="24"/>
      <c r="Q140" s="25"/>
      <c r="R140" s="25"/>
      <c r="S140" s="19" t="s">
        <v>449</v>
      </c>
      <c r="T140" s="24"/>
      <c r="U140" s="24"/>
      <c r="V140" s="24"/>
      <c r="W140" s="24"/>
      <c r="X140" s="46"/>
    </row>
    <row r="141">
      <c r="A141" s="3" t="s">
        <v>451</v>
      </c>
      <c r="B141" s="24"/>
      <c r="C141" s="24"/>
      <c r="D141" s="17"/>
      <c r="E141" s="24"/>
      <c r="F141" s="24"/>
      <c r="G141" s="16"/>
      <c r="H141" s="24"/>
      <c r="I141" s="24"/>
      <c r="J141" s="24"/>
      <c r="K141" s="24"/>
      <c r="L141" s="24"/>
      <c r="M141" s="24"/>
      <c r="N141" s="24"/>
      <c r="O141" s="24"/>
      <c r="P141" s="24"/>
      <c r="Q141" s="25"/>
      <c r="R141" s="25"/>
      <c r="S141" s="38"/>
      <c r="T141" s="24"/>
      <c r="U141" s="24"/>
      <c r="V141" s="24"/>
      <c r="W141" s="24"/>
      <c r="X141" s="46"/>
    </row>
    <row r="142">
      <c r="A142" s="11"/>
      <c r="B142" s="24" t="s">
        <v>452</v>
      </c>
      <c r="C142" s="24" t="s">
        <v>98</v>
      </c>
      <c r="D142" s="17">
        <f t="shared" ref="D142:D147" si="20">(F142*1.1)+(G142)+(H142*0.5)+(I142*0.8)+(J142*1.2)+(L142*0.6)+(M142*50.5)+(N142*8.8)+(O142*8.8)+(P142*8.8)</f>
        <v>65.4</v>
      </c>
      <c r="E142" s="24"/>
      <c r="F142" s="24">
        <v>14.0</v>
      </c>
      <c r="G142" s="24">
        <v>50.0</v>
      </c>
      <c r="H142" s="24"/>
      <c r="I142" s="24"/>
      <c r="J142" s="24"/>
      <c r="K142" s="24"/>
      <c r="L142" s="24"/>
      <c r="M142" s="24"/>
      <c r="N142" s="24"/>
      <c r="O142" s="24"/>
      <c r="P142" s="24"/>
      <c r="Q142" s="25"/>
      <c r="R142" s="25"/>
      <c r="S142" s="19" t="s">
        <v>453</v>
      </c>
      <c r="T142" s="24"/>
      <c r="U142" s="24"/>
      <c r="V142" s="24"/>
      <c r="W142" s="24"/>
      <c r="X142" s="46"/>
    </row>
    <row r="143" ht="1.5" customHeight="1">
      <c r="B143" s="24" t="s">
        <v>455</v>
      </c>
      <c r="C143" s="24" t="s">
        <v>55</v>
      </c>
      <c r="D143" s="17">
        <f t="shared" si="20"/>
        <v>57.3</v>
      </c>
      <c r="E143" s="24">
        <v>13.0</v>
      </c>
      <c r="F143" s="24">
        <v>14.0</v>
      </c>
      <c r="G143" s="24">
        <v>21.0</v>
      </c>
      <c r="H143" s="24">
        <v>13.0</v>
      </c>
      <c r="I143" s="24"/>
      <c r="J143" s="24">
        <v>12.0</v>
      </c>
      <c r="K143" s="24"/>
      <c r="L143" s="24"/>
      <c r="M143" s="24"/>
      <c r="N143" s="24"/>
      <c r="O143" s="24"/>
      <c r="P143" s="24"/>
      <c r="Q143" s="25"/>
      <c r="R143" s="25"/>
      <c r="S143" s="19" t="s">
        <v>456</v>
      </c>
      <c r="T143" s="24"/>
      <c r="U143" s="24"/>
      <c r="V143" s="24"/>
      <c r="W143" s="24"/>
      <c r="X143" s="46"/>
    </row>
    <row r="144">
      <c r="A144" s="11"/>
      <c r="B144" s="24" t="s">
        <v>457</v>
      </c>
      <c r="C144" s="24" t="s">
        <v>292</v>
      </c>
      <c r="D144" s="17">
        <f t="shared" si="20"/>
        <v>56.2</v>
      </c>
      <c r="E144" s="24">
        <v>17.0</v>
      </c>
      <c r="F144" s="24">
        <v>18.0</v>
      </c>
      <c r="G144" s="24">
        <v>22.0</v>
      </c>
      <c r="H144" s="24"/>
      <c r="I144" s="24"/>
      <c r="J144" s="24">
        <v>12.0</v>
      </c>
      <c r="K144" s="24"/>
      <c r="L144" s="24"/>
      <c r="M144" s="24"/>
      <c r="N144" s="24"/>
      <c r="O144" s="24"/>
      <c r="P144" s="24"/>
      <c r="Q144" s="25"/>
      <c r="R144" s="25"/>
      <c r="S144" s="19" t="s">
        <v>458</v>
      </c>
      <c r="T144" s="24"/>
      <c r="U144" s="46"/>
      <c r="V144" s="24"/>
      <c r="W144" s="24"/>
      <c r="X144" s="46"/>
    </row>
    <row r="145">
      <c r="A145" s="11"/>
      <c r="B145" s="24" t="s">
        <v>459</v>
      </c>
      <c r="C145" s="24" t="s">
        <v>460</v>
      </c>
      <c r="D145" s="17">
        <f t="shared" si="20"/>
        <v>47</v>
      </c>
      <c r="E145" s="24">
        <v>12.0</v>
      </c>
      <c r="F145" s="24">
        <v>15.0</v>
      </c>
      <c r="G145" s="24">
        <v>21.0</v>
      </c>
      <c r="H145" s="24">
        <v>19.0</v>
      </c>
      <c r="I145" s="24"/>
      <c r="J145" s="24"/>
      <c r="K145" s="24"/>
      <c r="L145" s="24"/>
      <c r="M145" s="24"/>
      <c r="N145" s="24"/>
      <c r="O145" s="24"/>
      <c r="P145" s="24"/>
      <c r="Q145" s="25"/>
      <c r="R145" s="25"/>
      <c r="S145" s="19" t="s">
        <v>461</v>
      </c>
      <c r="T145" s="24"/>
      <c r="U145" s="24"/>
      <c r="V145" s="24"/>
      <c r="W145" s="24"/>
      <c r="X145" s="46"/>
    </row>
    <row r="146">
      <c r="A146" s="11"/>
      <c r="B146" s="24" t="s">
        <v>462</v>
      </c>
      <c r="C146" s="24" t="s">
        <v>463</v>
      </c>
      <c r="D146" s="17">
        <f t="shared" si="20"/>
        <v>45</v>
      </c>
      <c r="E146" s="24">
        <v>18.0</v>
      </c>
      <c r="F146" s="24">
        <v>20.0</v>
      </c>
      <c r="G146" s="24">
        <v>23.0</v>
      </c>
      <c r="H146" s="24"/>
      <c r="I146" s="24"/>
      <c r="J146" s="24"/>
      <c r="K146" s="24"/>
      <c r="L146" s="24"/>
      <c r="M146" s="24"/>
      <c r="N146" s="24"/>
      <c r="O146" s="24"/>
      <c r="P146" s="24"/>
      <c r="Q146" s="25"/>
      <c r="R146" s="25"/>
      <c r="S146" s="19" t="s">
        <v>464</v>
      </c>
      <c r="T146" s="24"/>
      <c r="U146" s="45"/>
      <c r="V146" s="24"/>
      <c r="W146" s="24"/>
      <c r="X146" s="46"/>
    </row>
    <row r="147">
      <c r="A147" s="11"/>
      <c r="B147" s="24" t="s">
        <v>465</v>
      </c>
      <c r="C147" s="24" t="s">
        <v>45</v>
      </c>
      <c r="D147" s="17">
        <f t="shared" si="20"/>
        <v>34.4</v>
      </c>
      <c r="E147" s="24">
        <v>21.0</v>
      </c>
      <c r="F147" s="24">
        <v>14.0</v>
      </c>
      <c r="G147" s="24">
        <v>19.0</v>
      </c>
      <c r="H147" s="24"/>
      <c r="I147" s="24"/>
      <c r="J147" s="24"/>
      <c r="K147" s="24"/>
      <c r="L147" s="24"/>
      <c r="M147" s="24"/>
      <c r="N147" s="24"/>
      <c r="O147" s="24"/>
      <c r="P147" s="24"/>
      <c r="Q147" s="25"/>
      <c r="R147" s="25" t="s">
        <v>466</v>
      </c>
      <c r="S147" s="19" t="s">
        <v>467</v>
      </c>
      <c r="T147" s="24"/>
      <c r="U147" s="45"/>
      <c r="V147" s="24"/>
      <c r="W147" s="24"/>
      <c r="X147" s="46"/>
    </row>
    <row r="148">
      <c r="A148" s="11"/>
      <c r="B148" s="24"/>
      <c r="C148" s="24"/>
      <c r="D148" s="17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5"/>
      <c r="R148" s="25"/>
      <c r="S148" s="38"/>
      <c r="T148" s="24"/>
      <c r="U148" s="45"/>
      <c r="V148" s="24"/>
      <c r="W148" s="24"/>
      <c r="X148" s="46"/>
    </row>
    <row r="149">
      <c r="A149" s="3"/>
      <c r="B149" s="47"/>
      <c r="C149" s="47"/>
      <c r="D149" s="40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8"/>
      <c r="R149" s="47"/>
      <c r="S149" s="49"/>
      <c r="T149" s="47"/>
      <c r="U149" s="47"/>
      <c r="V149" s="47"/>
      <c r="W149" s="47"/>
      <c r="X149" s="47"/>
      <c r="Y149" s="50"/>
      <c r="Z149" s="50"/>
    </row>
    <row r="150">
      <c r="A150" s="44" t="s">
        <v>468</v>
      </c>
      <c r="B150" s="24"/>
      <c r="C150" s="24"/>
      <c r="D150" s="17"/>
      <c r="E150" s="51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5"/>
      <c r="R150" s="24"/>
      <c r="S150" s="38"/>
      <c r="T150" s="24"/>
      <c r="U150" s="24"/>
      <c r="V150" s="24"/>
      <c r="W150" s="24"/>
      <c r="X150" s="46"/>
    </row>
    <row r="151">
      <c r="A151" s="52"/>
      <c r="B151" s="24" t="s">
        <v>469</v>
      </c>
      <c r="C151" s="24" t="s">
        <v>45</v>
      </c>
      <c r="D151" s="17">
        <f t="shared" ref="D151:D156" si="21">(F151*1.1)+(G151)+(H151*0.5)+(I151*0.8)+(J151*1.2)+(L151*0.6)+(M151*50.5)+(N151*8.8)+(O151*8.8)+(P151*8.8)</f>
        <v>280.7</v>
      </c>
      <c r="E151" s="24">
        <v>48.0</v>
      </c>
      <c r="F151" s="24">
        <v>35.0</v>
      </c>
      <c r="G151" s="24">
        <v>199.0</v>
      </c>
      <c r="H151" s="24">
        <v>36.0</v>
      </c>
      <c r="I151" s="24"/>
      <c r="J151" s="24">
        <v>21.0</v>
      </c>
      <c r="K151" s="24"/>
      <c r="L151" s="24"/>
      <c r="M151" s="24"/>
      <c r="N151" s="24"/>
      <c r="O151" s="24"/>
      <c r="P151" s="24"/>
      <c r="Q151" s="25"/>
      <c r="R151" s="25" t="s">
        <v>470</v>
      </c>
      <c r="S151" s="19" t="s">
        <v>471</v>
      </c>
      <c r="T151" s="24"/>
      <c r="U151" s="24"/>
      <c r="V151" s="24"/>
      <c r="W151" s="27"/>
      <c r="X151" s="53"/>
    </row>
    <row r="152">
      <c r="A152" s="54"/>
      <c r="B152" s="24" t="s">
        <v>472</v>
      </c>
      <c r="C152" s="24" t="s">
        <v>473</v>
      </c>
      <c r="D152" s="17">
        <f t="shared" si="21"/>
        <v>232.7</v>
      </c>
      <c r="E152" s="24">
        <v>40.0</v>
      </c>
      <c r="F152" s="24">
        <v>42.0</v>
      </c>
      <c r="G152" s="24">
        <v>168.0</v>
      </c>
      <c r="H152" s="24">
        <v>37.0</v>
      </c>
      <c r="I152" s="24"/>
      <c r="J152" s="24"/>
      <c r="K152" s="24"/>
      <c r="L152" s="24"/>
      <c r="M152" s="24"/>
      <c r="N152" s="24"/>
      <c r="O152" s="24"/>
      <c r="P152" s="24"/>
      <c r="Q152" s="25"/>
      <c r="R152" s="25"/>
      <c r="S152" s="19" t="s">
        <v>474</v>
      </c>
      <c r="T152" s="24"/>
      <c r="U152" s="24"/>
      <c r="V152" s="24"/>
      <c r="W152" s="12"/>
      <c r="X152" s="11"/>
    </row>
    <row r="153" ht="14.25" customHeight="1">
      <c r="A153" s="29"/>
      <c r="B153" s="16" t="s">
        <v>475</v>
      </c>
      <c r="C153" s="16" t="s">
        <v>476</v>
      </c>
      <c r="D153" s="17">
        <f t="shared" si="21"/>
        <v>207.4</v>
      </c>
      <c r="E153" s="16"/>
      <c r="F153" s="16">
        <v>46.0</v>
      </c>
      <c r="G153" s="16">
        <v>121.0</v>
      </c>
      <c r="H153" s="16">
        <v>26.0</v>
      </c>
      <c r="I153" s="16"/>
      <c r="J153" s="16">
        <v>19.0</v>
      </c>
      <c r="K153" s="16"/>
      <c r="L153" s="16"/>
      <c r="M153" s="16"/>
      <c r="N153" s="16"/>
      <c r="O153" s="16"/>
      <c r="P153" s="16"/>
      <c r="Q153" s="28"/>
      <c r="R153" s="28"/>
      <c r="S153" s="31" t="s">
        <v>477</v>
      </c>
      <c r="T153" s="29"/>
      <c r="U153" s="29"/>
      <c r="V153" s="29"/>
      <c r="W153" s="29"/>
      <c r="X153" s="29"/>
      <c r="Y153" s="29"/>
      <c r="Z153" s="29"/>
    </row>
    <row r="154">
      <c r="A154" s="55"/>
      <c r="B154" s="24" t="s">
        <v>478</v>
      </c>
      <c r="C154" s="24" t="s">
        <v>183</v>
      </c>
      <c r="D154" s="17">
        <f t="shared" si="21"/>
        <v>195</v>
      </c>
      <c r="E154" s="24">
        <v>37.0</v>
      </c>
      <c r="F154" s="24">
        <v>38.0</v>
      </c>
      <c r="G154" s="24">
        <v>121.0</v>
      </c>
      <c r="H154" s="24">
        <v>26.0</v>
      </c>
      <c r="I154" s="24"/>
      <c r="J154" s="24">
        <v>16.0</v>
      </c>
      <c r="K154" s="24"/>
      <c r="L154" s="24"/>
      <c r="M154" s="24"/>
      <c r="N154" s="24"/>
      <c r="O154" s="24"/>
      <c r="P154" s="24"/>
      <c r="Q154" s="25"/>
      <c r="R154" s="25"/>
      <c r="S154" s="19" t="s">
        <v>479</v>
      </c>
      <c r="T154" s="24"/>
      <c r="U154" s="24"/>
      <c r="V154" s="24"/>
      <c r="W154" s="56"/>
      <c r="X154" s="57"/>
    </row>
    <row r="155">
      <c r="A155" s="54"/>
      <c r="B155" s="12" t="s">
        <v>480</v>
      </c>
      <c r="C155" s="12" t="s">
        <v>342</v>
      </c>
      <c r="D155" s="17">
        <f t="shared" si="21"/>
        <v>191.1</v>
      </c>
      <c r="E155" s="12">
        <v>45.0</v>
      </c>
      <c r="F155" s="12">
        <v>43.0</v>
      </c>
      <c r="G155" s="12">
        <v>121.0</v>
      </c>
      <c r="H155" s="12"/>
      <c r="I155" s="12"/>
      <c r="J155" s="12">
        <v>19.0</v>
      </c>
      <c r="K155" s="12"/>
      <c r="L155" s="12"/>
      <c r="M155" s="12"/>
      <c r="N155" s="12"/>
      <c r="O155" s="12"/>
      <c r="P155" s="12"/>
      <c r="Q155" s="18"/>
      <c r="R155" s="18"/>
      <c r="S155" s="19" t="s">
        <v>481</v>
      </c>
      <c r="T155" s="12"/>
      <c r="U155" s="12"/>
      <c r="V155" s="12"/>
      <c r="W155" s="16"/>
      <c r="X155" s="11"/>
    </row>
    <row r="156" ht="17.25" customHeight="1">
      <c r="A156" s="54"/>
      <c r="B156" s="24" t="s">
        <v>482</v>
      </c>
      <c r="C156" s="24" t="s">
        <v>96</v>
      </c>
      <c r="D156" s="17">
        <f t="shared" si="21"/>
        <v>176.1</v>
      </c>
      <c r="E156" s="24">
        <v>32.0</v>
      </c>
      <c r="F156" s="24">
        <v>31.0</v>
      </c>
      <c r="G156" s="24">
        <v>121.0</v>
      </c>
      <c r="H156" s="24">
        <v>42.0</v>
      </c>
      <c r="I156" s="24"/>
      <c r="J156" s="24"/>
      <c r="K156" s="24"/>
      <c r="L156" s="24"/>
      <c r="M156" s="24"/>
      <c r="N156" s="24"/>
      <c r="O156" s="24"/>
      <c r="P156" s="24"/>
      <c r="Q156" s="25"/>
      <c r="R156" s="25"/>
      <c r="S156" s="19" t="s">
        <v>483</v>
      </c>
      <c r="T156" s="24"/>
      <c r="U156" s="24"/>
      <c r="V156" s="24"/>
      <c r="W156" s="12"/>
      <c r="X156" s="11"/>
    </row>
    <row r="157">
      <c r="A157" s="54"/>
      <c r="B157" s="58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5"/>
      <c r="R157" s="25"/>
      <c r="S157" s="38"/>
      <c r="T157" s="24"/>
      <c r="U157" s="24"/>
      <c r="V157" s="24"/>
      <c r="W157" s="24"/>
      <c r="X157" s="46"/>
      <c r="Y157" s="29"/>
      <c r="Z157" s="29"/>
    </row>
    <row r="158">
      <c r="A158" s="55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5"/>
      <c r="R158" s="25"/>
      <c r="S158" s="38"/>
      <c r="T158" s="24"/>
      <c r="U158" s="24"/>
      <c r="V158" s="24"/>
      <c r="W158" s="56"/>
      <c r="X158" s="57"/>
    </row>
    <row r="159">
      <c r="A159" s="52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5"/>
      <c r="R159" s="25"/>
      <c r="S159" s="24"/>
      <c r="T159" s="24"/>
      <c r="U159" s="24"/>
      <c r="V159" s="24"/>
      <c r="W159" s="27"/>
      <c r="X159" s="53"/>
    </row>
    <row r="160">
      <c r="A160" s="54"/>
      <c r="B160" s="24"/>
      <c r="C160" s="24"/>
      <c r="D160" s="24"/>
      <c r="E160" s="51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5"/>
      <c r="R160" s="25"/>
      <c r="S160" s="24"/>
      <c r="T160" s="24"/>
      <c r="U160" s="24"/>
      <c r="V160" s="24"/>
      <c r="W160" s="12"/>
      <c r="X160" s="11"/>
    </row>
    <row r="161">
      <c r="A161" s="54"/>
      <c r="B161" s="24"/>
      <c r="C161" s="24"/>
      <c r="D161" s="24"/>
      <c r="E161" s="51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5"/>
      <c r="R161" s="25"/>
      <c r="S161" s="24"/>
      <c r="T161" s="24"/>
      <c r="U161" s="24"/>
      <c r="V161" s="24"/>
      <c r="W161" s="24"/>
      <c r="X161" s="46"/>
    </row>
    <row r="162">
      <c r="A162" s="59"/>
      <c r="B162" s="60"/>
      <c r="C162" s="60"/>
      <c r="D162" s="60"/>
      <c r="E162" s="61"/>
      <c r="F162" s="61"/>
      <c r="G162" s="61"/>
      <c r="H162" s="10"/>
      <c r="I162" s="10"/>
      <c r="J162" s="10"/>
      <c r="K162" s="10"/>
      <c r="L162" s="10"/>
      <c r="M162" s="10"/>
      <c r="N162" s="10"/>
      <c r="O162" s="10"/>
      <c r="P162" s="10"/>
      <c r="Q162" s="62"/>
      <c r="R162" s="62"/>
      <c r="S162" s="10"/>
      <c r="T162" s="10"/>
      <c r="U162" s="61"/>
      <c r="V162" s="60"/>
      <c r="W162" s="11"/>
      <c r="X162" s="60"/>
      <c r="Y162" s="63"/>
      <c r="Z162" s="63"/>
    </row>
    <row r="163">
      <c r="A163" s="10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4"/>
      <c r="R163" s="63"/>
      <c r="S163" s="63"/>
      <c r="T163" s="63"/>
      <c r="U163" s="63"/>
      <c r="V163" s="63"/>
      <c r="W163" s="63"/>
      <c r="X163" s="65"/>
      <c r="Y163" s="63"/>
      <c r="Z163" s="63"/>
    </row>
    <row r="164">
      <c r="A164" s="54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66"/>
      <c r="R164" s="51"/>
      <c r="S164" s="51"/>
      <c r="T164" s="51"/>
      <c r="U164" s="51"/>
      <c r="V164" s="51"/>
      <c r="W164" s="67"/>
      <c r="X164" s="65"/>
      <c r="Y164" s="63"/>
      <c r="Z164" s="63"/>
    </row>
    <row r="165">
      <c r="A165" s="68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66"/>
      <c r="R165" s="51"/>
      <c r="S165" s="51"/>
      <c r="T165" s="51"/>
      <c r="U165" s="51"/>
      <c r="V165" s="51"/>
      <c r="W165" s="69"/>
      <c r="X165" s="68"/>
      <c r="Y165" s="63"/>
      <c r="Z165" s="63"/>
    </row>
    <row r="166">
      <c r="A166" s="55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66"/>
      <c r="R166" s="51"/>
      <c r="S166" s="51"/>
      <c r="T166" s="51"/>
      <c r="U166" s="51"/>
      <c r="V166" s="51"/>
      <c r="W166" s="69"/>
      <c r="X166" s="70"/>
      <c r="Y166" s="63"/>
      <c r="Z166" s="63"/>
    </row>
    <row r="167">
      <c r="A167" s="52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66"/>
      <c r="R167" s="51"/>
      <c r="S167" s="51"/>
      <c r="T167" s="51"/>
      <c r="U167" s="51"/>
      <c r="V167" s="51"/>
      <c r="W167" s="71"/>
      <c r="X167" s="68"/>
      <c r="Y167" s="63"/>
      <c r="Z167" s="63"/>
    </row>
    <row r="168">
      <c r="A168" s="65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3"/>
      <c r="R168" s="72"/>
      <c r="S168" s="72"/>
      <c r="T168" s="72"/>
      <c r="U168" s="72"/>
      <c r="V168" s="72"/>
      <c r="W168" s="65"/>
      <c r="X168" s="65"/>
      <c r="Y168" s="63"/>
      <c r="Z168" s="63"/>
    </row>
    <row r="169">
      <c r="A169" s="65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3"/>
      <c r="R169" s="72"/>
      <c r="S169" s="72"/>
      <c r="T169" s="72"/>
      <c r="U169" s="72"/>
      <c r="V169" s="72"/>
      <c r="W169" s="65"/>
      <c r="X169" s="65"/>
      <c r="Y169" s="63"/>
      <c r="Z169" s="63"/>
    </row>
    <row r="170">
      <c r="A170" s="54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3"/>
      <c r="R170" s="72"/>
      <c r="S170" s="72"/>
      <c r="T170" s="72"/>
      <c r="U170" s="72"/>
      <c r="V170" s="72"/>
      <c r="W170" s="65"/>
      <c r="X170" s="65"/>
      <c r="Y170" s="63"/>
      <c r="Z170" s="63"/>
    </row>
    <row r="171">
      <c r="A171" s="70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3"/>
      <c r="R171" s="72"/>
      <c r="S171" s="72"/>
      <c r="T171" s="72"/>
      <c r="U171" s="72"/>
      <c r="V171" s="72"/>
      <c r="W171" s="70"/>
      <c r="X171" s="70"/>
      <c r="Y171" s="63"/>
      <c r="Z171" s="63"/>
    </row>
    <row r="172">
      <c r="A172" s="65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3"/>
      <c r="R172" s="72"/>
      <c r="S172" s="72"/>
      <c r="T172" s="72"/>
      <c r="U172" s="72"/>
      <c r="V172" s="72"/>
      <c r="W172" s="65"/>
      <c r="X172" s="65"/>
      <c r="Y172" s="63"/>
      <c r="Z172" s="63"/>
    </row>
    <row r="173">
      <c r="A173" s="65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3"/>
      <c r="R173" s="72"/>
      <c r="S173" s="72"/>
      <c r="T173" s="72"/>
      <c r="U173" s="72"/>
      <c r="V173" s="72"/>
      <c r="W173" s="65"/>
      <c r="X173" s="65"/>
      <c r="Y173" s="63"/>
      <c r="Z173" s="63"/>
    </row>
    <row r="174">
      <c r="A174" s="65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3"/>
      <c r="R174" s="72"/>
      <c r="S174" s="72"/>
      <c r="T174" s="72"/>
      <c r="U174" s="72"/>
      <c r="V174" s="72"/>
      <c r="W174" s="65"/>
      <c r="X174" s="65"/>
      <c r="Y174" s="63"/>
      <c r="Z174" s="63"/>
    </row>
    <row r="175">
      <c r="A175" s="5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3"/>
      <c r="R175" s="72"/>
      <c r="S175" s="72"/>
      <c r="T175" s="72"/>
      <c r="U175" s="72"/>
      <c r="V175" s="72"/>
      <c r="W175" s="68"/>
      <c r="X175" s="68"/>
      <c r="Y175" s="63"/>
      <c r="Z175" s="63"/>
    </row>
    <row r="176">
      <c r="A176" s="55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3"/>
      <c r="R176" s="72"/>
      <c r="S176" s="72"/>
      <c r="T176" s="72"/>
      <c r="U176" s="72"/>
      <c r="V176" s="72"/>
      <c r="W176" s="70"/>
      <c r="X176" s="70"/>
      <c r="Y176" s="63"/>
      <c r="Z176" s="63"/>
    </row>
    <row r="177">
      <c r="A177" s="54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3"/>
      <c r="R177" s="72"/>
      <c r="S177" s="72"/>
      <c r="T177" s="72"/>
      <c r="U177" s="72"/>
      <c r="V177" s="72"/>
      <c r="W177" s="65"/>
      <c r="X177" s="65"/>
      <c r="Y177" s="63"/>
      <c r="Z177" s="63"/>
    </row>
    <row r="178">
      <c r="A178" s="54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3"/>
      <c r="R178" s="72"/>
      <c r="S178" s="72"/>
      <c r="T178" s="72"/>
      <c r="U178" s="72"/>
      <c r="V178" s="72"/>
      <c r="W178" s="65"/>
      <c r="X178" s="65"/>
      <c r="Y178" s="63"/>
      <c r="Z178" s="63"/>
    </row>
    <row r="179">
      <c r="A179" s="54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3"/>
      <c r="R179" s="72"/>
      <c r="S179" s="72"/>
      <c r="T179" s="72"/>
      <c r="U179" s="72"/>
      <c r="V179" s="72"/>
      <c r="W179" s="65"/>
      <c r="X179" s="65"/>
      <c r="Y179" s="63"/>
      <c r="Z179" s="63"/>
    </row>
    <row r="180">
      <c r="A180" s="55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3"/>
      <c r="R180" s="72"/>
      <c r="S180" s="72"/>
      <c r="T180" s="72"/>
      <c r="U180" s="72"/>
      <c r="V180" s="72"/>
      <c r="W180" s="70"/>
      <c r="X180" s="70"/>
      <c r="Y180" s="63"/>
      <c r="Z180" s="63"/>
    </row>
    <row r="181">
      <c r="A181" s="54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3"/>
      <c r="R181" s="72"/>
      <c r="S181" s="72"/>
      <c r="T181" s="72"/>
      <c r="U181" s="72"/>
      <c r="V181" s="72"/>
      <c r="W181" s="65"/>
      <c r="X181" s="65"/>
      <c r="Y181" s="63"/>
      <c r="Z181" s="63"/>
    </row>
    <row r="182">
      <c r="A182" s="54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6"/>
      <c r="R182" s="75"/>
      <c r="S182" s="75"/>
      <c r="T182" s="75"/>
      <c r="U182" s="75"/>
      <c r="V182" s="75"/>
      <c r="W182" s="65"/>
      <c r="X182" s="65"/>
      <c r="Y182" s="63"/>
      <c r="Z182" s="63"/>
    </row>
    <row r="183">
      <c r="A183" s="54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6"/>
      <c r="R183" s="75"/>
      <c r="S183" s="75"/>
      <c r="T183" s="75"/>
      <c r="U183" s="75"/>
      <c r="V183" s="75"/>
      <c r="W183" s="65"/>
      <c r="X183" s="65"/>
      <c r="Y183" s="63"/>
      <c r="Z183" s="63"/>
    </row>
    <row r="184">
      <c r="A184" s="10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6"/>
      <c r="R184" s="75"/>
      <c r="S184" s="75"/>
      <c r="T184" s="75"/>
      <c r="U184" s="75"/>
      <c r="V184" s="75"/>
      <c r="W184" s="65"/>
      <c r="X184" s="65"/>
      <c r="Y184" s="63"/>
      <c r="Z184" s="63"/>
    </row>
    <row r="185">
      <c r="A185" s="11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77"/>
      <c r="R185" s="45"/>
      <c r="S185" s="45"/>
      <c r="T185" s="45"/>
      <c r="U185" s="45"/>
      <c r="V185" s="45"/>
      <c r="W185" s="11"/>
      <c r="X185" s="11"/>
    </row>
    <row r="186">
      <c r="A186" s="5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77"/>
      <c r="R186" s="45"/>
      <c r="S186" s="45"/>
      <c r="T186" s="45"/>
      <c r="U186" s="45"/>
      <c r="V186" s="45"/>
      <c r="W186" s="57"/>
      <c r="X186" s="57"/>
    </row>
    <row r="187">
      <c r="A187" s="5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77"/>
      <c r="R187" s="45"/>
      <c r="S187" s="45"/>
      <c r="T187" s="45"/>
      <c r="U187" s="45"/>
      <c r="V187" s="45"/>
      <c r="W187" s="57"/>
      <c r="X187" s="57"/>
    </row>
    <row r="188">
      <c r="A188" s="54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77"/>
      <c r="R188" s="45"/>
      <c r="S188" s="45"/>
      <c r="T188" s="45"/>
      <c r="U188" s="45"/>
      <c r="V188" s="45"/>
      <c r="W188" s="11"/>
      <c r="X188" s="11"/>
    </row>
    <row r="189">
      <c r="A189" s="54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77"/>
      <c r="R189" s="45"/>
      <c r="S189" s="45"/>
      <c r="T189" s="45"/>
      <c r="U189" s="45"/>
      <c r="V189" s="45"/>
      <c r="W189" s="11"/>
      <c r="X189" s="11"/>
    </row>
    <row r="190">
      <c r="A190" s="54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77"/>
      <c r="R190" s="45"/>
      <c r="S190" s="45"/>
      <c r="T190" s="45"/>
      <c r="U190" s="45"/>
      <c r="V190" s="45"/>
      <c r="W190" s="11"/>
      <c r="X190" s="11"/>
    </row>
    <row r="191">
      <c r="A191" s="54"/>
      <c r="B191" s="11"/>
      <c r="C191" s="11"/>
      <c r="D191" s="11"/>
      <c r="E191" s="11"/>
      <c r="F191" s="11"/>
      <c r="G191" s="45"/>
      <c r="H191" s="11"/>
      <c r="I191" s="11"/>
      <c r="J191" s="11"/>
      <c r="K191" s="11"/>
      <c r="L191" s="11"/>
      <c r="M191" s="11"/>
      <c r="N191" s="11"/>
      <c r="O191" s="11"/>
      <c r="P191" s="11"/>
      <c r="Q191" s="13"/>
      <c r="R191" s="11"/>
      <c r="S191" s="11"/>
      <c r="T191" s="11"/>
      <c r="U191" s="11"/>
      <c r="V191" s="11"/>
      <c r="W191" s="11"/>
      <c r="X191" s="11"/>
    </row>
    <row r="192">
      <c r="A192" s="54"/>
      <c r="B192" s="11"/>
      <c r="C192" s="11"/>
      <c r="D192" s="11"/>
      <c r="E192" s="11"/>
      <c r="F192" s="11"/>
      <c r="G192" s="45"/>
      <c r="H192" s="11"/>
      <c r="I192" s="11"/>
      <c r="J192" s="11"/>
      <c r="K192" s="11"/>
      <c r="L192" s="11"/>
      <c r="M192" s="11"/>
      <c r="N192" s="11"/>
      <c r="O192" s="11"/>
      <c r="P192" s="11"/>
      <c r="Q192" s="13"/>
      <c r="R192" s="11"/>
      <c r="S192" s="11"/>
      <c r="T192" s="11"/>
      <c r="U192" s="11"/>
      <c r="V192" s="11"/>
      <c r="W192" s="11"/>
      <c r="X192" s="11"/>
    </row>
    <row r="193">
      <c r="A193" s="54"/>
      <c r="B193" s="11"/>
      <c r="C193" s="11"/>
      <c r="D193" s="11"/>
      <c r="E193" s="11"/>
      <c r="F193" s="11"/>
      <c r="G193" s="45"/>
      <c r="H193" s="11"/>
      <c r="I193" s="11"/>
      <c r="J193" s="11"/>
      <c r="K193" s="11"/>
      <c r="L193" s="11"/>
      <c r="M193" s="11"/>
      <c r="N193" s="11"/>
      <c r="O193" s="11"/>
      <c r="P193" s="11"/>
      <c r="Q193" s="13"/>
      <c r="R193" s="11"/>
      <c r="S193" s="11"/>
      <c r="T193" s="11"/>
      <c r="U193" s="11"/>
      <c r="V193" s="11"/>
      <c r="W193" s="11"/>
      <c r="X193" s="11"/>
    </row>
    <row r="194">
      <c r="A194" s="54"/>
      <c r="B194" s="11"/>
      <c r="C194" s="11"/>
      <c r="D194" s="11"/>
      <c r="E194" s="11"/>
      <c r="F194" s="11"/>
      <c r="G194" s="45"/>
      <c r="H194" s="11"/>
      <c r="I194" s="11"/>
      <c r="J194" s="11"/>
      <c r="K194" s="11"/>
      <c r="L194" s="11"/>
      <c r="M194" s="11"/>
      <c r="N194" s="11"/>
      <c r="O194" s="11"/>
      <c r="P194" s="11"/>
      <c r="Q194" s="13"/>
      <c r="R194" s="11"/>
      <c r="S194" s="11"/>
      <c r="T194" s="11"/>
      <c r="U194" s="11"/>
      <c r="V194" s="11"/>
      <c r="W194" s="11"/>
      <c r="X194" s="11"/>
    </row>
    <row r="195">
      <c r="A195" s="54"/>
      <c r="B195" s="11"/>
      <c r="C195" s="11"/>
      <c r="D195" s="11"/>
      <c r="E195" s="11"/>
      <c r="F195" s="11"/>
      <c r="G195" s="45"/>
      <c r="H195" s="11"/>
      <c r="I195" s="11"/>
      <c r="J195" s="11"/>
      <c r="K195" s="11"/>
      <c r="L195" s="11"/>
      <c r="M195" s="11"/>
      <c r="N195" s="11"/>
      <c r="O195" s="11"/>
      <c r="P195" s="11"/>
      <c r="Q195" s="13"/>
      <c r="R195" s="11"/>
      <c r="S195" s="11"/>
      <c r="T195" s="11"/>
      <c r="U195" s="11"/>
      <c r="V195" s="11"/>
      <c r="W195" s="11"/>
      <c r="X195" s="11"/>
    </row>
    <row r="196">
      <c r="A196" s="54"/>
      <c r="B196" s="11"/>
      <c r="C196" s="11"/>
      <c r="D196" s="11"/>
      <c r="E196" s="11"/>
      <c r="F196" s="11"/>
      <c r="G196" s="45"/>
      <c r="H196" s="11"/>
      <c r="I196" s="11"/>
      <c r="J196" s="11"/>
      <c r="K196" s="11"/>
      <c r="L196" s="11"/>
      <c r="M196" s="11"/>
      <c r="N196" s="11"/>
      <c r="O196" s="11"/>
      <c r="P196" s="11"/>
      <c r="Q196" s="13"/>
      <c r="R196" s="11"/>
      <c r="S196" s="11"/>
      <c r="T196" s="11"/>
      <c r="U196" s="11"/>
      <c r="V196" s="11"/>
      <c r="W196" s="11"/>
      <c r="X196" s="11"/>
    </row>
    <row r="197">
      <c r="A197" s="54"/>
      <c r="B197" s="11"/>
      <c r="C197" s="11"/>
      <c r="D197" s="11"/>
      <c r="E197" s="11"/>
      <c r="F197" s="11"/>
      <c r="G197" s="45"/>
      <c r="H197" s="11"/>
      <c r="I197" s="11"/>
      <c r="J197" s="11"/>
      <c r="K197" s="11"/>
      <c r="L197" s="11"/>
      <c r="M197" s="11"/>
      <c r="N197" s="11"/>
      <c r="O197" s="11"/>
      <c r="P197" s="11"/>
      <c r="Q197" s="13"/>
      <c r="R197" s="11"/>
      <c r="S197" s="11"/>
      <c r="T197" s="11"/>
      <c r="U197" s="11"/>
      <c r="V197" s="11"/>
      <c r="W197" s="11"/>
      <c r="X197" s="11"/>
    </row>
    <row r="198">
      <c r="A198" s="54"/>
      <c r="B198" s="11"/>
      <c r="C198" s="11"/>
      <c r="D198" s="11"/>
      <c r="E198" s="11"/>
      <c r="F198" s="11"/>
      <c r="G198" s="45"/>
      <c r="H198" s="11"/>
      <c r="I198" s="11"/>
      <c r="J198" s="11"/>
      <c r="K198" s="11"/>
      <c r="L198" s="11"/>
      <c r="M198" s="11"/>
      <c r="N198" s="11"/>
      <c r="O198" s="11"/>
      <c r="P198" s="11"/>
      <c r="Q198" s="13"/>
      <c r="R198" s="11"/>
      <c r="S198" s="11"/>
      <c r="T198" s="11"/>
      <c r="U198" s="11"/>
      <c r="V198" s="11"/>
      <c r="W198" s="11"/>
      <c r="X198" s="11"/>
    </row>
    <row r="199">
      <c r="A199" s="54"/>
      <c r="B199" s="11"/>
      <c r="C199" s="11"/>
      <c r="D199" s="11"/>
      <c r="E199" s="11"/>
      <c r="F199" s="11"/>
      <c r="G199" s="45"/>
      <c r="H199" s="11"/>
      <c r="I199" s="11"/>
      <c r="J199" s="11"/>
      <c r="K199" s="11"/>
      <c r="L199" s="11"/>
      <c r="M199" s="11"/>
      <c r="N199" s="11"/>
      <c r="O199" s="11"/>
      <c r="P199" s="11"/>
      <c r="Q199" s="13"/>
      <c r="R199" s="11"/>
      <c r="S199" s="11"/>
      <c r="T199" s="11"/>
      <c r="U199" s="11"/>
      <c r="V199" s="11"/>
      <c r="W199" s="11"/>
      <c r="X199" s="11"/>
    </row>
    <row r="200">
      <c r="A200" s="54"/>
      <c r="B200" s="11"/>
      <c r="C200" s="11"/>
      <c r="D200" s="11"/>
      <c r="E200" s="11"/>
      <c r="F200" s="11"/>
      <c r="G200" s="46"/>
      <c r="H200" s="11"/>
      <c r="I200" s="11"/>
      <c r="J200" s="11"/>
      <c r="K200" s="11"/>
      <c r="L200" s="11"/>
      <c r="M200" s="11"/>
      <c r="N200" s="11"/>
      <c r="O200" s="11"/>
      <c r="P200" s="11"/>
      <c r="Q200" s="13"/>
      <c r="R200" s="11"/>
      <c r="S200" s="11"/>
      <c r="T200" s="11"/>
      <c r="U200" s="11"/>
      <c r="V200" s="11"/>
      <c r="W200" s="11"/>
      <c r="X200" s="11"/>
    </row>
    <row r="201">
      <c r="A201" s="54"/>
      <c r="B201" s="11"/>
      <c r="C201" s="11"/>
      <c r="D201" s="11"/>
      <c r="E201" s="11"/>
      <c r="F201" s="11"/>
      <c r="G201" s="46"/>
      <c r="H201" s="11"/>
      <c r="I201" s="11"/>
      <c r="J201" s="11"/>
      <c r="K201" s="11"/>
      <c r="L201" s="11"/>
      <c r="M201" s="11"/>
      <c r="N201" s="11"/>
      <c r="O201" s="11"/>
      <c r="P201" s="11"/>
      <c r="Q201" s="13"/>
      <c r="R201" s="11"/>
      <c r="S201" s="11"/>
      <c r="T201" s="11"/>
      <c r="U201" s="11"/>
      <c r="V201" s="11"/>
      <c r="W201" s="11"/>
      <c r="X201" s="11"/>
    </row>
    <row r="202">
      <c r="A202" s="54"/>
      <c r="B202" s="11"/>
      <c r="C202" s="11"/>
      <c r="D202" s="11"/>
      <c r="E202" s="11"/>
      <c r="F202" s="11"/>
      <c r="G202" s="46"/>
      <c r="H202" s="11"/>
      <c r="I202" s="11"/>
      <c r="J202" s="11"/>
      <c r="K202" s="11"/>
      <c r="L202" s="11"/>
      <c r="M202" s="11"/>
      <c r="N202" s="11"/>
      <c r="O202" s="11"/>
      <c r="P202" s="11"/>
      <c r="Q202" s="13"/>
      <c r="R202" s="11"/>
      <c r="S202" s="11"/>
      <c r="T202" s="11"/>
      <c r="U202" s="11"/>
      <c r="V202" s="11"/>
      <c r="W202" s="11"/>
      <c r="X202" s="11"/>
    </row>
    <row r="203">
      <c r="A203" s="54"/>
      <c r="B203" s="11"/>
      <c r="C203" s="11"/>
      <c r="D203" s="11"/>
      <c r="E203" s="11"/>
      <c r="F203" s="11"/>
      <c r="G203" s="24"/>
      <c r="H203" s="11"/>
      <c r="I203" s="11"/>
      <c r="J203" s="11"/>
      <c r="K203" s="11"/>
      <c r="L203" s="11"/>
      <c r="M203" s="11"/>
      <c r="N203" s="11"/>
      <c r="O203" s="11"/>
      <c r="P203" s="11"/>
      <c r="Q203" s="13"/>
      <c r="R203" s="11"/>
      <c r="S203" s="11"/>
      <c r="T203" s="11"/>
      <c r="U203" s="11"/>
      <c r="V203" s="11"/>
      <c r="W203" s="11"/>
      <c r="X203" s="11"/>
    </row>
    <row r="204">
      <c r="A204" s="54"/>
      <c r="B204" s="11"/>
      <c r="C204" s="11"/>
      <c r="D204" s="11"/>
      <c r="E204" s="11"/>
      <c r="F204" s="11"/>
      <c r="G204" s="24"/>
      <c r="H204" s="11"/>
      <c r="I204" s="11"/>
      <c r="J204" s="11"/>
      <c r="K204" s="11"/>
      <c r="L204" s="11"/>
      <c r="M204" s="11"/>
      <c r="N204" s="11"/>
      <c r="O204" s="11"/>
      <c r="P204" s="11"/>
      <c r="Q204" s="13"/>
      <c r="R204" s="11"/>
      <c r="S204" s="11"/>
      <c r="T204" s="11"/>
      <c r="U204" s="11"/>
      <c r="V204" s="11"/>
      <c r="W204" s="11"/>
      <c r="X204" s="11"/>
    </row>
    <row r="205">
      <c r="A205" s="54"/>
      <c r="B205" s="11"/>
      <c r="C205" s="11"/>
      <c r="D205" s="11"/>
      <c r="E205" s="11"/>
      <c r="F205" s="11"/>
      <c r="G205" s="24"/>
      <c r="H205" s="11"/>
      <c r="I205" s="11"/>
      <c r="J205" s="11"/>
      <c r="K205" s="11"/>
      <c r="L205" s="11"/>
      <c r="M205" s="11"/>
      <c r="N205" s="11"/>
      <c r="O205" s="11"/>
      <c r="P205" s="11"/>
      <c r="Q205" s="13"/>
      <c r="R205" s="11"/>
      <c r="S205" s="11"/>
      <c r="T205" s="11"/>
      <c r="U205" s="11"/>
      <c r="V205" s="11"/>
      <c r="W205" s="11"/>
      <c r="X205" s="11"/>
    </row>
    <row r="206">
      <c r="A206" s="54"/>
      <c r="B206" s="11"/>
      <c r="C206" s="11"/>
      <c r="D206" s="11"/>
      <c r="E206" s="11"/>
      <c r="F206" s="11"/>
      <c r="G206" s="24"/>
      <c r="H206" s="11"/>
      <c r="I206" s="11"/>
      <c r="J206" s="11"/>
      <c r="K206" s="11"/>
      <c r="L206" s="11"/>
      <c r="M206" s="11"/>
      <c r="N206" s="11"/>
      <c r="O206" s="11"/>
      <c r="P206" s="11"/>
      <c r="Q206" s="13"/>
      <c r="R206" s="11"/>
      <c r="S206" s="11"/>
      <c r="T206" s="11"/>
      <c r="U206" s="11"/>
      <c r="V206" s="11"/>
      <c r="W206" s="11"/>
      <c r="X206" s="11"/>
    </row>
    <row r="207">
      <c r="A207" s="54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3"/>
      <c r="R207" s="11"/>
      <c r="S207" s="11"/>
      <c r="T207" s="11"/>
      <c r="U207" s="11"/>
      <c r="V207" s="11"/>
      <c r="W207" s="11"/>
      <c r="X207" s="11"/>
    </row>
    <row r="208">
      <c r="A208" s="54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3"/>
      <c r="R208" s="11"/>
      <c r="S208" s="11"/>
      <c r="T208" s="11"/>
      <c r="U208" s="11"/>
      <c r="V208" s="11"/>
      <c r="W208" s="11"/>
      <c r="X208" s="11"/>
    </row>
    <row r="209">
      <c r="A209" s="54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3"/>
      <c r="R209" s="11"/>
      <c r="S209" s="11"/>
      <c r="T209" s="11"/>
      <c r="U209" s="11"/>
      <c r="V209" s="11"/>
      <c r="W209" s="11"/>
      <c r="X209" s="11"/>
    </row>
    <row r="210">
      <c r="A210" s="54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3"/>
      <c r="R210" s="11"/>
      <c r="S210" s="11"/>
      <c r="T210" s="11"/>
      <c r="U210" s="11"/>
      <c r="V210" s="11"/>
      <c r="W210" s="11"/>
      <c r="X210" s="11"/>
    </row>
    <row r="211">
      <c r="A211" s="54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3"/>
      <c r="R211" s="11"/>
      <c r="S211" s="11"/>
      <c r="T211" s="11"/>
      <c r="U211" s="11"/>
      <c r="V211" s="11"/>
      <c r="W211" s="11"/>
      <c r="X211" s="11"/>
    </row>
    <row r="212">
      <c r="A212" s="54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3"/>
      <c r="R212" s="11"/>
      <c r="S212" s="11"/>
      <c r="T212" s="11"/>
      <c r="U212" s="11"/>
      <c r="V212" s="11"/>
      <c r="W212" s="11"/>
      <c r="X212" s="11"/>
    </row>
    <row r="213">
      <c r="A213" s="54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3"/>
      <c r="R213" s="11"/>
      <c r="S213" s="11"/>
      <c r="T213" s="11"/>
      <c r="U213" s="11"/>
      <c r="V213" s="11"/>
      <c r="W213" s="11"/>
      <c r="X213" s="11"/>
    </row>
    <row r="214">
      <c r="A214" s="54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3"/>
      <c r="R214" s="11"/>
      <c r="S214" s="11"/>
      <c r="T214" s="11"/>
      <c r="U214" s="11"/>
      <c r="V214" s="11"/>
      <c r="W214" s="11"/>
      <c r="X214" s="11"/>
    </row>
    <row r="215">
      <c r="A215" s="54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3"/>
      <c r="R215" s="11"/>
      <c r="S215" s="11"/>
      <c r="T215" s="11"/>
      <c r="U215" s="11"/>
      <c r="V215" s="11"/>
      <c r="W215" s="11"/>
      <c r="X215" s="11"/>
    </row>
    <row r="216">
      <c r="A216" s="54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3"/>
      <c r="R216" s="11"/>
      <c r="S216" s="11"/>
      <c r="T216" s="11"/>
      <c r="U216" s="11"/>
      <c r="V216" s="11"/>
      <c r="W216" s="11"/>
      <c r="X216" s="11"/>
    </row>
    <row r="217">
      <c r="A217" s="54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3"/>
      <c r="R217" s="11"/>
      <c r="S217" s="11"/>
      <c r="T217" s="11"/>
      <c r="U217" s="11"/>
      <c r="V217" s="11"/>
      <c r="W217" s="11"/>
      <c r="X217" s="11"/>
    </row>
    <row r="218">
      <c r="A218" s="54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3"/>
      <c r="R218" s="11"/>
      <c r="S218" s="11"/>
      <c r="T218" s="11"/>
      <c r="U218" s="11"/>
      <c r="V218" s="11"/>
      <c r="W218" s="11"/>
      <c r="X218" s="11"/>
    </row>
    <row r="219">
      <c r="A219" s="54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3"/>
      <c r="R219" s="11"/>
      <c r="S219" s="11"/>
      <c r="T219" s="11"/>
      <c r="U219" s="11"/>
      <c r="V219" s="11"/>
      <c r="W219" s="11"/>
      <c r="X219" s="11"/>
    </row>
    <row r="220">
      <c r="A220" s="54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3"/>
      <c r="R220" s="11"/>
      <c r="S220" s="11"/>
      <c r="T220" s="11"/>
      <c r="U220" s="11"/>
      <c r="V220" s="11"/>
      <c r="W220" s="11"/>
      <c r="X220" s="11"/>
    </row>
    <row r="221">
      <c r="A221" s="54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3"/>
      <c r="R221" s="11"/>
      <c r="S221" s="11"/>
      <c r="T221" s="11"/>
      <c r="U221" s="11"/>
      <c r="V221" s="11"/>
      <c r="W221" s="11"/>
      <c r="X221" s="11"/>
    </row>
    <row r="222">
      <c r="A222" s="54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3"/>
      <c r="R222" s="11"/>
      <c r="S222" s="11"/>
      <c r="T222" s="11"/>
      <c r="U222" s="11"/>
      <c r="V222" s="11"/>
      <c r="W222" s="11"/>
      <c r="X222" s="11"/>
    </row>
    <row r="223">
      <c r="A223" s="54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3"/>
      <c r="R223" s="11"/>
      <c r="S223" s="11"/>
      <c r="T223" s="11"/>
      <c r="U223" s="11"/>
      <c r="V223" s="11"/>
      <c r="W223" s="11"/>
      <c r="X223" s="11"/>
    </row>
    <row r="224">
      <c r="A224" s="54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3"/>
      <c r="R224" s="11"/>
      <c r="S224" s="11"/>
      <c r="T224" s="11"/>
      <c r="U224" s="11"/>
      <c r="V224" s="11"/>
      <c r="W224" s="11"/>
      <c r="X224" s="11"/>
    </row>
    <row r="225">
      <c r="A225" s="54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3"/>
      <c r="R225" s="11"/>
      <c r="S225" s="11"/>
      <c r="T225" s="11"/>
      <c r="U225" s="11"/>
      <c r="V225" s="11"/>
      <c r="W225" s="11"/>
      <c r="X225" s="11"/>
    </row>
    <row r="226">
      <c r="A226" s="54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3"/>
      <c r="R226" s="11"/>
      <c r="S226" s="11"/>
      <c r="T226" s="11"/>
      <c r="U226" s="11"/>
      <c r="V226" s="11"/>
      <c r="W226" s="11"/>
      <c r="X226" s="11"/>
    </row>
    <row r="227">
      <c r="A227" s="54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3"/>
      <c r="R227" s="11"/>
      <c r="S227" s="11"/>
      <c r="T227" s="11"/>
      <c r="U227" s="11"/>
      <c r="V227" s="11"/>
      <c r="W227" s="11"/>
      <c r="X227" s="11"/>
    </row>
    <row r="228">
      <c r="A228" s="54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3"/>
      <c r="R228" s="11"/>
      <c r="S228" s="11"/>
      <c r="T228" s="11"/>
      <c r="U228" s="11"/>
      <c r="V228" s="11"/>
      <c r="W228" s="11"/>
      <c r="X228" s="11"/>
    </row>
    <row r="229">
      <c r="A229" s="54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3"/>
      <c r="R229" s="11"/>
      <c r="S229" s="11"/>
      <c r="T229" s="11"/>
      <c r="U229" s="11"/>
      <c r="V229" s="11"/>
      <c r="W229" s="11"/>
      <c r="X229" s="11"/>
    </row>
    <row r="230">
      <c r="A230" s="54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</row>
    <row r="231">
      <c r="A231" s="54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</row>
    <row r="232">
      <c r="A232" s="54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</row>
    <row r="233">
      <c r="A233" s="54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</row>
    <row r="234">
      <c r="A234" s="54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</row>
    <row r="235">
      <c r="A235" s="54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</row>
    <row r="236">
      <c r="A236" s="54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</row>
    <row r="237">
      <c r="A237" s="54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</row>
    <row r="238">
      <c r="A238" s="54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</row>
    <row r="239">
      <c r="A239" s="54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</row>
    <row r="240">
      <c r="A240" s="54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</row>
    <row r="241">
      <c r="A241" s="54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</row>
    <row r="242">
      <c r="A242" s="54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</row>
    <row r="243">
      <c r="A243" s="54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</row>
    <row r="244">
      <c r="A244" s="54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</row>
    <row r="245">
      <c r="A245" s="54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</row>
    <row r="246">
      <c r="A246" s="54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</row>
    <row r="247">
      <c r="A247" s="54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</row>
  </sheetData>
  <hyperlinks>
    <hyperlink r:id="rId2" ref="S5"/>
    <hyperlink r:id="rId3" ref="S6"/>
    <hyperlink r:id="rId4" ref="S7"/>
    <hyperlink r:id="rId5" ref="S8"/>
    <hyperlink r:id="rId6" ref="S9"/>
    <hyperlink r:id="rId7" ref="S10"/>
    <hyperlink r:id="rId8" ref="S11"/>
    <hyperlink r:id="rId9" ref="S12"/>
    <hyperlink r:id="rId10" ref="S13"/>
    <hyperlink r:id="rId11" ref="S14"/>
    <hyperlink r:id="rId12" ref="S15"/>
    <hyperlink r:id="rId13" ref="S16"/>
    <hyperlink r:id="rId14" ref="S18"/>
    <hyperlink r:id="rId15" ref="S19"/>
    <hyperlink r:id="rId16" ref="S20"/>
    <hyperlink r:id="rId17" ref="S21"/>
    <hyperlink r:id="rId18" ref="S22"/>
    <hyperlink r:id="rId19" ref="S23"/>
    <hyperlink r:id="rId20" ref="S24"/>
    <hyperlink r:id="rId21" ref="S25"/>
    <hyperlink r:id="rId22" ref="S26"/>
    <hyperlink r:id="rId23" ref="S28"/>
    <hyperlink r:id="rId24" ref="S29"/>
    <hyperlink r:id="rId25" ref="S30"/>
    <hyperlink r:id="rId26" ref="S31"/>
    <hyperlink r:id="rId27" ref="S32"/>
    <hyperlink r:id="rId28" ref="S33"/>
    <hyperlink r:id="rId29" ref="S35"/>
    <hyperlink r:id="rId30" ref="S36"/>
    <hyperlink r:id="rId31" ref="S37"/>
    <hyperlink r:id="rId32" ref="S38"/>
    <hyperlink r:id="rId33" ref="S39"/>
    <hyperlink r:id="rId34" ref="S40"/>
    <hyperlink r:id="rId35" ref="S41"/>
    <hyperlink r:id="rId36" ref="S42"/>
    <hyperlink r:id="rId37" ref="S44"/>
    <hyperlink r:id="rId38" ref="S45"/>
    <hyperlink r:id="rId39" ref="S46"/>
    <hyperlink r:id="rId40" ref="S47"/>
    <hyperlink r:id="rId41" ref="S48"/>
    <hyperlink r:id="rId42" ref="S49"/>
    <hyperlink r:id="rId43" ref="S50"/>
    <hyperlink r:id="rId44" ref="S51"/>
    <hyperlink r:id="rId45" ref="S52"/>
    <hyperlink r:id="rId46" ref="S53"/>
    <hyperlink r:id="rId47" ref="S54"/>
    <hyperlink r:id="rId48" ref="S55"/>
    <hyperlink r:id="rId49" ref="S56"/>
    <hyperlink r:id="rId50" ref="S58"/>
    <hyperlink r:id="rId51" ref="S59"/>
    <hyperlink r:id="rId52" ref="S60"/>
    <hyperlink r:id="rId53" ref="S61"/>
    <hyperlink r:id="rId54" ref="S62"/>
    <hyperlink r:id="rId55" ref="S64"/>
    <hyperlink r:id="rId56" ref="S65"/>
    <hyperlink r:id="rId57" ref="S66"/>
    <hyperlink r:id="rId58" ref="S67"/>
    <hyperlink r:id="rId59" ref="S68"/>
    <hyperlink r:id="rId60" ref="S69"/>
    <hyperlink r:id="rId61" ref="S70"/>
    <hyperlink r:id="rId62" ref="S71"/>
    <hyperlink r:id="rId63" ref="S72"/>
    <hyperlink r:id="rId64" ref="S74"/>
    <hyperlink r:id="rId65" ref="S75"/>
    <hyperlink r:id="rId66" ref="S76"/>
    <hyperlink r:id="rId67" ref="S77"/>
    <hyperlink r:id="rId68" ref="S78"/>
    <hyperlink r:id="rId69" ref="S79"/>
    <hyperlink r:id="rId70" ref="S80"/>
    <hyperlink r:id="rId71" ref="S82"/>
    <hyperlink r:id="rId72" ref="S83"/>
    <hyperlink r:id="rId73" ref="S84"/>
    <hyperlink r:id="rId74" ref="S85"/>
    <hyperlink r:id="rId75" ref="S86"/>
    <hyperlink r:id="rId76" ref="S87"/>
    <hyperlink r:id="rId77" ref="S88"/>
    <hyperlink r:id="rId78" ref="S89"/>
    <hyperlink r:id="rId79" ref="S90"/>
    <hyperlink r:id="rId80" ref="S91"/>
    <hyperlink r:id="rId81" ref="S93"/>
    <hyperlink r:id="rId82" ref="S94"/>
    <hyperlink r:id="rId83" ref="S95"/>
    <hyperlink r:id="rId84" ref="S96"/>
    <hyperlink r:id="rId85" ref="S97"/>
    <hyperlink r:id="rId86" ref="S98"/>
    <hyperlink r:id="rId87" ref="S100"/>
    <hyperlink r:id="rId88" ref="S101"/>
    <hyperlink r:id="rId89" ref="S102"/>
    <hyperlink r:id="rId90" ref="S103"/>
    <hyperlink r:id="rId91" ref="S104"/>
    <hyperlink r:id="rId92" ref="S105"/>
    <hyperlink r:id="rId93" ref="S106"/>
    <hyperlink r:id="rId94" ref="S107"/>
    <hyperlink r:id="rId95" ref="S108"/>
    <hyperlink r:id="rId96" ref="S109"/>
    <hyperlink r:id="rId97" ref="S111"/>
    <hyperlink r:id="rId98" ref="S112"/>
    <hyperlink r:id="rId99" ref="S113"/>
    <hyperlink r:id="rId100" ref="S114"/>
    <hyperlink r:id="rId101" ref="S115"/>
    <hyperlink r:id="rId102" ref="S116"/>
    <hyperlink r:id="rId103" ref="S117"/>
    <hyperlink r:id="rId104" ref="S118"/>
    <hyperlink r:id="rId105" ref="S119"/>
    <hyperlink r:id="rId106" ref="S121"/>
    <hyperlink r:id="rId107" ref="S122"/>
    <hyperlink r:id="rId108" ref="S123"/>
    <hyperlink r:id="rId109" ref="S124"/>
    <hyperlink r:id="rId110" ref="S125"/>
    <hyperlink r:id="rId111" ref="S126"/>
    <hyperlink r:id="rId112" ref="S127"/>
    <hyperlink r:id="rId113" ref="S131"/>
    <hyperlink r:id="rId114" ref="S132"/>
    <hyperlink r:id="rId115" ref="S133"/>
    <hyperlink r:id="rId116" ref="S134"/>
    <hyperlink r:id="rId117" ref="S135"/>
    <hyperlink r:id="rId118" ref="S136"/>
    <hyperlink r:id="rId119" ref="S137"/>
    <hyperlink r:id="rId120" ref="S138"/>
    <hyperlink r:id="rId121" ref="S139"/>
    <hyperlink r:id="rId122" ref="S140"/>
    <hyperlink r:id="rId123" ref="S142"/>
    <hyperlink r:id="rId124" ref="S143"/>
    <hyperlink r:id="rId125" ref="S144"/>
    <hyperlink r:id="rId126" ref="S145"/>
    <hyperlink r:id="rId127" ref="S146"/>
    <hyperlink r:id="rId128" ref="S147"/>
    <hyperlink r:id="rId129" ref="S151"/>
    <hyperlink r:id="rId130" ref="S152"/>
    <hyperlink r:id="rId131" ref="S153"/>
    <hyperlink r:id="rId132" ref="S154"/>
    <hyperlink r:id="rId133" ref="S155"/>
    <hyperlink r:id="rId134" ref="S156"/>
  </hyperlinks>
  <drawing r:id="rId135"/>
  <legacyDrawing r:id="rId136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0"/>
    <col customWidth="1" min="2" max="2" width="34.86"/>
    <col customWidth="1" min="3" max="3" width="41.57"/>
    <col customWidth="1" min="4" max="4" width="13.71"/>
    <col customWidth="1" min="5" max="5" width="9.71"/>
    <col customWidth="1" min="6" max="6" width="9.0"/>
    <col customWidth="1" min="7" max="7" width="15.71"/>
    <col customWidth="1" min="8" max="8" width="8.71"/>
    <col customWidth="1" min="9" max="9" width="8.14"/>
    <col customWidth="1" min="10" max="10" width="7.29"/>
    <col customWidth="1" min="11" max="11" width="5.86"/>
    <col customWidth="1" min="12" max="12" width="7.43"/>
    <col customWidth="1" min="13" max="16" width="9.29"/>
    <col customWidth="1" min="17" max="17" width="17.57"/>
    <col customWidth="1" min="18" max="18" width="28.43"/>
    <col customWidth="1" min="19" max="19" width="56.0"/>
    <col customWidth="1" min="20" max="20" width="41.71"/>
    <col customWidth="1" min="21" max="21" width="25.14"/>
  </cols>
  <sheetData>
    <row r="1">
      <c r="A1" s="1" t="s">
        <v>0</v>
      </c>
      <c r="B1" s="2" t="s">
        <v>1</v>
      </c>
      <c r="C1" s="2" t="s">
        <v>2</v>
      </c>
      <c r="D1" s="3" t="s">
        <v>594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3" t="s">
        <v>16</v>
      </c>
      <c r="R1" s="3" t="s">
        <v>17</v>
      </c>
      <c r="S1" s="3" t="s">
        <v>18</v>
      </c>
      <c r="T1" s="8"/>
      <c r="U1" s="8"/>
      <c r="V1" s="3"/>
      <c r="W1" s="3"/>
      <c r="X1" s="9"/>
    </row>
    <row r="2">
      <c r="A2" s="10"/>
      <c r="B2" s="12"/>
      <c r="C2" s="12"/>
      <c r="D2" s="81" t="s">
        <v>1507</v>
      </c>
      <c r="E2" s="11"/>
      <c r="F2" s="11"/>
      <c r="G2" s="11"/>
      <c r="H2" s="11"/>
      <c r="I2" s="11"/>
      <c r="J2" s="11"/>
      <c r="K2" s="11"/>
      <c r="L2" s="11"/>
      <c r="M2" s="12"/>
      <c r="N2" s="12"/>
      <c r="O2" s="12"/>
      <c r="P2" s="12"/>
      <c r="Q2" s="13"/>
      <c r="R2" s="13"/>
      <c r="S2" s="11"/>
      <c r="T2" s="11"/>
      <c r="U2" s="11"/>
      <c r="V2" s="11"/>
      <c r="W2" s="11"/>
      <c r="X2" s="11"/>
    </row>
    <row r="3">
      <c r="A3" s="2"/>
      <c r="B3" s="11"/>
      <c r="C3" s="12"/>
      <c r="D3" s="12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3"/>
      <c r="R3" s="13"/>
      <c r="S3" s="11"/>
      <c r="T3" s="11"/>
      <c r="U3" s="11"/>
      <c r="V3" s="11"/>
      <c r="W3" s="11"/>
      <c r="X3" s="11"/>
    </row>
    <row r="4">
      <c r="A4" s="14" t="s">
        <v>26</v>
      </c>
      <c r="B4" s="15"/>
      <c r="C4" s="12"/>
      <c r="D4" s="12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3"/>
      <c r="R4" s="13"/>
      <c r="S4" s="11"/>
      <c r="T4" s="11"/>
      <c r="U4" s="11"/>
      <c r="V4" s="11"/>
      <c r="W4" s="11"/>
      <c r="X4" s="11"/>
    </row>
    <row r="5">
      <c r="A5" s="11"/>
      <c r="B5" s="12" t="s">
        <v>1508</v>
      </c>
      <c r="C5" s="16" t="s">
        <v>38</v>
      </c>
      <c r="D5" s="17">
        <f t="shared" ref="D5:D6" si="1">ROUND((E5*0.05)+(F5*0.31)+(G5)+(H5*1.05)+(I5*0.9)+(J5*0.9)+(K5*1.14)+(L5*0.09)+(M5*47.8)+(N5*10)+(O5*10)+(P5*10), 2)</f>
        <v>167</v>
      </c>
      <c r="E5" s="12">
        <v>28.0</v>
      </c>
      <c r="F5" s="12"/>
      <c r="G5" s="12">
        <v>55.0</v>
      </c>
      <c r="H5" s="12">
        <v>40.0</v>
      </c>
      <c r="I5" s="12"/>
      <c r="J5" s="12">
        <v>12.0</v>
      </c>
      <c r="K5" s="12"/>
      <c r="L5" s="12"/>
      <c r="M5" s="12">
        <v>1.0</v>
      </c>
      <c r="N5" s="12"/>
      <c r="O5" s="12"/>
      <c r="P5" s="12">
        <v>1.0</v>
      </c>
      <c r="Q5" s="18" t="s">
        <v>39</v>
      </c>
      <c r="R5" s="18" t="s">
        <v>40</v>
      </c>
      <c r="S5" s="19" t="s">
        <v>1509</v>
      </c>
      <c r="T5" s="11"/>
      <c r="U5" s="11"/>
      <c r="V5" s="11"/>
      <c r="W5" s="11"/>
      <c r="X5" s="11"/>
    </row>
    <row r="6">
      <c r="A6" s="21" t="s">
        <v>43</v>
      </c>
      <c r="B6" s="12" t="s">
        <v>1510</v>
      </c>
      <c r="C6" s="12" t="s">
        <v>45</v>
      </c>
      <c r="D6" s="17">
        <f t="shared" si="1"/>
        <v>121.05</v>
      </c>
      <c r="E6" s="12">
        <v>54.0</v>
      </c>
      <c r="F6" s="12">
        <v>15.0</v>
      </c>
      <c r="G6" s="12">
        <v>37.0</v>
      </c>
      <c r="H6" s="12">
        <v>18.0</v>
      </c>
      <c r="I6" s="12"/>
      <c r="J6" s="12"/>
      <c r="K6" s="12"/>
      <c r="L6" s="12"/>
      <c r="M6" s="12">
        <v>1.0</v>
      </c>
      <c r="N6" s="12">
        <v>1.0</v>
      </c>
      <c r="O6" s="12"/>
      <c r="P6" s="12"/>
      <c r="Q6" s="18" t="s">
        <v>49</v>
      </c>
      <c r="R6" s="18" t="s">
        <v>50</v>
      </c>
      <c r="S6" s="19" t="s">
        <v>1511</v>
      </c>
      <c r="T6" s="11"/>
      <c r="U6" s="11"/>
      <c r="V6" s="11"/>
      <c r="W6" s="11"/>
      <c r="X6" s="11"/>
    </row>
    <row r="7">
      <c r="A7" s="11"/>
      <c r="B7" s="12" t="s">
        <v>27</v>
      </c>
      <c r="C7" s="16" t="s">
        <v>28</v>
      </c>
      <c r="D7" s="17" t="s">
        <v>1512</v>
      </c>
      <c r="E7" s="12">
        <v>16.0</v>
      </c>
      <c r="F7" s="12">
        <v>12.0</v>
      </c>
      <c r="G7" s="12">
        <v>46.0</v>
      </c>
      <c r="H7" s="12">
        <v>24.0</v>
      </c>
      <c r="I7" s="12"/>
      <c r="J7" s="12">
        <v>16.0</v>
      </c>
      <c r="K7" s="12"/>
      <c r="L7" s="12"/>
      <c r="M7" s="12"/>
      <c r="N7" s="12">
        <v>1.0</v>
      </c>
      <c r="O7" s="12">
        <v>1.0</v>
      </c>
      <c r="P7" s="12">
        <v>1.0</v>
      </c>
      <c r="Q7" s="18" t="s">
        <v>31</v>
      </c>
      <c r="R7" s="18" t="s">
        <v>1513</v>
      </c>
      <c r="S7" s="19" t="s">
        <v>35</v>
      </c>
      <c r="T7" s="11"/>
      <c r="U7" s="11"/>
      <c r="V7" s="11"/>
      <c r="W7" s="11"/>
      <c r="X7" s="11"/>
    </row>
    <row r="8">
      <c r="A8" s="20" t="s">
        <v>46</v>
      </c>
      <c r="B8" s="12" t="s">
        <v>47</v>
      </c>
      <c r="C8" s="12" t="s">
        <v>48</v>
      </c>
      <c r="D8" s="17">
        <f t="shared" ref="D8:D14" si="2">ROUND((E8*0.05)+(F8*0.31)+(G8)+(H8*1.05)+(I8*0.9)+(J8*0.9)+(K8*1.14)+(L8*0.09)+(M8*47.8)+(N8*10)+(O8*10)+(P8*10), 2)</f>
        <v>117.4</v>
      </c>
      <c r="E8" s="12">
        <v>15.0</v>
      </c>
      <c r="F8" s="12">
        <v>27.0</v>
      </c>
      <c r="G8" s="12">
        <v>29.0</v>
      </c>
      <c r="H8" s="12">
        <v>19.0</v>
      </c>
      <c r="I8" s="12"/>
      <c r="J8" s="12"/>
      <c r="K8" s="12"/>
      <c r="L8" s="12">
        <v>17.0</v>
      </c>
      <c r="M8" s="12">
        <v>1.0</v>
      </c>
      <c r="N8" s="12"/>
      <c r="O8" s="12">
        <v>1.0</v>
      </c>
      <c r="P8" s="12"/>
      <c r="Q8" s="18" t="s">
        <v>52</v>
      </c>
      <c r="R8" s="18"/>
      <c r="S8" s="19" t="s">
        <v>53</v>
      </c>
      <c r="T8" s="11"/>
      <c r="U8" s="11"/>
      <c r="V8" s="11"/>
      <c r="W8" s="11"/>
      <c r="X8" s="11"/>
    </row>
    <row r="9">
      <c r="A9" s="21"/>
      <c r="B9" s="12" t="s">
        <v>1515</v>
      </c>
      <c r="C9" s="12" t="s">
        <v>96</v>
      </c>
      <c r="D9" s="17">
        <f t="shared" si="2"/>
        <v>111.15</v>
      </c>
      <c r="E9" s="12"/>
      <c r="F9" s="12"/>
      <c r="G9" s="12">
        <v>66.0</v>
      </c>
      <c r="H9" s="12">
        <v>43.0</v>
      </c>
      <c r="I9" s="12"/>
      <c r="J9" s="12"/>
      <c r="K9" s="12"/>
      <c r="L9" s="12"/>
      <c r="M9" s="12"/>
      <c r="N9" s="12"/>
      <c r="O9" s="12"/>
      <c r="P9" s="12"/>
      <c r="Q9" s="18"/>
      <c r="R9" s="18"/>
      <c r="S9" s="19" t="s">
        <v>1517</v>
      </c>
      <c r="T9" s="11"/>
      <c r="U9" s="11"/>
      <c r="V9" s="11"/>
      <c r="W9" s="11"/>
      <c r="X9" s="11"/>
    </row>
    <row r="10">
      <c r="A10" s="20" t="s">
        <v>46</v>
      </c>
      <c r="B10" s="12" t="s">
        <v>54</v>
      </c>
      <c r="C10" s="12" t="s">
        <v>55</v>
      </c>
      <c r="D10" s="17">
        <f t="shared" si="2"/>
        <v>109.07</v>
      </c>
      <c r="E10" s="12">
        <v>27.0</v>
      </c>
      <c r="F10" s="12">
        <v>32.0</v>
      </c>
      <c r="G10" s="12">
        <v>40.0</v>
      </c>
      <c r="H10" s="12"/>
      <c r="I10" s="12"/>
      <c r="J10" s="12"/>
      <c r="K10" s="12"/>
      <c r="L10" s="12"/>
      <c r="M10" s="12">
        <v>1.0</v>
      </c>
      <c r="N10" s="12"/>
      <c r="O10" s="12"/>
      <c r="P10" s="12">
        <v>1.0</v>
      </c>
      <c r="Q10" s="18" t="s">
        <v>39</v>
      </c>
      <c r="R10" s="18"/>
      <c r="S10" s="19" t="s">
        <v>58</v>
      </c>
      <c r="T10" s="11"/>
      <c r="U10" s="11"/>
      <c r="V10" s="11"/>
      <c r="W10" s="11"/>
      <c r="X10" s="11"/>
    </row>
    <row r="11">
      <c r="A11" s="21"/>
      <c r="B11" s="12" t="s">
        <v>1520</v>
      </c>
      <c r="C11" s="12" t="s">
        <v>522</v>
      </c>
      <c r="D11" s="17">
        <f t="shared" si="2"/>
        <v>108.46</v>
      </c>
      <c r="E11" s="12">
        <v>30.0</v>
      </c>
      <c r="F11" s="12">
        <v>16.0</v>
      </c>
      <c r="G11" s="12">
        <v>29.0</v>
      </c>
      <c r="H11" s="12">
        <v>24.0</v>
      </c>
      <c r="I11" s="12"/>
      <c r="J11" s="12"/>
      <c r="K11" s="12"/>
      <c r="L11" s="12"/>
      <c r="M11" s="12">
        <v>1.0</v>
      </c>
      <c r="N11" s="12"/>
      <c r="O11" s="12"/>
      <c r="P11" s="12"/>
      <c r="Q11" s="18" t="s">
        <v>75</v>
      </c>
      <c r="R11" s="18" t="s">
        <v>556</v>
      </c>
      <c r="S11" s="19" t="s">
        <v>1521</v>
      </c>
      <c r="T11" s="11"/>
      <c r="U11" s="11"/>
      <c r="V11" s="11"/>
      <c r="W11" s="11"/>
      <c r="X11" s="11"/>
    </row>
    <row r="12">
      <c r="A12" s="20" t="s">
        <v>46</v>
      </c>
      <c r="B12" s="12" t="s">
        <v>1524</v>
      </c>
      <c r="C12" s="12" t="s">
        <v>183</v>
      </c>
      <c r="D12" s="17">
        <f t="shared" si="2"/>
        <v>106.3</v>
      </c>
      <c r="E12" s="12">
        <v>32.0</v>
      </c>
      <c r="F12" s="12">
        <v>26.0</v>
      </c>
      <c r="G12" s="12">
        <v>32.0</v>
      </c>
      <c r="H12" s="12"/>
      <c r="I12" s="12"/>
      <c r="J12" s="12"/>
      <c r="K12" s="12">
        <v>6.0</v>
      </c>
      <c r="L12" s="12"/>
      <c r="M12" s="12">
        <v>1.0</v>
      </c>
      <c r="N12" s="12"/>
      <c r="O12" s="12">
        <v>1.0</v>
      </c>
      <c r="P12" s="12"/>
      <c r="Q12" s="18" t="s">
        <v>188</v>
      </c>
      <c r="R12" s="18" t="s">
        <v>76</v>
      </c>
      <c r="S12" s="19" t="s">
        <v>1528</v>
      </c>
      <c r="T12" s="11"/>
      <c r="U12" s="11"/>
      <c r="V12" s="11"/>
      <c r="W12" s="11"/>
      <c r="X12" s="11"/>
    </row>
    <row r="13">
      <c r="A13" s="11"/>
      <c r="B13" s="12" t="s">
        <v>1234</v>
      </c>
      <c r="C13" s="12" t="s">
        <v>512</v>
      </c>
      <c r="D13" s="17">
        <f t="shared" si="2"/>
        <v>100.63</v>
      </c>
      <c r="E13" s="12">
        <v>16.0</v>
      </c>
      <c r="F13" s="12">
        <v>18.0</v>
      </c>
      <c r="G13" s="12">
        <v>44.0</v>
      </c>
      <c r="H13" s="12">
        <v>37.0</v>
      </c>
      <c r="I13" s="12"/>
      <c r="J13" s="12"/>
      <c r="K13" s="12">
        <v>10.0</v>
      </c>
      <c r="L13" s="12"/>
      <c r="M13" s="12"/>
      <c r="N13" s="12"/>
      <c r="O13" s="12"/>
      <c r="P13" s="12"/>
      <c r="Q13" s="18"/>
      <c r="R13" s="18"/>
      <c r="S13" s="19" t="s">
        <v>1235</v>
      </c>
      <c r="T13" s="11"/>
      <c r="U13" s="11"/>
      <c r="V13" s="11"/>
      <c r="W13" s="11"/>
      <c r="X13" s="11"/>
    </row>
    <row r="14">
      <c r="A14" s="21"/>
      <c r="B14" s="12" t="s">
        <v>1533</v>
      </c>
      <c r="C14" s="12" t="s">
        <v>57</v>
      </c>
      <c r="D14" s="17">
        <f t="shared" si="2"/>
        <v>100.01</v>
      </c>
      <c r="E14" s="12">
        <v>12.0</v>
      </c>
      <c r="F14" s="12">
        <v>15.0</v>
      </c>
      <c r="G14" s="12">
        <v>35.0</v>
      </c>
      <c r="H14" s="12">
        <v>24.0</v>
      </c>
      <c r="I14" s="12"/>
      <c r="J14" s="12"/>
      <c r="K14" s="12">
        <v>4.0</v>
      </c>
      <c r="L14" s="12"/>
      <c r="M14" s="12"/>
      <c r="N14" s="12"/>
      <c r="O14" s="12">
        <v>1.0</v>
      </c>
      <c r="P14" s="12">
        <v>2.0</v>
      </c>
      <c r="Q14" s="18" t="s">
        <v>39</v>
      </c>
      <c r="R14" s="18"/>
      <c r="S14" s="19" t="s">
        <v>1536</v>
      </c>
      <c r="T14" s="11"/>
      <c r="U14" s="11"/>
      <c r="V14" s="11"/>
      <c r="W14" s="11"/>
      <c r="X14" s="11"/>
    </row>
    <row r="15">
      <c r="A15" s="21" t="s">
        <v>46</v>
      </c>
      <c r="B15" s="12" t="s">
        <v>63</v>
      </c>
      <c r="C15" s="12" t="s">
        <v>64</v>
      </c>
      <c r="D15" s="17" t="s">
        <v>1538</v>
      </c>
      <c r="E15" s="12">
        <v>27.0</v>
      </c>
      <c r="F15" s="12">
        <v>20.0</v>
      </c>
      <c r="G15" s="12">
        <v>34.0</v>
      </c>
      <c r="H15" s="12"/>
      <c r="I15" s="12"/>
      <c r="J15" s="12"/>
      <c r="K15" s="12"/>
      <c r="L15" s="12"/>
      <c r="M15" s="12">
        <v>1.0</v>
      </c>
      <c r="N15" s="12">
        <v>1.0</v>
      </c>
      <c r="O15" s="12"/>
      <c r="P15" s="12"/>
      <c r="Q15" s="18" t="s">
        <v>49</v>
      </c>
      <c r="R15" s="18" t="s">
        <v>67</v>
      </c>
      <c r="S15" s="19" t="s">
        <v>68</v>
      </c>
      <c r="T15" s="11"/>
      <c r="U15" s="11"/>
      <c r="V15" s="11"/>
      <c r="W15" s="11"/>
      <c r="X15" s="11"/>
    </row>
    <row r="16">
      <c r="A16" s="20"/>
      <c r="B16" s="12" t="s">
        <v>60</v>
      </c>
      <c r="C16" s="12" t="s">
        <v>61</v>
      </c>
      <c r="D16" s="17">
        <f t="shared" ref="D16:D20" si="3">ROUND((E16*0.05)+(F16*0.31)+(G16)+(H16*1.05)+(I16*0.9)+(J16*0.9)+(K16*1.14)+(L16*0.09)+(M16*47.8)+(N16*10)+(O16*10)+(P16*10), 2)</f>
        <v>82.41</v>
      </c>
      <c r="E16" s="12">
        <v>18.0</v>
      </c>
      <c r="F16" s="12">
        <v>16.0</v>
      </c>
      <c r="G16" s="12">
        <v>50.0</v>
      </c>
      <c r="H16" s="12">
        <v>15.0</v>
      </c>
      <c r="I16" s="12"/>
      <c r="J16" s="12">
        <v>12.0</v>
      </c>
      <c r="K16" s="12"/>
      <c r="L16" s="12"/>
      <c r="M16" s="12"/>
      <c r="N16" s="12"/>
      <c r="O16" s="12"/>
      <c r="P16" s="12"/>
      <c r="Q16" s="18"/>
      <c r="R16" s="18"/>
      <c r="S16" s="19" t="s">
        <v>62</v>
      </c>
      <c r="T16" s="11"/>
      <c r="U16" s="11"/>
      <c r="V16" s="11"/>
      <c r="W16" s="11"/>
      <c r="X16" s="11"/>
    </row>
    <row r="17">
      <c r="B17" s="12" t="s">
        <v>81</v>
      </c>
      <c r="C17" s="12" t="s">
        <v>82</v>
      </c>
      <c r="D17" s="17">
        <f t="shared" si="3"/>
        <v>74.98</v>
      </c>
      <c r="E17" s="12">
        <v>32.0</v>
      </c>
      <c r="F17" s="12">
        <v>33.0</v>
      </c>
      <c r="G17" s="12">
        <v>39.0</v>
      </c>
      <c r="H17" s="12">
        <v>23.0</v>
      </c>
      <c r="I17" s="12"/>
      <c r="J17" s="12"/>
      <c r="K17" s="12"/>
      <c r="L17" s="12"/>
      <c r="M17" s="12"/>
      <c r="N17" s="12"/>
      <c r="O17" s="12"/>
      <c r="P17" s="12"/>
      <c r="Q17" s="18"/>
      <c r="R17" s="18"/>
      <c r="S17" s="19" t="s">
        <v>83</v>
      </c>
      <c r="T17" s="11"/>
      <c r="U17" s="11"/>
      <c r="V17" s="11"/>
      <c r="W17" s="11"/>
      <c r="X17" s="11"/>
    </row>
    <row r="18">
      <c r="A18" s="11"/>
      <c r="B18" s="12" t="s">
        <v>1236</v>
      </c>
      <c r="C18" s="12" t="s">
        <v>1237</v>
      </c>
      <c r="D18" s="17">
        <f t="shared" si="3"/>
        <v>74.36</v>
      </c>
      <c r="E18" s="12">
        <v>27.0</v>
      </c>
      <c r="F18" s="12">
        <v>18.0</v>
      </c>
      <c r="G18" s="12">
        <v>47.0</v>
      </c>
      <c r="H18" s="12">
        <v>18.0</v>
      </c>
      <c r="I18" s="12"/>
      <c r="J18" s="12"/>
      <c r="K18" s="12"/>
      <c r="L18" s="12">
        <v>17.0</v>
      </c>
      <c r="M18" s="12"/>
      <c r="N18" s="12"/>
      <c r="O18" s="12"/>
      <c r="P18" s="12"/>
      <c r="Q18" s="18"/>
      <c r="R18" s="18"/>
      <c r="S18" s="19" t="s">
        <v>1238</v>
      </c>
      <c r="T18" s="11"/>
      <c r="U18" s="11"/>
      <c r="V18" s="11"/>
      <c r="W18" s="11"/>
      <c r="X18" s="11"/>
    </row>
    <row r="19">
      <c r="A19" s="21"/>
      <c r="B19" s="12" t="s">
        <v>1557</v>
      </c>
      <c r="C19" s="12" t="s">
        <v>118</v>
      </c>
      <c r="D19" s="17">
        <f t="shared" si="3"/>
        <v>71.83</v>
      </c>
      <c r="E19" s="12">
        <v>30.0</v>
      </c>
      <c r="F19" s="12">
        <v>33.0</v>
      </c>
      <c r="G19" s="12">
        <v>37.0</v>
      </c>
      <c r="H19" s="12">
        <v>22.0</v>
      </c>
      <c r="I19" s="12"/>
      <c r="J19" s="12"/>
      <c r="K19" s="12"/>
      <c r="L19" s="12"/>
      <c r="M19" s="12"/>
      <c r="N19" s="12"/>
      <c r="O19" s="12"/>
      <c r="P19" s="12"/>
      <c r="Q19" s="18"/>
      <c r="R19" s="18"/>
      <c r="S19" s="19" t="s">
        <v>1558</v>
      </c>
      <c r="T19" s="11"/>
      <c r="U19" s="11"/>
      <c r="V19" s="11"/>
      <c r="W19" s="11"/>
      <c r="X19" s="11"/>
    </row>
    <row r="20">
      <c r="A20" s="11"/>
      <c r="B20" s="12" t="s">
        <v>1260</v>
      </c>
      <c r="C20" s="12" t="s">
        <v>1261</v>
      </c>
      <c r="D20" s="17">
        <f t="shared" si="3"/>
        <v>71.01</v>
      </c>
      <c r="E20" s="12"/>
      <c r="F20" s="12">
        <v>16.0</v>
      </c>
      <c r="G20" s="12">
        <v>44.0</v>
      </c>
      <c r="H20" s="12">
        <v>21.0</v>
      </c>
      <c r="I20" s="12"/>
      <c r="J20" s="12"/>
      <c r="K20" s="12"/>
      <c r="L20" s="12"/>
      <c r="M20" s="12"/>
      <c r="N20" s="12"/>
      <c r="O20" s="12"/>
      <c r="P20" s="12"/>
      <c r="Q20" s="18"/>
      <c r="R20" s="18"/>
      <c r="S20" s="19" t="s">
        <v>1262</v>
      </c>
      <c r="T20" s="11"/>
      <c r="U20" s="11"/>
      <c r="V20" s="11"/>
      <c r="W20" s="11"/>
      <c r="X20" s="11"/>
    </row>
    <row r="21">
      <c r="A21" s="2" t="s">
        <v>84</v>
      </c>
      <c r="B21" s="11"/>
      <c r="C21" s="11"/>
      <c r="D21" s="17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3"/>
      <c r="R21" s="13"/>
      <c r="S21" s="22"/>
      <c r="T21" s="11"/>
      <c r="U21" s="11"/>
      <c r="V21" s="11"/>
      <c r="W21" s="11"/>
      <c r="X21" s="11"/>
    </row>
    <row r="22">
      <c r="A22" s="11"/>
      <c r="B22" s="12" t="s">
        <v>85</v>
      </c>
      <c r="C22" s="12" t="s">
        <v>86</v>
      </c>
      <c r="D22" s="17">
        <f t="shared" ref="D22:D31" si="4">ROUND((E22*0.05)+(F22*0.31)+(G22)+(H22*1.05)+(I22*0.9)+(J22*0.9)+(K22*1.14)+(L22*0.09)+(M22*47.8)+(N22*10)+(O22*10)+(P22*10), 2)</f>
        <v>58.07</v>
      </c>
      <c r="E22" s="12">
        <v>31.0</v>
      </c>
      <c r="F22" s="12">
        <v>12.0</v>
      </c>
      <c r="G22" s="12">
        <v>26.0</v>
      </c>
      <c r="H22" s="12">
        <v>16.0</v>
      </c>
      <c r="I22" s="12"/>
      <c r="J22" s="12"/>
      <c r="K22" s="12"/>
      <c r="L22" s="12"/>
      <c r="M22" s="12"/>
      <c r="N22" s="12"/>
      <c r="O22" s="12">
        <v>1.0</v>
      </c>
      <c r="P22" s="12"/>
      <c r="Q22" s="18" t="s">
        <v>89</v>
      </c>
      <c r="R22" s="23"/>
      <c r="S22" s="19" t="s">
        <v>90</v>
      </c>
      <c r="T22" s="12"/>
      <c r="U22" s="11"/>
      <c r="V22" s="11"/>
      <c r="W22" s="11"/>
      <c r="X22" s="11"/>
      <c r="Y22" s="11"/>
    </row>
    <row r="23">
      <c r="A23" s="11"/>
      <c r="B23" s="12" t="s">
        <v>87</v>
      </c>
      <c r="C23" s="12" t="s">
        <v>88</v>
      </c>
      <c r="D23" s="17">
        <f t="shared" si="4"/>
        <v>49.27</v>
      </c>
      <c r="E23" s="12">
        <v>15.0</v>
      </c>
      <c r="F23" s="12">
        <v>12.0</v>
      </c>
      <c r="G23" s="12">
        <v>22.0</v>
      </c>
      <c r="H23" s="12">
        <v>14.0</v>
      </c>
      <c r="I23" s="12"/>
      <c r="J23" s="12">
        <v>9.0</v>
      </c>
      <c r="K23" s="12"/>
      <c r="L23" s="12"/>
      <c r="M23" s="12"/>
      <c r="N23" s="12"/>
      <c r="O23" s="12"/>
      <c r="P23" s="12"/>
      <c r="Q23" s="18"/>
      <c r="R23" s="23"/>
      <c r="S23" s="19" t="s">
        <v>91</v>
      </c>
      <c r="T23" s="11"/>
      <c r="U23" s="11"/>
      <c r="V23" s="11"/>
      <c r="W23" s="11"/>
      <c r="X23" s="11"/>
      <c r="Y23" s="11"/>
    </row>
    <row r="24">
      <c r="A24" s="11"/>
      <c r="B24" s="12" t="s">
        <v>1579</v>
      </c>
      <c r="C24" s="12" t="s">
        <v>1581</v>
      </c>
      <c r="D24" s="17">
        <f t="shared" si="4"/>
        <v>46.63</v>
      </c>
      <c r="E24" s="12"/>
      <c r="F24" s="12">
        <v>18.0</v>
      </c>
      <c r="G24" s="12">
        <v>19.0</v>
      </c>
      <c r="H24" s="12">
        <v>21.0</v>
      </c>
      <c r="I24" s="12"/>
      <c r="J24" s="12"/>
      <c r="K24" s="12"/>
      <c r="L24" s="12"/>
      <c r="M24" s="12"/>
      <c r="N24" s="12"/>
      <c r="O24" s="12"/>
      <c r="P24" s="12"/>
      <c r="Q24" s="18"/>
      <c r="R24" s="28"/>
      <c r="S24" s="19" t="s">
        <v>1582</v>
      </c>
      <c r="T24" s="11"/>
      <c r="U24" s="11"/>
      <c r="V24" s="11"/>
      <c r="W24" s="11"/>
      <c r="X24" s="11"/>
      <c r="Y24" s="11"/>
    </row>
    <row r="25">
      <c r="A25" s="11"/>
      <c r="B25" s="12" t="s">
        <v>617</v>
      </c>
      <c r="C25" s="12" t="s">
        <v>537</v>
      </c>
      <c r="D25" s="17">
        <f t="shared" si="4"/>
        <v>44.15</v>
      </c>
      <c r="E25" s="12"/>
      <c r="F25" s="12">
        <v>15.0</v>
      </c>
      <c r="G25" s="12">
        <v>29.0</v>
      </c>
      <c r="H25" s="12">
        <v>10.0</v>
      </c>
      <c r="I25" s="12"/>
      <c r="J25" s="12"/>
      <c r="K25" s="12"/>
      <c r="L25" s="12"/>
      <c r="M25" s="12"/>
      <c r="N25" s="12"/>
      <c r="O25" s="12"/>
      <c r="P25" s="12"/>
      <c r="Q25" s="18"/>
      <c r="R25" s="28"/>
      <c r="S25" s="19" t="s">
        <v>618</v>
      </c>
      <c r="T25" s="11"/>
      <c r="U25" s="11"/>
      <c r="V25" s="11"/>
      <c r="W25" s="11"/>
      <c r="X25" s="11"/>
      <c r="Y25" s="11"/>
    </row>
    <row r="26">
      <c r="A26" s="11"/>
      <c r="B26" s="24" t="s">
        <v>107</v>
      </c>
      <c r="C26" s="24" t="s">
        <v>108</v>
      </c>
      <c r="D26" s="17">
        <f t="shared" si="4"/>
        <v>42.23</v>
      </c>
      <c r="E26" s="24">
        <v>17.0</v>
      </c>
      <c r="F26" s="24">
        <v>18.0</v>
      </c>
      <c r="G26" s="24">
        <v>19.0</v>
      </c>
      <c r="H26" s="24">
        <v>16.0</v>
      </c>
      <c r="I26" s="24"/>
      <c r="J26" s="24"/>
      <c r="K26" s="24"/>
      <c r="L26" s="24"/>
      <c r="M26" s="24"/>
      <c r="N26" s="24"/>
      <c r="O26" s="24"/>
      <c r="P26" s="24"/>
      <c r="Q26" s="25"/>
      <c r="R26" s="23"/>
      <c r="S26" s="26" t="s">
        <v>109</v>
      </c>
      <c r="T26" s="27"/>
      <c r="U26" s="11"/>
      <c r="V26" s="11"/>
      <c r="W26" s="11"/>
      <c r="X26" s="11"/>
      <c r="Y26" s="11"/>
    </row>
    <row r="27">
      <c r="B27" s="12" t="s">
        <v>103</v>
      </c>
      <c r="C27" s="12" t="s">
        <v>104</v>
      </c>
      <c r="D27" s="17">
        <f t="shared" si="4"/>
        <v>41.7</v>
      </c>
      <c r="E27" s="12"/>
      <c r="F27" s="12"/>
      <c r="G27" s="12"/>
      <c r="H27" s="12">
        <v>26.0</v>
      </c>
      <c r="I27" s="12"/>
      <c r="J27" s="12">
        <v>16.0</v>
      </c>
      <c r="K27" s="12"/>
      <c r="L27" s="12"/>
      <c r="M27" s="12"/>
      <c r="N27" s="12"/>
      <c r="O27" s="12"/>
      <c r="P27" s="12"/>
      <c r="Q27" s="18"/>
      <c r="R27" s="28" t="s">
        <v>105</v>
      </c>
      <c r="S27" s="19" t="s">
        <v>106</v>
      </c>
      <c r="T27" s="12"/>
      <c r="U27" s="11"/>
      <c r="V27" s="11"/>
      <c r="W27" s="11"/>
      <c r="X27" s="11"/>
      <c r="Y27" s="11"/>
    </row>
    <row r="28">
      <c r="A28" s="11"/>
      <c r="B28" s="24" t="s">
        <v>92</v>
      </c>
      <c r="C28" s="24" t="s">
        <v>93</v>
      </c>
      <c r="D28" s="17">
        <f t="shared" si="4"/>
        <v>39.21</v>
      </c>
      <c r="E28" s="24">
        <v>17.0</v>
      </c>
      <c r="F28" s="24">
        <v>16.0</v>
      </c>
      <c r="G28" s="24">
        <v>19.0</v>
      </c>
      <c r="H28" s="24"/>
      <c r="I28" s="24"/>
      <c r="J28" s="24">
        <v>16.0</v>
      </c>
      <c r="K28" s="24"/>
      <c r="L28" s="24"/>
      <c r="M28" s="24"/>
      <c r="N28" s="24"/>
      <c r="O28" s="24"/>
      <c r="P28" s="24"/>
      <c r="Q28" s="25"/>
      <c r="R28" s="23"/>
      <c r="S28" s="26" t="s">
        <v>94</v>
      </c>
      <c r="T28" s="27"/>
      <c r="U28" s="11"/>
      <c r="V28" s="11"/>
      <c r="W28" s="11"/>
      <c r="X28" s="11"/>
      <c r="Y28" s="11"/>
    </row>
    <row r="29">
      <c r="A29" s="11"/>
      <c r="B29" s="12" t="s">
        <v>97</v>
      </c>
      <c r="C29" s="12" t="s">
        <v>98</v>
      </c>
      <c r="D29" s="17">
        <f t="shared" si="4"/>
        <v>36.02</v>
      </c>
      <c r="E29" s="12">
        <v>24.0</v>
      </c>
      <c r="F29" s="12">
        <v>22.0</v>
      </c>
      <c r="G29" s="12">
        <v>28.0</v>
      </c>
      <c r="H29" s="12"/>
      <c r="I29" s="12"/>
      <c r="J29" s="12"/>
      <c r="K29" s="12"/>
      <c r="L29" s="12"/>
      <c r="M29" s="12"/>
      <c r="N29" s="12"/>
      <c r="O29" s="12"/>
      <c r="P29" s="12"/>
      <c r="Q29" s="18"/>
      <c r="R29" s="23"/>
      <c r="S29" s="19" t="s">
        <v>102</v>
      </c>
      <c r="T29" s="12"/>
      <c r="U29" s="11"/>
      <c r="V29" s="11"/>
      <c r="W29" s="11"/>
      <c r="X29" s="11"/>
      <c r="Y29" s="11"/>
    </row>
    <row r="30">
      <c r="A30" s="11"/>
      <c r="B30" s="12" t="s">
        <v>1286</v>
      </c>
      <c r="C30" s="12" t="s">
        <v>537</v>
      </c>
      <c r="D30" s="17">
        <f t="shared" si="4"/>
        <v>33.2</v>
      </c>
      <c r="E30" s="12">
        <v>22.0</v>
      </c>
      <c r="F30" s="12">
        <v>10.0</v>
      </c>
      <c r="G30" s="12">
        <v>29.0</v>
      </c>
      <c r="H30" s="12"/>
      <c r="I30" s="12"/>
      <c r="J30" s="12"/>
      <c r="K30" s="12"/>
      <c r="L30" s="12"/>
      <c r="M30" s="12"/>
      <c r="N30" s="12"/>
      <c r="O30" s="12"/>
      <c r="P30" s="12"/>
      <c r="Q30" s="18"/>
      <c r="R30" s="28"/>
      <c r="S30" s="19" t="s">
        <v>1287</v>
      </c>
      <c r="T30" s="11"/>
      <c r="U30" s="11"/>
      <c r="V30" s="11"/>
      <c r="W30" s="11"/>
      <c r="X30" s="11"/>
      <c r="Y30" s="11"/>
    </row>
    <row r="31">
      <c r="A31" s="11"/>
      <c r="B31" s="24" t="s">
        <v>110</v>
      </c>
      <c r="C31" s="24" t="s">
        <v>79</v>
      </c>
      <c r="D31" s="17">
        <f t="shared" si="4"/>
        <v>31.84</v>
      </c>
      <c r="E31" s="24">
        <v>19.0</v>
      </c>
      <c r="F31" s="24">
        <v>19.0</v>
      </c>
      <c r="G31" s="24">
        <v>25.0</v>
      </c>
      <c r="H31" s="24"/>
      <c r="I31" s="24"/>
      <c r="J31" s="24"/>
      <c r="K31" s="24"/>
      <c r="L31" s="24"/>
      <c r="M31" s="24"/>
      <c r="N31" s="24"/>
      <c r="O31" s="24"/>
      <c r="P31" s="24"/>
      <c r="Q31" s="25"/>
      <c r="R31" s="23"/>
      <c r="S31" s="26" t="s">
        <v>111</v>
      </c>
      <c r="T31" s="27"/>
      <c r="U31" s="11"/>
      <c r="V31" s="11"/>
      <c r="W31" s="11"/>
      <c r="X31" s="11"/>
      <c r="Y31" s="11"/>
    </row>
    <row r="32">
      <c r="A32" s="11"/>
      <c r="B32" s="12" t="s">
        <v>95</v>
      </c>
      <c r="C32" s="12" t="s">
        <v>96</v>
      </c>
      <c r="D32" s="17" t="s">
        <v>1598</v>
      </c>
      <c r="E32" s="12">
        <v>18.0</v>
      </c>
      <c r="F32" s="12">
        <v>19.0</v>
      </c>
      <c r="G32" s="12">
        <v>23.0</v>
      </c>
      <c r="H32" s="12"/>
      <c r="I32" s="12"/>
      <c r="J32" s="12"/>
      <c r="K32" s="12"/>
      <c r="L32" s="12">
        <v>14.0</v>
      </c>
      <c r="M32" s="12"/>
      <c r="N32" s="12"/>
      <c r="O32" s="12"/>
      <c r="P32" s="12"/>
      <c r="Q32" s="18"/>
      <c r="R32" s="28" t="s">
        <v>100</v>
      </c>
      <c r="S32" s="19" t="s">
        <v>101</v>
      </c>
      <c r="T32" s="11"/>
      <c r="U32" s="11"/>
      <c r="V32" s="11"/>
      <c r="W32" s="11"/>
      <c r="X32" s="11"/>
      <c r="Y32" s="11"/>
    </row>
    <row r="33">
      <c r="A33" s="2" t="s">
        <v>116</v>
      </c>
      <c r="B33" s="11"/>
      <c r="C33" s="11"/>
      <c r="D33" s="17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3"/>
      <c r="R33" s="13"/>
      <c r="S33" s="26"/>
      <c r="T33" s="11"/>
      <c r="U33" s="11"/>
      <c r="V33" s="11"/>
      <c r="W33" s="11"/>
      <c r="X33" s="11"/>
    </row>
    <row r="34">
      <c r="A34" s="20" t="s">
        <v>43</v>
      </c>
      <c r="B34" s="12" t="s">
        <v>1601</v>
      </c>
      <c r="C34" s="12" t="s">
        <v>45</v>
      </c>
      <c r="D34" s="17">
        <f t="shared" ref="D34:D35" si="5">ROUND((E34*0.05)+(F34*0.31)+(G34)+(H34*1.05)+(I34*0.9)+(J34*0.9)+(K34*1.14)+(L34*0.09)+(M34*47.8)+(N34*10)+(O34*10)+(P34*10), 2)</f>
        <v>76.76</v>
      </c>
      <c r="E34" s="12">
        <v>33.0</v>
      </c>
      <c r="F34" s="12">
        <v>17.0</v>
      </c>
      <c r="G34" s="12">
        <v>22.0</v>
      </c>
      <c r="H34" s="12">
        <v>20.0</v>
      </c>
      <c r="I34" s="12"/>
      <c r="J34" s="12"/>
      <c r="K34" s="12">
        <v>6.0</v>
      </c>
      <c r="L34" s="12"/>
      <c r="M34" s="12"/>
      <c r="N34" s="12">
        <v>1.0</v>
      </c>
      <c r="O34" s="12">
        <v>1.0</v>
      </c>
      <c r="P34" s="12"/>
      <c r="Q34" s="18" t="s">
        <v>121</v>
      </c>
      <c r="R34" s="18" t="s">
        <v>826</v>
      </c>
      <c r="S34" s="19" t="s">
        <v>1604</v>
      </c>
      <c r="T34" s="11"/>
      <c r="U34" s="11"/>
      <c r="V34" s="11"/>
      <c r="W34" s="11"/>
      <c r="X34" s="11"/>
    </row>
    <row r="35">
      <c r="A35" s="11"/>
      <c r="B35" s="12" t="s">
        <v>1609</v>
      </c>
      <c r="C35" s="12" t="s">
        <v>321</v>
      </c>
      <c r="D35" s="17">
        <f t="shared" si="5"/>
        <v>66.88</v>
      </c>
      <c r="E35" s="12">
        <v>21.0</v>
      </c>
      <c r="F35" s="12">
        <v>28.0</v>
      </c>
      <c r="G35" s="12">
        <v>33.0</v>
      </c>
      <c r="H35" s="12">
        <v>23.0</v>
      </c>
      <c r="I35" s="12"/>
      <c r="J35" s="12"/>
      <c r="K35" s="12"/>
      <c r="L35" s="12"/>
      <c r="M35" s="12"/>
      <c r="N35" s="12"/>
      <c r="O35" s="12"/>
      <c r="P35" s="12"/>
      <c r="Q35" s="18"/>
      <c r="R35" s="18"/>
      <c r="S35" s="19" t="s">
        <v>1612</v>
      </c>
      <c r="T35" s="11"/>
      <c r="U35" s="11"/>
      <c r="V35" s="11"/>
      <c r="W35" s="11"/>
      <c r="X35" s="11"/>
      <c r="Y35" s="11"/>
    </row>
    <row r="36">
      <c r="A36" s="21" t="s">
        <v>46</v>
      </c>
      <c r="B36" s="12" t="s">
        <v>134</v>
      </c>
      <c r="C36" s="12" t="s">
        <v>135</v>
      </c>
      <c r="D36" s="17" t="s">
        <v>1614</v>
      </c>
      <c r="E36" s="12">
        <v>25.0</v>
      </c>
      <c r="F36" s="12">
        <v>17.0</v>
      </c>
      <c r="G36" s="12">
        <v>20.0</v>
      </c>
      <c r="H36" s="12">
        <v>16.0</v>
      </c>
      <c r="I36" s="12"/>
      <c r="J36" s="12"/>
      <c r="K36" s="12"/>
      <c r="L36" s="12"/>
      <c r="M36" s="12"/>
      <c r="N36" s="12">
        <v>1.0</v>
      </c>
      <c r="O36" s="12">
        <v>1.0</v>
      </c>
      <c r="P36" s="12"/>
      <c r="Q36" s="18" t="s">
        <v>121</v>
      </c>
      <c r="R36" s="18" t="s">
        <v>71</v>
      </c>
      <c r="S36" s="19" t="s">
        <v>137</v>
      </c>
      <c r="T36" s="11"/>
      <c r="U36" s="11"/>
      <c r="V36" s="11"/>
      <c r="W36" s="11"/>
      <c r="X36" s="11"/>
      <c r="Y36" s="11"/>
    </row>
    <row r="37">
      <c r="A37" s="11"/>
      <c r="B37" s="12" t="s">
        <v>124</v>
      </c>
      <c r="C37" s="12" t="s">
        <v>125</v>
      </c>
      <c r="D37" s="17">
        <f t="shared" ref="D37:D41" si="6">ROUND((E37*0.05)+(F37*0.31)+(G37)+(H37*1.05)+(I37*0.9)+(J37*0.9)+(K37*1.14)+(L37*0.09)+(M37*47.8)+(N37*10)+(O37*10)+(P37*10), 2)</f>
        <v>62.29</v>
      </c>
      <c r="E37" s="12">
        <v>10.0</v>
      </c>
      <c r="F37" s="12">
        <v>7.0</v>
      </c>
      <c r="G37" s="12">
        <v>40.0</v>
      </c>
      <c r="H37" s="12">
        <v>18.0</v>
      </c>
      <c r="I37" s="12"/>
      <c r="J37" s="12"/>
      <c r="K37" s="12"/>
      <c r="L37" s="12">
        <v>8.0</v>
      </c>
      <c r="M37" s="12"/>
      <c r="N37" s="12"/>
      <c r="O37" s="12"/>
      <c r="P37" s="12"/>
      <c r="Q37" s="18"/>
      <c r="R37" s="18"/>
      <c r="S37" s="19" t="s">
        <v>128</v>
      </c>
      <c r="T37" s="11"/>
      <c r="U37" s="11"/>
      <c r="V37" s="11"/>
      <c r="W37" s="11"/>
      <c r="X37" s="11"/>
    </row>
    <row r="38">
      <c r="A38" s="11"/>
      <c r="B38" s="12" t="s">
        <v>1312</v>
      </c>
      <c r="C38" s="12" t="s">
        <v>1313</v>
      </c>
      <c r="D38" s="17">
        <f t="shared" si="6"/>
        <v>59.56</v>
      </c>
      <c r="E38" s="12"/>
      <c r="F38" s="12">
        <v>12.0</v>
      </c>
      <c r="G38" s="12">
        <v>25.0</v>
      </c>
      <c r="H38" s="12">
        <v>28.0</v>
      </c>
      <c r="I38" s="12"/>
      <c r="J38" s="12"/>
      <c r="K38" s="12"/>
      <c r="L38" s="12">
        <v>16.0</v>
      </c>
      <c r="M38" s="12"/>
      <c r="N38" s="12"/>
      <c r="O38" s="12"/>
      <c r="P38" s="12"/>
      <c r="Q38" s="18"/>
      <c r="R38" s="18"/>
      <c r="S38" s="19" t="s">
        <v>1314</v>
      </c>
      <c r="T38" s="11"/>
      <c r="U38" s="11"/>
      <c r="V38" s="11"/>
      <c r="W38" s="11"/>
      <c r="X38" s="11"/>
      <c r="Y38" s="11"/>
    </row>
    <row r="39">
      <c r="A39" s="21" t="s">
        <v>46</v>
      </c>
      <c r="B39" s="12" t="s">
        <v>129</v>
      </c>
      <c r="C39" s="12" t="s">
        <v>130</v>
      </c>
      <c r="D39" s="17">
        <f t="shared" si="6"/>
        <v>55.52</v>
      </c>
      <c r="E39" s="12">
        <v>25.0</v>
      </c>
      <c r="F39" s="12">
        <v>17.0</v>
      </c>
      <c r="G39" s="12">
        <v>29.0</v>
      </c>
      <c r="H39" s="12"/>
      <c r="I39" s="12"/>
      <c r="J39" s="12"/>
      <c r="K39" s="12"/>
      <c r="L39" s="12"/>
      <c r="M39" s="12"/>
      <c r="N39" s="12"/>
      <c r="O39" s="12">
        <v>1.0</v>
      </c>
      <c r="P39" s="12">
        <v>1.0</v>
      </c>
      <c r="Q39" s="18" t="s">
        <v>131</v>
      </c>
      <c r="R39" s="18"/>
      <c r="S39" s="19" t="s">
        <v>132</v>
      </c>
      <c r="T39" s="11"/>
      <c r="U39" s="11"/>
      <c r="V39" s="11"/>
      <c r="W39" s="11"/>
      <c r="X39" s="11"/>
      <c r="Y39" s="11"/>
    </row>
    <row r="40">
      <c r="A40" s="21" t="s">
        <v>46</v>
      </c>
      <c r="B40" s="12" t="s">
        <v>1625</v>
      </c>
      <c r="C40" s="12" t="s">
        <v>1626</v>
      </c>
      <c r="D40" s="17">
        <f t="shared" si="6"/>
        <v>53.87</v>
      </c>
      <c r="E40" s="12">
        <v>18.0</v>
      </c>
      <c r="F40" s="12">
        <v>23.0</v>
      </c>
      <c r="G40" s="12">
        <v>19.0</v>
      </c>
      <c r="H40" s="12"/>
      <c r="I40" s="12"/>
      <c r="J40" s="12"/>
      <c r="K40" s="12">
        <v>6.0</v>
      </c>
      <c r="L40" s="12"/>
      <c r="M40" s="12"/>
      <c r="N40" s="12">
        <v>1.0</v>
      </c>
      <c r="O40" s="12"/>
      <c r="P40" s="12">
        <v>1.0</v>
      </c>
      <c r="Q40" s="18" t="s">
        <v>821</v>
      </c>
      <c r="R40" s="18" t="s">
        <v>76</v>
      </c>
      <c r="S40" s="19" t="s">
        <v>1627</v>
      </c>
      <c r="T40" s="11"/>
      <c r="U40" s="11"/>
      <c r="V40" s="11"/>
      <c r="W40" s="11"/>
      <c r="X40" s="11"/>
      <c r="Y40" s="11"/>
    </row>
    <row r="41">
      <c r="A41" s="11"/>
      <c r="B41" s="12" t="s">
        <v>117</v>
      </c>
      <c r="C41" s="12" t="s">
        <v>118</v>
      </c>
      <c r="D41" s="17">
        <f t="shared" si="6"/>
        <v>49</v>
      </c>
      <c r="E41" s="12">
        <v>29.0</v>
      </c>
      <c r="F41" s="12">
        <v>25.0</v>
      </c>
      <c r="G41" s="12">
        <v>29.0</v>
      </c>
      <c r="H41" s="12"/>
      <c r="I41" s="12"/>
      <c r="J41" s="12">
        <v>12.0</v>
      </c>
      <c r="K41" s="12"/>
      <c r="L41" s="12"/>
      <c r="M41" s="12"/>
      <c r="N41" s="12"/>
      <c r="O41" s="12"/>
      <c r="P41" s="12"/>
      <c r="Q41" s="18"/>
      <c r="R41" s="18"/>
      <c r="S41" s="19" t="s">
        <v>120</v>
      </c>
      <c r="T41" s="11"/>
      <c r="U41" s="11"/>
      <c r="V41" s="11"/>
      <c r="W41" s="11"/>
      <c r="X41" s="11"/>
      <c r="Y41" s="11"/>
    </row>
    <row r="42">
      <c r="A42" s="2" t="s">
        <v>144</v>
      </c>
      <c r="B42" s="11"/>
      <c r="C42" s="11"/>
      <c r="D42" s="17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3"/>
      <c r="R42" s="13"/>
      <c r="S42" s="22"/>
      <c r="T42" s="11"/>
      <c r="U42" s="11"/>
      <c r="V42" s="11"/>
      <c r="W42" s="11"/>
      <c r="X42" s="11"/>
    </row>
    <row r="43">
      <c r="A43" s="11"/>
      <c r="B43" s="12" t="s">
        <v>152</v>
      </c>
      <c r="C43" s="12" t="s">
        <v>98</v>
      </c>
      <c r="D43" s="17">
        <f t="shared" ref="D43:D51" si="7">ROUND((E43*0.05)+(F43*0.31)+(G43)+(H43*1.05)+(I43*0.9)+(J43*0.9)+(K43*1.14)+(L43*0.09)+(M43*47.8)+(N43*10)+(O43*10)+(P43*10), 2)</f>
        <v>49.96</v>
      </c>
      <c r="E43" s="12">
        <v>18.0</v>
      </c>
      <c r="F43" s="12">
        <v>16.0</v>
      </c>
      <c r="G43" s="12">
        <v>21.0</v>
      </c>
      <c r="H43" s="12">
        <v>22.0</v>
      </c>
      <c r="I43" s="12"/>
      <c r="J43" s="12"/>
      <c r="K43" s="12"/>
      <c r="L43" s="12"/>
      <c r="M43" s="12"/>
      <c r="N43" s="12"/>
      <c r="O43" s="12"/>
      <c r="P43" s="12"/>
      <c r="Q43" s="18"/>
      <c r="R43" s="23"/>
      <c r="S43" s="19" t="s">
        <v>153</v>
      </c>
      <c r="T43" s="11"/>
      <c r="U43" s="11"/>
      <c r="V43" s="11"/>
      <c r="W43" s="11"/>
      <c r="X43" s="11"/>
      <c r="Y43" s="11"/>
    </row>
    <row r="44">
      <c r="A44" s="11"/>
      <c r="B44" s="12" t="s">
        <v>1326</v>
      </c>
      <c r="C44" s="12" t="s">
        <v>1327</v>
      </c>
      <c r="D44" s="17">
        <f t="shared" si="7"/>
        <v>43.37</v>
      </c>
      <c r="E44" s="12"/>
      <c r="F44" s="12">
        <v>18.0</v>
      </c>
      <c r="G44" s="12">
        <v>20.0</v>
      </c>
      <c r="H44" s="12">
        <v>16.0</v>
      </c>
      <c r="I44" s="12"/>
      <c r="J44" s="12"/>
      <c r="K44" s="12"/>
      <c r="L44" s="12">
        <v>11.0</v>
      </c>
      <c r="M44" s="12"/>
      <c r="N44" s="12"/>
      <c r="O44" s="12"/>
      <c r="P44" s="12"/>
      <c r="Q44" s="18"/>
      <c r="R44" s="23"/>
      <c r="S44" s="19" t="s">
        <v>1330</v>
      </c>
      <c r="T44" s="11"/>
      <c r="U44" s="11"/>
      <c r="V44" s="11"/>
      <c r="W44" s="11"/>
      <c r="X44" s="11"/>
      <c r="Y44" s="11"/>
    </row>
    <row r="45">
      <c r="A45" s="11"/>
      <c r="B45" s="12" t="s">
        <v>161</v>
      </c>
      <c r="C45" s="12" t="s">
        <v>48</v>
      </c>
      <c r="D45" s="17">
        <f t="shared" si="7"/>
        <v>42.1</v>
      </c>
      <c r="E45" s="12">
        <v>15.0</v>
      </c>
      <c r="F45" s="12">
        <v>15.0</v>
      </c>
      <c r="G45" s="12">
        <v>22.0</v>
      </c>
      <c r="H45" s="12">
        <v>14.0</v>
      </c>
      <c r="I45" s="12"/>
      <c r="J45" s="12"/>
      <c r="K45" s="12"/>
      <c r="L45" s="12"/>
      <c r="M45" s="12"/>
      <c r="N45" s="12"/>
      <c r="O45" s="12"/>
      <c r="P45" s="12"/>
      <c r="Q45" s="18"/>
      <c r="R45" s="23"/>
      <c r="S45" s="19" t="s">
        <v>162</v>
      </c>
      <c r="T45" s="11"/>
      <c r="U45" s="11"/>
      <c r="V45" s="11"/>
      <c r="W45" s="11"/>
      <c r="X45" s="11"/>
      <c r="Y45" s="11"/>
    </row>
    <row r="46">
      <c r="A46" s="11"/>
      <c r="B46" s="12" t="s">
        <v>158</v>
      </c>
      <c r="C46" s="12" t="s">
        <v>159</v>
      </c>
      <c r="D46" s="17">
        <f t="shared" si="7"/>
        <v>39.9</v>
      </c>
      <c r="E46" s="12">
        <v>6.0</v>
      </c>
      <c r="F46" s="12">
        <v>13.0</v>
      </c>
      <c r="G46" s="12">
        <v>29.0</v>
      </c>
      <c r="H46" s="12">
        <v>6.0</v>
      </c>
      <c r="I46" s="12"/>
      <c r="J46" s="12"/>
      <c r="K46" s="12"/>
      <c r="L46" s="12">
        <v>3.0</v>
      </c>
      <c r="M46" s="12"/>
      <c r="N46" s="12"/>
      <c r="O46" s="12"/>
      <c r="P46" s="12"/>
      <c r="Q46" s="18"/>
      <c r="R46" s="23"/>
      <c r="S46" s="19" t="s">
        <v>160</v>
      </c>
      <c r="T46" s="11"/>
      <c r="U46" s="11"/>
      <c r="V46" s="11"/>
      <c r="W46" s="11"/>
      <c r="X46" s="11"/>
      <c r="Y46" s="11"/>
    </row>
    <row r="47">
      <c r="A47" s="11"/>
      <c r="B47" s="16" t="s">
        <v>145</v>
      </c>
      <c r="C47" s="12" t="s">
        <v>146</v>
      </c>
      <c r="D47" s="17">
        <f t="shared" si="7"/>
        <v>39.28</v>
      </c>
      <c r="E47" s="12">
        <v>18.0</v>
      </c>
      <c r="F47" s="12">
        <v>18.0</v>
      </c>
      <c r="G47" s="12">
        <v>22.0</v>
      </c>
      <c r="H47" s="12"/>
      <c r="I47" s="12"/>
      <c r="J47" s="12">
        <v>12.0</v>
      </c>
      <c r="K47" s="12"/>
      <c r="L47" s="12"/>
      <c r="M47" s="12"/>
      <c r="N47" s="12"/>
      <c r="O47" s="12"/>
      <c r="P47" s="12"/>
      <c r="Q47" s="18"/>
      <c r="R47" s="23"/>
      <c r="S47" s="19" t="s">
        <v>147</v>
      </c>
      <c r="T47" s="12"/>
      <c r="U47" s="11"/>
      <c r="V47" s="11"/>
      <c r="W47" s="11"/>
      <c r="X47" s="11"/>
      <c r="Y47" s="11"/>
    </row>
    <row r="48">
      <c r="A48" s="29"/>
      <c r="B48" s="16" t="s">
        <v>148</v>
      </c>
      <c r="C48" s="16" t="s">
        <v>149</v>
      </c>
      <c r="D48" s="17">
        <f t="shared" si="7"/>
        <v>38.86</v>
      </c>
      <c r="E48" s="12">
        <v>18.0</v>
      </c>
      <c r="F48" s="12">
        <v>16.0</v>
      </c>
      <c r="G48" s="12">
        <v>33.0</v>
      </c>
      <c r="H48" s="12"/>
      <c r="I48" s="12"/>
      <c r="J48" s="12"/>
      <c r="K48" s="12"/>
      <c r="L48" s="12"/>
      <c r="M48" s="12"/>
      <c r="N48" s="12"/>
      <c r="O48" s="12"/>
      <c r="P48" s="12"/>
      <c r="Q48" s="18"/>
      <c r="R48" s="18" t="s">
        <v>150</v>
      </c>
      <c r="S48" s="19" t="s">
        <v>151</v>
      </c>
      <c r="T48" s="11"/>
      <c r="U48" s="11"/>
      <c r="V48" s="11"/>
      <c r="W48" s="11"/>
      <c r="X48" s="11"/>
      <c r="Y48" s="29"/>
      <c r="Z48" s="29"/>
    </row>
    <row r="49">
      <c r="A49" s="11"/>
      <c r="B49" s="12" t="s">
        <v>156</v>
      </c>
      <c r="C49" s="12" t="s">
        <v>28</v>
      </c>
      <c r="D49" s="17">
        <f t="shared" si="7"/>
        <v>38.41</v>
      </c>
      <c r="E49" s="12"/>
      <c r="F49" s="12">
        <v>11.0</v>
      </c>
      <c r="G49" s="12">
        <v>35.0</v>
      </c>
      <c r="H49" s="12"/>
      <c r="I49" s="12"/>
      <c r="J49" s="12"/>
      <c r="K49" s="12"/>
      <c r="L49" s="12"/>
      <c r="M49" s="12"/>
      <c r="N49" s="12"/>
      <c r="O49" s="12"/>
      <c r="P49" s="12"/>
      <c r="Q49" s="18"/>
      <c r="R49" s="23"/>
      <c r="S49" s="19" t="s">
        <v>157</v>
      </c>
      <c r="T49" s="11"/>
      <c r="U49" s="11"/>
      <c r="V49" s="11"/>
      <c r="W49" s="11"/>
      <c r="X49" s="11"/>
      <c r="Y49" s="11"/>
    </row>
    <row r="50">
      <c r="A50" s="11"/>
      <c r="B50" s="12" t="s">
        <v>154</v>
      </c>
      <c r="C50" s="12" t="s">
        <v>96</v>
      </c>
      <c r="D50" s="17">
        <f t="shared" si="7"/>
        <v>37.41</v>
      </c>
      <c r="E50" s="12"/>
      <c r="F50" s="12">
        <v>11.0</v>
      </c>
      <c r="G50" s="12">
        <v>25.0</v>
      </c>
      <c r="H50" s="12"/>
      <c r="I50" s="12"/>
      <c r="J50" s="12">
        <v>10.0</v>
      </c>
      <c r="K50" s="12"/>
      <c r="L50" s="12"/>
      <c r="M50" s="12"/>
      <c r="N50" s="12"/>
      <c r="O50" s="12"/>
      <c r="P50" s="12"/>
      <c r="Q50" s="18"/>
      <c r="R50" s="23"/>
      <c r="S50" s="19" t="s">
        <v>155</v>
      </c>
      <c r="T50" s="11"/>
      <c r="U50" s="11"/>
      <c r="V50" s="11"/>
      <c r="W50" s="11"/>
      <c r="X50" s="11"/>
      <c r="Y50" s="11"/>
    </row>
    <row r="51">
      <c r="A51" s="11"/>
      <c r="B51" s="12" t="s">
        <v>163</v>
      </c>
      <c r="C51" s="12" t="s">
        <v>164</v>
      </c>
      <c r="D51" s="17">
        <f t="shared" si="7"/>
        <v>31.37</v>
      </c>
      <c r="E51" s="12">
        <v>33.0</v>
      </c>
      <c r="F51" s="12">
        <v>12.0</v>
      </c>
      <c r="G51" s="12">
        <v>26.0</v>
      </c>
      <c r="H51" s="12"/>
      <c r="I51" s="12"/>
      <c r="J51" s="12"/>
      <c r="K51" s="12"/>
      <c r="L51" s="12"/>
      <c r="M51" s="12"/>
      <c r="N51" s="12"/>
      <c r="O51" s="12"/>
      <c r="P51" s="12"/>
      <c r="Q51" s="18"/>
      <c r="R51" s="28" t="s">
        <v>165</v>
      </c>
      <c r="S51" s="19" t="s">
        <v>166</v>
      </c>
      <c r="T51" s="11"/>
      <c r="U51" s="11"/>
      <c r="V51" s="11"/>
      <c r="W51" s="11"/>
      <c r="X51" s="11"/>
      <c r="Y51" s="11"/>
    </row>
    <row r="52">
      <c r="A52" s="2" t="s">
        <v>167</v>
      </c>
      <c r="B52" s="11"/>
      <c r="C52" s="11"/>
      <c r="D52" s="17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3"/>
      <c r="R52" s="23"/>
      <c r="S52" s="22"/>
      <c r="T52" s="11"/>
      <c r="U52" s="11"/>
      <c r="V52" s="11"/>
      <c r="W52" s="11"/>
      <c r="X52" s="11"/>
    </row>
    <row r="53">
      <c r="A53" s="11"/>
      <c r="B53" s="30" t="s">
        <v>1643</v>
      </c>
      <c r="C53" s="12" t="s">
        <v>1644</v>
      </c>
      <c r="D53" s="17" t="s">
        <v>1645</v>
      </c>
      <c r="E53" s="12">
        <v>34.0</v>
      </c>
      <c r="F53" s="12">
        <v>23.0</v>
      </c>
      <c r="G53" s="12">
        <v>37.0</v>
      </c>
      <c r="H53" s="12">
        <v>32.0</v>
      </c>
      <c r="I53" s="12"/>
      <c r="J53" s="12"/>
      <c r="K53" s="12">
        <v>8.0</v>
      </c>
      <c r="L53" s="12"/>
      <c r="M53" s="12"/>
      <c r="N53" s="12"/>
      <c r="O53" s="12">
        <v>1.0</v>
      </c>
      <c r="P53" s="12">
        <v>2.0</v>
      </c>
      <c r="Q53" s="18" t="s">
        <v>39</v>
      </c>
      <c r="R53" s="18" t="s">
        <v>1646</v>
      </c>
      <c r="S53" s="19" t="s">
        <v>1647</v>
      </c>
      <c r="T53" s="11"/>
      <c r="U53" s="11"/>
      <c r="V53" s="11"/>
      <c r="W53" s="11"/>
      <c r="X53" s="11"/>
    </row>
    <row r="54">
      <c r="A54" s="21" t="s">
        <v>43</v>
      </c>
      <c r="B54" s="12" t="s">
        <v>1648</v>
      </c>
      <c r="C54" s="12" t="s">
        <v>45</v>
      </c>
      <c r="D54" s="17">
        <f t="shared" ref="D54:D58" si="8">ROUND((E54*0.05)+(F54*0.31)+(G54)+(H54*1.05)+(I54*0.9)+(J54*0.9)+(K54*1.14)+(L54*0.09)+(M54*47.8)+(N54*10)+(O54*10)+(P54*10), 2)</f>
        <v>103.36</v>
      </c>
      <c r="E54" s="12">
        <v>42.0</v>
      </c>
      <c r="F54" s="12">
        <v>23.0</v>
      </c>
      <c r="G54" s="12">
        <v>32.0</v>
      </c>
      <c r="H54" s="12">
        <v>23.0</v>
      </c>
      <c r="I54" s="12"/>
      <c r="J54" s="12"/>
      <c r="K54" s="12">
        <v>7.0</v>
      </c>
      <c r="L54" s="12"/>
      <c r="M54" s="12"/>
      <c r="N54" s="12">
        <v>1.0</v>
      </c>
      <c r="O54" s="12">
        <v>2.0</v>
      </c>
      <c r="P54" s="12"/>
      <c r="Q54" s="18" t="s">
        <v>180</v>
      </c>
      <c r="R54" s="18" t="s">
        <v>470</v>
      </c>
      <c r="S54" s="19" t="s">
        <v>1649</v>
      </c>
      <c r="T54" s="11"/>
      <c r="U54" s="11"/>
      <c r="V54" s="11"/>
      <c r="W54" s="11"/>
      <c r="X54" s="11"/>
    </row>
    <row r="55">
      <c r="A55" s="11"/>
      <c r="B55" s="30" t="s">
        <v>185</v>
      </c>
      <c r="C55" s="12" t="s">
        <v>96</v>
      </c>
      <c r="D55" s="17">
        <f t="shared" si="8"/>
        <v>93.8</v>
      </c>
      <c r="E55" s="12"/>
      <c r="F55" s="12">
        <v>30.0</v>
      </c>
      <c r="G55" s="12">
        <v>53.0</v>
      </c>
      <c r="H55" s="12">
        <v>30.0</v>
      </c>
      <c r="I55" s="12"/>
      <c r="J55" s="12"/>
      <c r="K55" s="12"/>
      <c r="L55" s="12"/>
      <c r="M55" s="12"/>
      <c r="N55" s="12"/>
      <c r="O55" s="12"/>
      <c r="P55" s="12"/>
      <c r="Q55" s="18"/>
      <c r="R55" s="18"/>
      <c r="S55" s="19" t="s">
        <v>186</v>
      </c>
      <c r="T55" s="11"/>
      <c r="U55" s="11"/>
      <c r="V55" s="11"/>
      <c r="W55" s="11"/>
      <c r="X55" s="11"/>
    </row>
    <row r="56">
      <c r="A56" s="11"/>
      <c r="B56" s="30" t="s">
        <v>1363</v>
      </c>
      <c r="C56" s="12" t="s">
        <v>734</v>
      </c>
      <c r="D56" s="17">
        <f t="shared" si="8"/>
        <v>92.1</v>
      </c>
      <c r="E56" s="12">
        <v>16.0</v>
      </c>
      <c r="F56" s="12">
        <v>38.0</v>
      </c>
      <c r="G56" s="12">
        <v>29.0</v>
      </c>
      <c r="H56" s="12"/>
      <c r="I56" s="12"/>
      <c r="J56" s="12"/>
      <c r="K56" s="12">
        <v>18.0</v>
      </c>
      <c r="L56" s="12"/>
      <c r="M56" s="12"/>
      <c r="N56" s="12"/>
      <c r="O56" s="12">
        <v>2.0</v>
      </c>
      <c r="P56" s="12">
        <v>1.0</v>
      </c>
      <c r="Q56" s="18" t="s">
        <v>736</v>
      </c>
      <c r="R56" s="18"/>
      <c r="S56" s="19" t="s">
        <v>737</v>
      </c>
      <c r="T56" s="11"/>
      <c r="U56" s="11"/>
      <c r="V56" s="11"/>
      <c r="W56" s="11"/>
      <c r="X56" s="11"/>
    </row>
    <row r="57">
      <c r="A57" s="21" t="s">
        <v>46</v>
      </c>
      <c r="B57" s="30" t="s">
        <v>1650</v>
      </c>
      <c r="C57" s="12" t="s">
        <v>55</v>
      </c>
      <c r="D57" s="17">
        <f t="shared" si="8"/>
        <v>87.78</v>
      </c>
      <c r="E57" s="12">
        <v>28.0</v>
      </c>
      <c r="F57" s="12">
        <v>22.0</v>
      </c>
      <c r="G57" s="12">
        <v>36.0</v>
      </c>
      <c r="H57" s="12"/>
      <c r="I57" s="12"/>
      <c r="J57" s="12">
        <v>10.0</v>
      </c>
      <c r="K57" s="12">
        <v>4.0</v>
      </c>
      <c r="L57" s="12"/>
      <c r="M57" s="12"/>
      <c r="N57" s="12"/>
      <c r="O57" s="12">
        <v>2.0</v>
      </c>
      <c r="P57" s="12">
        <v>1.0</v>
      </c>
      <c r="Q57" s="18" t="s">
        <v>39</v>
      </c>
      <c r="R57" s="18" t="s">
        <v>76</v>
      </c>
      <c r="S57" s="19" t="s">
        <v>1651</v>
      </c>
      <c r="T57" s="11"/>
      <c r="U57" s="11"/>
      <c r="V57" s="11"/>
      <c r="W57" s="11"/>
      <c r="X57" s="11"/>
    </row>
    <row r="58">
      <c r="A58" s="11"/>
      <c r="B58" s="30" t="s">
        <v>178</v>
      </c>
      <c r="C58" s="12" t="s">
        <v>179</v>
      </c>
      <c r="D58" s="17">
        <f t="shared" si="8"/>
        <v>86.14</v>
      </c>
      <c r="E58" s="12"/>
      <c r="F58" s="12">
        <v>24.0</v>
      </c>
      <c r="G58" s="12">
        <v>28.0</v>
      </c>
      <c r="H58" s="12"/>
      <c r="I58" s="12"/>
      <c r="J58" s="12">
        <v>23.0</v>
      </c>
      <c r="K58" s="12"/>
      <c r="L58" s="12"/>
      <c r="M58" s="12"/>
      <c r="N58" s="12">
        <v>1.0</v>
      </c>
      <c r="O58" s="12">
        <v>2.0</v>
      </c>
      <c r="P58" s="12"/>
      <c r="Q58" s="18" t="s">
        <v>180</v>
      </c>
      <c r="R58" s="18"/>
      <c r="S58" s="19" t="s">
        <v>181</v>
      </c>
      <c r="T58" s="11"/>
      <c r="U58" s="11"/>
      <c r="V58" s="11"/>
      <c r="W58" s="11"/>
      <c r="X58" s="11"/>
    </row>
    <row r="59">
      <c r="A59" s="21" t="s">
        <v>46</v>
      </c>
      <c r="B59" s="30" t="s">
        <v>206</v>
      </c>
      <c r="C59" s="12" t="s">
        <v>207</v>
      </c>
      <c r="D59" s="17" t="s">
        <v>1652</v>
      </c>
      <c r="E59" s="12">
        <v>25.0</v>
      </c>
      <c r="F59" s="12">
        <v>25.0</v>
      </c>
      <c r="G59" s="12">
        <v>29.0</v>
      </c>
      <c r="H59" s="12">
        <v>17.0</v>
      </c>
      <c r="I59" s="12"/>
      <c r="J59" s="12"/>
      <c r="K59" s="12"/>
      <c r="L59" s="12"/>
      <c r="M59" s="12"/>
      <c r="N59" s="12">
        <v>1.0</v>
      </c>
      <c r="O59" s="12">
        <v>1.0</v>
      </c>
      <c r="P59" s="12">
        <v>1.0</v>
      </c>
      <c r="Q59" s="18" t="s">
        <v>39</v>
      </c>
      <c r="R59" s="18" t="s">
        <v>67</v>
      </c>
      <c r="S59" s="19" t="s">
        <v>209</v>
      </c>
      <c r="T59" s="11"/>
      <c r="U59" s="11"/>
      <c r="V59" s="11"/>
      <c r="W59" s="11"/>
      <c r="X59" s="11"/>
    </row>
    <row r="60">
      <c r="A60" s="11"/>
      <c r="B60" s="30" t="s">
        <v>174</v>
      </c>
      <c r="C60" s="12" t="s">
        <v>96</v>
      </c>
      <c r="D60" s="17">
        <f t="shared" ref="D60:D65" si="9">ROUND((E60*0.05)+(F60*0.31)+(G60)+(H60*1.05)+(I60*0.9)+(J60*0.9)+(K60*1.14)+(L60*0.09)+(M60*47.8)+(N60*10)+(O60*10)+(P60*10), 2)</f>
        <v>84.13</v>
      </c>
      <c r="E60" s="12"/>
      <c r="F60" s="12">
        <v>23.0</v>
      </c>
      <c r="G60" s="12">
        <v>50.0</v>
      </c>
      <c r="H60" s="12"/>
      <c r="I60" s="12"/>
      <c r="J60" s="12">
        <v>30.0</v>
      </c>
      <c r="K60" s="12"/>
      <c r="L60" s="12"/>
      <c r="M60" s="12"/>
      <c r="N60" s="12"/>
      <c r="O60" s="12"/>
      <c r="P60" s="12"/>
      <c r="Q60" s="18"/>
      <c r="R60" s="18"/>
      <c r="S60" s="19" t="s">
        <v>177</v>
      </c>
      <c r="T60" s="11"/>
      <c r="U60" s="11"/>
      <c r="V60" s="11"/>
      <c r="W60" s="11"/>
      <c r="X60" s="11"/>
    </row>
    <row r="61">
      <c r="A61" s="11"/>
      <c r="B61" s="30" t="s">
        <v>182</v>
      </c>
      <c r="C61" s="12" t="s">
        <v>183</v>
      </c>
      <c r="D61" s="17">
        <f t="shared" si="9"/>
        <v>80.83</v>
      </c>
      <c r="E61" s="12">
        <v>27.0</v>
      </c>
      <c r="F61" s="12">
        <v>28.0</v>
      </c>
      <c r="G61" s="12">
        <v>30.0</v>
      </c>
      <c r="H61" s="12"/>
      <c r="I61" s="12"/>
      <c r="J61" s="12">
        <v>12.0</v>
      </c>
      <c r="K61" s="12"/>
      <c r="L61" s="12"/>
      <c r="M61" s="12"/>
      <c r="N61" s="12">
        <v>1.0</v>
      </c>
      <c r="O61" s="12">
        <v>1.0</v>
      </c>
      <c r="P61" s="12">
        <v>1.0</v>
      </c>
      <c r="Q61" s="18" t="s">
        <v>180</v>
      </c>
      <c r="R61" s="18"/>
      <c r="S61" s="19" t="s">
        <v>184</v>
      </c>
      <c r="T61" s="11"/>
      <c r="U61" s="11"/>
      <c r="V61" s="11"/>
      <c r="W61" s="11"/>
      <c r="X61" s="11"/>
    </row>
    <row r="62">
      <c r="A62" s="21" t="s">
        <v>46</v>
      </c>
      <c r="B62" s="30" t="s">
        <v>203</v>
      </c>
      <c r="C62" s="12" t="s">
        <v>130</v>
      </c>
      <c r="D62" s="17">
        <f t="shared" si="9"/>
        <v>77.7</v>
      </c>
      <c r="E62" s="12">
        <v>30.0</v>
      </c>
      <c r="F62" s="12">
        <v>20.0</v>
      </c>
      <c r="G62" s="12">
        <v>40.0</v>
      </c>
      <c r="H62" s="12"/>
      <c r="I62" s="12"/>
      <c r="J62" s="12"/>
      <c r="K62" s="12"/>
      <c r="L62" s="12"/>
      <c r="M62" s="12"/>
      <c r="N62" s="12">
        <v>1.0</v>
      </c>
      <c r="O62" s="12">
        <v>1.0</v>
      </c>
      <c r="P62" s="12">
        <v>1.0</v>
      </c>
      <c r="Q62" s="18" t="s">
        <v>31</v>
      </c>
      <c r="R62" s="18"/>
      <c r="S62" s="19" t="s">
        <v>205</v>
      </c>
      <c r="T62" s="11"/>
      <c r="U62" s="11"/>
      <c r="V62" s="11"/>
      <c r="W62" s="11"/>
      <c r="X62" s="11"/>
    </row>
    <row r="63">
      <c r="A63" s="21" t="s">
        <v>46</v>
      </c>
      <c r="B63" s="30" t="s">
        <v>187</v>
      </c>
      <c r="C63" s="12" t="s">
        <v>183</v>
      </c>
      <c r="D63" s="17">
        <f t="shared" si="9"/>
        <v>77.4</v>
      </c>
      <c r="E63" s="12">
        <v>24.0</v>
      </c>
      <c r="F63" s="12">
        <v>22.0</v>
      </c>
      <c r="G63" s="12">
        <v>29.0</v>
      </c>
      <c r="H63" s="12">
        <v>8.0</v>
      </c>
      <c r="I63" s="12"/>
      <c r="J63" s="12"/>
      <c r="K63" s="12"/>
      <c r="L63" s="12">
        <v>22.0</v>
      </c>
      <c r="M63" s="12"/>
      <c r="N63" s="12">
        <v>1.0</v>
      </c>
      <c r="O63" s="12">
        <v>2.0</v>
      </c>
      <c r="P63" s="12"/>
      <c r="Q63" s="18" t="s">
        <v>188</v>
      </c>
      <c r="R63" s="18"/>
      <c r="S63" s="19" t="s">
        <v>189</v>
      </c>
      <c r="T63" s="11"/>
      <c r="U63" s="11"/>
      <c r="V63" s="11"/>
      <c r="W63" s="11"/>
      <c r="X63" s="11"/>
    </row>
    <row r="64">
      <c r="A64" s="11"/>
      <c r="B64" s="30" t="s">
        <v>197</v>
      </c>
      <c r="C64" s="12" t="s">
        <v>198</v>
      </c>
      <c r="D64" s="17">
        <f t="shared" si="9"/>
        <v>75.32</v>
      </c>
      <c r="E64" s="12">
        <v>25.0</v>
      </c>
      <c r="F64" s="12">
        <v>30.0</v>
      </c>
      <c r="G64" s="12">
        <v>39.0</v>
      </c>
      <c r="H64" s="12">
        <v>23.0</v>
      </c>
      <c r="I64" s="12"/>
      <c r="J64" s="12"/>
      <c r="K64" s="12"/>
      <c r="L64" s="12">
        <v>18.0</v>
      </c>
      <c r="M64" s="12"/>
      <c r="N64" s="12"/>
      <c r="O64" s="12"/>
      <c r="P64" s="12"/>
      <c r="Q64" s="18"/>
      <c r="R64" s="18"/>
      <c r="S64" s="19" t="s">
        <v>200</v>
      </c>
      <c r="T64" s="11"/>
      <c r="U64" s="11"/>
      <c r="V64" s="11"/>
      <c r="W64" s="11"/>
      <c r="X64" s="11"/>
    </row>
    <row r="65">
      <c r="A65" s="11"/>
      <c r="B65" s="30" t="s">
        <v>1665</v>
      </c>
      <c r="C65" s="12" t="s">
        <v>397</v>
      </c>
      <c r="D65" s="17">
        <f t="shared" si="9"/>
        <v>74.67</v>
      </c>
      <c r="E65" s="12">
        <v>33.0</v>
      </c>
      <c r="F65" s="12">
        <v>32.0</v>
      </c>
      <c r="G65" s="12">
        <v>40.0</v>
      </c>
      <c r="H65" s="12">
        <v>22.0</v>
      </c>
      <c r="I65" s="12"/>
      <c r="J65" s="12"/>
      <c r="K65" s="12"/>
      <c r="L65" s="12"/>
      <c r="M65" s="12"/>
      <c r="N65" s="12"/>
      <c r="O65" s="12"/>
      <c r="P65" s="12"/>
      <c r="Q65" s="18"/>
      <c r="R65" s="18"/>
      <c r="S65" s="19" t="s">
        <v>1666</v>
      </c>
      <c r="T65" s="11"/>
      <c r="U65" s="11"/>
      <c r="V65" s="11"/>
      <c r="W65" s="11"/>
      <c r="X65" s="11"/>
    </row>
    <row r="66">
      <c r="A66" s="2" t="s">
        <v>214</v>
      </c>
      <c r="B66" s="11"/>
      <c r="C66" s="11"/>
      <c r="D66" s="17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3"/>
      <c r="R66" s="13"/>
      <c r="S66" s="22"/>
      <c r="T66" s="11"/>
      <c r="U66" s="11"/>
      <c r="V66" s="11"/>
      <c r="W66" s="11"/>
      <c r="X66" s="11"/>
    </row>
    <row r="67">
      <c r="A67" s="11"/>
      <c r="B67" s="12" t="s">
        <v>1668</v>
      </c>
      <c r="C67" s="12" t="s">
        <v>1644</v>
      </c>
      <c r="D67" s="17" t="s">
        <v>1670</v>
      </c>
      <c r="E67" s="12">
        <v>13.0</v>
      </c>
      <c r="F67" s="12">
        <v>13.0</v>
      </c>
      <c r="G67" s="12">
        <v>20.0</v>
      </c>
      <c r="H67" s="12">
        <v>17.0</v>
      </c>
      <c r="I67" s="12"/>
      <c r="J67" s="12"/>
      <c r="K67" s="12">
        <v>6.0</v>
      </c>
      <c r="L67" s="12"/>
      <c r="M67" s="12"/>
      <c r="N67" s="12"/>
      <c r="O67" s="12">
        <v>1.0</v>
      </c>
      <c r="P67" s="12"/>
      <c r="Q67" s="18" t="s">
        <v>221</v>
      </c>
      <c r="R67" s="18" t="s">
        <v>1646</v>
      </c>
      <c r="S67" s="19" t="s">
        <v>1671</v>
      </c>
      <c r="T67" s="12"/>
      <c r="U67" s="11"/>
      <c r="V67" s="11"/>
      <c r="W67" s="11"/>
      <c r="X67" s="11"/>
      <c r="Y67" s="11"/>
    </row>
    <row r="68">
      <c r="A68" s="11"/>
      <c r="B68" s="12" t="s">
        <v>1674</v>
      </c>
      <c r="C68" s="12" t="s">
        <v>220</v>
      </c>
      <c r="D68" s="17">
        <f t="shared" ref="D68:D75" si="10">ROUND((E68*0.05)+(F68*0.31)+(G68)+(H68*1.05)+(I68*0.9)+(J68*0.9)+(K68*1.14)+(L68*0.09)+(M68*47.8)+(N68*10)+(O68*10)+(P68*10), 2)</f>
        <v>49.52</v>
      </c>
      <c r="E68" s="12">
        <v>22.0</v>
      </c>
      <c r="F68" s="12">
        <v>12.0</v>
      </c>
      <c r="G68" s="12">
        <v>20.0</v>
      </c>
      <c r="H68" s="12">
        <v>14.0</v>
      </c>
      <c r="I68" s="12"/>
      <c r="J68" s="12"/>
      <c r="K68" s="12"/>
      <c r="L68" s="12"/>
      <c r="M68" s="12"/>
      <c r="N68" s="12"/>
      <c r="O68" s="12">
        <v>1.0</v>
      </c>
      <c r="P68" s="12"/>
      <c r="Q68" s="18" t="s">
        <v>668</v>
      </c>
      <c r="R68" s="28" t="s">
        <v>669</v>
      </c>
      <c r="S68" s="19" t="s">
        <v>1678</v>
      </c>
      <c r="T68" s="12"/>
      <c r="U68" s="11"/>
      <c r="V68" s="11"/>
      <c r="W68" s="11"/>
      <c r="X68" s="11"/>
      <c r="Y68" s="11"/>
    </row>
    <row r="69">
      <c r="A69" s="11"/>
      <c r="B69" s="12" t="s">
        <v>1682</v>
      </c>
      <c r="C69" s="12" t="s">
        <v>442</v>
      </c>
      <c r="D69" s="17">
        <f t="shared" si="10"/>
        <v>46.64</v>
      </c>
      <c r="E69" s="12">
        <v>18.0</v>
      </c>
      <c r="F69" s="12">
        <v>19.0</v>
      </c>
      <c r="G69" s="12">
        <v>22.0</v>
      </c>
      <c r="H69" s="12">
        <v>17.0</v>
      </c>
      <c r="I69" s="12"/>
      <c r="J69" s="12"/>
      <c r="K69" s="12"/>
      <c r="L69" s="12"/>
      <c r="M69" s="12"/>
      <c r="N69" s="12"/>
      <c r="O69" s="12"/>
      <c r="P69" s="12"/>
      <c r="Q69" s="18"/>
      <c r="R69" s="23"/>
      <c r="S69" s="19" t="s">
        <v>1683</v>
      </c>
      <c r="T69" s="12"/>
      <c r="U69" s="11"/>
      <c r="V69" s="11"/>
      <c r="W69" s="11"/>
      <c r="X69" s="11"/>
      <c r="Y69" s="11"/>
    </row>
    <row r="70">
      <c r="B70" s="12" t="s">
        <v>227</v>
      </c>
      <c r="C70" s="12" t="s">
        <v>28</v>
      </c>
      <c r="D70" s="17">
        <f t="shared" si="10"/>
        <v>43.72</v>
      </c>
      <c r="E70" s="12"/>
      <c r="F70" s="12">
        <v>12.0</v>
      </c>
      <c r="G70" s="12">
        <v>30.0</v>
      </c>
      <c r="H70" s="12"/>
      <c r="I70" s="12"/>
      <c r="J70" s="12"/>
      <c r="K70" s="12"/>
      <c r="L70" s="12"/>
      <c r="M70" s="12"/>
      <c r="N70" s="12"/>
      <c r="O70" s="12">
        <v>1.0</v>
      </c>
      <c r="P70" s="12"/>
      <c r="Q70" s="18" t="s">
        <v>89</v>
      </c>
      <c r="R70" s="23"/>
      <c r="S70" s="19" t="s">
        <v>228</v>
      </c>
      <c r="T70" s="12"/>
      <c r="U70" s="11"/>
      <c r="V70" s="11"/>
      <c r="W70" s="11"/>
      <c r="X70" s="11"/>
      <c r="Y70" s="11"/>
    </row>
    <row r="71">
      <c r="A71" s="11"/>
      <c r="B71" s="12" t="s">
        <v>215</v>
      </c>
      <c r="C71" s="12" t="s">
        <v>216</v>
      </c>
      <c r="D71" s="17">
        <f t="shared" si="10"/>
        <v>39.28</v>
      </c>
      <c r="E71" s="12">
        <v>18.0</v>
      </c>
      <c r="F71" s="12">
        <v>18.0</v>
      </c>
      <c r="G71" s="12">
        <v>22.0</v>
      </c>
      <c r="H71" s="12"/>
      <c r="I71" s="12"/>
      <c r="J71" s="12">
        <v>12.0</v>
      </c>
      <c r="K71" s="12"/>
      <c r="L71" s="12"/>
      <c r="M71" s="12"/>
      <c r="N71" s="12"/>
      <c r="O71" s="12"/>
      <c r="P71" s="12"/>
      <c r="Q71" s="18"/>
      <c r="R71" s="23"/>
      <c r="S71" s="19" t="s">
        <v>217</v>
      </c>
      <c r="T71" s="12"/>
      <c r="U71" s="11"/>
      <c r="V71" s="11"/>
      <c r="W71" s="11"/>
      <c r="X71" s="11"/>
      <c r="Y71" s="11"/>
    </row>
    <row r="72">
      <c r="A72" s="11"/>
      <c r="B72" s="12" t="s">
        <v>224</v>
      </c>
      <c r="C72" s="12" t="s">
        <v>225</v>
      </c>
      <c r="D72" s="17">
        <f t="shared" si="10"/>
        <v>37.07</v>
      </c>
      <c r="E72" s="12">
        <v>25.0</v>
      </c>
      <c r="F72" s="12">
        <v>22.0</v>
      </c>
      <c r="G72" s="12">
        <v>29.0</v>
      </c>
      <c r="H72" s="12"/>
      <c r="I72" s="12"/>
      <c r="J72" s="12"/>
      <c r="K72" s="12"/>
      <c r="L72" s="12"/>
      <c r="M72" s="12"/>
      <c r="N72" s="12"/>
      <c r="O72" s="12"/>
      <c r="P72" s="12"/>
      <c r="Q72" s="18"/>
      <c r="R72" s="23"/>
      <c r="S72" s="19" t="s">
        <v>226</v>
      </c>
      <c r="T72" s="12"/>
      <c r="U72" s="11"/>
      <c r="V72" s="11"/>
      <c r="W72" s="11"/>
      <c r="X72" s="11"/>
      <c r="Y72" s="11"/>
    </row>
    <row r="73">
      <c r="A73" s="11"/>
      <c r="B73" s="12" t="s">
        <v>229</v>
      </c>
      <c r="C73" s="12" t="s">
        <v>230</v>
      </c>
      <c r="D73" s="17">
        <f t="shared" si="10"/>
        <v>35.35</v>
      </c>
      <c r="E73" s="12">
        <v>14.0</v>
      </c>
      <c r="F73" s="12">
        <v>15.0</v>
      </c>
      <c r="G73" s="12">
        <v>30.0</v>
      </c>
      <c r="H73" s="12"/>
      <c r="I73" s="12"/>
      <c r="J73" s="12"/>
      <c r="K73" s="12"/>
      <c r="L73" s="12"/>
      <c r="M73" s="12"/>
      <c r="N73" s="12"/>
      <c r="O73" s="12"/>
      <c r="P73" s="12"/>
      <c r="Q73" s="18"/>
      <c r="R73" s="23"/>
      <c r="S73" s="31" t="s">
        <v>231</v>
      </c>
      <c r="T73" s="12"/>
      <c r="U73" s="11"/>
      <c r="V73" s="11"/>
      <c r="W73" s="11"/>
      <c r="X73" s="11"/>
      <c r="Y73" s="11"/>
    </row>
    <row r="74">
      <c r="A74" s="11"/>
      <c r="B74" s="12" t="s">
        <v>1699</v>
      </c>
      <c r="C74" s="12" t="s">
        <v>1700</v>
      </c>
      <c r="D74" s="17">
        <f t="shared" si="10"/>
        <v>34.23</v>
      </c>
      <c r="E74" s="12">
        <v>19.0</v>
      </c>
      <c r="F74" s="12">
        <v>18.0</v>
      </c>
      <c r="G74" s="12">
        <v>22.0</v>
      </c>
      <c r="H74" s="12"/>
      <c r="I74" s="12"/>
      <c r="J74" s="12"/>
      <c r="K74" s="12">
        <v>5.0</v>
      </c>
      <c r="L74" s="12"/>
      <c r="M74" s="12"/>
      <c r="N74" s="12"/>
      <c r="O74" s="12"/>
      <c r="P74" s="12"/>
      <c r="Q74" s="18"/>
      <c r="R74" s="23"/>
      <c r="S74" s="19" t="s">
        <v>1701</v>
      </c>
      <c r="T74" s="12"/>
      <c r="U74" s="11"/>
      <c r="V74" s="11"/>
      <c r="W74" s="11"/>
      <c r="X74" s="11"/>
      <c r="Y74" s="11"/>
    </row>
    <row r="75">
      <c r="A75" s="11"/>
      <c r="B75" s="12" t="s">
        <v>1397</v>
      </c>
      <c r="C75" s="12" t="s">
        <v>785</v>
      </c>
      <c r="D75" s="17">
        <f t="shared" si="10"/>
        <v>28.71</v>
      </c>
      <c r="E75" s="12">
        <v>12.0</v>
      </c>
      <c r="F75" s="12">
        <v>8.0</v>
      </c>
      <c r="G75" s="12">
        <v>25.0</v>
      </c>
      <c r="H75" s="12"/>
      <c r="I75" s="12"/>
      <c r="J75" s="12"/>
      <c r="K75" s="12"/>
      <c r="L75" s="12">
        <v>7.0</v>
      </c>
      <c r="M75" s="12"/>
      <c r="N75" s="12"/>
      <c r="O75" s="12"/>
      <c r="P75" s="12"/>
      <c r="Q75" s="18"/>
      <c r="R75" s="23"/>
      <c r="S75" s="19" t="s">
        <v>1398</v>
      </c>
      <c r="T75" s="12"/>
      <c r="U75" s="11"/>
      <c r="V75" s="11"/>
      <c r="W75" s="11"/>
      <c r="X75" s="11"/>
      <c r="Y75" s="11"/>
    </row>
    <row r="76">
      <c r="A76" s="2" t="s">
        <v>232</v>
      </c>
      <c r="B76" s="11"/>
      <c r="C76" s="11"/>
      <c r="D76" s="17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3"/>
      <c r="R76" s="13"/>
      <c r="S76" s="22"/>
      <c r="T76" s="11"/>
      <c r="U76" s="11"/>
      <c r="V76" s="11"/>
      <c r="W76" s="11"/>
      <c r="X76" s="11"/>
    </row>
    <row r="77">
      <c r="A77" s="20" t="s">
        <v>46</v>
      </c>
      <c r="B77" s="12" t="s">
        <v>249</v>
      </c>
      <c r="C77" s="12" t="s">
        <v>216</v>
      </c>
      <c r="D77" s="17" t="s">
        <v>1706</v>
      </c>
      <c r="E77" s="12">
        <v>25.0</v>
      </c>
      <c r="F77" s="12">
        <v>17.0</v>
      </c>
      <c r="G77" s="12">
        <v>20.0</v>
      </c>
      <c r="H77" s="12">
        <v>16.0</v>
      </c>
      <c r="I77" s="12"/>
      <c r="J77" s="12"/>
      <c r="K77" s="12"/>
      <c r="L77" s="12"/>
      <c r="M77" s="12"/>
      <c r="N77" s="12">
        <v>1.0</v>
      </c>
      <c r="O77" s="12">
        <v>1.0</v>
      </c>
      <c r="P77" s="12"/>
      <c r="Q77" s="18" t="s">
        <v>121</v>
      </c>
      <c r="R77" s="18" t="s">
        <v>67</v>
      </c>
      <c r="S77" s="19" t="s">
        <v>251</v>
      </c>
      <c r="T77" s="12"/>
      <c r="U77" s="11"/>
      <c r="V77" s="11"/>
      <c r="W77" s="11"/>
      <c r="X77" s="11"/>
      <c r="Y77" s="11"/>
    </row>
    <row r="78">
      <c r="A78" s="11"/>
      <c r="B78" s="12" t="s">
        <v>1709</v>
      </c>
      <c r="C78" s="12" t="s">
        <v>1710</v>
      </c>
      <c r="D78" s="17">
        <f t="shared" ref="D78:D88" si="11">ROUND((E78*0.05)+(F78*0.31)+(G78)+(H78*1.05)+(I78*0.9)+(J78*0.9)+(K78*1.14)+(L78*0.09)+(M78*47.8)+(N78*10)+(O78*10)+(P78*10), 2)</f>
        <v>62.43</v>
      </c>
      <c r="E78" s="12">
        <v>21.0</v>
      </c>
      <c r="F78" s="12">
        <v>18.0</v>
      </c>
      <c r="G78" s="12">
        <v>19.0</v>
      </c>
      <c r="H78" s="12">
        <v>16.0</v>
      </c>
      <c r="I78" s="12"/>
      <c r="J78" s="12"/>
      <c r="K78" s="12"/>
      <c r="L78" s="12"/>
      <c r="M78" s="12"/>
      <c r="N78" s="12">
        <v>1.0</v>
      </c>
      <c r="O78" s="12">
        <v>1.0</v>
      </c>
      <c r="P78" s="12"/>
      <c r="Q78" s="18" t="s">
        <v>331</v>
      </c>
      <c r="R78" s="18"/>
      <c r="S78" s="19" t="s">
        <v>1716</v>
      </c>
      <c r="T78" s="11"/>
      <c r="U78" s="11"/>
      <c r="V78" s="11"/>
      <c r="W78" s="11"/>
      <c r="X78" s="11"/>
    </row>
    <row r="79">
      <c r="A79" s="20"/>
      <c r="B79" s="12" t="s">
        <v>1409</v>
      </c>
      <c r="C79" s="12" t="s">
        <v>96</v>
      </c>
      <c r="D79" s="17">
        <f t="shared" si="11"/>
        <v>61.75</v>
      </c>
      <c r="E79" s="12"/>
      <c r="F79" s="12">
        <v>15.0</v>
      </c>
      <c r="G79" s="12">
        <v>25.0</v>
      </c>
      <c r="H79" s="12">
        <v>22.0</v>
      </c>
      <c r="I79" s="12"/>
      <c r="J79" s="12">
        <v>10.0</v>
      </c>
      <c r="K79" s="12"/>
      <c r="L79" s="12"/>
      <c r="M79" s="12"/>
      <c r="N79" s="12"/>
      <c r="O79" s="12"/>
      <c r="P79" s="12"/>
      <c r="Q79" s="18"/>
      <c r="R79" s="18"/>
      <c r="S79" s="19" t="s">
        <v>1411</v>
      </c>
      <c r="T79" s="11"/>
      <c r="U79" s="11"/>
      <c r="V79" s="11"/>
      <c r="W79" s="11"/>
      <c r="X79" s="11"/>
    </row>
    <row r="80">
      <c r="A80" s="20" t="s">
        <v>43</v>
      </c>
      <c r="B80" s="12" t="s">
        <v>1718</v>
      </c>
      <c r="C80" s="12" t="s">
        <v>45</v>
      </c>
      <c r="D80" s="17">
        <f t="shared" si="11"/>
        <v>61.43</v>
      </c>
      <c r="E80" s="12">
        <v>36.0</v>
      </c>
      <c r="F80" s="12">
        <v>18.0</v>
      </c>
      <c r="G80" s="12">
        <v>32.0</v>
      </c>
      <c r="H80" s="12">
        <v>21.0</v>
      </c>
      <c r="I80" s="12"/>
      <c r="J80" s="12"/>
      <c r="K80" s="12"/>
      <c r="L80" s="12"/>
      <c r="M80" s="12"/>
      <c r="N80" s="12"/>
      <c r="O80" s="12"/>
      <c r="P80" s="12"/>
      <c r="Q80" s="18"/>
      <c r="R80" s="18" t="s">
        <v>122</v>
      </c>
      <c r="S80" s="19" t="s">
        <v>1720</v>
      </c>
      <c r="T80" s="11"/>
      <c r="U80" s="11"/>
      <c r="V80" s="11"/>
      <c r="W80" s="11"/>
      <c r="X80" s="11"/>
    </row>
    <row r="81">
      <c r="A81" s="11"/>
      <c r="B81" s="12" t="s">
        <v>1724</v>
      </c>
      <c r="C81" s="12" t="s">
        <v>96</v>
      </c>
      <c r="D81" s="17">
        <f t="shared" si="11"/>
        <v>59.66</v>
      </c>
      <c r="E81" s="12">
        <v>16.0</v>
      </c>
      <c r="F81" s="12">
        <v>16.0</v>
      </c>
      <c r="G81" s="12">
        <v>35.0</v>
      </c>
      <c r="H81" s="12">
        <v>18.0</v>
      </c>
      <c r="I81" s="12"/>
      <c r="J81" s="12"/>
      <c r="K81" s="12"/>
      <c r="L81" s="12"/>
      <c r="M81" s="12"/>
      <c r="N81" s="12"/>
      <c r="O81" s="12"/>
      <c r="P81" s="12"/>
      <c r="Q81" s="18"/>
      <c r="R81" s="18"/>
      <c r="S81" s="19" t="s">
        <v>1726</v>
      </c>
      <c r="T81" s="11"/>
      <c r="U81" s="11"/>
      <c r="V81" s="11"/>
      <c r="W81" s="11"/>
      <c r="X81" s="11"/>
    </row>
    <row r="82">
      <c r="B82" s="12" t="s">
        <v>252</v>
      </c>
      <c r="C82" s="12" t="s">
        <v>253</v>
      </c>
      <c r="D82" s="17">
        <f t="shared" si="11"/>
        <v>56.23</v>
      </c>
      <c r="E82" s="12">
        <v>13.0</v>
      </c>
      <c r="F82" s="12">
        <v>18.0</v>
      </c>
      <c r="G82" s="12">
        <v>26.0</v>
      </c>
      <c r="H82" s="12">
        <v>22.0</v>
      </c>
      <c r="I82" s="12"/>
      <c r="J82" s="12"/>
      <c r="K82" s="12"/>
      <c r="L82" s="12">
        <v>10.0</v>
      </c>
      <c r="M82" s="12"/>
      <c r="N82" s="12"/>
      <c r="O82" s="12"/>
      <c r="P82" s="12"/>
      <c r="Q82" s="18"/>
      <c r="R82" s="18"/>
      <c r="S82" s="19" t="s">
        <v>254</v>
      </c>
      <c r="T82" s="11"/>
      <c r="U82" s="11"/>
      <c r="V82" s="11"/>
      <c r="W82" s="11"/>
      <c r="X82" s="11"/>
    </row>
    <row r="83">
      <c r="B83" s="12" t="s">
        <v>242</v>
      </c>
      <c r="C83" s="12" t="s">
        <v>243</v>
      </c>
      <c r="D83" s="17">
        <f t="shared" si="11"/>
        <v>54.24</v>
      </c>
      <c r="E83" s="12">
        <v>10.0</v>
      </c>
      <c r="F83" s="12">
        <v>20.0</v>
      </c>
      <c r="G83" s="12">
        <v>27.0</v>
      </c>
      <c r="H83" s="12"/>
      <c r="I83" s="12"/>
      <c r="J83" s="12"/>
      <c r="K83" s="12"/>
      <c r="L83" s="12">
        <v>6.0</v>
      </c>
      <c r="M83" s="12"/>
      <c r="N83" s="12"/>
      <c r="O83" s="12"/>
      <c r="P83" s="12">
        <v>2.0</v>
      </c>
      <c r="Q83" s="18" t="s">
        <v>75</v>
      </c>
      <c r="R83" s="18" t="s">
        <v>142</v>
      </c>
      <c r="S83" s="19" t="s">
        <v>244</v>
      </c>
      <c r="T83" s="11"/>
      <c r="U83" s="11"/>
      <c r="V83" s="11"/>
      <c r="W83" s="11"/>
      <c r="X83" s="11"/>
    </row>
    <row r="84">
      <c r="A84" s="11"/>
      <c r="B84" s="12" t="s">
        <v>236</v>
      </c>
      <c r="C84" s="12" t="s">
        <v>237</v>
      </c>
      <c r="D84" s="17">
        <f t="shared" si="11"/>
        <v>53.84</v>
      </c>
      <c r="E84" s="12">
        <v>24.0</v>
      </c>
      <c r="F84" s="12">
        <v>24.0</v>
      </c>
      <c r="G84" s="12">
        <v>29.0</v>
      </c>
      <c r="H84" s="12"/>
      <c r="I84" s="12"/>
      <c r="J84" s="12">
        <v>18.0</v>
      </c>
      <c r="K84" s="12"/>
      <c r="L84" s="12"/>
      <c r="M84" s="12"/>
      <c r="N84" s="12"/>
      <c r="O84" s="12"/>
      <c r="P84" s="12"/>
      <c r="Q84" s="18"/>
      <c r="R84" s="18"/>
      <c r="S84" s="19" t="s">
        <v>238</v>
      </c>
      <c r="T84" s="11"/>
      <c r="U84" s="11"/>
      <c r="V84" s="11"/>
      <c r="W84" s="11"/>
      <c r="X84" s="11"/>
    </row>
    <row r="85">
      <c r="A85" s="20" t="s">
        <v>46</v>
      </c>
      <c r="B85" s="12" t="s">
        <v>245</v>
      </c>
      <c r="C85" s="12" t="s">
        <v>246</v>
      </c>
      <c r="D85" s="17">
        <f t="shared" si="11"/>
        <v>53.27</v>
      </c>
      <c r="E85" s="12">
        <v>21.0</v>
      </c>
      <c r="F85" s="12">
        <v>24.0</v>
      </c>
      <c r="G85" s="12">
        <v>29.0</v>
      </c>
      <c r="H85" s="12">
        <v>14.0</v>
      </c>
      <c r="I85" s="12"/>
      <c r="J85" s="12"/>
      <c r="K85" s="12"/>
      <c r="L85" s="12">
        <v>12.0</v>
      </c>
      <c r="M85" s="12"/>
      <c r="N85" s="12"/>
      <c r="O85" s="12"/>
      <c r="P85" s="12"/>
      <c r="Q85" s="18"/>
      <c r="R85" s="18"/>
      <c r="S85" s="19" t="s">
        <v>248</v>
      </c>
      <c r="T85" s="11"/>
      <c r="U85" s="11"/>
      <c r="V85" s="11"/>
      <c r="W85" s="11"/>
      <c r="X85" s="11"/>
    </row>
    <row r="86">
      <c r="A86" s="20"/>
      <c r="B86" s="12" t="s">
        <v>1406</v>
      </c>
      <c r="C86" s="12" t="s">
        <v>931</v>
      </c>
      <c r="D86" s="17">
        <f t="shared" si="11"/>
        <v>52.73</v>
      </c>
      <c r="E86" s="12">
        <v>10.0</v>
      </c>
      <c r="F86" s="12">
        <v>21.0</v>
      </c>
      <c r="G86" s="12">
        <v>25.0</v>
      </c>
      <c r="H86" s="12"/>
      <c r="I86" s="12"/>
      <c r="J86" s="12"/>
      <c r="K86" s="12"/>
      <c r="L86" s="12">
        <v>8.0</v>
      </c>
      <c r="M86" s="12"/>
      <c r="N86" s="12"/>
      <c r="O86" s="12"/>
      <c r="P86" s="12">
        <v>2.0</v>
      </c>
      <c r="Q86" s="18" t="s">
        <v>39</v>
      </c>
      <c r="R86" s="18"/>
      <c r="S86" s="19" t="s">
        <v>1407</v>
      </c>
      <c r="T86" s="11"/>
      <c r="U86" s="11"/>
      <c r="V86" s="11"/>
      <c r="W86" s="11"/>
      <c r="X86" s="11"/>
    </row>
    <row r="87">
      <c r="A87" s="21" t="s">
        <v>46</v>
      </c>
      <c r="B87" s="12" t="s">
        <v>239</v>
      </c>
      <c r="C87" s="12" t="s">
        <v>240</v>
      </c>
      <c r="D87" s="17">
        <f t="shared" si="11"/>
        <v>52.16</v>
      </c>
      <c r="E87" s="12">
        <v>33.0</v>
      </c>
      <c r="F87" s="12">
        <v>21.0</v>
      </c>
      <c r="G87" s="12">
        <v>26.0</v>
      </c>
      <c r="H87" s="12"/>
      <c r="I87" s="12"/>
      <c r="J87" s="12">
        <v>20.0</v>
      </c>
      <c r="K87" s="12"/>
      <c r="L87" s="12"/>
      <c r="M87" s="12"/>
      <c r="N87" s="12"/>
      <c r="O87" s="12"/>
      <c r="P87" s="12"/>
      <c r="Q87" s="18"/>
      <c r="R87" s="18"/>
      <c r="S87" s="19" t="s">
        <v>241</v>
      </c>
      <c r="T87" s="11"/>
      <c r="U87" s="11"/>
      <c r="V87" s="11"/>
      <c r="W87" s="11"/>
      <c r="X87" s="11"/>
    </row>
    <row r="88">
      <c r="A88" s="11"/>
      <c r="B88" s="16" t="s">
        <v>1418</v>
      </c>
      <c r="C88" s="12" t="s">
        <v>1419</v>
      </c>
      <c r="D88" s="17">
        <f t="shared" si="11"/>
        <v>50.7</v>
      </c>
      <c r="E88" s="12">
        <v>18.0</v>
      </c>
      <c r="F88" s="12"/>
      <c r="G88" s="12">
        <v>33.0</v>
      </c>
      <c r="H88" s="12">
        <v>16.0</v>
      </c>
      <c r="I88" s="12"/>
      <c r="J88" s="12"/>
      <c r="K88" s="12"/>
      <c r="L88" s="12"/>
      <c r="M88" s="12"/>
      <c r="N88" s="12"/>
      <c r="O88" s="12"/>
      <c r="P88" s="12"/>
      <c r="Q88" s="18"/>
      <c r="R88" s="18"/>
      <c r="S88" s="19" t="s">
        <v>1420</v>
      </c>
      <c r="T88" s="12"/>
      <c r="U88" s="11"/>
      <c r="V88" s="11"/>
      <c r="W88" s="11"/>
      <c r="X88" s="11"/>
      <c r="Y88" s="29"/>
      <c r="Z88" s="29"/>
    </row>
    <row r="89">
      <c r="A89" s="2" t="s">
        <v>261</v>
      </c>
      <c r="B89" s="11"/>
      <c r="C89" s="11"/>
      <c r="D89" s="17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3"/>
      <c r="R89" s="13"/>
      <c r="S89" s="32"/>
      <c r="T89" s="11"/>
      <c r="U89" s="11"/>
      <c r="V89" s="11"/>
      <c r="W89" s="11"/>
      <c r="X89" s="11"/>
    </row>
    <row r="90">
      <c r="A90" s="11"/>
      <c r="B90" s="12" t="s">
        <v>268</v>
      </c>
      <c r="C90" s="12" t="s">
        <v>28</v>
      </c>
      <c r="D90" s="17">
        <f t="shared" ref="D90:D93" si="12">ROUND((E90*0.05)+(F90*0.31)+(G90)+(H90*1.05)+(I90*0.9)+(J90*0.9)+(K90*1.14)+(L90*0.09)+(M90*47.8)+(N90*10)+(O90*10)+(P90*10), 2)</f>
        <v>84.93</v>
      </c>
      <c r="E90" s="12">
        <v>18.0</v>
      </c>
      <c r="F90" s="12">
        <v>13.0</v>
      </c>
      <c r="G90" s="12">
        <v>39.0</v>
      </c>
      <c r="H90" s="12">
        <v>20.0</v>
      </c>
      <c r="I90" s="12"/>
      <c r="J90" s="12"/>
      <c r="K90" s="12"/>
      <c r="L90" s="12"/>
      <c r="M90" s="12"/>
      <c r="N90" s="12">
        <v>1.0</v>
      </c>
      <c r="O90" s="12">
        <v>1.0</v>
      </c>
      <c r="P90" s="12"/>
      <c r="Q90" s="18" t="s">
        <v>171</v>
      </c>
      <c r="R90" s="18"/>
      <c r="S90" s="19" t="s">
        <v>269</v>
      </c>
      <c r="T90" s="11"/>
      <c r="U90" s="11"/>
      <c r="V90" s="11"/>
      <c r="W90" s="11"/>
      <c r="X90" s="11"/>
    </row>
    <row r="91">
      <c r="A91" s="11"/>
      <c r="B91" s="12" t="s">
        <v>1751</v>
      </c>
      <c r="C91" s="12" t="s">
        <v>230</v>
      </c>
      <c r="D91" s="17">
        <f t="shared" si="12"/>
        <v>69.42</v>
      </c>
      <c r="E91" s="12">
        <v>15.0</v>
      </c>
      <c r="F91" s="12">
        <v>17.0</v>
      </c>
      <c r="G91" s="12">
        <v>29.0</v>
      </c>
      <c r="H91" s="12"/>
      <c r="I91" s="12"/>
      <c r="J91" s="12">
        <v>16.0</v>
      </c>
      <c r="K91" s="12"/>
      <c r="L91" s="12"/>
      <c r="M91" s="12"/>
      <c r="N91" s="12"/>
      <c r="O91" s="12">
        <v>1.0</v>
      </c>
      <c r="P91" s="12">
        <v>1.0</v>
      </c>
      <c r="Q91" s="18" t="s">
        <v>1752</v>
      </c>
      <c r="R91" s="18"/>
      <c r="S91" s="19" t="s">
        <v>1754</v>
      </c>
      <c r="T91" s="11"/>
      <c r="U91" s="11"/>
      <c r="V91" s="11"/>
      <c r="W91" s="11"/>
      <c r="X91" s="11"/>
    </row>
    <row r="92">
      <c r="A92" s="11"/>
      <c r="B92" s="12" t="s">
        <v>1757</v>
      </c>
      <c r="C92" s="12" t="s">
        <v>271</v>
      </c>
      <c r="D92" s="17">
        <f t="shared" si="12"/>
        <v>65.15</v>
      </c>
      <c r="E92" s="12">
        <v>25.0</v>
      </c>
      <c r="F92" s="12">
        <v>25.0</v>
      </c>
      <c r="G92" s="12">
        <v>32.0</v>
      </c>
      <c r="H92" s="12">
        <v>23.0</v>
      </c>
      <c r="I92" s="12"/>
      <c r="J92" s="12"/>
      <c r="K92" s="12"/>
      <c r="L92" s="12"/>
      <c r="M92" s="12"/>
      <c r="N92" s="12"/>
      <c r="O92" s="12"/>
      <c r="P92" s="12"/>
      <c r="Q92" s="18"/>
      <c r="R92" s="18"/>
      <c r="S92" s="19" t="s">
        <v>1760</v>
      </c>
      <c r="T92" s="11"/>
      <c r="U92" s="11"/>
      <c r="V92" s="11"/>
      <c r="W92" s="11"/>
      <c r="X92" s="11"/>
    </row>
    <row r="93">
      <c r="A93" s="11"/>
      <c r="B93" s="12" t="s">
        <v>274</v>
      </c>
      <c r="C93" s="12" t="s">
        <v>275</v>
      </c>
      <c r="D93" s="17">
        <f t="shared" si="12"/>
        <v>63.8</v>
      </c>
      <c r="E93" s="12"/>
      <c r="F93" s="12">
        <v>25.0</v>
      </c>
      <c r="G93" s="12">
        <v>34.0</v>
      </c>
      <c r="H93" s="12">
        <v>21.0</v>
      </c>
      <c r="I93" s="12"/>
      <c r="J93" s="12"/>
      <c r="K93" s="12"/>
      <c r="L93" s="12"/>
      <c r="M93" s="12"/>
      <c r="N93" s="12"/>
      <c r="O93" s="12"/>
      <c r="P93" s="12"/>
      <c r="Q93" s="18"/>
      <c r="R93" s="18"/>
      <c r="S93" s="19" t="s">
        <v>276</v>
      </c>
      <c r="T93" s="11"/>
      <c r="U93" s="11"/>
      <c r="V93" s="11"/>
      <c r="W93" s="11"/>
      <c r="X93" s="11"/>
    </row>
    <row r="94">
      <c r="A94" s="11"/>
      <c r="B94" s="12" t="s">
        <v>1770</v>
      </c>
      <c r="C94" s="12" t="s">
        <v>1644</v>
      </c>
      <c r="D94" s="17" t="s">
        <v>1772</v>
      </c>
      <c r="E94" s="12">
        <v>10.0</v>
      </c>
      <c r="F94" s="12">
        <v>17.0</v>
      </c>
      <c r="G94" s="12">
        <v>30.0</v>
      </c>
      <c r="H94" s="12">
        <v>16.0</v>
      </c>
      <c r="I94" s="12"/>
      <c r="J94" s="12"/>
      <c r="K94" s="12">
        <v>9.0</v>
      </c>
      <c r="L94" s="12"/>
      <c r="M94" s="12"/>
      <c r="N94" s="12"/>
      <c r="O94" s="12"/>
      <c r="P94" s="12"/>
      <c r="Q94" s="18"/>
      <c r="R94" s="18" t="s">
        <v>1646</v>
      </c>
      <c r="S94" s="19" t="s">
        <v>1773</v>
      </c>
      <c r="T94" s="11"/>
      <c r="U94" s="11"/>
      <c r="V94" s="11"/>
      <c r="W94" s="11"/>
      <c r="X94" s="11"/>
    </row>
    <row r="95">
      <c r="A95" s="11"/>
      <c r="B95" s="12" t="s">
        <v>1774</v>
      </c>
      <c r="C95" s="12" t="s">
        <v>281</v>
      </c>
      <c r="D95" s="17">
        <f t="shared" ref="D95:D100" si="13">ROUND((E95*0.05)+(F95*0.31)+(G95)+(H95*1.05)+(I95*0.9)+(J95*0.9)+(K95*1.14)+(L95*0.09)+(M95*47.8)+(N95*10)+(O95*10)+(P95*10), 2)</f>
        <v>62.03</v>
      </c>
      <c r="E95" s="12">
        <v>34.0</v>
      </c>
      <c r="F95" s="12">
        <v>23.0</v>
      </c>
      <c r="G95" s="12">
        <v>28.0</v>
      </c>
      <c r="H95" s="12">
        <v>24.0</v>
      </c>
      <c r="I95" s="12"/>
      <c r="J95" s="12"/>
      <c r="K95" s="12"/>
      <c r="L95" s="12"/>
      <c r="M95" s="12"/>
      <c r="N95" s="12"/>
      <c r="O95" s="12"/>
      <c r="P95" s="12"/>
      <c r="Q95" s="18"/>
      <c r="R95" s="18" t="s">
        <v>509</v>
      </c>
      <c r="S95" s="19" t="s">
        <v>1780</v>
      </c>
      <c r="T95" s="11"/>
      <c r="U95" s="11"/>
      <c r="V95" s="11"/>
      <c r="W95" s="11"/>
      <c r="X95" s="11"/>
    </row>
    <row r="96">
      <c r="A96" s="11"/>
      <c r="B96" s="12" t="s">
        <v>270</v>
      </c>
      <c r="C96" s="12" t="s">
        <v>271</v>
      </c>
      <c r="D96" s="17">
        <f t="shared" si="13"/>
        <v>60.84</v>
      </c>
      <c r="E96" s="12">
        <v>18.0</v>
      </c>
      <c r="F96" s="12">
        <v>23.0</v>
      </c>
      <c r="G96" s="12">
        <v>28.0</v>
      </c>
      <c r="H96" s="12">
        <v>22.0</v>
      </c>
      <c r="I96" s="12"/>
      <c r="J96" s="12"/>
      <c r="K96" s="12"/>
      <c r="L96" s="12">
        <v>19.0</v>
      </c>
      <c r="M96" s="12"/>
      <c r="N96" s="12"/>
      <c r="O96" s="12"/>
      <c r="P96" s="12"/>
      <c r="Q96" s="18"/>
      <c r="R96" s="18"/>
      <c r="S96" s="19" t="s">
        <v>272</v>
      </c>
      <c r="T96" s="11"/>
      <c r="U96" s="11"/>
      <c r="V96" s="11"/>
      <c r="W96" s="11"/>
      <c r="X96" s="11"/>
    </row>
    <row r="97">
      <c r="A97" s="11"/>
      <c r="B97" s="12" t="s">
        <v>265</v>
      </c>
      <c r="C97" s="12" t="s">
        <v>266</v>
      </c>
      <c r="D97" s="17">
        <f t="shared" si="13"/>
        <v>59.22</v>
      </c>
      <c r="E97" s="12">
        <v>31.0</v>
      </c>
      <c r="F97" s="12">
        <v>27.0</v>
      </c>
      <c r="G97" s="12">
        <v>34.0</v>
      </c>
      <c r="H97" s="12"/>
      <c r="I97" s="12"/>
      <c r="J97" s="12">
        <v>17.0</v>
      </c>
      <c r="K97" s="12"/>
      <c r="L97" s="12"/>
      <c r="M97" s="12"/>
      <c r="N97" s="12"/>
      <c r="O97" s="12"/>
      <c r="P97" s="12"/>
      <c r="Q97" s="18"/>
      <c r="R97" s="18"/>
      <c r="S97" s="19" t="s">
        <v>267</v>
      </c>
      <c r="T97" s="11"/>
      <c r="U97" s="11"/>
      <c r="V97" s="11"/>
      <c r="W97" s="11"/>
      <c r="X97" s="11"/>
    </row>
    <row r="98">
      <c r="A98" s="11"/>
      <c r="B98" s="12" t="s">
        <v>1430</v>
      </c>
      <c r="C98" s="12" t="s">
        <v>1431</v>
      </c>
      <c r="D98" s="17">
        <f t="shared" si="13"/>
        <v>54.71</v>
      </c>
      <c r="E98" s="12"/>
      <c r="F98" s="12">
        <v>22.0</v>
      </c>
      <c r="G98" s="12">
        <v>25.0</v>
      </c>
      <c r="H98" s="12">
        <v>20.0</v>
      </c>
      <c r="I98" s="12"/>
      <c r="J98" s="12"/>
      <c r="K98" s="12"/>
      <c r="L98" s="12">
        <v>21.0</v>
      </c>
      <c r="M98" s="12"/>
      <c r="N98" s="12"/>
      <c r="O98" s="12"/>
      <c r="P98" s="12"/>
      <c r="Q98" s="18"/>
      <c r="R98" s="18"/>
      <c r="S98" s="19" t="s">
        <v>1435</v>
      </c>
      <c r="T98" s="11"/>
      <c r="U98" s="11"/>
      <c r="V98" s="11"/>
      <c r="W98" s="11"/>
      <c r="X98" s="11"/>
    </row>
    <row r="99">
      <c r="A99" s="11"/>
      <c r="B99" s="12" t="s">
        <v>277</v>
      </c>
      <c r="C99" s="12" t="s">
        <v>202</v>
      </c>
      <c r="D99" s="17">
        <f t="shared" si="13"/>
        <v>48.36</v>
      </c>
      <c r="E99" s="12">
        <v>31.0</v>
      </c>
      <c r="F99" s="12">
        <v>21.0</v>
      </c>
      <c r="G99" s="12">
        <v>25.0</v>
      </c>
      <c r="H99" s="12"/>
      <c r="I99" s="12"/>
      <c r="J99" s="12">
        <v>17.0</v>
      </c>
      <c r="K99" s="12"/>
      <c r="L99" s="12"/>
      <c r="M99" s="12"/>
      <c r="N99" s="12"/>
      <c r="O99" s="12"/>
      <c r="P99" s="12"/>
      <c r="Q99" s="18"/>
      <c r="R99" s="18"/>
      <c r="S99" s="19" t="s">
        <v>278</v>
      </c>
      <c r="T99" s="11"/>
      <c r="U99" s="11"/>
      <c r="V99" s="11"/>
      <c r="W99" s="11"/>
      <c r="X99" s="11"/>
    </row>
    <row r="100">
      <c r="A100" s="11"/>
      <c r="B100" s="12" t="s">
        <v>1447</v>
      </c>
      <c r="C100" s="12" t="s">
        <v>1448</v>
      </c>
      <c r="D100" s="17">
        <f t="shared" si="13"/>
        <v>46.81</v>
      </c>
      <c r="E100" s="12"/>
      <c r="F100" s="12">
        <v>11.0</v>
      </c>
      <c r="G100" s="12">
        <v>32.0</v>
      </c>
      <c r="H100" s="12">
        <v>10.0</v>
      </c>
      <c r="I100" s="12"/>
      <c r="J100" s="12"/>
      <c r="K100" s="12"/>
      <c r="L100" s="12">
        <v>10.0</v>
      </c>
      <c r="M100" s="12"/>
      <c r="N100" s="12"/>
      <c r="O100" s="12"/>
      <c r="P100" s="12"/>
      <c r="Q100" s="18"/>
      <c r="R100" s="18"/>
      <c r="S100" s="19" t="s">
        <v>1449</v>
      </c>
      <c r="T100" s="11"/>
      <c r="U100" s="11"/>
      <c r="V100" s="11"/>
      <c r="W100" s="11"/>
      <c r="X100" s="11"/>
    </row>
    <row r="101">
      <c r="A101" s="2" t="s">
        <v>283</v>
      </c>
      <c r="B101" s="11"/>
      <c r="C101" s="11"/>
      <c r="D101" s="17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3"/>
      <c r="R101" s="13"/>
      <c r="S101" s="22"/>
      <c r="T101" s="11"/>
      <c r="U101" s="11"/>
      <c r="V101" s="11"/>
      <c r="W101" s="11"/>
      <c r="X101" s="11"/>
    </row>
    <row r="102">
      <c r="A102" s="11"/>
      <c r="B102" s="12" t="s">
        <v>284</v>
      </c>
      <c r="C102" s="12" t="s">
        <v>28</v>
      </c>
      <c r="D102" s="17" t="s">
        <v>1794</v>
      </c>
      <c r="E102" s="12">
        <v>12.0</v>
      </c>
      <c r="F102" s="12">
        <v>8.0</v>
      </c>
      <c r="G102" s="12">
        <v>46.0</v>
      </c>
      <c r="H102" s="12">
        <v>26.0</v>
      </c>
      <c r="I102" s="12"/>
      <c r="J102" s="12">
        <v>22.0</v>
      </c>
      <c r="K102" s="12"/>
      <c r="L102" s="12"/>
      <c r="M102" s="12"/>
      <c r="N102" s="12">
        <v>1.0</v>
      </c>
      <c r="O102" s="12">
        <v>1.0</v>
      </c>
      <c r="P102" s="12">
        <v>1.0</v>
      </c>
      <c r="Q102" s="18" t="s">
        <v>31</v>
      </c>
      <c r="R102" s="28" t="s">
        <v>1513</v>
      </c>
      <c r="S102" s="19" t="s">
        <v>286</v>
      </c>
      <c r="T102" s="12"/>
      <c r="U102" s="11"/>
      <c r="V102" s="11"/>
      <c r="W102" s="11"/>
      <c r="X102" s="11"/>
      <c r="Y102" s="11"/>
    </row>
    <row r="103">
      <c r="A103" s="11"/>
      <c r="B103" s="12" t="s">
        <v>1799</v>
      </c>
      <c r="C103" s="12" t="s">
        <v>72</v>
      </c>
      <c r="D103" s="17">
        <f t="shared" ref="D103:D113" si="14">ROUND((E103*0.05)+(F103*0.31)+(G103)+(H103*1.05)+(I103*0.9)+(J103*0.9)+(K103*1.14)+(L103*0.09)+(M103*47.8)+(N103*10)+(O103*10)+(P103*10), 2)</f>
        <v>102.85</v>
      </c>
      <c r="E103" s="12">
        <v>25.0</v>
      </c>
      <c r="F103" s="12">
        <v>30.0</v>
      </c>
      <c r="G103" s="12">
        <v>35.0</v>
      </c>
      <c r="H103" s="12">
        <v>26.0</v>
      </c>
      <c r="I103" s="12"/>
      <c r="J103" s="12"/>
      <c r="K103" s="12"/>
      <c r="L103" s="12"/>
      <c r="M103" s="12"/>
      <c r="N103" s="12">
        <v>1.0</v>
      </c>
      <c r="O103" s="12">
        <v>1.0</v>
      </c>
      <c r="P103" s="12">
        <v>1.0</v>
      </c>
      <c r="Q103" s="18" t="s">
        <v>39</v>
      </c>
      <c r="R103" s="28"/>
      <c r="S103" s="19" t="s">
        <v>1804</v>
      </c>
      <c r="T103" s="12"/>
      <c r="U103" s="11"/>
      <c r="V103" s="11"/>
      <c r="W103" s="11"/>
      <c r="X103" s="11"/>
      <c r="Y103" s="11"/>
    </row>
    <row r="104">
      <c r="A104" s="11"/>
      <c r="B104" s="12" t="s">
        <v>1467</v>
      </c>
      <c r="C104" s="12" t="s">
        <v>582</v>
      </c>
      <c r="D104" s="17">
        <f t="shared" si="14"/>
        <v>96.31</v>
      </c>
      <c r="E104" s="12"/>
      <c r="F104" s="12">
        <v>11.0</v>
      </c>
      <c r="G104" s="12">
        <v>44.0</v>
      </c>
      <c r="H104" s="12">
        <v>18.0</v>
      </c>
      <c r="I104" s="12"/>
      <c r="J104" s="12"/>
      <c r="K104" s="12"/>
      <c r="L104" s="12"/>
      <c r="M104" s="12"/>
      <c r="N104" s="12">
        <v>1.0</v>
      </c>
      <c r="O104" s="12">
        <v>2.0</v>
      </c>
      <c r="P104" s="12"/>
      <c r="Q104" s="18" t="s">
        <v>736</v>
      </c>
      <c r="R104" s="17"/>
      <c r="S104" s="19" t="s">
        <v>1468</v>
      </c>
      <c r="T104" s="12"/>
      <c r="U104" s="11"/>
      <c r="V104" s="11"/>
      <c r="W104" s="11"/>
      <c r="X104" s="11"/>
      <c r="Y104" s="11"/>
    </row>
    <row r="105">
      <c r="A105" s="11"/>
      <c r="B105" s="12" t="s">
        <v>1470</v>
      </c>
      <c r="C105" s="12" t="s">
        <v>1471</v>
      </c>
      <c r="D105" s="17">
        <f t="shared" si="14"/>
        <v>96.31</v>
      </c>
      <c r="E105" s="12"/>
      <c r="F105" s="12">
        <v>11.0</v>
      </c>
      <c r="G105" s="12">
        <v>44.0</v>
      </c>
      <c r="H105" s="12">
        <v>18.0</v>
      </c>
      <c r="I105" s="12"/>
      <c r="J105" s="12"/>
      <c r="K105" s="12"/>
      <c r="L105" s="12"/>
      <c r="M105" s="12"/>
      <c r="N105" s="12">
        <v>1.0</v>
      </c>
      <c r="O105" s="12">
        <v>2.0</v>
      </c>
      <c r="P105" s="12"/>
      <c r="Q105" s="18" t="s">
        <v>736</v>
      </c>
      <c r="R105" s="17"/>
      <c r="S105" s="19" t="s">
        <v>1472</v>
      </c>
      <c r="T105" s="12"/>
      <c r="U105" s="11"/>
      <c r="V105" s="11"/>
      <c r="W105" s="11"/>
      <c r="X105" s="11"/>
      <c r="Y105" s="11"/>
    </row>
    <row r="106">
      <c r="A106" s="11"/>
      <c r="B106" s="12" t="s">
        <v>298</v>
      </c>
      <c r="C106" s="12" t="s">
        <v>299</v>
      </c>
      <c r="D106" s="17">
        <f t="shared" si="14"/>
        <v>88.82</v>
      </c>
      <c r="E106" s="12">
        <v>37.0</v>
      </c>
      <c r="F106" s="12">
        <v>22.0</v>
      </c>
      <c r="G106" s="12">
        <v>26.0</v>
      </c>
      <c r="H106" s="12">
        <v>23.0</v>
      </c>
      <c r="I106" s="12"/>
      <c r="J106" s="12"/>
      <c r="K106" s="12"/>
      <c r="L106" s="12"/>
      <c r="M106" s="12"/>
      <c r="N106" s="12"/>
      <c r="O106" s="12">
        <v>2.0</v>
      </c>
      <c r="P106" s="12">
        <v>1.0</v>
      </c>
      <c r="Q106" s="18" t="s">
        <v>39</v>
      </c>
      <c r="R106" s="18"/>
      <c r="S106" s="19" t="s">
        <v>300</v>
      </c>
      <c r="T106" s="11"/>
      <c r="U106" s="11"/>
      <c r="V106" s="11"/>
      <c r="W106" s="11"/>
      <c r="X106" s="11"/>
    </row>
    <row r="107">
      <c r="A107" s="11"/>
      <c r="B107" s="12" t="s">
        <v>305</v>
      </c>
      <c r="C107" s="12" t="s">
        <v>306</v>
      </c>
      <c r="D107" s="17">
        <f t="shared" si="14"/>
        <v>85.78</v>
      </c>
      <c r="E107" s="12"/>
      <c r="F107" s="12">
        <v>28.0</v>
      </c>
      <c r="G107" s="12">
        <v>33.0</v>
      </c>
      <c r="H107" s="12">
        <v>42.0</v>
      </c>
      <c r="I107" s="12"/>
      <c r="J107" s="12"/>
      <c r="K107" s="12"/>
      <c r="L107" s="12"/>
      <c r="M107" s="12"/>
      <c r="N107" s="12"/>
      <c r="O107" s="12"/>
      <c r="P107" s="12"/>
      <c r="Q107" s="18"/>
      <c r="R107" s="18"/>
      <c r="S107" s="19" t="s">
        <v>307</v>
      </c>
      <c r="T107" s="11"/>
      <c r="U107" s="11"/>
      <c r="V107" s="11"/>
      <c r="W107" s="11"/>
      <c r="X107" s="11"/>
    </row>
    <row r="108">
      <c r="A108" s="11"/>
      <c r="B108" s="12" t="s">
        <v>1474</v>
      </c>
      <c r="C108" s="12" t="s">
        <v>921</v>
      </c>
      <c r="D108" s="17">
        <f t="shared" si="14"/>
        <v>84.26</v>
      </c>
      <c r="E108" s="12">
        <v>26.0</v>
      </c>
      <c r="F108" s="12">
        <v>20.0</v>
      </c>
      <c r="G108" s="12">
        <v>23.0</v>
      </c>
      <c r="H108" s="12">
        <v>21.0</v>
      </c>
      <c r="I108" s="12"/>
      <c r="J108" s="12"/>
      <c r="K108" s="12"/>
      <c r="L108" s="12">
        <v>19.0</v>
      </c>
      <c r="M108" s="12"/>
      <c r="N108" s="12">
        <v>1.0</v>
      </c>
      <c r="O108" s="12">
        <v>2.0</v>
      </c>
      <c r="P108" s="12"/>
      <c r="Q108" s="18" t="s">
        <v>736</v>
      </c>
      <c r="R108" s="17"/>
      <c r="S108" s="19" t="s">
        <v>1475</v>
      </c>
      <c r="T108" s="12"/>
      <c r="U108" s="11"/>
      <c r="V108" s="11"/>
      <c r="W108" s="11"/>
      <c r="X108" s="11"/>
      <c r="Y108" s="11"/>
    </row>
    <row r="109">
      <c r="A109" s="11"/>
      <c r="B109" s="12" t="s">
        <v>1480</v>
      </c>
      <c r="C109" s="12" t="s">
        <v>1481</v>
      </c>
      <c r="D109" s="17">
        <f t="shared" si="14"/>
        <v>82.79</v>
      </c>
      <c r="E109" s="12"/>
      <c r="F109" s="12">
        <v>29.0</v>
      </c>
      <c r="G109" s="12">
        <v>27.0</v>
      </c>
      <c r="H109" s="12">
        <v>16.0</v>
      </c>
      <c r="I109" s="12"/>
      <c r="J109" s="12"/>
      <c r="K109" s="12"/>
      <c r="L109" s="12"/>
      <c r="M109" s="12"/>
      <c r="N109" s="12">
        <v>1.0</v>
      </c>
      <c r="O109" s="12">
        <v>2.0</v>
      </c>
      <c r="P109" s="12"/>
      <c r="Q109" s="18" t="s">
        <v>39</v>
      </c>
      <c r="R109" s="17"/>
      <c r="S109" s="19" t="s">
        <v>1482</v>
      </c>
      <c r="T109" s="12"/>
      <c r="U109" s="11"/>
      <c r="V109" s="11"/>
      <c r="W109" s="11"/>
      <c r="X109" s="11"/>
      <c r="Y109" s="11"/>
    </row>
    <row r="110">
      <c r="A110" s="21" t="s">
        <v>43</v>
      </c>
      <c r="B110" s="16" t="s">
        <v>1821</v>
      </c>
      <c r="C110" s="12" t="s">
        <v>45</v>
      </c>
      <c r="D110" s="17">
        <f t="shared" si="14"/>
        <v>82.39</v>
      </c>
      <c r="E110" s="12">
        <v>54.0</v>
      </c>
      <c r="F110" s="12">
        <v>25.0</v>
      </c>
      <c r="G110" s="12">
        <v>42.0</v>
      </c>
      <c r="H110" s="12">
        <v>22.0</v>
      </c>
      <c r="I110" s="12"/>
      <c r="J110" s="12"/>
      <c r="K110" s="12">
        <v>6.0</v>
      </c>
      <c r="L110" s="12"/>
      <c r="M110" s="12"/>
      <c r="N110" s="12"/>
      <c r="O110" s="12"/>
      <c r="P110" s="12"/>
      <c r="Q110" s="18"/>
      <c r="R110" s="18" t="s">
        <v>1488</v>
      </c>
      <c r="S110" s="31" t="s">
        <v>1823</v>
      </c>
      <c r="T110" s="11"/>
      <c r="U110" s="11"/>
      <c r="V110" s="11"/>
      <c r="W110" s="11"/>
      <c r="X110" s="11"/>
    </row>
    <row r="111">
      <c r="A111" s="11"/>
      <c r="B111" s="12" t="s">
        <v>287</v>
      </c>
      <c r="C111" s="12" t="s">
        <v>288</v>
      </c>
      <c r="D111" s="17">
        <f t="shared" si="14"/>
        <v>78.59</v>
      </c>
      <c r="E111" s="12">
        <v>27.0</v>
      </c>
      <c r="F111" s="12">
        <v>29.0</v>
      </c>
      <c r="G111" s="12">
        <v>36.0</v>
      </c>
      <c r="H111" s="12"/>
      <c r="I111" s="12"/>
      <c r="J111" s="12"/>
      <c r="K111" s="12"/>
      <c r="L111" s="12">
        <v>25.0</v>
      </c>
      <c r="M111" s="12"/>
      <c r="N111" s="12">
        <v>1.0</v>
      </c>
      <c r="O111" s="12">
        <v>1.0</v>
      </c>
      <c r="P111" s="12">
        <v>1.0</v>
      </c>
      <c r="Q111" s="18" t="s">
        <v>289</v>
      </c>
      <c r="R111" s="17"/>
      <c r="S111" s="19" t="s">
        <v>290</v>
      </c>
      <c r="T111" s="12"/>
      <c r="U111" s="11"/>
      <c r="V111" s="11"/>
      <c r="W111" s="11"/>
      <c r="X111" s="11"/>
      <c r="Y111" s="11"/>
    </row>
    <row r="112">
      <c r="A112" s="11"/>
      <c r="B112" s="12" t="s">
        <v>291</v>
      </c>
      <c r="C112" s="12" t="s">
        <v>292</v>
      </c>
      <c r="D112" s="17">
        <f t="shared" si="14"/>
        <v>75.17</v>
      </c>
      <c r="E112" s="12">
        <v>20.0</v>
      </c>
      <c r="F112" s="12">
        <v>22.0</v>
      </c>
      <c r="G112" s="12">
        <v>36.0</v>
      </c>
      <c r="H112" s="12"/>
      <c r="I112" s="12"/>
      <c r="J112" s="12"/>
      <c r="K112" s="12"/>
      <c r="L112" s="12">
        <v>15.0</v>
      </c>
      <c r="M112" s="12"/>
      <c r="N112" s="12"/>
      <c r="O112" s="12">
        <v>1.0</v>
      </c>
      <c r="P112" s="12">
        <v>2.0</v>
      </c>
      <c r="Q112" s="18" t="s">
        <v>39</v>
      </c>
      <c r="R112" s="17"/>
      <c r="S112" s="19" t="s">
        <v>293</v>
      </c>
      <c r="T112" s="12"/>
      <c r="U112" s="11"/>
      <c r="V112" s="11"/>
      <c r="W112" s="11"/>
      <c r="X112" s="11"/>
      <c r="Y112" s="11"/>
    </row>
    <row r="113">
      <c r="A113" s="21" t="s">
        <v>46</v>
      </c>
      <c r="B113" s="12" t="s">
        <v>294</v>
      </c>
      <c r="C113" s="12" t="s">
        <v>146</v>
      </c>
      <c r="D113" s="17">
        <f t="shared" si="14"/>
        <v>72.98</v>
      </c>
      <c r="E113" s="12">
        <v>25.0</v>
      </c>
      <c r="F113" s="12">
        <v>30.0</v>
      </c>
      <c r="G113" s="12">
        <v>42.0</v>
      </c>
      <c r="H113" s="12">
        <v>18.0</v>
      </c>
      <c r="I113" s="12"/>
      <c r="J113" s="12"/>
      <c r="K113" s="12"/>
      <c r="L113" s="12">
        <v>17.0</v>
      </c>
      <c r="M113" s="12"/>
      <c r="N113" s="12"/>
      <c r="O113" s="12"/>
      <c r="P113" s="12"/>
      <c r="Q113" s="18"/>
      <c r="R113" s="18"/>
      <c r="S113" s="19" t="s">
        <v>295</v>
      </c>
      <c r="T113" s="11"/>
      <c r="U113" s="11"/>
      <c r="V113" s="11"/>
      <c r="W113" s="11"/>
      <c r="X113" s="11"/>
    </row>
    <row r="114">
      <c r="A114" s="21" t="s">
        <v>46</v>
      </c>
      <c r="B114" s="12" t="s">
        <v>310</v>
      </c>
      <c r="C114" s="12" t="s">
        <v>72</v>
      </c>
      <c r="D114" s="17" t="s">
        <v>1832</v>
      </c>
      <c r="E114" s="12">
        <v>34.0</v>
      </c>
      <c r="F114" s="12">
        <v>32.0</v>
      </c>
      <c r="G114" s="12">
        <v>33.0</v>
      </c>
      <c r="H114" s="12">
        <v>21.0</v>
      </c>
      <c r="I114" s="12"/>
      <c r="J114" s="12"/>
      <c r="K114" s="12"/>
      <c r="L114" s="12"/>
      <c r="M114" s="12"/>
      <c r="N114" s="12"/>
      <c r="O114" s="12"/>
      <c r="P114" s="12"/>
      <c r="Q114" s="18"/>
      <c r="R114" s="18" t="s">
        <v>67</v>
      </c>
      <c r="S114" s="19" t="s">
        <v>312</v>
      </c>
      <c r="T114" s="11"/>
      <c r="U114" s="11"/>
      <c r="V114" s="11"/>
      <c r="W114" s="11"/>
      <c r="X114" s="11"/>
    </row>
    <row r="115">
      <c r="A115" s="11"/>
      <c r="B115" s="12" t="s">
        <v>1835</v>
      </c>
      <c r="C115" s="12" t="s">
        <v>130</v>
      </c>
      <c r="D115" s="17">
        <f t="shared" ref="D115:D118" si="15">ROUND((E115*0.05)+(F115*0.31)+(G115)+(H115*1.05)+(I115*0.9)+(J115*0.9)+(K115*1.14)+(L115*0.09)+(M115*47.8)+(N115*10)+(O115*10)+(P115*10), 2)</f>
        <v>66.51</v>
      </c>
      <c r="E115" s="12">
        <v>39.0</v>
      </c>
      <c r="F115" s="12">
        <v>31.0</v>
      </c>
      <c r="G115" s="12">
        <v>35.0</v>
      </c>
      <c r="H115" s="12">
        <v>19.0</v>
      </c>
      <c r="I115" s="12"/>
      <c r="J115" s="12"/>
      <c r="K115" s="12"/>
      <c r="L115" s="12"/>
      <c r="M115" s="12"/>
      <c r="N115" s="12"/>
      <c r="O115" s="12"/>
      <c r="P115" s="12"/>
      <c r="Q115" s="18"/>
      <c r="R115" s="28"/>
      <c r="S115" s="19" t="s">
        <v>1838</v>
      </c>
      <c r="T115" s="12"/>
      <c r="U115" s="11"/>
      <c r="V115" s="11"/>
      <c r="W115" s="11"/>
      <c r="X115" s="11"/>
      <c r="Y115" s="11"/>
    </row>
    <row r="116">
      <c r="A116" s="11"/>
      <c r="B116" s="12" t="s">
        <v>1841</v>
      </c>
      <c r="C116" s="12" t="s">
        <v>48</v>
      </c>
      <c r="D116" s="17">
        <f t="shared" si="15"/>
        <v>62.52</v>
      </c>
      <c r="E116" s="12">
        <v>24.0</v>
      </c>
      <c r="F116" s="12">
        <v>32.0</v>
      </c>
      <c r="G116" s="12">
        <v>40.0</v>
      </c>
      <c r="H116" s="12"/>
      <c r="I116" s="12"/>
      <c r="J116" s="12"/>
      <c r="K116" s="12">
        <v>10.0</v>
      </c>
      <c r="L116" s="12"/>
      <c r="M116" s="12"/>
      <c r="N116" s="12"/>
      <c r="O116" s="12"/>
      <c r="P116" s="12"/>
      <c r="Q116" s="18"/>
      <c r="R116" s="28"/>
      <c r="S116" s="19" t="s">
        <v>1842</v>
      </c>
      <c r="T116" s="12"/>
      <c r="U116" s="11"/>
      <c r="V116" s="11"/>
      <c r="W116" s="11"/>
      <c r="X116" s="11"/>
      <c r="Y116" s="11"/>
    </row>
    <row r="117">
      <c r="A117" s="21" t="s">
        <v>46</v>
      </c>
      <c r="B117" s="12" t="s">
        <v>296</v>
      </c>
      <c r="C117" s="12" t="s">
        <v>146</v>
      </c>
      <c r="D117" s="17">
        <f t="shared" si="15"/>
        <v>62.13</v>
      </c>
      <c r="E117" s="12">
        <v>42.0</v>
      </c>
      <c r="F117" s="12">
        <v>33.0</v>
      </c>
      <c r="G117" s="12">
        <v>39.0</v>
      </c>
      <c r="H117" s="12"/>
      <c r="I117" s="12"/>
      <c r="J117" s="12">
        <v>12.0</v>
      </c>
      <c r="K117" s="12"/>
      <c r="L117" s="12"/>
      <c r="M117" s="12"/>
      <c r="N117" s="12"/>
      <c r="O117" s="12"/>
      <c r="P117" s="12"/>
      <c r="Q117" s="18"/>
      <c r="R117" s="18"/>
      <c r="S117" s="19" t="s">
        <v>297</v>
      </c>
      <c r="T117" s="11"/>
      <c r="U117" s="11"/>
      <c r="V117" s="11"/>
      <c r="W117" s="11"/>
      <c r="X117" s="11"/>
    </row>
    <row r="118">
      <c r="A118" s="11"/>
      <c r="B118" s="12" t="s">
        <v>1492</v>
      </c>
      <c r="C118" s="12" t="s">
        <v>1493</v>
      </c>
      <c r="D118" s="17">
        <f t="shared" si="15"/>
        <v>58.92</v>
      </c>
      <c r="E118" s="12">
        <v>34.0</v>
      </c>
      <c r="F118" s="12">
        <v>26.0</v>
      </c>
      <c r="G118" s="12">
        <v>32.0</v>
      </c>
      <c r="H118" s="12">
        <v>12.0</v>
      </c>
      <c r="I118" s="12"/>
      <c r="J118" s="12"/>
      <c r="K118" s="12">
        <v>4.0</v>
      </c>
      <c r="L118" s="12"/>
      <c r="M118" s="12"/>
      <c r="N118" s="12"/>
      <c r="O118" s="12"/>
      <c r="P118" s="12"/>
      <c r="Q118" s="18"/>
      <c r="R118" s="17"/>
      <c r="S118" s="19" t="s">
        <v>1494</v>
      </c>
      <c r="T118" s="12"/>
      <c r="U118" s="11"/>
      <c r="V118" s="11"/>
      <c r="W118" s="11"/>
      <c r="X118" s="11"/>
      <c r="Y118" s="11"/>
    </row>
    <row r="119">
      <c r="A119" s="2" t="s">
        <v>313</v>
      </c>
      <c r="B119" s="11"/>
      <c r="C119" s="11"/>
      <c r="D119" s="17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3"/>
      <c r="R119" s="13"/>
      <c r="S119" s="22"/>
      <c r="T119" s="11"/>
      <c r="U119" s="11"/>
      <c r="V119" s="11"/>
      <c r="W119" s="11"/>
      <c r="X119" s="11"/>
    </row>
    <row r="120">
      <c r="A120" s="11"/>
      <c r="B120" s="12" t="s">
        <v>330</v>
      </c>
      <c r="C120" s="12" t="s">
        <v>55</v>
      </c>
      <c r="D120" s="17">
        <f t="shared" ref="D120:D131" si="16">ROUND((E120*0.05)+(F120*0.31)+(G120)+(H120*1.05)+(I120*0.9)+(J120*0.9)+(K120*1.14)+(L120*0.09)+(M120*47.8)+(N120*10)+(O120*10)+(P120*10), 2)</f>
        <v>64.63</v>
      </c>
      <c r="E120" s="12">
        <v>24.0</v>
      </c>
      <c r="F120" s="12">
        <v>18.0</v>
      </c>
      <c r="G120" s="12">
        <v>20.0</v>
      </c>
      <c r="H120" s="12">
        <v>17.0</v>
      </c>
      <c r="I120" s="12"/>
      <c r="J120" s="12"/>
      <c r="K120" s="12"/>
      <c r="L120" s="12"/>
      <c r="M120" s="12"/>
      <c r="N120" s="12">
        <v>1.0</v>
      </c>
      <c r="O120" s="12">
        <v>1.0</v>
      </c>
      <c r="P120" s="12"/>
      <c r="Q120" s="18" t="s">
        <v>331</v>
      </c>
      <c r="R120" s="18"/>
      <c r="S120" s="19" t="s">
        <v>332</v>
      </c>
      <c r="T120" s="11"/>
      <c r="U120" s="11"/>
      <c r="V120" s="11"/>
      <c r="W120" s="11"/>
      <c r="X120" s="11"/>
    </row>
    <row r="121">
      <c r="A121" s="11"/>
      <c r="B121" s="12" t="s">
        <v>1852</v>
      </c>
      <c r="C121" s="12" t="s">
        <v>325</v>
      </c>
      <c r="D121" s="17">
        <f t="shared" si="16"/>
        <v>62.03</v>
      </c>
      <c r="E121" s="12">
        <v>34.0</v>
      </c>
      <c r="F121" s="12">
        <v>23.0</v>
      </c>
      <c r="G121" s="12">
        <v>28.0</v>
      </c>
      <c r="H121" s="12">
        <v>24.0</v>
      </c>
      <c r="I121" s="12"/>
      <c r="J121" s="12"/>
      <c r="K121" s="12"/>
      <c r="L121" s="12"/>
      <c r="M121" s="12"/>
      <c r="N121" s="12"/>
      <c r="O121" s="12"/>
      <c r="P121" s="12"/>
      <c r="Q121" s="18"/>
      <c r="R121" s="18" t="s">
        <v>509</v>
      </c>
      <c r="S121" s="19" t="s">
        <v>1855</v>
      </c>
      <c r="T121" s="11"/>
      <c r="U121" s="11"/>
      <c r="V121" s="11"/>
      <c r="W121" s="11"/>
      <c r="X121" s="11"/>
    </row>
    <row r="122">
      <c r="A122" s="11"/>
      <c r="B122" s="12" t="s">
        <v>1502</v>
      </c>
      <c r="C122" s="12" t="s">
        <v>923</v>
      </c>
      <c r="D122" s="17">
        <f t="shared" si="16"/>
        <v>60.71</v>
      </c>
      <c r="E122" s="12">
        <v>21.0</v>
      </c>
      <c r="F122" s="12">
        <v>22.0</v>
      </c>
      <c r="G122" s="12">
        <v>25.0</v>
      </c>
      <c r="H122" s="12">
        <v>20.0</v>
      </c>
      <c r="I122" s="12"/>
      <c r="J122" s="12"/>
      <c r="K122" s="12">
        <v>6.0</v>
      </c>
      <c r="L122" s="12"/>
      <c r="M122" s="12"/>
      <c r="N122" s="12"/>
      <c r="O122" s="12"/>
      <c r="P122" s="12"/>
      <c r="Q122" s="18"/>
      <c r="R122" s="18"/>
      <c r="S122" s="19" t="s">
        <v>1503</v>
      </c>
      <c r="T122" s="11"/>
      <c r="U122" s="11"/>
      <c r="V122" s="11"/>
      <c r="W122" s="11"/>
      <c r="X122" s="11"/>
    </row>
    <row r="123">
      <c r="A123" s="11"/>
      <c r="B123" s="12" t="s">
        <v>1497</v>
      </c>
      <c r="C123" s="12" t="s">
        <v>914</v>
      </c>
      <c r="D123" s="17">
        <f t="shared" si="16"/>
        <v>55.52</v>
      </c>
      <c r="E123" s="12">
        <v>25.0</v>
      </c>
      <c r="F123" s="12">
        <v>17.0</v>
      </c>
      <c r="G123" s="12">
        <v>29.0</v>
      </c>
      <c r="H123" s="12"/>
      <c r="I123" s="12"/>
      <c r="J123" s="12"/>
      <c r="K123" s="12"/>
      <c r="L123" s="12"/>
      <c r="M123" s="12"/>
      <c r="N123" s="12"/>
      <c r="O123" s="12">
        <v>1.0</v>
      </c>
      <c r="P123" s="12">
        <v>1.0</v>
      </c>
      <c r="Q123" s="18" t="s">
        <v>1498</v>
      </c>
      <c r="R123" s="18"/>
      <c r="S123" s="19" t="s">
        <v>917</v>
      </c>
      <c r="T123" s="11"/>
      <c r="U123" s="11"/>
      <c r="V123" s="11"/>
      <c r="W123" s="11"/>
      <c r="X123" s="11"/>
    </row>
    <row r="124">
      <c r="A124" s="11"/>
      <c r="B124" s="12" t="s">
        <v>1860</v>
      </c>
      <c r="C124" s="12" t="s">
        <v>442</v>
      </c>
      <c r="D124" s="17">
        <f t="shared" si="16"/>
        <v>51.58</v>
      </c>
      <c r="E124" s="12">
        <v>28.0</v>
      </c>
      <c r="F124" s="12">
        <v>26.0</v>
      </c>
      <c r="G124" s="12">
        <v>33.0</v>
      </c>
      <c r="H124" s="12"/>
      <c r="I124" s="12"/>
      <c r="J124" s="12"/>
      <c r="K124" s="12">
        <v>8.0</v>
      </c>
      <c r="L124" s="12"/>
      <c r="M124" s="12"/>
      <c r="N124" s="12"/>
      <c r="O124" s="12"/>
      <c r="P124" s="12"/>
      <c r="Q124" s="18"/>
      <c r="R124" s="18"/>
      <c r="S124" s="19" t="s">
        <v>1862</v>
      </c>
      <c r="T124" s="11"/>
      <c r="U124" s="11"/>
      <c r="V124" s="11"/>
      <c r="W124" s="11"/>
      <c r="X124" s="11"/>
    </row>
    <row r="125">
      <c r="A125" s="11"/>
      <c r="B125" s="12" t="s">
        <v>317</v>
      </c>
      <c r="C125" s="12" t="s">
        <v>318</v>
      </c>
      <c r="D125" s="17">
        <f t="shared" si="16"/>
        <v>51.39</v>
      </c>
      <c r="E125" s="12">
        <v>27.0</v>
      </c>
      <c r="F125" s="12">
        <v>24.0</v>
      </c>
      <c r="G125" s="12">
        <v>30.0</v>
      </c>
      <c r="H125" s="12"/>
      <c r="I125" s="12"/>
      <c r="J125" s="12">
        <v>14.0</v>
      </c>
      <c r="K125" s="12"/>
      <c r="L125" s="12"/>
      <c r="M125" s="12"/>
      <c r="N125" s="12"/>
      <c r="O125" s="12"/>
      <c r="P125" s="12"/>
      <c r="Q125" s="18"/>
      <c r="R125" s="18"/>
      <c r="S125" s="19" t="s">
        <v>319</v>
      </c>
      <c r="T125" s="11"/>
      <c r="U125" s="11"/>
      <c r="V125" s="11"/>
      <c r="W125" s="11"/>
      <c r="X125" s="11"/>
    </row>
    <row r="126">
      <c r="A126" s="11"/>
      <c r="B126" s="12" t="s">
        <v>1869</v>
      </c>
      <c r="C126" s="12" t="s">
        <v>237</v>
      </c>
      <c r="D126" s="17">
        <f t="shared" si="16"/>
        <v>50.86</v>
      </c>
      <c r="E126" s="12">
        <v>24.0</v>
      </c>
      <c r="F126" s="12">
        <v>26.0</v>
      </c>
      <c r="G126" s="12">
        <v>29.0</v>
      </c>
      <c r="H126" s="12"/>
      <c r="I126" s="12"/>
      <c r="J126" s="12">
        <v>14.0</v>
      </c>
      <c r="K126" s="12"/>
      <c r="L126" s="12"/>
      <c r="M126" s="12"/>
      <c r="N126" s="12"/>
      <c r="O126" s="12"/>
      <c r="P126" s="12"/>
      <c r="Q126" s="18"/>
      <c r="R126" s="18"/>
      <c r="S126" s="19" t="s">
        <v>1872</v>
      </c>
      <c r="T126" s="11"/>
      <c r="U126" s="11"/>
      <c r="V126" s="11"/>
      <c r="W126" s="11"/>
      <c r="X126" s="11"/>
    </row>
    <row r="127">
      <c r="A127" s="11"/>
      <c r="B127" s="12" t="s">
        <v>1499</v>
      </c>
      <c r="C127" s="12" t="s">
        <v>1500</v>
      </c>
      <c r="D127" s="17">
        <f t="shared" si="16"/>
        <v>48.99</v>
      </c>
      <c r="E127" s="12"/>
      <c r="F127" s="12">
        <v>19.0</v>
      </c>
      <c r="G127" s="12">
        <v>23.0</v>
      </c>
      <c r="H127" s="12"/>
      <c r="I127" s="12"/>
      <c r="J127" s="12">
        <v>16.0</v>
      </c>
      <c r="K127" s="12">
        <v>5.0</v>
      </c>
      <c r="L127" s="12"/>
      <c r="M127" s="12"/>
      <c r="N127" s="12"/>
      <c r="O127" s="12"/>
      <c r="P127" s="12"/>
      <c r="Q127" s="18"/>
      <c r="R127" s="18"/>
      <c r="S127" s="19" t="s">
        <v>1501</v>
      </c>
      <c r="T127" s="11"/>
      <c r="U127" s="11"/>
      <c r="V127" s="11"/>
      <c r="W127" s="11"/>
      <c r="X127" s="11"/>
    </row>
    <row r="128">
      <c r="A128" s="11"/>
      <c r="B128" s="12" t="s">
        <v>320</v>
      </c>
      <c r="C128" s="12" t="s">
        <v>321</v>
      </c>
      <c r="D128" s="17">
        <f t="shared" si="16"/>
        <v>46.79</v>
      </c>
      <c r="E128" s="12">
        <v>36.0</v>
      </c>
      <c r="F128" s="12">
        <v>29.0</v>
      </c>
      <c r="G128" s="12">
        <v>36.0</v>
      </c>
      <c r="H128" s="12"/>
      <c r="I128" s="12"/>
      <c r="J128" s="12"/>
      <c r="K128" s="12"/>
      <c r="L128" s="12"/>
      <c r="M128" s="12"/>
      <c r="N128" s="12"/>
      <c r="O128" s="12"/>
      <c r="P128" s="12"/>
      <c r="Q128" s="18"/>
      <c r="R128" s="18"/>
      <c r="S128" s="19" t="s">
        <v>322</v>
      </c>
      <c r="T128" s="11"/>
      <c r="U128" s="11"/>
      <c r="V128" s="11"/>
      <c r="W128" s="11"/>
      <c r="X128" s="11"/>
    </row>
    <row r="129">
      <c r="A129" s="11"/>
      <c r="B129" s="12" t="s">
        <v>314</v>
      </c>
      <c r="C129" s="12" t="s">
        <v>315</v>
      </c>
      <c r="D129" s="17">
        <f t="shared" si="16"/>
        <v>45.15</v>
      </c>
      <c r="E129" s="12">
        <v>27.0</v>
      </c>
      <c r="F129" s="12">
        <v>27.0</v>
      </c>
      <c r="G129" s="12">
        <v>33.0</v>
      </c>
      <c r="H129" s="12"/>
      <c r="I129" s="12"/>
      <c r="J129" s="12"/>
      <c r="K129" s="12"/>
      <c r="L129" s="12">
        <v>27.0</v>
      </c>
      <c r="M129" s="12"/>
      <c r="N129" s="12"/>
      <c r="O129" s="12"/>
      <c r="P129" s="12"/>
      <c r="Q129" s="18"/>
      <c r="R129" s="18"/>
      <c r="S129" s="19" t="s">
        <v>316</v>
      </c>
      <c r="T129" s="11"/>
      <c r="U129" s="11"/>
      <c r="V129" s="11"/>
      <c r="W129" s="11"/>
      <c r="X129" s="11"/>
    </row>
    <row r="130">
      <c r="A130" s="11"/>
      <c r="B130" s="12" t="s">
        <v>1887</v>
      </c>
      <c r="C130" s="12" t="s">
        <v>1493</v>
      </c>
      <c r="D130" s="17">
        <f t="shared" si="16"/>
        <v>44.37</v>
      </c>
      <c r="E130" s="12">
        <v>27.0</v>
      </c>
      <c r="F130" s="12">
        <v>20.0</v>
      </c>
      <c r="G130" s="12">
        <v>25.0</v>
      </c>
      <c r="H130" s="12">
        <v>8.0</v>
      </c>
      <c r="I130" s="12"/>
      <c r="J130" s="12"/>
      <c r="K130" s="12">
        <v>3.0</v>
      </c>
      <c r="L130" s="12"/>
      <c r="M130" s="12"/>
      <c r="N130" s="12"/>
      <c r="O130" s="12"/>
      <c r="P130" s="12"/>
      <c r="Q130" s="18"/>
      <c r="R130" s="18"/>
      <c r="S130" s="19" t="s">
        <v>1888</v>
      </c>
      <c r="T130" s="11"/>
      <c r="U130" s="11"/>
      <c r="V130" s="11"/>
      <c r="W130" s="11"/>
      <c r="X130" s="11"/>
    </row>
    <row r="131">
      <c r="A131" s="11"/>
      <c r="B131" s="12" t="s">
        <v>327</v>
      </c>
      <c r="C131" s="12" t="s">
        <v>328</v>
      </c>
      <c r="D131" s="17">
        <f t="shared" si="16"/>
        <v>43.82</v>
      </c>
      <c r="E131" s="12">
        <v>27.0</v>
      </c>
      <c r="F131" s="12">
        <v>17.0</v>
      </c>
      <c r="G131" s="12">
        <v>21.0</v>
      </c>
      <c r="H131" s="12"/>
      <c r="I131" s="12"/>
      <c r="J131" s="12">
        <v>18.0</v>
      </c>
      <c r="K131" s="12"/>
      <c r="L131" s="12"/>
      <c r="M131" s="12"/>
      <c r="N131" s="12"/>
      <c r="O131" s="12"/>
      <c r="P131" s="12"/>
      <c r="Q131" s="18"/>
      <c r="R131" s="18"/>
      <c r="S131" s="19" t="s">
        <v>329</v>
      </c>
      <c r="T131" s="11"/>
      <c r="U131" s="11"/>
      <c r="V131" s="11"/>
      <c r="W131" s="11"/>
      <c r="X131" s="11"/>
    </row>
    <row r="132">
      <c r="A132" s="2" t="s">
        <v>333</v>
      </c>
      <c r="B132" s="11"/>
      <c r="C132" s="11"/>
      <c r="D132" s="17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3"/>
      <c r="R132" s="13"/>
      <c r="S132" s="22"/>
      <c r="T132" s="11"/>
      <c r="U132" s="11"/>
      <c r="V132" s="11"/>
      <c r="W132" s="11"/>
      <c r="X132" s="11"/>
    </row>
    <row r="133">
      <c r="A133" s="11"/>
      <c r="B133" s="12" t="s">
        <v>334</v>
      </c>
      <c r="C133" s="12" t="s">
        <v>335</v>
      </c>
      <c r="D133" s="17">
        <f t="shared" ref="D133:D143" si="17">ROUND((E133*0.05)+(F133*0.31)+(G133)+(H133*1.05)+(I133*0.9)+(J133*0.9)+(K133*1.14)+(L133*0.09)+(M133*47.8)+(N133*10)+(O133*10)+(P133*10), 2)</f>
        <v>50.69</v>
      </c>
      <c r="E133" s="12">
        <v>13.0</v>
      </c>
      <c r="F133" s="12">
        <v>14.0</v>
      </c>
      <c r="G133" s="12">
        <v>22.0</v>
      </c>
      <c r="H133" s="12">
        <v>14.0</v>
      </c>
      <c r="I133" s="12"/>
      <c r="J133" s="12">
        <v>10.0</v>
      </c>
      <c r="K133" s="12"/>
      <c r="L133" s="12"/>
      <c r="M133" s="12"/>
      <c r="N133" s="12"/>
      <c r="O133" s="12"/>
      <c r="P133" s="12"/>
      <c r="Q133" s="18"/>
      <c r="R133" s="18"/>
      <c r="S133" s="19" t="s">
        <v>337</v>
      </c>
      <c r="T133" s="11"/>
      <c r="U133" s="11"/>
      <c r="V133" s="11"/>
      <c r="W133" s="11"/>
      <c r="X133" s="11"/>
    </row>
    <row r="134">
      <c r="B134" s="12" t="s">
        <v>347</v>
      </c>
      <c r="C134" s="12" t="s">
        <v>98</v>
      </c>
      <c r="D134" s="17">
        <f t="shared" si="17"/>
        <v>50.07</v>
      </c>
      <c r="E134" s="12">
        <v>16.0</v>
      </c>
      <c r="F134" s="12">
        <v>17.0</v>
      </c>
      <c r="G134" s="12">
        <v>23.0</v>
      </c>
      <c r="H134" s="12">
        <v>20.0</v>
      </c>
      <c r="I134" s="12"/>
      <c r="J134" s="12"/>
      <c r="K134" s="12"/>
      <c r="L134" s="12"/>
      <c r="M134" s="12"/>
      <c r="N134" s="12"/>
      <c r="O134" s="12"/>
      <c r="P134" s="12"/>
      <c r="Q134" s="18"/>
      <c r="R134" s="18"/>
      <c r="S134" s="31" t="s">
        <v>348</v>
      </c>
      <c r="T134" s="11"/>
      <c r="U134" s="11"/>
      <c r="V134" s="11"/>
      <c r="W134" s="11"/>
      <c r="X134" s="11"/>
    </row>
    <row r="135">
      <c r="A135" s="11"/>
      <c r="B135" s="12" t="s">
        <v>358</v>
      </c>
      <c r="C135" s="12" t="s">
        <v>359</v>
      </c>
      <c r="D135" s="17">
        <f t="shared" si="17"/>
        <v>47.8</v>
      </c>
      <c r="E135" s="12">
        <v>24.0</v>
      </c>
      <c r="F135" s="12"/>
      <c r="G135" s="12">
        <v>34.0</v>
      </c>
      <c r="H135" s="12">
        <v>12.0</v>
      </c>
      <c r="I135" s="12"/>
      <c r="J135" s="12"/>
      <c r="K135" s="12"/>
      <c r="L135" s="12"/>
      <c r="M135" s="12"/>
      <c r="N135" s="12"/>
      <c r="O135" s="12"/>
      <c r="P135" s="12"/>
      <c r="Q135" s="18"/>
      <c r="R135" s="18"/>
      <c r="S135" s="19" t="s">
        <v>361</v>
      </c>
      <c r="T135" s="11"/>
      <c r="U135" s="11"/>
      <c r="V135" s="11"/>
      <c r="W135" s="11"/>
      <c r="X135" s="11"/>
    </row>
    <row r="136">
      <c r="A136" s="11"/>
      <c r="B136" s="12" t="s">
        <v>362</v>
      </c>
      <c r="C136" s="12" t="s">
        <v>339</v>
      </c>
      <c r="D136" s="17">
        <f t="shared" si="17"/>
        <v>45.4</v>
      </c>
      <c r="E136" s="12">
        <v>28.0</v>
      </c>
      <c r="F136" s="12"/>
      <c r="G136" s="12">
        <v>23.0</v>
      </c>
      <c r="H136" s="12">
        <v>20.0</v>
      </c>
      <c r="I136" s="12"/>
      <c r="J136" s="12"/>
      <c r="K136" s="12"/>
      <c r="L136" s="12"/>
      <c r="M136" s="12"/>
      <c r="N136" s="12"/>
      <c r="O136" s="12"/>
      <c r="P136" s="12"/>
      <c r="Q136" s="18"/>
      <c r="R136" s="18"/>
      <c r="S136" s="19" t="s">
        <v>363</v>
      </c>
      <c r="T136" s="11"/>
      <c r="U136" s="11"/>
      <c r="V136" s="11"/>
      <c r="W136" s="11"/>
      <c r="X136" s="11"/>
    </row>
    <row r="137">
      <c r="A137" s="11"/>
      <c r="B137" s="12" t="s">
        <v>1514</v>
      </c>
      <c r="C137" s="12" t="s">
        <v>688</v>
      </c>
      <c r="D137" s="17">
        <f t="shared" si="17"/>
        <v>44.64</v>
      </c>
      <c r="E137" s="12">
        <v>12.0</v>
      </c>
      <c r="F137" s="12">
        <v>14.0</v>
      </c>
      <c r="G137" s="12">
        <v>25.0</v>
      </c>
      <c r="H137" s="12">
        <v>14.0</v>
      </c>
      <c r="I137" s="12"/>
      <c r="J137" s="12"/>
      <c r="K137" s="12"/>
      <c r="L137" s="12"/>
      <c r="M137" s="12"/>
      <c r="N137" s="12"/>
      <c r="O137" s="12"/>
      <c r="P137" s="12"/>
      <c r="Q137" s="18"/>
      <c r="R137" s="18"/>
      <c r="S137" s="19" t="s">
        <v>1516</v>
      </c>
      <c r="T137" s="11"/>
      <c r="U137" s="11"/>
      <c r="V137" s="11"/>
      <c r="W137" s="11"/>
      <c r="X137" s="11"/>
    </row>
    <row r="138">
      <c r="A138" s="10"/>
      <c r="B138" s="108" t="s">
        <v>1910</v>
      </c>
      <c r="C138" s="12" t="s">
        <v>1913</v>
      </c>
      <c r="D138" s="17">
        <f t="shared" si="17"/>
        <v>44.26</v>
      </c>
      <c r="E138" s="11"/>
      <c r="F138" s="12">
        <v>11.0</v>
      </c>
      <c r="G138" s="12">
        <v>23.0</v>
      </c>
      <c r="H138" s="12">
        <v>17.0</v>
      </c>
      <c r="I138" s="11"/>
      <c r="J138" s="11"/>
      <c r="K138" s="11"/>
      <c r="L138" s="11"/>
      <c r="M138" s="11"/>
      <c r="N138" s="11"/>
      <c r="O138" s="11"/>
      <c r="P138" s="11"/>
      <c r="Q138" s="13"/>
      <c r="R138" s="18" t="s">
        <v>1914</v>
      </c>
      <c r="S138" s="19" t="s">
        <v>1915</v>
      </c>
      <c r="T138" s="11"/>
      <c r="U138" s="11"/>
      <c r="V138" s="11"/>
      <c r="W138" s="11"/>
      <c r="X138" s="11"/>
    </row>
    <row r="139">
      <c r="A139" s="11"/>
      <c r="B139" s="12" t="s">
        <v>1518</v>
      </c>
      <c r="C139" s="12" t="s">
        <v>1431</v>
      </c>
      <c r="D139" s="17">
        <f t="shared" si="17"/>
        <v>44.2</v>
      </c>
      <c r="E139" s="12">
        <v>14.0</v>
      </c>
      <c r="F139" s="12">
        <v>15.0</v>
      </c>
      <c r="G139" s="12">
        <v>21.0</v>
      </c>
      <c r="H139" s="12">
        <v>17.0</v>
      </c>
      <c r="I139" s="12"/>
      <c r="J139" s="12"/>
      <c r="K139" s="12"/>
      <c r="L139" s="12"/>
      <c r="M139" s="12"/>
      <c r="N139" s="12"/>
      <c r="O139" s="12"/>
      <c r="P139" s="12"/>
      <c r="Q139" s="18"/>
      <c r="R139" s="18"/>
      <c r="S139" s="19" t="s">
        <v>1519</v>
      </c>
      <c r="T139" s="11"/>
      <c r="U139" s="11"/>
      <c r="V139" s="11"/>
      <c r="W139" s="11"/>
      <c r="X139" s="11"/>
    </row>
    <row r="140">
      <c r="A140" s="11"/>
      <c r="B140" s="12" t="s">
        <v>349</v>
      </c>
      <c r="C140" s="12" t="s">
        <v>350</v>
      </c>
      <c r="D140" s="17">
        <f t="shared" si="17"/>
        <v>44.15</v>
      </c>
      <c r="E140" s="12"/>
      <c r="F140" s="12">
        <v>15.0</v>
      </c>
      <c r="G140" s="12">
        <v>29.0</v>
      </c>
      <c r="H140" s="12">
        <v>10.0</v>
      </c>
      <c r="I140" s="12"/>
      <c r="J140" s="12"/>
      <c r="K140" s="12"/>
      <c r="L140" s="12"/>
      <c r="M140" s="12"/>
      <c r="N140" s="12"/>
      <c r="O140" s="12"/>
      <c r="P140" s="12"/>
      <c r="Q140" s="18"/>
      <c r="R140" s="18"/>
      <c r="S140" s="19" t="s">
        <v>351</v>
      </c>
      <c r="T140" s="11"/>
      <c r="U140" s="11"/>
      <c r="V140" s="11"/>
      <c r="W140" s="11"/>
      <c r="X140" s="11"/>
    </row>
    <row r="141">
      <c r="A141" s="11"/>
      <c r="B141" s="12" t="s">
        <v>352</v>
      </c>
      <c r="C141" s="12" t="s">
        <v>353</v>
      </c>
      <c r="D141" s="17">
        <f t="shared" si="17"/>
        <v>43.4</v>
      </c>
      <c r="E141" s="12">
        <v>30.0</v>
      </c>
      <c r="F141" s="12"/>
      <c r="G141" s="12">
        <v>23.0</v>
      </c>
      <c r="H141" s="12"/>
      <c r="I141" s="12"/>
      <c r="J141" s="12">
        <v>21.0</v>
      </c>
      <c r="K141" s="12"/>
      <c r="L141" s="12"/>
      <c r="M141" s="12"/>
      <c r="N141" s="12"/>
      <c r="O141" s="12"/>
      <c r="P141" s="12"/>
      <c r="Q141" s="18"/>
      <c r="R141" s="18"/>
      <c r="S141" s="19" t="s">
        <v>354</v>
      </c>
      <c r="T141" s="11"/>
      <c r="U141" s="11"/>
      <c r="V141" s="11"/>
      <c r="W141" s="11"/>
      <c r="X141" s="11"/>
    </row>
    <row r="142">
      <c r="A142" s="11"/>
      <c r="B142" s="12" t="s">
        <v>341</v>
      </c>
      <c r="C142" s="12" t="s">
        <v>342</v>
      </c>
      <c r="D142" s="17">
        <f t="shared" si="17"/>
        <v>41.22</v>
      </c>
      <c r="E142" s="12">
        <v>19.0</v>
      </c>
      <c r="F142" s="12">
        <v>17.0</v>
      </c>
      <c r="G142" s="12">
        <v>35.0</v>
      </c>
      <c r="H142" s="12"/>
      <c r="I142" s="12"/>
      <c r="J142" s="12"/>
      <c r="K142" s="12"/>
      <c r="L142" s="12"/>
      <c r="M142" s="12"/>
      <c r="N142" s="12"/>
      <c r="O142" s="12"/>
      <c r="P142" s="12"/>
      <c r="Q142" s="18"/>
      <c r="R142" s="18"/>
      <c r="S142" s="19" t="s">
        <v>343</v>
      </c>
      <c r="T142" s="11"/>
      <c r="U142" s="11"/>
      <c r="V142" s="11"/>
      <c r="W142" s="11"/>
      <c r="X142" s="11"/>
    </row>
    <row r="143">
      <c r="A143" s="11"/>
      <c r="B143" s="12" t="s">
        <v>355</v>
      </c>
      <c r="C143" s="12" t="s">
        <v>356</v>
      </c>
      <c r="D143" s="17">
        <f t="shared" si="17"/>
        <v>40</v>
      </c>
      <c r="E143" s="12">
        <v>24.0</v>
      </c>
      <c r="F143" s="12"/>
      <c r="G143" s="12">
        <v>28.0</v>
      </c>
      <c r="H143" s="12"/>
      <c r="I143" s="12"/>
      <c r="J143" s="12">
        <v>12.0</v>
      </c>
      <c r="K143" s="12"/>
      <c r="L143" s="12"/>
      <c r="M143" s="12"/>
      <c r="N143" s="12"/>
      <c r="O143" s="12"/>
      <c r="P143" s="12"/>
      <c r="Q143" s="18"/>
      <c r="R143" s="18" t="s">
        <v>222</v>
      </c>
      <c r="S143" s="19" t="s">
        <v>357</v>
      </c>
      <c r="T143" s="11"/>
      <c r="U143" s="11"/>
      <c r="V143" s="11"/>
      <c r="W143" s="11"/>
      <c r="X143" s="11"/>
    </row>
    <row r="144">
      <c r="A144" s="11"/>
      <c r="B144" s="12" t="s">
        <v>344</v>
      </c>
      <c r="C144" s="12" t="s">
        <v>96</v>
      </c>
      <c r="D144" s="17" t="s">
        <v>1936</v>
      </c>
      <c r="E144" s="12">
        <v>15.0</v>
      </c>
      <c r="F144" s="12">
        <v>14.0</v>
      </c>
      <c r="G144" s="12">
        <v>29.0</v>
      </c>
      <c r="H144" s="12"/>
      <c r="I144" s="12"/>
      <c r="J144" s="12"/>
      <c r="K144" s="12"/>
      <c r="L144" s="12">
        <v>13.0</v>
      </c>
      <c r="M144" s="12"/>
      <c r="N144" s="12"/>
      <c r="O144" s="12"/>
      <c r="P144" s="12"/>
      <c r="Q144" s="18"/>
      <c r="R144" s="18" t="s">
        <v>100</v>
      </c>
      <c r="S144" s="19" t="s">
        <v>346</v>
      </c>
      <c r="T144" s="11"/>
      <c r="U144" s="11"/>
      <c r="V144" s="11"/>
      <c r="W144" s="11"/>
      <c r="X144" s="11"/>
    </row>
    <row r="145">
      <c r="A145" s="11"/>
      <c r="B145" s="12" t="s">
        <v>338</v>
      </c>
      <c r="C145" s="12" t="s">
        <v>339</v>
      </c>
      <c r="D145" s="17">
        <f>ROUND((E145*0.05)+(F145*0.31)+(G145)+(H145*1.05)+(I145*0.9)+(J145*0.9)+(K145*1.14)+(L145*0.09)+(M145*47.8)+(N145*10)+(O145*10)+(P145*10), 2)</f>
        <v>30.91</v>
      </c>
      <c r="E145" s="12"/>
      <c r="F145" s="12">
        <v>20.0</v>
      </c>
      <c r="G145" s="12">
        <v>23.0</v>
      </c>
      <c r="H145" s="12"/>
      <c r="I145" s="12"/>
      <c r="J145" s="12"/>
      <c r="K145" s="12"/>
      <c r="L145" s="12">
        <v>19.0</v>
      </c>
      <c r="M145" s="12"/>
      <c r="N145" s="12"/>
      <c r="O145" s="12"/>
      <c r="P145" s="12"/>
      <c r="Q145" s="18"/>
      <c r="R145" s="18"/>
      <c r="S145" s="19" t="s">
        <v>340</v>
      </c>
      <c r="T145" s="11"/>
      <c r="U145" s="11"/>
      <c r="V145" s="11"/>
      <c r="W145" s="11"/>
      <c r="X145" s="11"/>
    </row>
    <row r="146">
      <c r="A146" s="10"/>
      <c r="B146" s="108"/>
      <c r="C146" s="12"/>
      <c r="D146" s="17"/>
      <c r="E146" s="11"/>
      <c r="F146" s="12"/>
      <c r="G146" s="12"/>
      <c r="H146" s="12"/>
      <c r="I146" s="11"/>
      <c r="J146" s="11"/>
      <c r="K146" s="11"/>
      <c r="L146" s="11"/>
      <c r="M146" s="11"/>
      <c r="N146" s="11"/>
      <c r="O146" s="11"/>
      <c r="P146" s="11"/>
      <c r="Q146" s="13"/>
      <c r="R146" s="18"/>
      <c r="S146" s="38"/>
      <c r="T146" s="11"/>
      <c r="U146" s="11"/>
      <c r="V146" s="11"/>
      <c r="W146" s="11"/>
      <c r="X146" s="11"/>
    </row>
    <row r="147">
      <c r="A147" s="2" t="s">
        <v>365</v>
      </c>
      <c r="B147" s="33" t="str">
        <f>HYPERLINK("http://web.archive.org/web/20081222121504/http://wiki.shadowpriest.com/index.php?title=SimulationCraft/Trinkets/Shaman","Click Here for Trinket/Set Bonus Sims")</f>
        <v>Click Here for Trinket/Set Bonus Sims</v>
      </c>
      <c r="C147" s="11"/>
      <c r="D147" s="97" t="s">
        <v>1953</v>
      </c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3"/>
      <c r="R147" s="13"/>
      <c r="S147" s="22"/>
      <c r="T147" s="11"/>
      <c r="U147" s="11"/>
      <c r="V147" s="11"/>
      <c r="W147" s="11"/>
      <c r="X147" s="11"/>
    </row>
    <row r="148">
      <c r="A148" s="11"/>
      <c r="B148" s="12" t="s">
        <v>368</v>
      </c>
      <c r="C148" s="16" t="s">
        <v>369</v>
      </c>
      <c r="D148" s="98">
        <v>78.0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8"/>
      <c r="R148" s="18"/>
      <c r="S148" s="19" t="s">
        <v>370</v>
      </c>
      <c r="T148" s="12"/>
      <c r="U148" s="11"/>
      <c r="V148" s="11"/>
      <c r="W148" s="11"/>
      <c r="X148" s="11"/>
      <c r="Y148" s="11"/>
    </row>
    <row r="149">
      <c r="A149" s="11"/>
      <c r="B149" s="12" t="s">
        <v>373</v>
      </c>
      <c r="C149" s="12" t="s">
        <v>374</v>
      </c>
      <c r="D149" s="98" t="s">
        <v>1958</v>
      </c>
      <c r="E149" s="12"/>
      <c r="F149" s="12"/>
      <c r="G149" s="12"/>
      <c r="H149" s="12"/>
      <c r="I149" s="12"/>
      <c r="J149" s="12">
        <v>32.0</v>
      </c>
      <c r="K149" s="12"/>
      <c r="L149" s="12"/>
      <c r="M149" s="12"/>
      <c r="N149" s="12"/>
      <c r="O149" s="12"/>
      <c r="P149" s="12"/>
      <c r="Q149" s="18"/>
      <c r="R149" s="18"/>
      <c r="S149" s="19" t="s">
        <v>376</v>
      </c>
      <c r="T149" s="12"/>
      <c r="U149" s="11"/>
      <c r="V149" s="11"/>
      <c r="W149" s="11"/>
      <c r="X149" s="11"/>
      <c r="Y149" s="11"/>
    </row>
    <row r="150">
      <c r="A150" s="11"/>
      <c r="B150" s="12" t="s">
        <v>371</v>
      </c>
      <c r="C150" s="12" t="s">
        <v>321</v>
      </c>
      <c r="D150" s="98">
        <v>68.6</v>
      </c>
      <c r="E150" s="12"/>
      <c r="F150" s="12"/>
      <c r="G150" s="12">
        <v>37.0</v>
      </c>
      <c r="H150" s="12"/>
      <c r="I150" s="12"/>
      <c r="J150" s="12"/>
      <c r="K150" s="12"/>
      <c r="L150" s="12"/>
      <c r="M150" s="12"/>
      <c r="N150" s="12"/>
      <c r="O150" s="12"/>
      <c r="P150" s="12"/>
      <c r="Q150" s="18"/>
      <c r="R150" s="18"/>
      <c r="S150" s="19" t="s">
        <v>372</v>
      </c>
      <c r="T150" s="12"/>
      <c r="U150" s="11"/>
      <c r="V150" s="11"/>
      <c r="W150" s="11"/>
      <c r="X150" s="11"/>
      <c r="Y150" s="11"/>
    </row>
    <row r="151">
      <c r="A151" s="11"/>
      <c r="B151" s="12" t="s">
        <v>380</v>
      </c>
      <c r="C151" s="12" t="s">
        <v>335</v>
      </c>
      <c r="D151" s="98" t="s">
        <v>1965</v>
      </c>
      <c r="E151" s="12"/>
      <c r="F151" s="12"/>
      <c r="G151" s="12"/>
      <c r="H151" s="12"/>
      <c r="I151" s="12"/>
      <c r="J151" s="12">
        <v>25.0</v>
      </c>
      <c r="K151" s="12"/>
      <c r="L151" s="12"/>
      <c r="M151" s="12"/>
      <c r="N151" s="12"/>
      <c r="O151" s="12"/>
      <c r="P151" s="12"/>
      <c r="Q151" s="18"/>
      <c r="R151" s="18"/>
      <c r="S151" s="19" t="s">
        <v>382</v>
      </c>
      <c r="T151" s="11"/>
      <c r="U151" s="11"/>
      <c r="V151" s="11"/>
      <c r="W151" s="11"/>
      <c r="X151" s="11"/>
    </row>
    <row r="152">
      <c r="A152" s="11"/>
      <c r="B152" s="12" t="s">
        <v>377</v>
      </c>
      <c r="C152" s="12" t="s">
        <v>378</v>
      </c>
      <c r="D152" s="98">
        <v>64.8</v>
      </c>
      <c r="E152" s="12"/>
      <c r="F152" s="12"/>
      <c r="G152" s="12">
        <v>43.0</v>
      </c>
      <c r="H152" s="12"/>
      <c r="I152" s="12"/>
      <c r="J152" s="12"/>
      <c r="K152" s="12"/>
      <c r="L152" s="12"/>
      <c r="M152" s="12"/>
      <c r="N152" s="12"/>
      <c r="O152" s="12"/>
      <c r="P152" s="12"/>
      <c r="Q152" s="18"/>
      <c r="R152" s="18"/>
      <c r="S152" s="19" t="s">
        <v>379</v>
      </c>
      <c r="T152" s="12"/>
      <c r="U152" s="11"/>
      <c r="V152" s="11"/>
      <c r="W152" s="11"/>
      <c r="X152" s="11"/>
      <c r="Y152" s="11"/>
    </row>
    <row r="153">
      <c r="A153" s="11"/>
      <c r="B153" s="12" t="s">
        <v>383</v>
      </c>
      <c r="C153" s="12" t="s">
        <v>55</v>
      </c>
      <c r="D153" s="98">
        <v>45.4</v>
      </c>
      <c r="E153" s="12"/>
      <c r="F153" s="12"/>
      <c r="G153" s="12"/>
      <c r="H153" s="12">
        <v>30.0</v>
      </c>
      <c r="I153" s="12"/>
      <c r="J153" s="12"/>
      <c r="K153" s="12"/>
      <c r="L153" s="12"/>
      <c r="M153" s="12"/>
      <c r="N153" s="12"/>
      <c r="O153" s="12"/>
      <c r="P153" s="12"/>
      <c r="Q153" s="18"/>
      <c r="R153" s="18"/>
      <c r="S153" s="19" t="s">
        <v>384</v>
      </c>
      <c r="T153" s="12"/>
      <c r="U153" s="11"/>
      <c r="V153" s="11"/>
      <c r="W153" s="11"/>
      <c r="X153" s="11"/>
      <c r="Y153" s="11"/>
    </row>
    <row r="154">
      <c r="A154" s="11"/>
      <c r="B154" s="12" t="s">
        <v>385</v>
      </c>
      <c r="C154" s="12" t="s">
        <v>386</v>
      </c>
      <c r="D154" s="98">
        <v>40.0</v>
      </c>
      <c r="E154" s="12"/>
      <c r="F154" s="12"/>
      <c r="G154" s="12"/>
      <c r="H154" s="12">
        <v>32.0</v>
      </c>
      <c r="I154" s="12"/>
      <c r="J154" s="12"/>
      <c r="K154" s="12"/>
      <c r="L154" s="12"/>
      <c r="M154" s="12"/>
      <c r="N154" s="12"/>
      <c r="O154" s="12"/>
      <c r="P154" s="12"/>
      <c r="Q154" s="18"/>
      <c r="R154" s="18"/>
      <c r="S154" s="19" t="s">
        <v>387</v>
      </c>
      <c r="T154" s="12"/>
      <c r="U154" s="11"/>
      <c r="V154" s="11"/>
      <c r="W154" s="11"/>
      <c r="X154" s="11"/>
      <c r="Y154" s="11"/>
    </row>
    <row r="155">
      <c r="A155" s="11"/>
      <c r="B155" s="12" t="s">
        <v>388</v>
      </c>
      <c r="C155" s="12" t="s">
        <v>389</v>
      </c>
      <c r="D155" s="98">
        <v>29.3</v>
      </c>
      <c r="E155" s="12"/>
      <c r="F155" s="12"/>
      <c r="G155" s="12"/>
      <c r="H155" s="12">
        <v>26.0</v>
      </c>
      <c r="I155" s="12"/>
      <c r="J155" s="12"/>
      <c r="K155" s="12"/>
      <c r="L155" s="12"/>
      <c r="M155" s="12"/>
      <c r="N155" s="12"/>
      <c r="O155" s="12"/>
      <c r="P155" s="12"/>
      <c r="Q155" s="18"/>
      <c r="R155" s="18"/>
      <c r="S155" s="19" t="s">
        <v>390</v>
      </c>
      <c r="T155" s="12"/>
      <c r="U155" s="11"/>
      <c r="V155" s="11"/>
      <c r="W155" s="11"/>
      <c r="X155" s="11"/>
      <c r="Y155" s="11"/>
    </row>
    <row r="156">
      <c r="A156" s="11"/>
      <c r="B156" s="12" t="s">
        <v>391</v>
      </c>
      <c r="C156" s="12" t="s">
        <v>1984</v>
      </c>
      <c r="D156" s="98"/>
      <c r="E156" s="12">
        <v>33.0</v>
      </c>
      <c r="F156" s="12">
        <v>23.0</v>
      </c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8"/>
      <c r="R156" s="18" t="s">
        <v>393</v>
      </c>
      <c r="S156" s="19" t="s">
        <v>394</v>
      </c>
      <c r="T156" s="12"/>
      <c r="U156" s="11"/>
      <c r="V156" s="11"/>
      <c r="W156" s="11"/>
      <c r="X156" s="11"/>
      <c r="Y156" s="11"/>
    </row>
    <row r="157">
      <c r="A157" s="3" t="s">
        <v>1989</v>
      </c>
      <c r="B157" s="11"/>
      <c r="C157" s="11"/>
      <c r="D157" s="17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3"/>
      <c r="R157" s="13"/>
      <c r="S157" s="22"/>
      <c r="T157" s="11"/>
      <c r="U157" s="11"/>
      <c r="V157" s="11"/>
      <c r="W157" s="11"/>
      <c r="X157" s="11"/>
    </row>
    <row r="158">
      <c r="A158" s="11"/>
      <c r="B158" s="12" t="s">
        <v>1990</v>
      </c>
      <c r="C158" s="12" t="s">
        <v>212</v>
      </c>
      <c r="D158" s="17"/>
      <c r="E158" s="12"/>
      <c r="F158" s="12"/>
      <c r="G158" s="12"/>
      <c r="H158" s="36"/>
      <c r="I158" s="36"/>
      <c r="J158" s="12"/>
      <c r="K158" s="36"/>
      <c r="L158" s="36"/>
      <c r="M158" s="36"/>
      <c r="N158" s="36"/>
      <c r="O158" s="36"/>
      <c r="P158" s="36"/>
      <c r="Q158" s="37"/>
      <c r="R158" s="18" t="s">
        <v>1991</v>
      </c>
      <c r="S158" s="19" t="s">
        <v>1992</v>
      </c>
      <c r="T158" s="11"/>
      <c r="U158" s="11"/>
      <c r="V158" s="11"/>
      <c r="W158" s="11"/>
      <c r="X158" s="11"/>
    </row>
    <row r="159">
      <c r="A159" s="11"/>
      <c r="B159" s="12" t="s">
        <v>1994</v>
      </c>
      <c r="C159" s="12" t="s">
        <v>1995</v>
      </c>
      <c r="D159" s="17"/>
      <c r="E159" s="12"/>
      <c r="F159" s="12"/>
      <c r="G159" s="12"/>
      <c r="H159" s="36"/>
      <c r="I159" s="36"/>
      <c r="J159" s="12"/>
      <c r="K159" s="36"/>
      <c r="L159" s="36"/>
      <c r="M159" s="36"/>
      <c r="N159" s="36"/>
      <c r="O159" s="36"/>
      <c r="P159" s="36"/>
      <c r="Q159" s="37"/>
      <c r="R159" s="18" t="s">
        <v>1996</v>
      </c>
      <c r="S159" s="19" t="s">
        <v>1997</v>
      </c>
      <c r="T159" s="11"/>
      <c r="U159" s="11"/>
      <c r="V159" s="11"/>
      <c r="W159" s="11"/>
      <c r="X159" s="11"/>
    </row>
    <row r="160">
      <c r="B160" s="12" t="s">
        <v>1450</v>
      </c>
      <c r="C160" s="16" t="s">
        <v>1451</v>
      </c>
      <c r="D160" s="17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8"/>
      <c r="R160" s="18" t="s">
        <v>2001</v>
      </c>
      <c r="S160" s="19" t="s">
        <v>1453</v>
      </c>
      <c r="T160" s="11"/>
      <c r="U160" s="11"/>
      <c r="V160" s="11"/>
      <c r="W160" s="11"/>
      <c r="X160" s="11"/>
    </row>
    <row r="161">
      <c r="A161" s="11"/>
      <c r="B161" s="12" t="s">
        <v>2008</v>
      </c>
      <c r="C161" s="12" t="s">
        <v>2009</v>
      </c>
      <c r="D161" s="17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8"/>
      <c r="R161" s="18" t="s">
        <v>2010</v>
      </c>
      <c r="S161" s="19" t="s">
        <v>2011</v>
      </c>
      <c r="T161" s="11"/>
      <c r="U161" s="11"/>
      <c r="V161" s="11"/>
      <c r="W161" s="11"/>
      <c r="X161" s="11"/>
    </row>
    <row r="162">
      <c r="A162" s="11"/>
      <c r="B162" s="12"/>
      <c r="C162" s="12"/>
      <c r="D162" s="17"/>
      <c r="E162" s="12"/>
      <c r="F162" s="12"/>
      <c r="G162" s="12"/>
      <c r="H162" s="12"/>
      <c r="I162" s="36"/>
      <c r="J162" s="36"/>
      <c r="K162" s="36"/>
      <c r="L162" s="36"/>
      <c r="M162" s="36"/>
      <c r="N162" s="36"/>
      <c r="O162" s="36"/>
      <c r="P162" s="36"/>
      <c r="Q162" s="37"/>
      <c r="R162" s="37"/>
      <c r="S162" s="38"/>
      <c r="T162" s="11"/>
      <c r="U162" s="11"/>
      <c r="V162" s="11"/>
      <c r="W162" s="11"/>
      <c r="X162" s="11"/>
    </row>
    <row r="163">
      <c r="A163" s="11"/>
      <c r="B163" s="12"/>
      <c r="C163" s="12"/>
      <c r="D163" s="17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8"/>
      <c r="R163" s="18"/>
      <c r="S163" s="38"/>
      <c r="T163" s="11"/>
      <c r="U163" s="11"/>
      <c r="V163" s="11"/>
      <c r="W163" s="11"/>
      <c r="X163" s="11"/>
    </row>
    <row r="164">
      <c r="A164" s="11"/>
      <c r="B164" s="12"/>
      <c r="C164" s="12"/>
      <c r="D164" s="17"/>
      <c r="E164" s="12"/>
      <c r="F164" s="36"/>
      <c r="G164" s="12"/>
      <c r="H164" s="36"/>
      <c r="I164" s="36"/>
      <c r="J164" s="36"/>
      <c r="K164" s="36"/>
      <c r="L164" s="36"/>
      <c r="M164" s="36"/>
      <c r="N164" s="36"/>
      <c r="O164" s="36"/>
      <c r="P164" s="36"/>
      <c r="Q164" s="37"/>
      <c r="R164" s="37"/>
      <c r="S164" s="38"/>
      <c r="T164" s="11"/>
      <c r="U164" s="11"/>
      <c r="V164" s="11"/>
      <c r="W164" s="11"/>
      <c r="X164" s="11"/>
    </row>
    <row r="165">
      <c r="A165" s="1" t="s">
        <v>0</v>
      </c>
      <c r="B165" s="2" t="s">
        <v>1</v>
      </c>
      <c r="C165" s="2" t="s">
        <v>2</v>
      </c>
      <c r="D165" s="44" t="s">
        <v>594</v>
      </c>
      <c r="E165" s="2" t="s">
        <v>4</v>
      </c>
      <c r="F165" s="3" t="s">
        <v>5</v>
      </c>
      <c r="G165" s="3" t="s">
        <v>6</v>
      </c>
      <c r="H165" s="3" t="s">
        <v>7</v>
      </c>
      <c r="I165" s="3" t="s">
        <v>8</v>
      </c>
      <c r="J165" s="2" t="s">
        <v>9</v>
      </c>
      <c r="K165" s="3" t="s">
        <v>10</v>
      </c>
      <c r="L165" s="3" t="s">
        <v>11</v>
      </c>
      <c r="M165" s="4" t="s">
        <v>12</v>
      </c>
      <c r="N165" s="5" t="s">
        <v>13</v>
      </c>
      <c r="O165" s="6" t="s">
        <v>14</v>
      </c>
      <c r="P165" s="7" t="s">
        <v>15</v>
      </c>
      <c r="Q165" s="3" t="s">
        <v>16</v>
      </c>
      <c r="R165" s="3" t="s">
        <v>17</v>
      </c>
      <c r="S165" s="42" t="s">
        <v>18</v>
      </c>
      <c r="T165" s="2"/>
      <c r="U165" s="43"/>
      <c r="V165" s="39"/>
      <c r="W165" s="39"/>
      <c r="X165" s="39"/>
    </row>
    <row r="166">
      <c r="A166" s="44" t="s">
        <v>419</v>
      </c>
      <c r="B166" s="24"/>
      <c r="C166" s="24"/>
      <c r="D166" s="17"/>
      <c r="E166" s="24"/>
      <c r="F166" s="24"/>
      <c r="G166" s="20"/>
      <c r="H166" s="24"/>
      <c r="I166" s="24"/>
      <c r="J166" s="24"/>
      <c r="K166" s="24"/>
      <c r="L166" s="24"/>
      <c r="M166" s="24"/>
      <c r="N166" s="24"/>
      <c r="O166" s="24"/>
      <c r="P166" s="24"/>
      <c r="Q166" s="25"/>
      <c r="R166" s="25"/>
      <c r="S166" s="38"/>
      <c r="T166" s="24"/>
      <c r="U166" s="45"/>
      <c r="V166" s="24"/>
      <c r="W166" s="24"/>
      <c r="X166" s="46"/>
    </row>
    <row r="167">
      <c r="A167" s="11"/>
      <c r="B167" s="24" t="s">
        <v>1064</v>
      </c>
      <c r="C167" s="24" t="s">
        <v>45</v>
      </c>
      <c r="D167" s="17">
        <f t="shared" ref="D167:D173" si="18">ROUND((E167*0.05)+(F167*0.31)+(G167)+(H167*1.05)+(I167*0.9)+(J167*0.9)+(K167*1.14)+(L167*0.09)+(M167*47.8)+(N167*10)+(O167*10)+(P167*10), 2)</f>
        <v>205.98</v>
      </c>
      <c r="E167" s="24">
        <v>28.0</v>
      </c>
      <c r="F167" s="24">
        <v>18.0</v>
      </c>
      <c r="G167" s="24">
        <v>199.0</v>
      </c>
      <c r="H167" s="24"/>
      <c r="I167" s="24"/>
      <c r="J167" s="24"/>
      <c r="K167" s="24"/>
      <c r="L167" s="24"/>
      <c r="M167" s="24"/>
      <c r="N167" s="24"/>
      <c r="O167" s="24"/>
      <c r="P167" s="24"/>
      <c r="Q167" s="25"/>
      <c r="R167" s="25" t="s">
        <v>421</v>
      </c>
      <c r="S167" s="19" t="s">
        <v>422</v>
      </c>
      <c r="T167" s="24"/>
      <c r="U167" s="24"/>
      <c r="V167" s="24"/>
      <c r="W167" s="24"/>
      <c r="X167" s="46"/>
    </row>
    <row r="168">
      <c r="A168" s="11"/>
      <c r="B168" s="24" t="s">
        <v>424</v>
      </c>
      <c r="C168" s="24" t="s">
        <v>425</v>
      </c>
      <c r="D168" s="17">
        <f t="shared" si="18"/>
        <v>195.94</v>
      </c>
      <c r="E168" s="24"/>
      <c r="F168" s="24">
        <v>19.0</v>
      </c>
      <c r="G168" s="16">
        <v>168.0</v>
      </c>
      <c r="H168" s="24">
        <v>21.0</v>
      </c>
      <c r="I168" s="24"/>
      <c r="J168" s="24"/>
      <c r="K168" s="24"/>
      <c r="L168" s="24"/>
      <c r="M168" s="24"/>
      <c r="N168" s="24"/>
      <c r="O168" s="24"/>
      <c r="P168" s="24"/>
      <c r="Q168" s="25"/>
      <c r="R168" s="25"/>
      <c r="S168" s="19" t="s">
        <v>426</v>
      </c>
      <c r="T168" s="24"/>
      <c r="U168" s="24"/>
      <c r="V168" s="24"/>
      <c r="W168" s="24"/>
      <c r="X168" s="46"/>
    </row>
    <row r="169">
      <c r="A169" s="11"/>
      <c r="B169" s="24" t="s">
        <v>1066</v>
      </c>
      <c r="C169" s="24" t="s">
        <v>806</v>
      </c>
      <c r="D169" s="17">
        <f t="shared" si="18"/>
        <v>180.91</v>
      </c>
      <c r="E169" s="24">
        <v>24.0</v>
      </c>
      <c r="F169" s="24">
        <v>16.0</v>
      </c>
      <c r="G169" s="16">
        <v>159.0</v>
      </c>
      <c r="H169" s="24">
        <v>15.0</v>
      </c>
      <c r="I169" s="24"/>
      <c r="J169" s="24"/>
      <c r="K169" s="24"/>
      <c r="L169" s="24"/>
      <c r="M169" s="24"/>
      <c r="N169" s="24"/>
      <c r="O169" s="24"/>
      <c r="P169" s="24"/>
      <c r="Q169" s="25"/>
      <c r="R169" s="25"/>
      <c r="S169" s="19" t="s">
        <v>1067</v>
      </c>
      <c r="T169" s="24"/>
      <c r="U169" s="24"/>
      <c r="V169" s="24"/>
      <c r="W169" s="24"/>
      <c r="X169" s="46"/>
    </row>
    <row r="170">
      <c r="A170" s="11"/>
      <c r="B170" s="24" t="s">
        <v>435</v>
      </c>
      <c r="C170" s="24" t="s">
        <v>436</v>
      </c>
      <c r="D170" s="17">
        <f t="shared" si="18"/>
        <v>140.8</v>
      </c>
      <c r="E170" s="24">
        <v>15.0</v>
      </c>
      <c r="F170" s="24">
        <v>15.0</v>
      </c>
      <c r="G170" s="16">
        <v>121.0</v>
      </c>
      <c r="H170" s="24"/>
      <c r="I170" s="24"/>
      <c r="J170" s="24">
        <v>16.0</v>
      </c>
      <c r="K170" s="24"/>
      <c r="L170" s="24"/>
      <c r="M170" s="24"/>
      <c r="N170" s="24"/>
      <c r="O170" s="24"/>
      <c r="P170" s="24"/>
      <c r="Q170" s="25"/>
      <c r="R170" s="25"/>
      <c r="S170" s="19" t="s">
        <v>437</v>
      </c>
      <c r="T170" s="24"/>
      <c r="U170" s="24"/>
      <c r="V170" s="24"/>
      <c r="W170" s="24"/>
      <c r="X170" s="46"/>
    </row>
    <row r="171">
      <c r="A171" s="11"/>
      <c r="B171" s="24" t="s">
        <v>444</v>
      </c>
      <c r="C171" s="24" t="s">
        <v>445</v>
      </c>
      <c r="D171" s="17">
        <f t="shared" si="18"/>
        <v>146.01</v>
      </c>
      <c r="E171" s="24">
        <v>12.0</v>
      </c>
      <c r="F171" s="24">
        <v>11.0</v>
      </c>
      <c r="G171" s="16">
        <v>121.0</v>
      </c>
      <c r="H171" s="24">
        <v>20.0</v>
      </c>
      <c r="I171" s="24"/>
      <c r="J171" s="24"/>
      <c r="K171" s="24"/>
      <c r="L171" s="24"/>
      <c r="M171" s="24"/>
      <c r="N171" s="24"/>
      <c r="O171" s="24"/>
      <c r="P171" s="24"/>
      <c r="Q171" s="25"/>
      <c r="R171" s="25"/>
      <c r="S171" s="19" t="s">
        <v>446</v>
      </c>
      <c r="T171" s="24"/>
      <c r="U171" s="24"/>
      <c r="V171" s="24"/>
      <c r="W171" s="24"/>
      <c r="X171" s="46"/>
    </row>
    <row r="172">
      <c r="A172" s="11"/>
      <c r="B172" s="24" t="s">
        <v>1073</v>
      </c>
      <c r="C172" s="24" t="s">
        <v>321</v>
      </c>
      <c r="D172" s="17">
        <f t="shared" si="18"/>
        <v>143.67</v>
      </c>
      <c r="E172" s="24">
        <v>12.0</v>
      </c>
      <c r="F172" s="24">
        <v>17.0</v>
      </c>
      <c r="G172" s="16">
        <v>121.0</v>
      </c>
      <c r="H172" s="24">
        <v>16.0</v>
      </c>
      <c r="I172" s="24"/>
      <c r="J172" s="24"/>
      <c r="K172" s="24"/>
      <c r="L172" s="24"/>
      <c r="M172" s="24"/>
      <c r="N172" s="24"/>
      <c r="O172" s="24"/>
      <c r="P172" s="24"/>
      <c r="Q172" s="25"/>
      <c r="R172" s="25"/>
      <c r="S172" s="19" t="s">
        <v>1078</v>
      </c>
      <c r="T172" s="24"/>
      <c r="U172" s="24"/>
      <c r="V172" s="24"/>
      <c r="W172" s="24"/>
      <c r="X172" s="46"/>
    </row>
    <row r="173">
      <c r="A173" s="11"/>
      <c r="B173" s="24" t="s">
        <v>1069</v>
      </c>
      <c r="C173" s="24" t="s">
        <v>564</v>
      </c>
      <c r="D173" s="17">
        <f t="shared" si="18"/>
        <v>138.85</v>
      </c>
      <c r="E173" s="24">
        <v>13.0</v>
      </c>
      <c r="F173" s="24">
        <v>20.0</v>
      </c>
      <c r="G173" s="16">
        <v>132.0</v>
      </c>
      <c r="H173" s="24"/>
      <c r="I173" s="24"/>
      <c r="J173" s="24"/>
      <c r="K173" s="24"/>
      <c r="L173" s="24"/>
      <c r="M173" s="24"/>
      <c r="N173" s="24"/>
      <c r="O173" s="24"/>
      <c r="P173" s="24"/>
      <c r="Q173" s="25"/>
      <c r="R173" s="25"/>
      <c r="S173" s="19" t="s">
        <v>1070</v>
      </c>
      <c r="T173" s="24"/>
      <c r="U173" s="24"/>
      <c r="V173" s="24"/>
      <c r="W173" s="24"/>
      <c r="X173" s="46"/>
    </row>
    <row r="174">
      <c r="A174" s="3" t="s">
        <v>2033</v>
      </c>
      <c r="B174" s="24"/>
      <c r="C174" s="24"/>
      <c r="D174" s="17"/>
      <c r="E174" s="24"/>
      <c r="F174" s="24"/>
      <c r="G174" s="16"/>
      <c r="H174" s="24"/>
      <c r="I174" s="24"/>
      <c r="J174" s="24"/>
      <c r="K174" s="24"/>
      <c r="L174" s="24"/>
      <c r="M174" s="24"/>
      <c r="N174" s="24"/>
      <c r="O174" s="24"/>
      <c r="P174" s="24"/>
      <c r="Q174" s="25"/>
      <c r="R174" s="25"/>
      <c r="S174" s="38"/>
      <c r="T174" s="24"/>
      <c r="U174" s="24"/>
      <c r="V174" s="24"/>
      <c r="W174" s="24"/>
      <c r="X174" s="46"/>
    </row>
    <row r="175">
      <c r="A175" s="11"/>
      <c r="B175" s="24" t="s">
        <v>2034</v>
      </c>
      <c r="C175" s="24" t="s">
        <v>2035</v>
      </c>
      <c r="D175" s="17">
        <f t="shared" ref="D175:D185" si="19">ROUND((E175*0.05)+(F175*0.31)+(G175)+(H175*1.05)+(I175*0.9)+(J175*0.9)+(K175*1.14)+(L175*0.09)+(M175*47.8)+(N175*10)+(O175*10)+(P175*10), 2)</f>
        <v>51.12</v>
      </c>
      <c r="E175" s="24">
        <v>16.0</v>
      </c>
      <c r="F175" s="24">
        <v>17.0</v>
      </c>
      <c r="G175" s="24">
        <v>23.0</v>
      </c>
      <c r="H175" s="24">
        <v>21.0</v>
      </c>
      <c r="I175" s="24"/>
      <c r="J175" s="24"/>
      <c r="K175" s="24"/>
      <c r="L175" s="24"/>
      <c r="M175" s="24"/>
      <c r="N175" s="24"/>
      <c r="O175" s="24"/>
      <c r="P175" s="24"/>
      <c r="Q175" s="25"/>
      <c r="R175" s="25"/>
      <c r="S175" s="19" t="s">
        <v>2041</v>
      </c>
      <c r="T175" s="24"/>
      <c r="U175" s="24"/>
      <c r="V175" s="24"/>
      <c r="W175" s="24"/>
      <c r="X175" s="46"/>
    </row>
    <row r="176" ht="1.5" customHeight="1">
      <c r="B176" s="24" t="s">
        <v>455</v>
      </c>
      <c r="C176" s="24" t="s">
        <v>55</v>
      </c>
      <c r="D176" s="17">
        <f t="shared" si="19"/>
        <v>50.44</v>
      </c>
      <c r="E176" s="24">
        <v>13.0</v>
      </c>
      <c r="F176" s="24">
        <v>14.0</v>
      </c>
      <c r="G176" s="24">
        <v>21.0</v>
      </c>
      <c r="H176" s="24">
        <v>13.0</v>
      </c>
      <c r="I176" s="24"/>
      <c r="J176" s="24">
        <v>12.0</v>
      </c>
      <c r="K176" s="24"/>
      <c r="L176" s="24"/>
      <c r="M176" s="24"/>
      <c r="N176" s="24"/>
      <c r="O176" s="24"/>
      <c r="P176" s="24"/>
      <c r="Q176" s="25"/>
      <c r="R176" s="25"/>
      <c r="S176" s="19" t="s">
        <v>456</v>
      </c>
      <c r="T176" s="24"/>
      <c r="U176" s="24"/>
      <c r="V176" s="24"/>
      <c r="W176" s="24"/>
      <c r="X176" s="46"/>
    </row>
    <row r="177">
      <c r="A177" s="11"/>
      <c r="B177" s="24" t="s">
        <v>1608</v>
      </c>
      <c r="C177" s="24" t="s">
        <v>98</v>
      </c>
      <c r="D177" s="17">
        <f t="shared" si="19"/>
        <v>49</v>
      </c>
      <c r="E177" s="24"/>
      <c r="F177" s="24"/>
      <c r="G177" s="24">
        <v>49.0</v>
      </c>
      <c r="H177" s="24"/>
      <c r="I177" s="24"/>
      <c r="J177" s="24"/>
      <c r="K177" s="24"/>
      <c r="L177" s="24"/>
      <c r="M177" s="24"/>
      <c r="N177" s="24"/>
      <c r="O177" s="24"/>
      <c r="P177" s="24"/>
      <c r="Q177" s="25"/>
      <c r="R177" s="25"/>
      <c r="S177" s="19" t="s">
        <v>1611</v>
      </c>
      <c r="T177" s="24"/>
      <c r="U177" s="46"/>
      <c r="V177" s="24"/>
      <c r="W177" s="24"/>
      <c r="X177" s="46"/>
    </row>
    <row r="178">
      <c r="A178" s="11"/>
      <c r="B178" s="24" t="s">
        <v>459</v>
      </c>
      <c r="C178" s="24" t="s">
        <v>460</v>
      </c>
      <c r="D178" s="17">
        <f t="shared" si="19"/>
        <v>46.2</v>
      </c>
      <c r="E178" s="24">
        <v>12.0</v>
      </c>
      <c r="F178" s="24">
        <v>15.0</v>
      </c>
      <c r="G178" s="24">
        <v>21.0</v>
      </c>
      <c r="H178" s="24">
        <v>19.0</v>
      </c>
      <c r="I178" s="24"/>
      <c r="J178" s="24"/>
      <c r="K178" s="24"/>
      <c r="L178" s="24"/>
      <c r="M178" s="24"/>
      <c r="N178" s="24"/>
      <c r="O178" s="24"/>
      <c r="P178" s="24"/>
      <c r="Q178" s="25"/>
      <c r="R178" s="25"/>
      <c r="S178" s="19" t="s">
        <v>461</v>
      </c>
      <c r="T178" s="24"/>
      <c r="U178" s="24"/>
      <c r="V178" s="24"/>
      <c r="W178" s="24"/>
      <c r="X178" s="46"/>
    </row>
    <row r="179">
      <c r="A179" s="11"/>
      <c r="B179" s="24" t="s">
        <v>2059</v>
      </c>
      <c r="C179" s="24" t="s">
        <v>96</v>
      </c>
      <c r="D179" s="17">
        <f t="shared" si="19"/>
        <v>46.01</v>
      </c>
      <c r="E179" s="24"/>
      <c r="F179" s="24">
        <v>16.0</v>
      </c>
      <c r="G179" s="24">
        <v>19.0</v>
      </c>
      <c r="H179" s="24">
        <v>21.0</v>
      </c>
      <c r="I179" s="24"/>
      <c r="J179" s="24"/>
      <c r="K179" s="24"/>
      <c r="L179" s="24"/>
      <c r="M179" s="24"/>
      <c r="N179" s="24"/>
      <c r="O179" s="24"/>
      <c r="P179" s="24"/>
      <c r="Q179" s="25"/>
      <c r="R179" s="25"/>
      <c r="S179" s="19" t="s">
        <v>2060</v>
      </c>
      <c r="T179" s="24"/>
      <c r="U179" s="46"/>
      <c r="V179" s="24"/>
      <c r="W179" s="24"/>
      <c r="X179" s="46"/>
    </row>
    <row r="180">
      <c r="A180" s="11"/>
      <c r="B180" s="24" t="s">
        <v>457</v>
      </c>
      <c r="C180" s="24" t="s">
        <v>292</v>
      </c>
      <c r="D180" s="17">
        <f t="shared" si="19"/>
        <v>39.23</v>
      </c>
      <c r="E180" s="24">
        <v>17.0</v>
      </c>
      <c r="F180" s="24">
        <v>18.0</v>
      </c>
      <c r="G180" s="24">
        <v>22.0</v>
      </c>
      <c r="H180" s="24"/>
      <c r="I180" s="24"/>
      <c r="J180" s="24">
        <v>12.0</v>
      </c>
      <c r="K180" s="24"/>
      <c r="L180" s="24"/>
      <c r="M180" s="24"/>
      <c r="N180" s="24"/>
      <c r="O180" s="24"/>
      <c r="P180" s="24"/>
      <c r="Q180" s="25"/>
      <c r="R180" s="25"/>
      <c r="S180" s="19" t="s">
        <v>458</v>
      </c>
      <c r="T180" s="24"/>
      <c r="U180" s="46"/>
      <c r="V180" s="24"/>
      <c r="W180" s="24"/>
      <c r="X180" s="46"/>
    </row>
    <row r="181">
      <c r="A181" s="11"/>
      <c r="B181" s="24" t="s">
        <v>1103</v>
      </c>
      <c r="C181" s="24" t="s">
        <v>1619</v>
      </c>
      <c r="D181" s="17">
        <f t="shared" si="19"/>
        <v>35.13</v>
      </c>
      <c r="E181" s="24"/>
      <c r="F181" s="24">
        <v>23.0</v>
      </c>
      <c r="G181" s="24">
        <v>28.0</v>
      </c>
      <c r="H181" s="24"/>
      <c r="I181" s="24"/>
      <c r="J181" s="24"/>
      <c r="K181" s="24"/>
      <c r="L181" s="24"/>
      <c r="M181" s="24"/>
      <c r="N181" s="24"/>
      <c r="O181" s="24"/>
      <c r="P181" s="24"/>
      <c r="Q181" s="25"/>
      <c r="R181" s="25"/>
      <c r="S181" s="19" t="s">
        <v>1105</v>
      </c>
      <c r="T181" s="24"/>
      <c r="U181" s="46"/>
      <c r="V181" s="24"/>
      <c r="W181" s="24"/>
      <c r="X181" s="46"/>
    </row>
    <row r="182">
      <c r="A182" s="11"/>
      <c r="B182" s="24" t="s">
        <v>2068</v>
      </c>
      <c r="C182" s="24" t="s">
        <v>130</v>
      </c>
      <c r="D182" s="17">
        <f t="shared" si="19"/>
        <v>34.9</v>
      </c>
      <c r="E182" s="24"/>
      <c r="F182" s="24">
        <v>20.0</v>
      </c>
      <c r="G182" s="24">
        <v>23.0</v>
      </c>
      <c r="H182" s="24"/>
      <c r="I182" s="24"/>
      <c r="J182" s="24"/>
      <c r="K182" s="24">
        <v>5.0</v>
      </c>
      <c r="L182" s="24"/>
      <c r="M182" s="24"/>
      <c r="N182" s="24"/>
      <c r="O182" s="24"/>
      <c r="P182" s="24"/>
      <c r="Q182" s="25"/>
      <c r="R182" s="25"/>
      <c r="S182" s="19" t="s">
        <v>2070</v>
      </c>
      <c r="T182" s="24"/>
      <c r="U182" s="46"/>
      <c r="V182" s="24"/>
      <c r="W182" s="24"/>
      <c r="X182" s="46"/>
    </row>
    <row r="183">
      <c r="A183" s="11"/>
      <c r="B183" s="24" t="s">
        <v>2074</v>
      </c>
      <c r="C183" s="24" t="s">
        <v>839</v>
      </c>
      <c r="D183" s="17">
        <f t="shared" si="19"/>
        <v>33.2</v>
      </c>
      <c r="E183" s="24">
        <v>22.0</v>
      </c>
      <c r="F183" s="24">
        <v>10.0</v>
      </c>
      <c r="G183" s="24">
        <v>29.0</v>
      </c>
      <c r="H183" s="24"/>
      <c r="I183" s="24"/>
      <c r="J183" s="24"/>
      <c r="K183" s="24"/>
      <c r="L183" s="24"/>
      <c r="M183" s="24"/>
      <c r="N183" s="24"/>
      <c r="O183" s="24"/>
      <c r="P183" s="24"/>
      <c r="Q183" s="25"/>
      <c r="R183" s="25"/>
      <c r="S183" s="19" t="s">
        <v>2076</v>
      </c>
      <c r="T183" s="24"/>
      <c r="U183" s="46"/>
      <c r="V183" s="24"/>
      <c r="W183" s="24"/>
      <c r="X183" s="46"/>
    </row>
    <row r="184">
      <c r="A184" s="11"/>
      <c r="B184" s="24" t="s">
        <v>462</v>
      </c>
      <c r="C184" s="24" t="s">
        <v>463</v>
      </c>
      <c r="D184" s="17">
        <f t="shared" si="19"/>
        <v>30.1</v>
      </c>
      <c r="E184" s="24">
        <v>18.0</v>
      </c>
      <c r="F184" s="24">
        <v>20.0</v>
      </c>
      <c r="G184" s="24">
        <v>23.0</v>
      </c>
      <c r="H184" s="24"/>
      <c r="I184" s="24"/>
      <c r="J184" s="24"/>
      <c r="K184" s="24"/>
      <c r="L184" s="24"/>
      <c r="M184" s="24"/>
      <c r="N184" s="24"/>
      <c r="O184" s="24"/>
      <c r="P184" s="24"/>
      <c r="Q184" s="25"/>
      <c r="R184" s="25"/>
      <c r="S184" s="19" t="s">
        <v>464</v>
      </c>
      <c r="T184" s="24"/>
      <c r="U184" s="45"/>
      <c r="V184" s="24"/>
      <c r="W184" s="24"/>
      <c r="X184" s="46"/>
    </row>
    <row r="185">
      <c r="A185" s="11"/>
      <c r="B185" s="24" t="s">
        <v>465</v>
      </c>
      <c r="C185" s="24" t="s">
        <v>45</v>
      </c>
      <c r="D185" s="17">
        <f t="shared" si="19"/>
        <v>24.39</v>
      </c>
      <c r="E185" s="24">
        <v>21.0</v>
      </c>
      <c r="F185" s="24">
        <v>14.0</v>
      </c>
      <c r="G185" s="24">
        <v>19.0</v>
      </c>
      <c r="H185" s="24"/>
      <c r="I185" s="24"/>
      <c r="J185" s="24"/>
      <c r="K185" s="24"/>
      <c r="L185" s="24"/>
      <c r="M185" s="24"/>
      <c r="N185" s="24"/>
      <c r="O185" s="24"/>
      <c r="P185" s="24"/>
      <c r="Q185" s="25"/>
      <c r="R185" s="25" t="s">
        <v>466</v>
      </c>
      <c r="S185" s="19" t="s">
        <v>467</v>
      </c>
      <c r="T185" s="24"/>
      <c r="U185" s="45"/>
      <c r="V185" s="24"/>
      <c r="W185" s="24"/>
      <c r="X185" s="46"/>
    </row>
    <row r="186">
      <c r="A186" s="11"/>
      <c r="B186" s="24"/>
      <c r="C186" s="24"/>
      <c r="D186" s="17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5"/>
      <c r="R186" s="25"/>
      <c r="S186" s="38"/>
      <c r="T186" s="24"/>
      <c r="U186" s="45"/>
      <c r="V186" s="24"/>
      <c r="W186" s="24"/>
      <c r="X186" s="46"/>
    </row>
    <row r="187">
      <c r="A187" s="1" t="s">
        <v>0</v>
      </c>
      <c r="B187" s="2" t="s">
        <v>1</v>
      </c>
      <c r="C187" s="2" t="s">
        <v>2</v>
      </c>
      <c r="D187" s="40"/>
      <c r="E187" s="2" t="s">
        <v>4</v>
      </c>
      <c r="F187" s="3" t="s">
        <v>5</v>
      </c>
      <c r="G187" s="3" t="s">
        <v>6</v>
      </c>
      <c r="H187" s="3" t="s">
        <v>7</v>
      </c>
      <c r="I187" s="3" t="s">
        <v>8</v>
      </c>
      <c r="J187" s="2" t="s">
        <v>9</v>
      </c>
      <c r="K187" s="3" t="s">
        <v>10</v>
      </c>
      <c r="L187" s="3" t="s">
        <v>11</v>
      </c>
      <c r="M187" s="4" t="s">
        <v>12</v>
      </c>
      <c r="N187" s="5" t="s">
        <v>13</v>
      </c>
      <c r="O187" s="6" t="s">
        <v>14</v>
      </c>
      <c r="P187" s="7" t="s">
        <v>15</v>
      </c>
      <c r="Q187" s="3" t="s">
        <v>16</v>
      </c>
      <c r="R187" s="3" t="s">
        <v>17</v>
      </c>
      <c r="S187" s="42" t="s">
        <v>18</v>
      </c>
      <c r="T187" s="47"/>
      <c r="U187" s="47"/>
      <c r="V187" s="47"/>
      <c r="W187" s="47"/>
      <c r="X187" s="47"/>
      <c r="Y187" s="50"/>
      <c r="Z187" s="50"/>
    </row>
    <row r="188">
      <c r="A188" s="44" t="s">
        <v>468</v>
      </c>
      <c r="B188" s="24"/>
      <c r="C188" s="24"/>
      <c r="D188" s="17"/>
      <c r="E188" s="51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5"/>
      <c r="R188" s="24"/>
      <c r="S188" s="38"/>
      <c r="T188" s="24"/>
      <c r="U188" s="24"/>
      <c r="V188" s="24"/>
      <c r="W188" s="24"/>
      <c r="X188" s="46"/>
    </row>
    <row r="189">
      <c r="A189" s="52"/>
      <c r="B189" s="24" t="s">
        <v>469</v>
      </c>
      <c r="C189" s="24" t="s">
        <v>45</v>
      </c>
      <c r="D189" s="17">
        <f t="shared" ref="D189:D196" si="20">ROUND((E189*0.05)+(F189*0.31)+(G189)+(H189*1.05)+(I189*0.9)+(J189*0.9)+(K189*1.14)+(L189*0.09)+(M189*47.8)+(N189*10)+(O189*10)+(P189*10), 2)</f>
        <v>268.95</v>
      </c>
      <c r="E189" s="24">
        <v>48.0</v>
      </c>
      <c r="F189" s="24">
        <v>35.0</v>
      </c>
      <c r="G189" s="24">
        <v>199.0</v>
      </c>
      <c r="H189" s="24">
        <v>36.0</v>
      </c>
      <c r="I189" s="24"/>
      <c r="J189" s="24">
        <v>21.0</v>
      </c>
      <c r="K189" s="24"/>
      <c r="L189" s="24"/>
      <c r="M189" s="24"/>
      <c r="N189" s="24"/>
      <c r="O189" s="24"/>
      <c r="P189" s="24"/>
      <c r="Q189" s="25"/>
      <c r="R189" s="25" t="s">
        <v>470</v>
      </c>
      <c r="S189" s="19" t="s">
        <v>471</v>
      </c>
      <c r="T189" s="24"/>
      <c r="U189" s="24"/>
      <c r="V189" s="24"/>
      <c r="W189" s="27"/>
      <c r="X189" s="53"/>
    </row>
    <row r="190">
      <c r="A190" s="54"/>
      <c r="B190" s="24" t="s">
        <v>472</v>
      </c>
      <c r="C190" s="24" t="s">
        <v>473</v>
      </c>
      <c r="D190" s="17">
        <f t="shared" si="20"/>
        <v>221.87</v>
      </c>
      <c r="E190" s="24">
        <v>40.0</v>
      </c>
      <c r="F190" s="24">
        <v>42.0</v>
      </c>
      <c r="G190" s="24">
        <v>168.0</v>
      </c>
      <c r="H190" s="24">
        <v>37.0</v>
      </c>
      <c r="I190" s="24"/>
      <c r="J190" s="24"/>
      <c r="K190" s="24"/>
      <c r="L190" s="24"/>
      <c r="M190" s="24"/>
      <c r="N190" s="24"/>
      <c r="O190" s="24"/>
      <c r="P190" s="24"/>
      <c r="Q190" s="25"/>
      <c r="R190" s="25"/>
      <c r="S190" s="19" t="s">
        <v>474</v>
      </c>
      <c r="T190" s="24"/>
      <c r="U190" s="24"/>
      <c r="V190" s="24"/>
      <c r="W190" s="12"/>
      <c r="X190" s="11"/>
    </row>
    <row r="191" ht="14.25" customHeight="1">
      <c r="A191" s="29"/>
      <c r="B191" s="16" t="s">
        <v>475</v>
      </c>
      <c r="C191" s="16" t="s">
        <v>476</v>
      </c>
      <c r="D191" s="17">
        <f t="shared" si="20"/>
        <v>179.66</v>
      </c>
      <c r="E191" s="16"/>
      <c r="F191" s="16">
        <v>46.0</v>
      </c>
      <c r="G191" s="16">
        <v>121.0</v>
      </c>
      <c r="H191" s="16">
        <v>26.0</v>
      </c>
      <c r="I191" s="16"/>
      <c r="J191" s="16">
        <v>19.0</v>
      </c>
      <c r="K191" s="16"/>
      <c r="L191" s="16"/>
      <c r="M191" s="16"/>
      <c r="N191" s="16"/>
      <c r="O191" s="16"/>
      <c r="P191" s="16"/>
      <c r="Q191" s="28"/>
      <c r="R191" s="28"/>
      <c r="S191" s="31" t="s">
        <v>477</v>
      </c>
      <c r="T191" s="29"/>
      <c r="U191" s="29"/>
      <c r="V191" s="29"/>
      <c r="W191" s="29"/>
      <c r="X191" s="29"/>
      <c r="Y191" s="29"/>
      <c r="Z191" s="29"/>
    </row>
    <row r="192">
      <c r="A192" s="55"/>
      <c r="B192" s="24" t="s">
        <v>478</v>
      </c>
      <c r="C192" s="24" t="s">
        <v>183</v>
      </c>
      <c r="D192" s="17">
        <f t="shared" si="20"/>
        <v>176.33</v>
      </c>
      <c r="E192" s="24">
        <v>37.0</v>
      </c>
      <c r="F192" s="24">
        <v>38.0</v>
      </c>
      <c r="G192" s="24">
        <v>121.0</v>
      </c>
      <c r="H192" s="24">
        <v>26.0</v>
      </c>
      <c r="I192" s="24"/>
      <c r="J192" s="24">
        <v>16.0</v>
      </c>
      <c r="K192" s="24"/>
      <c r="L192" s="24"/>
      <c r="M192" s="24"/>
      <c r="N192" s="24"/>
      <c r="O192" s="24"/>
      <c r="P192" s="24"/>
      <c r="Q192" s="25"/>
      <c r="R192" s="25"/>
      <c r="S192" s="19" t="s">
        <v>479</v>
      </c>
      <c r="T192" s="24"/>
      <c r="U192" s="24"/>
      <c r="V192" s="24"/>
      <c r="W192" s="56"/>
      <c r="X192" s="57"/>
    </row>
    <row r="193" ht="17.25" customHeight="1">
      <c r="A193" s="54"/>
      <c r="B193" s="24" t="s">
        <v>482</v>
      </c>
      <c r="C193" s="24" t="s">
        <v>96</v>
      </c>
      <c r="D193" s="17">
        <f t="shared" si="20"/>
        <v>176.31</v>
      </c>
      <c r="E193" s="24">
        <v>32.0</v>
      </c>
      <c r="F193" s="24">
        <v>31.0</v>
      </c>
      <c r="G193" s="24">
        <v>121.0</v>
      </c>
      <c r="H193" s="24">
        <v>42.0</v>
      </c>
      <c r="I193" s="24"/>
      <c r="J193" s="24"/>
      <c r="K193" s="24"/>
      <c r="L193" s="24"/>
      <c r="M193" s="24"/>
      <c r="N193" s="24"/>
      <c r="O193" s="24"/>
      <c r="P193" s="24"/>
      <c r="Q193" s="25"/>
      <c r="R193" s="25"/>
      <c r="S193" s="19" t="s">
        <v>483</v>
      </c>
      <c r="T193" s="24"/>
      <c r="U193" s="24"/>
      <c r="V193" s="24"/>
      <c r="W193" s="12"/>
      <c r="X193" s="11"/>
    </row>
    <row r="194">
      <c r="A194" s="54"/>
      <c r="B194" s="58" t="s">
        <v>1641</v>
      </c>
      <c r="C194" s="24" t="s">
        <v>64</v>
      </c>
      <c r="D194" s="17">
        <f t="shared" si="20"/>
        <v>165.52</v>
      </c>
      <c r="E194" s="24">
        <v>42.0</v>
      </c>
      <c r="F194" s="24">
        <v>42.0</v>
      </c>
      <c r="G194" s="24">
        <v>121.0</v>
      </c>
      <c r="H194" s="24">
        <v>28.0</v>
      </c>
      <c r="I194" s="24"/>
      <c r="J194" s="24"/>
      <c r="K194" s="24"/>
      <c r="L194" s="24"/>
      <c r="M194" s="24"/>
      <c r="N194" s="24"/>
      <c r="O194" s="24"/>
      <c r="P194" s="24"/>
      <c r="Q194" s="25"/>
      <c r="R194" s="25"/>
      <c r="S194" s="19" t="s">
        <v>1642</v>
      </c>
      <c r="T194" s="24"/>
      <c r="U194" s="24"/>
      <c r="V194" s="24"/>
      <c r="W194" s="24"/>
      <c r="X194" s="46"/>
      <c r="Y194" s="29"/>
      <c r="Z194" s="29"/>
    </row>
    <row r="195">
      <c r="A195" s="55"/>
      <c r="B195" s="24" t="s">
        <v>1638</v>
      </c>
      <c r="C195" s="24" t="s">
        <v>1639</v>
      </c>
      <c r="D195" s="17">
        <f t="shared" si="20"/>
        <v>158.71</v>
      </c>
      <c r="E195" s="24">
        <v>27.0</v>
      </c>
      <c r="F195" s="24">
        <v>27.0</v>
      </c>
      <c r="G195" s="24">
        <v>103.0</v>
      </c>
      <c r="H195" s="24">
        <v>27.0</v>
      </c>
      <c r="I195" s="24"/>
      <c r="J195" s="24">
        <v>17.0</v>
      </c>
      <c r="K195" s="24"/>
      <c r="L195" s="24">
        <v>26.0</v>
      </c>
      <c r="M195" s="24"/>
      <c r="N195" s="24"/>
      <c r="O195" s="24"/>
      <c r="P195" s="24"/>
      <c r="Q195" s="25"/>
      <c r="R195" s="25"/>
      <c r="S195" s="19" t="s">
        <v>1640</v>
      </c>
      <c r="T195" s="24"/>
      <c r="U195" s="24"/>
      <c r="V195" s="24"/>
      <c r="W195" s="56"/>
      <c r="X195" s="57"/>
    </row>
    <row r="196">
      <c r="A196" s="54"/>
      <c r="B196" s="12" t="s">
        <v>480</v>
      </c>
      <c r="C196" s="12" t="s">
        <v>342</v>
      </c>
      <c r="D196" s="17">
        <f t="shared" si="20"/>
        <v>153.68</v>
      </c>
      <c r="E196" s="12">
        <v>45.0</v>
      </c>
      <c r="F196" s="12">
        <v>43.0</v>
      </c>
      <c r="G196" s="12">
        <v>121.0</v>
      </c>
      <c r="H196" s="12"/>
      <c r="I196" s="12"/>
      <c r="J196" s="12">
        <v>19.0</v>
      </c>
      <c r="K196" s="12"/>
      <c r="L196" s="12"/>
      <c r="M196" s="12"/>
      <c r="N196" s="12"/>
      <c r="O196" s="12"/>
      <c r="P196" s="12"/>
      <c r="Q196" s="18"/>
      <c r="R196" s="18"/>
      <c r="S196" s="19" t="s">
        <v>481</v>
      </c>
      <c r="T196" s="12"/>
      <c r="U196" s="12"/>
      <c r="V196" s="12"/>
      <c r="W196" s="16"/>
      <c r="X196" s="11"/>
    </row>
    <row r="197">
      <c r="A197" s="52"/>
      <c r="B197" s="24"/>
      <c r="C197" s="24"/>
      <c r="D197" s="17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5"/>
      <c r="R197" s="25"/>
      <c r="S197" s="38"/>
      <c r="T197" s="24"/>
      <c r="U197" s="24"/>
      <c r="V197" s="24"/>
      <c r="W197" s="27"/>
      <c r="X197" s="53"/>
    </row>
    <row r="198">
      <c r="A198" s="54"/>
      <c r="B198" s="24"/>
      <c r="C198" s="24"/>
      <c r="D198" s="17"/>
      <c r="E198" s="51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5"/>
      <c r="R198" s="25"/>
      <c r="S198" s="38"/>
      <c r="T198" s="24"/>
      <c r="U198" s="24"/>
      <c r="V198" s="24"/>
      <c r="W198" s="12"/>
      <c r="X198" s="11"/>
    </row>
    <row r="199">
      <c r="A199" s="54"/>
      <c r="B199" s="24"/>
      <c r="C199" s="24"/>
      <c r="D199" s="24"/>
      <c r="E199" s="51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5"/>
      <c r="R199" s="25"/>
      <c r="S199" s="38"/>
      <c r="T199" s="24"/>
      <c r="U199" s="24"/>
      <c r="V199" s="24"/>
      <c r="W199" s="24"/>
      <c r="X199" s="46"/>
    </row>
    <row r="200">
      <c r="A200" s="59"/>
      <c r="B200" s="60"/>
      <c r="C200" s="60"/>
      <c r="D200" s="60"/>
      <c r="E200" s="61"/>
      <c r="F200" s="61"/>
      <c r="G200" s="61"/>
      <c r="H200" s="10"/>
      <c r="I200" s="10"/>
      <c r="J200" s="10"/>
      <c r="K200" s="10"/>
      <c r="L200" s="10"/>
      <c r="M200" s="10"/>
      <c r="N200" s="10"/>
      <c r="O200" s="10"/>
      <c r="P200" s="10"/>
      <c r="Q200" s="62"/>
      <c r="R200" s="62"/>
      <c r="S200" s="10"/>
      <c r="T200" s="10"/>
      <c r="U200" s="61"/>
      <c r="V200" s="60"/>
      <c r="W200" s="11"/>
      <c r="X200" s="60"/>
      <c r="Y200" s="63"/>
      <c r="Z200" s="63"/>
    </row>
    <row r="201">
      <c r="A201" s="10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4"/>
      <c r="R201" s="63"/>
      <c r="S201" s="63"/>
      <c r="T201" s="63"/>
      <c r="U201" s="63"/>
      <c r="V201" s="63"/>
      <c r="W201" s="63"/>
      <c r="X201" s="65"/>
      <c r="Y201" s="63"/>
      <c r="Z201" s="63"/>
    </row>
    <row r="202">
      <c r="A202" s="54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66"/>
      <c r="R202" s="51"/>
      <c r="S202" s="51"/>
      <c r="T202" s="51"/>
      <c r="U202" s="51"/>
      <c r="V202" s="51"/>
      <c r="W202" s="67"/>
      <c r="X202" s="65"/>
      <c r="Y202" s="63"/>
      <c r="Z202" s="63"/>
    </row>
    <row r="203">
      <c r="A203" s="68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66"/>
      <c r="R203" s="51"/>
      <c r="S203" s="51"/>
      <c r="T203" s="51"/>
      <c r="U203" s="51"/>
      <c r="V203" s="51"/>
      <c r="W203" s="69"/>
      <c r="X203" s="68"/>
      <c r="Y203" s="63"/>
      <c r="Z203" s="63"/>
    </row>
    <row r="204">
      <c r="A204" s="55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66"/>
      <c r="R204" s="51"/>
      <c r="S204" s="51"/>
      <c r="T204" s="51"/>
      <c r="U204" s="51"/>
      <c r="V204" s="51"/>
      <c r="W204" s="69"/>
      <c r="X204" s="70"/>
      <c r="Y204" s="63"/>
      <c r="Z204" s="63"/>
    </row>
    <row r="205">
      <c r="A205" s="52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66"/>
      <c r="R205" s="51"/>
      <c r="S205" s="51"/>
      <c r="T205" s="51"/>
      <c r="U205" s="51"/>
      <c r="V205" s="51"/>
      <c r="W205" s="71"/>
      <c r="X205" s="68"/>
      <c r="Y205" s="63"/>
      <c r="Z205" s="63"/>
    </row>
    <row r="206">
      <c r="A206" s="65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3"/>
      <c r="R206" s="72"/>
      <c r="S206" s="72"/>
      <c r="T206" s="72"/>
      <c r="U206" s="72"/>
      <c r="V206" s="72"/>
      <c r="W206" s="65"/>
      <c r="X206" s="65"/>
      <c r="Y206" s="63"/>
      <c r="Z206" s="63"/>
    </row>
    <row r="207">
      <c r="A207" s="65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3"/>
      <c r="R207" s="72"/>
      <c r="S207" s="72"/>
      <c r="T207" s="72"/>
      <c r="U207" s="72"/>
      <c r="V207" s="72"/>
      <c r="W207" s="65"/>
      <c r="X207" s="65"/>
      <c r="Y207" s="63"/>
      <c r="Z207" s="63"/>
    </row>
    <row r="208">
      <c r="A208" s="54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3"/>
      <c r="R208" s="72"/>
      <c r="S208" s="72"/>
      <c r="T208" s="72"/>
      <c r="U208" s="72"/>
      <c r="V208" s="72"/>
      <c r="W208" s="65"/>
      <c r="X208" s="65"/>
      <c r="Y208" s="63"/>
      <c r="Z208" s="63"/>
    </row>
    <row r="209">
      <c r="A209" s="70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3"/>
      <c r="R209" s="72"/>
      <c r="S209" s="72"/>
      <c r="T209" s="72"/>
      <c r="U209" s="72"/>
      <c r="V209" s="72"/>
      <c r="W209" s="70"/>
      <c r="X209" s="70"/>
      <c r="Y209" s="63"/>
      <c r="Z209" s="63"/>
    </row>
    <row r="210">
      <c r="A210" s="65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3"/>
      <c r="R210" s="72"/>
      <c r="S210" s="72"/>
      <c r="T210" s="72"/>
      <c r="U210" s="72"/>
      <c r="V210" s="72"/>
      <c r="W210" s="65"/>
      <c r="X210" s="65"/>
      <c r="Y210" s="63"/>
      <c r="Z210" s="63"/>
    </row>
    <row r="211">
      <c r="A211" s="65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3"/>
      <c r="R211" s="72"/>
      <c r="S211" s="72"/>
      <c r="T211" s="72"/>
      <c r="U211" s="72"/>
      <c r="V211" s="72"/>
      <c r="W211" s="65"/>
      <c r="X211" s="65"/>
      <c r="Y211" s="63"/>
      <c r="Z211" s="63"/>
    </row>
    <row r="212">
      <c r="A212" s="65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3"/>
      <c r="R212" s="72"/>
      <c r="S212" s="72"/>
      <c r="T212" s="72"/>
      <c r="U212" s="72"/>
      <c r="V212" s="72"/>
      <c r="W212" s="65"/>
      <c r="X212" s="65"/>
      <c r="Y212" s="63"/>
      <c r="Z212" s="63"/>
    </row>
    <row r="213">
      <c r="A213" s="52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3"/>
      <c r="R213" s="72"/>
      <c r="S213" s="72"/>
      <c r="T213" s="72"/>
      <c r="U213" s="72"/>
      <c r="V213" s="72"/>
      <c r="W213" s="68"/>
      <c r="X213" s="68"/>
      <c r="Y213" s="63"/>
      <c r="Z213" s="63"/>
    </row>
    <row r="214">
      <c r="A214" s="55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3"/>
      <c r="R214" s="72"/>
      <c r="S214" s="72"/>
      <c r="T214" s="72"/>
      <c r="U214" s="72"/>
      <c r="V214" s="72"/>
      <c r="W214" s="70"/>
      <c r="X214" s="70"/>
      <c r="Y214" s="63"/>
      <c r="Z214" s="63"/>
    </row>
    <row r="215">
      <c r="A215" s="54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3"/>
      <c r="R215" s="72"/>
      <c r="S215" s="72"/>
      <c r="T215" s="72"/>
      <c r="U215" s="72"/>
      <c r="V215" s="72"/>
      <c r="W215" s="65"/>
      <c r="X215" s="65"/>
      <c r="Y215" s="63"/>
      <c r="Z215" s="63"/>
    </row>
    <row r="216">
      <c r="A216" s="54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3"/>
      <c r="R216" s="72"/>
      <c r="S216" s="72"/>
      <c r="T216" s="72"/>
      <c r="U216" s="72"/>
      <c r="V216" s="72"/>
      <c r="W216" s="65"/>
      <c r="X216" s="65"/>
      <c r="Y216" s="63"/>
      <c r="Z216" s="63"/>
    </row>
    <row r="217">
      <c r="A217" s="54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3"/>
      <c r="R217" s="72"/>
      <c r="S217" s="72"/>
      <c r="T217" s="72"/>
      <c r="U217" s="72"/>
      <c r="V217" s="72"/>
      <c r="W217" s="65"/>
      <c r="X217" s="65"/>
      <c r="Y217" s="63"/>
      <c r="Z217" s="63"/>
    </row>
    <row r="218">
      <c r="A218" s="55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3"/>
      <c r="R218" s="72"/>
      <c r="S218" s="72"/>
      <c r="T218" s="72"/>
      <c r="U218" s="72"/>
      <c r="V218" s="72"/>
      <c r="W218" s="70"/>
      <c r="X218" s="70"/>
      <c r="Y218" s="63"/>
      <c r="Z218" s="63"/>
    </row>
    <row r="219">
      <c r="A219" s="54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3"/>
      <c r="R219" s="72"/>
      <c r="S219" s="72"/>
      <c r="T219" s="72"/>
      <c r="U219" s="72"/>
      <c r="V219" s="72"/>
      <c r="W219" s="65"/>
      <c r="X219" s="65"/>
      <c r="Y219" s="63"/>
      <c r="Z219" s="63"/>
    </row>
    <row r="220">
      <c r="A220" s="54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6"/>
      <c r="R220" s="75"/>
      <c r="S220" s="75"/>
      <c r="T220" s="75"/>
      <c r="U220" s="75"/>
      <c r="V220" s="75"/>
      <c r="W220" s="65"/>
      <c r="X220" s="65"/>
      <c r="Y220" s="63"/>
      <c r="Z220" s="63"/>
    </row>
    <row r="221">
      <c r="A221" s="54"/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6"/>
      <c r="R221" s="75"/>
      <c r="S221" s="75"/>
      <c r="T221" s="75"/>
      <c r="U221" s="75"/>
      <c r="V221" s="75"/>
      <c r="W221" s="65"/>
      <c r="X221" s="65"/>
      <c r="Y221" s="63"/>
      <c r="Z221" s="63"/>
    </row>
    <row r="222">
      <c r="A222" s="10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6"/>
      <c r="R222" s="75"/>
      <c r="S222" s="75"/>
      <c r="T222" s="75"/>
      <c r="U222" s="75"/>
      <c r="V222" s="75"/>
      <c r="W222" s="65"/>
      <c r="X222" s="65"/>
      <c r="Y222" s="63"/>
      <c r="Z222" s="63"/>
    </row>
    <row r="223">
      <c r="A223" s="11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77"/>
      <c r="R223" s="45"/>
      <c r="S223" s="45"/>
      <c r="T223" s="45"/>
      <c r="U223" s="45"/>
      <c r="V223" s="45"/>
      <c r="W223" s="11"/>
      <c r="X223" s="11"/>
    </row>
    <row r="224">
      <c r="A224" s="5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77"/>
      <c r="R224" s="45"/>
      <c r="S224" s="45"/>
      <c r="T224" s="45"/>
      <c r="U224" s="45"/>
      <c r="V224" s="45"/>
      <c r="W224" s="57"/>
      <c r="X224" s="57"/>
    </row>
    <row r="225">
      <c r="A225" s="5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77"/>
      <c r="R225" s="45"/>
      <c r="S225" s="45"/>
      <c r="T225" s="45"/>
      <c r="U225" s="45"/>
      <c r="V225" s="45"/>
      <c r="W225" s="57"/>
      <c r="X225" s="57"/>
    </row>
    <row r="226">
      <c r="A226" s="54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77"/>
      <c r="R226" s="45"/>
      <c r="S226" s="45"/>
      <c r="T226" s="45"/>
      <c r="U226" s="45"/>
      <c r="V226" s="45"/>
      <c r="W226" s="11"/>
      <c r="X226" s="11"/>
    </row>
    <row r="227">
      <c r="A227" s="54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77"/>
      <c r="R227" s="45"/>
      <c r="S227" s="45"/>
      <c r="T227" s="45"/>
      <c r="U227" s="45"/>
      <c r="V227" s="45"/>
      <c r="W227" s="11"/>
      <c r="X227" s="11"/>
    </row>
    <row r="228">
      <c r="A228" s="54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77"/>
      <c r="R228" s="45"/>
      <c r="S228" s="45"/>
      <c r="T228" s="45"/>
      <c r="U228" s="45"/>
      <c r="V228" s="45"/>
      <c r="W228" s="11"/>
      <c r="X228" s="11"/>
    </row>
    <row r="229">
      <c r="A229" s="54"/>
      <c r="B229" s="11"/>
      <c r="C229" s="11"/>
      <c r="D229" s="11"/>
      <c r="E229" s="11"/>
      <c r="F229" s="11"/>
      <c r="G229" s="45"/>
      <c r="H229" s="11"/>
      <c r="I229" s="11"/>
      <c r="J229" s="11"/>
      <c r="K229" s="11"/>
      <c r="L229" s="11"/>
      <c r="M229" s="11"/>
      <c r="N229" s="11"/>
      <c r="O229" s="11"/>
      <c r="P229" s="11"/>
      <c r="Q229" s="13"/>
      <c r="R229" s="11"/>
      <c r="S229" s="11"/>
      <c r="T229" s="11"/>
      <c r="U229" s="11"/>
      <c r="V229" s="11"/>
      <c r="W229" s="11"/>
      <c r="X229" s="11"/>
    </row>
    <row r="230">
      <c r="A230" s="54"/>
      <c r="B230" s="11"/>
      <c r="C230" s="11"/>
      <c r="D230" s="11"/>
      <c r="E230" s="11"/>
      <c r="F230" s="11"/>
      <c r="G230" s="45"/>
      <c r="H230" s="11"/>
      <c r="I230" s="11"/>
      <c r="J230" s="11"/>
      <c r="K230" s="11"/>
      <c r="L230" s="11"/>
      <c r="M230" s="11"/>
      <c r="N230" s="11"/>
      <c r="O230" s="11"/>
      <c r="P230" s="11"/>
      <c r="Q230" s="13"/>
      <c r="R230" s="11"/>
      <c r="S230" s="11"/>
      <c r="T230" s="11"/>
      <c r="U230" s="11"/>
      <c r="V230" s="11"/>
      <c r="W230" s="11"/>
      <c r="X230" s="11"/>
    </row>
    <row r="231">
      <c r="A231" s="54"/>
      <c r="B231" s="11"/>
      <c r="C231" s="11"/>
      <c r="D231" s="11"/>
      <c r="E231" s="11"/>
      <c r="F231" s="11"/>
      <c r="G231" s="45"/>
      <c r="H231" s="11"/>
      <c r="I231" s="11"/>
      <c r="J231" s="11"/>
      <c r="K231" s="11"/>
      <c r="L231" s="11"/>
      <c r="M231" s="11"/>
      <c r="N231" s="11"/>
      <c r="O231" s="11"/>
      <c r="P231" s="11"/>
      <c r="Q231" s="13"/>
      <c r="R231" s="11"/>
      <c r="S231" s="11"/>
      <c r="T231" s="11"/>
      <c r="U231" s="11"/>
      <c r="V231" s="11"/>
      <c r="W231" s="11"/>
      <c r="X231" s="11"/>
    </row>
    <row r="232">
      <c r="A232" s="54"/>
      <c r="B232" s="11"/>
      <c r="C232" s="11"/>
      <c r="D232" s="11"/>
      <c r="E232" s="11"/>
      <c r="F232" s="11"/>
      <c r="G232" s="45"/>
      <c r="H232" s="11"/>
      <c r="I232" s="11"/>
      <c r="J232" s="11"/>
      <c r="K232" s="11"/>
      <c r="L232" s="11"/>
      <c r="M232" s="11"/>
      <c r="N232" s="11"/>
      <c r="O232" s="11"/>
      <c r="P232" s="11"/>
      <c r="Q232" s="13"/>
      <c r="R232" s="11"/>
      <c r="S232" s="11"/>
      <c r="T232" s="11"/>
      <c r="U232" s="11"/>
      <c r="V232" s="11"/>
      <c r="W232" s="11"/>
      <c r="X232" s="11"/>
    </row>
    <row r="233">
      <c r="A233" s="54"/>
      <c r="B233" s="11"/>
      <c r="C233" s="11"/>
      <c r="D233" s="11"/>
      <c r="E233" s="11"/>
      <c r="F233" s="11"/>
      <c r="G233" s="45"/>
      <c r="H233" s="11"/>
      <c r="I233" s="11"/>
      <c r="J233" s="11"/>
      <c r="K233" s="11"/>
      <c r="L233" s="11"/>
      <c r="M233" s="11"/>
      <c r="N233" s="11"/>
      <c r="O233" s="11"/>
      <c r="P233" s="11"/>
      <c r="Q233" s="13"/>
      <c r="R233" s="11"/>
      <c r="S233" s="11"/>
      <c r="T233" s="11"/>
      <c r="U233" s="11"/>
      <c r="V233" s="11"/>
      <c r="W233" s="11"/>
      <c r="X233" s="11"/>
    </row>
    <row r="234">
      <c r="A234" s="54"/>
      <c r="B234" s="11"/>
      <c r="C234" s="11"/>
      <c r="D234" s="11"/>
      <c r="E234" s="11"/>
      <c r="F234" s="11"/>
      <c r="G234" s="45"/>
      <c r="H234" s="11"/>
      <c r="I234" s="11"/>
      <c r="J234" s="11"/>
      <c r="K234" s="11"/>
      <c r="L234" s="11"/>
      <c r="M234" s="11"/>
      <c r="N234" s="11"/>
      <c r="O234" s="11"/>
      <c r="P234" s="11"/>
      <c r="Q234" s="13"/>
      <c r="R234" s="11"/>
      <c r="S234" s="11"/>
      <c r="T234" s="11"/>
      <c r="U234" s="11"/>
      <c r="V234" s="11"/>
      <c r="W234" s="11"/>
      <c r="X234" s="11"/>
    </row>
    <row r="235">
      <c r="A235" s="54"/>
      <c r="B235" s="11"/>
      <c r="C235" s="11"/>
      <c r="D235" s="11"/>
      <c r="E235" s="11"/>
      <c r="F235" s="11"/>
      <c r="G235" s="45"/>
      <c r="H235" s="11"/>
      <c r="I235" s="11"/>
      <c r="J235" s="11"/>
      <c r="K235" s="11"/>
      <c r="L235" s="11"/>
      <c r="M235" s="11"/>
      <c r="N235" s="11"/>
      <c r="O235" s="11"/>
      <c r="P235" s="11"/>
      <c r="Q235" s="13"/>
      <c r="R235" s="11"/>
      <c r="S235" s="11"/>
      <c r="T235" s="11"/>
      <c r="U235" s="11"/>
      <c r="V235" s="11"/>
      <c r="W235" s="11"/>
      <c r="X235" s="11"/>
    </row>
    <row r="236">
      <c r="A236" s="54"/>
      <c r="B236" s="11"/>
      <c r="C236" s="11"/>
      <c r="D236" s="11"/>
      <c r="E236" s="11"/>
      <c r="F236" s="11"/>
      <c r="G236" s="45"/>
      <c r="H236" s="11"/>
      <c r="I236" s="11"/>
      <c r="J236" s="11"/>
      <c r="K236" s="11"/>
      <c r="L236" s="11"/>
      <c r="M236" s="11"/>
      <c r="N236" s="11"/>
      <c r="O236" s="11"/>
      <c r="P236" s="11"/>
      <c r="Q236" s="13"/>
      <c r="R236" s="11"/>
      <c r="S236" s="11"/>
      <c r="T236" s="11"/>
      <c r="U236" s="11"/>
      <c r="V236" s="11"/>
      <c r="W236" s="11"/>
      <c r="X236" s="11"/>
    </row>
    <row r="237">
      <c r="A237" s="54"/>
      <c r="B237" s="11"/>
      <c r="C237" s="11"/>
      <c r="D237" s="11"/>
      <c r="E237" s="11"/>
      <c r="F237" s="11"/>
      <c r="G237" s="45"/>
      <c r="H237" s="11"/>
      <c r="I237" s="11"/>
      <c r="J237" s="11"/>
      <c r="K237" s="11"/>
      <c r="L237" s="11"/>
      <c r="M237" s="11"/>
      <c r="N237" s="11"/>
      <c r="O237" s="11"/>
      <c r="P237" s="11"/>
      <c r="Q237" s="13"/>
      <c r="R237" s="11"/>
      <c r="S237" s="11"/>
      <c r="T237" s="11"/>
      <c r="U237" s="11"/>
      <c r="V237" s="11"/>
      <c r="W237" s="11"/>
      <c r="X237" s="11"/>
    </row>
    <row r="238">
      <c r="A238" s="54"/>
      <c r="B238" s="11"/>
      <c r="C238" s="11"/>
      <c r="D238" s="11"/>
      <c r="E238" s="11"/>
      <c r="F238" s="11"/>
      <c r="G238" s="46"/>
      <c r="H238" s="11"/>
      <c r="I238" s="11"/>
      <c r="J238" s="11"/>
      <c r="K238" s="11"/>
      <c r="L238" s="11"/>
      <c r="M238" s="11"/>
      <c r="N238" s="11"/>
      <c r="O238" s="11"/>
      <c r="P238" s="11"/>
      <c r="Q238" s="13"/>
      <c r="R238" s="11"/>
      <c r="S238" s="11"/>
      <c r="T238" s="11"/>
      <c r="U238" s="11"/>
      <c r="V238" s="11"/>
      <c r="W238" s="11"/>
      <c r="X238" s="11"/>
    </row>
    <row r="239">
      <c r="A239" s="54"/>
      <c r="B239" s="11"/>
      <c r="C239" s="11"/>
      <c r="D239" s="11"/>
      <c r="E239" s="11"/>
      <c r="F239" s="11"/>
      <c r="G239" s="46"/>
      <c r="H239" s="11"/>
      <c r="I239" s="11"/>
      <c r="J239" s="11"/>
      <c r="K239" s="11"/>
      <c r="L239" s="11"/>
      <c r="M239" s="11"/>
      <c r="N239" s="11"/>
      <c r="O239" s="11"/>
      <c r="P239" s="11"/>
      <c r="Q239" s="13"/>
      <c r="R239" s="11"/>
      <c r="S239" s="11"/>
      <c r="T239" s="11"/>
      <c r="U239" s="11"/>
      <c r="V239" s="11"/>
      <c r="W239" s="11"/>
      <c r="X239" s="11"/>
    </row>
    <row r="240">
      <c r="A240" s="54"/>
      <c r="B240" s="11"/>
      <c r="C240" s="11"/>
      <c r="D240" s="11"/>
      <c r="E240" s="11"/>
      <c r="F240" s="11"/>
      <c r="G240" s="46"/>
      <c r="H240" s="11"/>
      <c r="I240" s="11"/>
      <c r="J240" s="11"/>
      <c r="K240" s="11"/>
      <c r="L240" s="11"/>
      <c r="M240" s="11"/>
      <c r="N240" s="11"/>
      <c r="O240" s="11"/>
      <c r="P240" s="11"/>
      <c r="Q240" s="13"/>
      <c r="R240" s="11"/>
      <c r="S240" s="11"/>
      <c r="T240" s="11"/>
      <c r="U240" s="11"/>
      <c r="V240" s="11"/>
      <c r="W240" s="11"/>
      <c r="X240" s="11"/>
    </row>
    <row r="241">
      <c r="A241" s="54"/>
      <c r="B241" s="11"/>
      <c r="C241" s="11"/>
      <c r="D241" s="11"/>
      <c r="E241" s="11"/>
      <c r="F241" s="11"/>
      <c r="G241" s="24"/>
      <c r="H241" s="11"/>
      <c r="I241" s="11"/>
      <c r="J241" s="11"/>
      <c r="K241" s="11"/>
      <c r="L241" s="11"/>
      <c r="M241" s="11"/>
      <c r="N241" s="11"/>
      <c r="O241" s="11"/>
      <c r="P241" s="11"/>
      <c r="Q241" s="13"/>
      <c r="R241" s="11"/>
      <c r="S241" s="11"/>
      <c r="T241" s="11"/>
      <c r="U241" s="11"/>
      <c r="V241" s="11"/>
      <c r="W241" s="11"/>
      <c r="X241" s="11"/>
    </row>
    <row r="242">
      <c r="A242" s="54"/>
      <c r="B242" s="11"/>
      <c r="C242" s="11"/>
      <c r="D242" s="11"/>
      <c r="E242" s="11"/>
      <c r="F242" s="11"/>
      <c r="G242" s="24"/>
      <c r="H242" s="11"/>
      <c r="I242" s="11"/>
      <c r="J242" s="11"/>
      <c r="K242" s="11"/>
      <c r="L242" s="11"/>
      <c r="M242" s="11"/>
      <c r="N242" s="11"/>
      <c r="O242" s="11"/>
      <c r="P242" s="11"/>
      <c r="Q242" s="13"/>
      <c r="R242" s="11"/>
      <c r="S242" s="11"/>
      <c r="T242" s="11"/>
      <c r="U242" s="11"/>
      <c r="V242" s="11"/>
      <c r="W242" s="11"/>
      <c r="X242" s="11"/>
    </row>
    <row r="243">
      <c r="A243" s="54"/>
      <c r="B243" s="11"/>
      <c r="C243" s="11"/>
      <c r="D243" s="11"/>
      <c r="E243" s="11"/>
      <c r="F243" s="11"/>
      <c r="G243" s="24"/>
      <c r="H243" s="11"/>
      <c r="I243" s="11"/>
      <c r="J243" s="11"/>
      <c r="K243" s="11"/>
      <c r="L243" s="11"/>
      <c r="M243" s="11"/>
      <c r="N243" s="11"/>
      <c r="O243" s="11"/>
      <c r="P243" s="11"/>
      <c r="Q243" s="13"/>
      <c r="R243" s="11"/>
      <c r="S243" s="11"/>
      <c r="T243" s="11"/>
      <c r="U243" s="11"/>
      <c r="V243" s="11"/>
      <c r="W243" s="11"/>
      <c r="X243" s="11"/>
    </row>
    <row r="244">
      <c r="A244" s="54"/>
      <c r="B244" s="11"/>
      <c r="C244" s="11"/>
      <c r="D244" s="11"/>
      <c r="E244" s="11"/>
      <c r="F244" s="11"/>
      <c r="G244" s="24"/>
      <c r="H244" s="11"/>
      <c r="I244" s="11"/>
      <c r="J244" s="11"/>
      <c r="K244" s="11"/>
      <c r="L244" s="11"/>
      <c r="M244" s="11"/>
      <c r="N244" s="11"/>
      <c r="O244" s="11"/>
      <c r="P244" s="11"/>
      <c r="Q244" s="13"/>
      <c r="R244" s="11"/>
      <c r="S244" s="11"/>
      <c r="T244" s="11"/>
      <c r="U244" s="11"/>
      <c r="V244" s="11"/>
      <c r="W244" s="11"/>
      <c r="X244" s="11"/>
    </row>
    <row r="245">
      <c r="A245" s="54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3"/>
      <c r="R245" s="11"/>
      <c r="S245" s="11"/>
      <c r="T245" s="11"/>
      <c r="U245" s="11"/>
      <c r="V245" s="11"/>
      <c r="W245" s="11"/>
      <c r="X245" s="11"/>
    </row>
    <row r="246">
      <c r="A246" s="54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3"/>
      <c r="R246" s="11"/>
      <c r="S246" s="11"/>
      <c r="T246" s="11"/>
      <c r="U246" s="11"/>
      <c r="V246" s="11"/>
      <c r="W246" s="11"/>
      <c r="X246" s="11"/>
    </row>
    <row r="247">
      <c r="A247" s="54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3"/>
      <c r="R247" s="11"/>
      <c r="S247" s="11"/>
      <c r="T247" s="11"/>
      <c r="U247" s="11"/>
      <c r="V247" s="11"/>
      <c r="W247" s="11"/>
      <c r="X247" s="11"/>
    </row>
    <row r="248">
      <c r="A248" s="54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3"/>
      <c r="R248" s="11"/>
      <c r="S248" s="11"/>
      <c r="T248" s="11"/>
      <c r="U248" s="11"/>
      <c r="V248" s="11"/>
      <c r="W248" s="11"/>
      <c r="X248" s="11"/>
    </row>
    <row r="249">
      <c r="A249" s="54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3"/>
      <c r="R249" s="11"/>
      <c r="S249" s="11"/>
      <c r="T249" s="11"/>
      <c r="U249" s="11"/>
      <c r="V249" s="11"/>
      <c r="W249" s="11"/>
      <c r="X249" s="11"/>
    </row>
    <row r="250">
      <c r="A250" s="54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3"/>
      <c r="R250" s="11"/>
      <c r="S250" s="11"/>
      <c r="T250" s="11"/>
      <c r="U250" s="11"/>
      <c r="V250" s="11"/>
      <c r="W250" s="11"/>
      <c r="X250" s="11"/>
    </row>
    <row r="251">
      <c r="A251" s="54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3"/>
      <c r="R251" s="11"/>
      <c r="S251" s="11"/>
      <c r="T251" s="11"/>
      <c r="U251" s="11"/>
      <c r="V251" s="11"/>
      <c r="W251" s="11"/>
      <c r="X251" s="11"/>
    </row>
    <row r="252">
      <c r="A252" s="54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3"/>
      <c r="R252" s="11"/>
      <c r="S252" s="11"/>
      <c r="T252" s="11"/>
      <c r="U252" s="11"/>
      <c r="V252" s="11"/>
      <c r="W252" s="11"/>
      <c r="X252" s="11"/>
    </row>
    <row r="253">
      <c r="A253" s="54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3"/>
      <c r="R253" s="11"/>
      <c r="S253" s="11"/>
      <c r="T253" s="11"/>
      <c r="U253" s="11"/>
      <c r="V253" s="11"/>
      <c r="W253" s="11"/>
      <c r="X253" s="11"/>
    </row>
    <row r="254">
      <c r="A254" s="54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3"/>
      <c r="R254" s="11"/>
      <c r="S254" s="11"/>
      <c r="T254" s="11"/>
      <c r="U254" s="11"/>
      <c r="V254" s="11"/>
      <c r="W254" s="11"/>
      <c r="X254" s="11"/>
    </row>
    <row r="255">
      <c r="A255" s="54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3"/>
      <c r="R255" s="11"/>
      <c r="S255" s="11"/>
      <c r="T255" s="11"/>
      <c r="U255" s="11"/>
      <c r="V255" s="11"/>
      <c r="W255" s="11"/>
      <c r="X255" s="11"/>
    </row>
    <row r="256">
      <c r="A256" s="54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3"/>
      <c r="R256" s="11"/>
      <c r="S256" s="11"/>
      <c r="T256" s="11"/>
      <c r="U256" s="11"/>
      <c r="V256" s="11"/>
      <c r="W256" s="11"/>
      <c r="X256" s="11"/>
    </row>
    <row r="257">
      <c r="A257" s="54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3"/>
      <c r="R257" s="11"/>
      <c r="S257" s="11"/>
      <c r="T257" s="11"/>
      <c r="U257" s="11"/>
      <c r="V257" s="11"/>
      <c r="W257" s="11"/>
      <c r="X257" s="11"/>
    </row>
    <row r="258">
      <c r="A258" s="54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3"/>
      <c r="R258" s="11"/>
      <c r="S258" s="11"/>
      <c r="T258" s="11"/>
      <c r="U258" s="11"/>
      <c r="V258" s="11"/>
      <c r="W258" s="11"/>
      <c r="X258" s="11"/>
    </row>
    <row r="259">
      <c r="A259" s="54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3"/>
      <c r="R259" s="11"/>
      <c r="S259" s="11"/>
      <c r="T259" s="11"/>
      <c r="U259" s="11"/>
      <c r="V259" s="11"/>
      <c r="W259" s="11"/>
      <c r="X259" s="11"/>
    </row>
    <row r="260">
      <c r="A260" s="54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3"/>
      <c r="R260" s="11"/>
      <c r="S260" s="11"/>
      <c r="T260" s="11"/>
      <c r="U260" s="11"/>
      <c r="V260" s="11"/>
      <c r="W260" s="11"/>
      <c r="X260" s="11"/>
    </row>
    <row r="261">
      <c r="A261" s="54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3"/>
      <c r="R261" s="11"/>
      <c r="S261" s="11"/>
      <c r="T261" s="11"/>
      <c r="U261" s="11"/>
      <c r="V261" s="11"/>
      <c r="W261" s="11"/>
      <c r="X261" s="11"/>
    </row>
    <row r="262">
      <c r="A262" s="54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3"/>
      <c r="R262" s="11"/>
      <c r="S262" s="11"/>
      <c r="T262" s="11"/>
      <c r="U262" s="11"/>
      <c r="V262" s="11"/>
      <c r="W262" s="11"/>
      <c r="X262" s="11"/>
    </row>
    <row r="263">
      <c r="A263" s="54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3"/>
      <c r="R263" s="11"/>
      <c r="S263" s="11"/>
      <c r="T263" s="11"/>
      <c r="U263" s="11"/>
      <c r="V263" s="11"/>
      <c r="W263" s="11"/>
      <c r="X263" s="11"/>
    </row>
    <row r="264">
      <c r="A264" s="54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3"/>
      <c r="R264" s="11"/>
      <c r="S264" s="11"/>
      <c r="T264" s="11"/>
      <c r="U264" s="11"/>
      <c r="V264" s="11"/>
      <c r="W264" s="11"/>
      <c r="X264" s="11"/>
    </row>
    <row r="265">
      <c r="A265" s="54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3"/>
      <c r="R265" s="11"/>
      <c r="S265" s="11"/>
      <c r="T265" s="11"/>
      <c r="U265" s="11"/>
      <c r="V265" s="11"/>
      <c r="W265" s="11"/>
      <c r="X265" s="11"/>
    </row>
    <row r="266">
      <c r="A266" s="54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3"/>
      <c r="R266" s="11"/>
      <c r="S266" s="11"/>
      <c r="T266" s="11"/>
      <c r="U266" s="11"/>
      <c r="V266" s="11"/>
      <c r="W266" s="11"/>
      <c r="X266" s="11"/>
    </row>
    <row r="267">
      <c r="A267" s="54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3"/>
      <c r="R267" s="11"/>
      <c r="S267" s="11"/>
      <c r="T267" s="11"/>
      <c r="U267" s="11"/>
      <c r="V267" s="11"/>
      <c r="W267" s="11"/>
      <c r="X267" s="11"/>
    </row>
    <row r="268">
      <c r="A268" s="54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</row>
    <row r="269">
      <c r="A269" s="54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</row>
    <row r="270">
      <c r="A270" s="54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</row>
    <row r="271">
      <c r="A271" s="54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</row>
    <row r="272">
      <c r="A272" s="54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</row>
    <row r="273">
      <c r="A273" s="54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</row>
    <row r="274">
      <c r="A274" s="54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</row>
    <row r="275">
      <c r="A275" s="54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</row>
    <row r="276">
      <c r="A276" s="54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</row>
    <row r="277">
      <c r="A277" s="54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</row>
    <row r="278">
      <c r="A278" s="54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</row>
    <row r="279">
      <c r="A279" s="54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</row>
    <row r="280">
      <c r="A280" s="54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</row>
    <row r="281">
      <c r="A281" s="54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</row>
    <row r="282">
      <c r="A282" s="54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</row>
    <row r="283">
      <c r="A283" s="54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</row>
    <row r="284">
      <c r="A284" s="54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</row>
    <row r="285">
      <c r="A285" s="54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</row>
  </sheetData>
  <hyperlinks>
    <hyperlink r:id="rId2" ref="S5"/>
    <hyperlink r:id="rId3" ref="S6"/>
    <hyperlink r:id="rId4" ref="S7"/>
    <hyperlink r:id="rId5" ref="S8"/>
    <hyperlink r:id="rId6" ref="S9"/>
    <hyperlink r:id="rId7" ref="S10"/>
    <hyperlink r:id="rId8" ref="S11"/>
    <hyperlink r:id="rId9" ref="S12"/>
    <hyperlink r:id="rId10" ref="S13"/>
    <hyperlink r:id="rId11" ref="S14"/>
    <hyperlink r:id="rId12" ref="S15"/>
    <hyperlink r:id="rId13" ref="S16"/>
    <hyperlink r:id="rId14" ref="S17"/>
    <hyperlink r:id="rId15" ref="S18"/>
    <hyperlink r:id="rId16" ref="S19"/>
    <hyperlink r:id="rId17" ref="S20"/>
    <hyperlink r:id="rId18" ref="S22"/>
    <hyperlink r:id="rId19" ref="S23"/>
    <hyperlink r:id="rId20" ref="S24"/>
    <hyperlink r:id="rId21" ref="S25"/>
    <hyperlink r:id="rId22" ref="S26"/>
    <hyperlink r:id="rId23" ref="S27"/>
    <hyperlink r:id="rId24" ref="S28"/>
    <hyperlink r:id="rId25" ref="S29"/>
    <hyperlink r:id="rId26" ref="S30"/>
    <hyperlink r:id="rId27" ref="S31"/>
    <hyperlink r:id="rId28" ref="S32"/>
    <hyperlink r:id="rId29" ref="S34"/>
    <hyperlink r:id="rId30" ref="S35"/>
    <hyperlink r:id="rId31" ref="S36"/>
    <hyperlink r:id="rId32" ref="S37"/>
    <hyperlink r:id="rId33" ref="S38"/>
    <hyperlink r:id="rId34" ref="S39"/>
    <hyperlink r:id="rId35" ref="S40"/>
    <hyperlink r:id="rId36" ref="S41"/>
    <hyperlink r:id="rId37" ref="S43"/>
    <hyperlink r:id="rId38" ref="S44"/>
    <hyperlink r:id="rId39" ref="S45"/>
    <hyperlink r:id="rId40" ref="S46"/>
    <hyperlink r:id="rId41" ref="S47"/>
    <hyperlink r:id="rId42" ref="S48"/>
    <hyperlink r:id="rId43" ref="S49"/>
    <hyperlink r:id="rId44" ref="S50"/>
    <hyperlink r:id="rId45" ref="S51"/>
    <hyperlink r:id="rId46" ref="S53"/>
    <hyperlink r:id="rId47" ref="S54"/>
    <hyperlink r:id="rId48" ref="S55"/>
    <hyperlink r:id="rId49" ref="S56"/>
    <hyperlink r:id="rId50" ref="S57"/>
    <hyperlink r:id="rId51" ref="S58"/>
    <hyperlink r:id="rId52" ref="S59"/>
    <hyperlink r:id="rId53" ref="S60"/>
    <hyperlink r:id="rId54" ref="S61"/>
    <hyperlink r:id="rId55" ref="S62"/>
    <hyperlink r:id="rId56" ref="S63"/>
    <hyperlink r:id="rId57" ref="S64"/>
    <hyperlink r:id="rId58" ref="S65"/>
    <hyperlink r:id="rId59" ref="S67"/>
    <hyperlink r:id="rId60" ref="S68"/>
    <hyperlink r:id="rId61" ref="S69"/>
    <hyperlink r:id="rId62" ref="S70"/>
    <hyperlink r:id="rId63" ref="S71"/>
    <hyperlink r:id="rId64" ref="S72"/>
    <hyperlink r:id="rId65" ref="S73"/>
    <hyperlink r:id="rId66" ref="S74"/>
    <hyperlink r:id="rId67" ref="S75"/>
    <hyperlink r:id="rId68" ref="S77"/>
    <hyperlink r:id="rId69" ref="S78"/>
    <hyperlink r:id="rId70" ref="S79"/>
    <hyperlink r:id="rId71" ref="S80"/>
    <hyperlink r:id="rId72" ref="S81"/>
    <hyperlink r:id="rId73" ref="S82"/>
    <hyperlink r:id="rId74" ref="S83"/>
    <hyperlink r:id="rId75" ref="S84"/>
    <hyperlink r:id="rId76" ref="S85"/>
    <hyperlink r:id="rId77" ref="S86"/>
    <hyperlink r:id="rId78" ref="S87"/>
    <hyperlink r:id="rId79" ref="S88"/>
    <hyperlink r:id="rId80" ref="S90"/>
    <hyperlink r:id="rId81" ref="S91"/>
    <hyperlink r:id="rId82" ref="S92"/>
    <hyperlink r:id="rId83" ref="S93"/>
    <hyperlink r:id="rId84" ref="S94"/>
    <hyperlink r:id="rId85" ref="S95"/>
    <hyperlink r:id="rId86" ref="S96"/>
    <hyperlink r:id="rId87" ref="S97"/>
    <hyperlink r:id="rId88" ref="S98"/>
    <hyperlink r:id="rId89" ref="S99"/>
    <hyperlink r:id="rId90" ref="S100"/>
    <hyperlink r:id="rId91" ref="S102"/>
    <hyperlink r:id="rId92" ref="S103"/>
    <hyperlink r:id="rId93" ref="S104"/>
    <hyperlink r:id="rId94" ref="S105"/>
    <hyperlink r:id="rId95" ref="S106"/>
    <hyperlink r:id="rId96" ref="S107"/>
    <hyperlink r:id="rId97" ref="S108"/>
    <hyperlink r:id="rId98" ref="S109"/>
    <hyperlink r:id="rId99" ref="S110"/>
    <hyperlink r:id="rId100" ref="S111"/>
    <hyperlink r:id="rId101" ref="S112"/>
    <hyperlink r:id="rId102" ref="S113"/>
    <hyperlink r:id="rId103" ref="S114"/>
    <hyperlink r:id="rId104" ref="S115"/>
    <hyperlink r:id="rId105" ref="S116"/>
    <hyperlink r:id="rId106" ref="S117"/>
    <hyperlink r:id="rId107" ref="S118"/>
    <hyperlink r:id="rId108" ref="S120"/>
    <hyperlink r:id="rId109" ref="S121"/>
    <hyperlink r:id="rId110" ref="S122"/>
    <hyperlink r:id="rId111" ref="S123"/>
    <hyperlink r:id="rId112" ref="S124"/>
    <hyperlink r:id="rId113" ref="S125"/>
    <hyperlink r:id="rId114" ref="S126"/>
    <hyperlink r:id="rId115" ref="S127"/>
    <hyperlink r:id="rId116" ref="S128"/>
    <hyperlink r:id="rId117" ref="S129"/>
    <hyperlink r:id="rId118" ref="S130"/>
    <hyperlink r:id="rId119" ref="S131"/>
    <hyperlink r:id="rId120" ref="S133"/>
    <hyperlink r:id="rId121" ref="S134"/>
    <hyperlink r:id="rId122" ref="S135"/>
    <hyperlink r:id="rId123" ref="S136"/>
    <hyperlink r:id="rId124" ref="S137"/>
    <hyperlink r:id="rId125" ref="S138"/>
    <hyperlink r:id="rId126" ref="S139"/>
    <hyperlink r:id="rId127" ref="S140"/>
    <hyperlink r:id="rId128" ref="S141"/>
    <hyperlink r:id="rId129" ref="S142"/>
    <hyperlink r:id="rId130" ref="S143"/>
    <hyperlink r:id="rId131" ref="S144"/>
    <hyperlink r:id="rId132" ref="S145"/>
    <hyperlink r:id="rId133" ref="S148"/>
    <hyperlink r:id="rId134" ref="S149"/>
    <hyperlink r:id="rId135" ref="S150"/>
    <hyperlink r:id="rId136" ref="S151"/>
    <hyperlink r:id="rId137" ref="S152"/>
    <hyperlink r:id="rId138" ref="S153"/>
    <hyperlink r:id="rId139" ref="S154"/>
    <hyperlink r:id="rId140" ref="S155"/>
    <hyperlink r:id="rId141" ref="S156"/>
    <hyperlink r:id="rId142" ref="S158"/>
    <hyperlink r:id="rId143" ref="S159"/>
    <hyperlink r:id="rId144" ref="S160"/>
    <hyperlink r:id="rId145" ref="S161"/>
    <hyperlink r:id="rId146" ref="S167"/>
    <hyperlink r:id="rId147" ref="S168"/>
    <hyperlink r:id="rId148" ref="S169"/>
    <hyperlink r:id="rId149" ref="S170"/>
    <hyperlink r:id="rId150" ref="S171"/>
    <hyperlink r:id="rId151" ref="S172"/>
    <hyperlink r:id="rId152" ref="S173"/>
    <hyperlink r:id="rId153" ref="S175"/>
    <hyperlink r:id="rId154" ref="S176"/>
    <hyperlink r:id="rId155" ref="S177"/>
    <hyperlink r:id="rId156" ref="S178"/>
    <hyperlink r:id="rId157" ref="S179"/>
    <hyperlink r:id="rId158" ref="S180"/>
    <hyperlink r:id="rId159" ref="S181"/>
    <hyperlink r:id="rId160" ref="S182"/>
    <hyperlink r:id="rId161" ref="S183"/>
    <hyperlink r:id="rId162" ref="S184"/>
    <hyperlink r:id="rId163" ref="S185"/>
    <hyperlink r:id="rId164" ref="S189"/>
    <hyperlink r:id="rId165" ref="S190"/>
    <hyperlink r:id="rId166" ref="S191"/>
    <hyperlink r:id="rId167" ref="S192"/>
    <hyperlink r:id="rId168" ref="S193"/>
    <hyperlink r:id="rId169" ref="S194"/>
    <hyperlink r:id="rId170" ref="S195"/>
    <hyperlink r:id="rId171" ref="S196"/>
  </hyperlinks>
  <drawing r:id="rId172"/>
  <legacyDrawing r:id="rId17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0"/>
    <col customWidth="1" min="2" max="2" width="37.0"/>
    <col customWidth="1" min="3" max="3" width="46.71"/>
    <col customWidth="1" min="4" max="4" width="13.0"/>
    <col customWidth="1" min="5" max="5" width="9.71"/>
    <col customWidth="1" min="6" max="6" width="9.0"/>
    <col customWidth="1" min="7" max="7" width="9.71"/>
    <col customWidth="1" min="8" max="8" width="8.43"/>
    <col customWidth="1" min="9" max="9" width="7.57"/>
    <col customWidth="1" min="10" max="10" width="6.14"/>
    <col customWidth="1" min="11" max="11" width="6.57"/>
    <col customWidth="1" min="12" max="12" width="7.43"/>
    <col customWidth="1" min="13" max="16" width="9.29"/>
    <col customWidth="1" min="17" max="17" width="17.14"/>
    <col customWidth="1" min="18" max="18" width="28.0"/>
    <col customWidth="1" min="19" max="19" width="56.0"/>
    <col customWidth="1" min="20" max="20" width="41.71"/>
    <col customWidth="1" min="21" max="21" width="25.14"/>
  </cols>
  <sheetData>
    <row r="1">
      <c r="A1" s="1" t="s">
        <v>0</v>
      </c>
      <c r="B1" s="2" t="s">
        <v>1</v>
      </c>
      <c r="C1" s="2" t="s">
        <v>2</v>
      </c>
      <c r="D1" s="3" t="s">
        <v>594</v>
      </c>
      <c r="E1" s="2" t="s">
        <v>4</v>
      </c>
      <c r="F1" s="3" t="s">
        <v>5</v>
      </c>
      <c r="G1" s="3" t="s">
        <v>1653</v>
      </c>
      <c r="H1" s="3" t="s">
        <v>7</v>
      </c>
      <c r="I1" s="3" t="s">
        <v>8</v>
      </c>
      <c r="J1" s="2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3" t="s">
        <v>16</v>
      </c>
      <c r="R1" s="3" t="s">
        <v>17</v>
      </c>
      <c r="S1" s="3" t="s">
        <v>18</v>
      </c>
      <c r="T1" s="8"/>
      <c r="U1" s="8"/>
      <c r="V1" s="3"/>
      <c r="W1" s="3"/>
      <c r="X1" s="9"/>
    </row>
    <row r="2">
      <c r="A2" s="78"/>
      <c r="B2" s="12"/>
      <c r="C2" s="12"/>
      <c r="D2" s="81" t="s">
        <v>1654</v>
      </c>
      <c r="E2" s="11"/>
      <c r="F2" s="11"/>
      <c r="G2" s="11"/>
      <c r="H2" s="11"/>
      <c r="I2" s="11"/>
      <c r="J2" s="11"/>
      <c r="K2" s="11"/>
      <c r="L2" s="11"/>
      <c r="M2" s="12" t="s">
        <v>1655</v>
      </c>
      <c r="N2" s="12" t="s">
        <v>1656</v>
      </c>
      <c r="O2" s="12" t="s">
        <v>1657</v>
      </c>
      <c r="P2" s="12" t="s">
        <v>1658</v>
      </c>
      <c r="Q2" s="13"/>
      <c r="R2" s="13"/>
      <c r="S2" s="11"/>
      <c r="T2" s="11"/>
      <c r="U2" s="11"/>
      <c r="V2" s="11"/>
      <c r="W2" s="11"/>
      <c r="X2" s="11"/>
    </row>
    <row r="3">
      <c r="A3" s="2"/>
      <c r="B3" s="11"/>
      <c r="C3" s="12"/>
      <c r="D3" s="12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3"/>
      <c r="R3" s="13"/>
      <c r="S3" s="11"/>
      <c r="T3" s="11"/>
      <c r="U3" s="11"/>
      <c r="V3" s="11"/>
      <c r="W3" s="11"/>
      <c r="X3" s="11"/>
    </row>
    <row r="4">
      <c r="A4" s="14" t="s">
        <v>26</v>
      </c>
      <c r="B4" s="15"/>
      <c r="C4" s="12"/>
      <c r="D4" s="12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3"/>
      <c r="R4" s="13"/>
      <c r="S4" s="11"/>
      <c r="T4" s="11"/>
      <c r="U4" s="11"/>
      <c r="V4" s="11"/>
      <c r="W4" s="11"/>
      <c r="X4" s="11"/>
    </row>
    <row r="5">
      <c r="A5" s="11"/>
      <c r="B5" s="12" t="s">
        <v>1659</v>
      </c>
      <c r="C5" s="16" t="s">
        <v>28</v>
      </c>
      <c r="D5" s="20">
        <f t="shared" ref="D5:D13" si="1">ROUND((E5*0.05)+(F5*1)+(G5*0.81)+(H5*0.24)+(I5*0.6)+(J5*0)+(K5*1.35)+(L5*0.81)+(M5*16)+(N5*10)+(O5*10)+(P5*10), 2)</f>
        <v>124.59</v>
      </c>
      <c r="E5" s="12">
        <v>15.0</v>
      </c>
      <c r="F5" s="12">
        <v>15.0</v>
      </c>
      <c r="G5" s="12">
        <v>79.0</v>
      </c>
      <c r="H5" s="12"/>
      <c r="I5" s="12"/>
      <c r="J5" s="12"/>
      <c r="K5" s="12">
        <v>11.0</v>
      </c>
      <c r="L5" s="12"/>
      <c r="M5" s="12"/>
      <c r="N5" s="12">
        <v>1.0</v>
      </c>
      <c r="O5" s="12">
        <v>1.0</v>
      </c>
      <c r="P5" s="12">
        <v>1.0</v>
      </c>
      <c r="Q5" s="18" t="s">
        <v>188</v>
      </c>
      <c r="R5" s="18" t="s">
        <v>1660</v>
      </c>
      <c r="S5" s="19" t="s">
        <v>1661</v>
      </c>
      <c r="T5" s="11"/>
      <c r="U5" s="11"/>
      <c r="V5" s="11"/>
      <c r="W5" s="11"/>
      <c r="X5" s="11"/>
    </row>
    <row r="6">
      <c r="A6" s="11"/>
      <c r="B6" s="12" t="s">
        <v>1662</v>
      </c>
      <c r="C6" s="16" t="s">
        <v>38</v>
      </c>
      <c r="D6" s="20">
        <f t="shared" si="1"/>
        <v>169.19</v>
      </c>
      <c r="E6" s="12">
        <v>14.0</v>
      </c>
      <c r="F6" s="12">
        <v>38.0</v>
      </c>
      <c r="G6" s="12">
        <v>101.0</v>
      </c>
      <c r="H6" s="12"/>
      <c r="I6" s="12"/>
      <c r="J6" s="12"/>
      <c r="K6" s="12"/>
      <c r="L6" s="12">
        <v>28.0</v>
      </c>
      <c r="M6" s="12">
        <v>1.0</v>
      </c>
      <c r="N6" s="12"/>
      <c r="O6" s="12"/>
      <c r="P6" s="12">
        <v>1.0</v>
      </c>
      <c r="Q6" s="18" t="s">
        <v>1663</v>
      </c>
      <c r="R6" s="18" t="s">
        <v>553</v>
      </c>
      <c r="S6" s="19" t="s">
        <v>1664</v>
      </c>
      <c r="T6" s="11"/>
      <c r="U6" s="11"/>
      <c r="V6" s="11"/>
      <c r="W6" s="11"/>
      <c r="X6" s="11"/>
    </row>
    <row r="7">
      <c r="A7" s="20" t="s">
        <v>46</v>
      </c>
      <c r="B7" s="12" t="s">
        <v>1667</v>
      </c>
      <c r="C7" s="12" t="s">
        <v>55</v>
      </c>
      <c r="D7" s="20">
        <f t="shared" si="1"/>
        <v>117.83</v>
      </c>
      <c r="E7" s="12">
        <v>12.0</v>
      </c>
      <c r="F7" s="12">
        <v>24.0</v>
      </c>
      <c r="G7" s="12">
        <v>57.0</v>
      </c>
      <c r="H7" s="12"/>
      <c r="I7" s="12"/>
      <c r="J7" s="12"/>
      <c r="K7" s="12"/>
      <c r="L7" s="12">
        <v>26.0</v>
      </c>
      <c r="M7" s="12">
        <v>1.0</v>
      </c>
      <c r="N7" s="12"/>
      <c r="O7" s="12"/>
      <c r="P7" s="12">
        <v>1.0</v>
      </c>
      <c r="Q7" s="18" t="s">
        <v>52</v>
      </c>
      <c r="R7" s="18"/>
      <c r="S7" s="19" t="s">
        <v>1669</v>
      </c>
      <c r="T7" s="11"/>
      <c r="U7" s="11"/>
      <c r="V7" s="11"/>
      <c r="W7" s="11"/>
      <c r="X7" s="11"/>
    </row>
    <row r="8">
      <c r="A8" s="21"/>
      <c r="B8" s="12" t="s">
        <v>1672</v>
      </c>
      <c r="C8" s="12" t="s">
        <v>237</v>
      </c>
      <c r="D8" s="20">
        <f t="shared" si="1"/>
        <v>113.25</v>
      </c>
      <c r="E8" s="12">
        <v>24.0</v>
      </c>
      <c r="F8" s="12">
        <v>27.0</v>
      </c>
      <c r="G8" s="12">
        <v>73.0</v>
      </c>
      <c r="H8" s="12"/>
      <c r="I8" s="12"/>
      <c r="J8" s="12"/>
      <c r="K8" s="12"/>
      <c r="L8" s="12">
        <v>32.0</v>
      </c>
      <c r="M8" s="12"/>
      <c r="N8" s="12"/>
      <c r="O8" s="12"/>
      <c r="P8" s="12"/>
      <c r="Q8" s="18"/>
      <c r="R8" s="18"/>
      <c r="S8" s="19" t="s">
        <v>1673</v>
      </c>
      <c r="T8" s="11"/>
      <c r="U8" s="11"/>
      <c r="V8" s="11"/>
      <c r="W8" s="11"/>
      <c r="X8" s="11"/>
    </row>
    <row r="9">
      <c r="A9" s="20"/>
      <c r="B9" s="12" t="s">
        <v>1675</v>
      </c>
      <c r="C9" s="12" t="s">
        <v>1676</v>
      </c>
      <c r="D9" s="20">
        <f t="shared" si="1"/>
        <v>112.38</v>
      </c>
      <c r="E9" s="12">
        <v>21.0</v>
      </c>
      <c r="F9" s="12">
        <v>36.0</v>
      </c>
      <c r="G9" s="12">
        <v>79.0</v>
      </c>
      <c r="H9" s="12"/>
      <c r="I9" s="12"/>
      <c r="J9" s="12"/>
      <c r="K9" s="12"/>
      <c r="L9" s="12">
        <v>14.0</v>
      </c>
      <c r="M9" s="12"/>
      <c r="N9" s="12"/>
      <c r="O9" s="12"/>
      <c r="P9" s="12"/>
      <c r="Q9" s="18"/>
      <c r="R9" s="18"/>
      <c r="S9" s="19" t="s">
        <v>1677</v>
      </c>
      <c r="T9" s="11"/>
      <c r="U9" s="11"/>
      <c r="V9" s="11"/>
      <c r="W9" s="11"/>
      <c r="X9" s="11"/>
    </row>
    <row r="10">
      <c r="A10" s="20"/>
      <c r="B10" s="12" t="s">
        <v>1679</v>
      </c>
      <c r="C10" s="12" t="s">
        <v>1032</v>
      </c>
      <c r="D10" s="20">
        <f t="shared" si="1"/>
        <v>101.05</v>
      </c>
      <c r="E10" s="12">
        <v>22.0</v>
      </c>
      <c r="F10" s="12">
        <v>23.0</v>
      </c>
      <c r="G10" s="12">
        <v>66.0</v>
      </c>
      <c r="H10" s="12"/>
      <c r="I10" s="12"/>
      <c r="J10" s="12"/>
      <c r="K10" s="12"/>
      <c r="L10" s="12">
        <v>29.0</v>
      </c>
      <c r="M10" s="12"/>
      <c r="N10" s="12"/>
      <c r="O10" s="12"/>
      <c r="P10" s="12"/>
      <c r="Q10" s="18"/>
      <c r="R10" s="18"/>
      <c r="S10" s="19" t="s">
        <v>1680</v>
      </c>
      <c r="T10" s="11"/>
      <c r="U10" s="11"/>
      <c r="V10" s="11"/>
      <c r="W10" s="11"/>
      <c r="X10" s="11"/>
    </row>
    <row r="11">
      <c r="A11" s="20" t="s">
        <v>43</v>
      </c>
      <c r="B11" s="12" t="s">
        <v>1684</v>
      </c>
      <c r="C11" s="12" t="s">
        <v>45</v>
      </c>
      <c r="D11" s="20">
        <f t="shared" si="1"/>
        <v>95.55</v>
      </c>
      <c r="E11" s="12">
        <v>60.0</v>
      </c>
      <c r="F11" s="12">
        <v>22.0</v>
      </c>
      <c r="G11" s="12">
        <v>55.0</v>
      </c>
      <c r="H11" s="12"/>
      <c r="I11" s="12"/>
      <c r="J11" s="12"/>
      <c r="K11" s="12"/>
      <c r="L11" s="12"/>
      <c r="M11" s="12">
        <v>1.0</v>
      </c>
      <c r="N11" s="12">
        <v>1.0</v>
      </c>
      <c r="O11" s="12"/>
      <c r="P11" s="12"/>
      <c r="Q11" s="18" t="s">
        <v>49</v>
      </c>
      <c r="R11" s="18" t="s">
        <v>50</v>
      </c>
      <c r="S11" s="19" t="s">
        <v>1685</v>
      </c>
      <c r="T11" s="11"/>
      <c r="U11" s="11"/>
      <c r="V11" s="11"/>
      <c r="W11" s="11"/>
      <c r="X11" s="11"/>
    </row>
    <row r="12">
      <c r="A12" s="20"/>
      <c r="B12" s="12" t="s">
        <v>584</v>
      </c>
      <c r="C12" s="12" t="s">
        <v>1687</v>
      </c>
      <c r="D12" s="20">
        <f t="shared" si="1"/>
        <v>86.19</v>
      </c>
      <c r="E12" s="12">
        <v>12.0</v>
      </c>
      <c r="F12" s="12">
        <v>15.0</v>
      </c>
      <c r="G12" s="12">
        <v>35.0</v>
      </c>
      <c r="H12" s="12">
        <v>24.0</v>
      </c>
      <c r="I12" s="12"/>
      <c r="J12" s="12"/>
      <c r="K12" s="12"/>
      <c r="L12" s="12">
        <v>8.0</v>
      </c>
      <c r="M12" s="12"/>
      <c r="N12" s="12"/>
      <c r="O12" s="12">
        <v>1.0</v>
      </c>
      <c r="P12" s="12">
        <v>2.0</v>
      </c>
      <c r="Q12" s="18" t="s">
        <v>1688</v>
      </c>
      <c r="R12" s="18"/>
      <c r="S12" s="19" t="s">
        <v>59</v>
      </c>
      <c r="T12" s="11"/>
      <c r="U12" s="11"/>
      <c r="V12" s="11"/>
      <c r="W12" s="11"/>
      <c r="X12" s="11"/>
    </row>
    <row r="13">
      <c r="A13" s="20"/>
      <c r="B13" s="12" t="s">
        <v>1691</v>
      </c>
      <c r="C13" s="12" t="s">
        <v>1692</v>
      </c>
      <c r="D13" s="20">
        <f t="shared" si="1"/>
        <v>62.02</v>
      </c>
      <c r="E13" s="12">
        <v>16.0</v>
      </c>
      <c r="F13" s="12">
        <v>11.0</v>
      </c>
      <c r="G13" s="12">
        <v>46.0</v>
      </c>
      <c r="H13" s="12"/>
      <c r="I13" s="12"/>
      <c r="J13" s="12"/>
      <c r="K13" s="12"/>
      <c r="L13" s="12">
        <v>16.0</v>
      </c>
      <c r="M13" s="12"/>
      <c r="N13" s="12"/>
      <c r="O13" s="12"/>
      <c r="P13" s="12"/>
      <c r="Q13" s="18"/>
      <c r="R13" s="18"/>
      <c r="S13" s="19" t="s">
        <v>1693</v>
      </c>
      <c r="T13" s="11"/>
      <c r="U13" s="11"/>
      <c r="V13" s="11"/>
      <c r="W13" s="11"/>
      <c r="X13" s="11"/>
    </row>
    <row r="14">
      <c r="A14" s="2" t="s">
        <v>84</v>
      </c>
      <c r="B14" s="11"/>
      <c r="C14" s="11"/>
      <c r="D14" s="20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3"/>
      <c r="R14" s="13"/>
      <c r="S14" s="22"/>
      <c r="T14" s="11"/>
      <c r="U14" s="11"/>
      <c r="V14" s="11"/>
      <c r="W14" s="11"/>
      <c r="X14" s="11"/>
    </row>
    <row r="15">
      <c r="A15" s="11"/>
      <c r="B15" s="12" t="s">
        <v>1694</v>
      </c>
      <c r="C15" s="12" t="s">
        <v>1695</v>
      </c>
      <c r="D15" s="20">
        <f t="shared" ref="D15:D21" si="2">ROUND((E15*0.05)+(F15*1)+(G15*0.81)+(H15*0.24)+(I15*0.6)+(J15*0)+(K15*1.35)+(L15*0.81)+(M15*16)+(N15*10)+(O15*10)+(P15*10), 2)</f>
        <v>67.65</v>
      </c>
      <c r="E15" s="12"/>
      <c r="F15" s="12">
        <v>15.0</v>
      </c>
      <c r="G15" s="12">
        <v>55.0</v>
      </c>
      <c r="H15" s="12"/>
      <c r="I15" s="12"/>
      <c r="J15" s="12"/>
      <c r="K15" s="12"/>
      <c r="L15" s="12">
        <v>10.0</v>
      </c>
      <c r="M15" s="12"/>
      <c r="N15" s="12"/>
      <c r="O15" s="12"/>
      <c r="P15" s="12"/>
      <c r="Q15" s="18"/>
      <c r="R15" s="23"/>
      <c r="S15" s="19" t="s">
        <v>1698</v>
      </c>
      <c r="T15" s="12"/>
      <c r="U15" s="11"/>
      <c r="V15" s="11"/>
      <c r="W15" s="11"/>
      <c r="X15" s="11"/>
      <c r="Y15" s="11"/>
    </row>
    <row r="16">
      <c r="A16" s="11"/>
      <c r="B16" s="12" t="s">
        <v>1702</v>
      </c>
      <c r="C16" s="12" t="s">
        <v>98</v>
      </c>
      <c r="D16" s="20">
        <f t="shared" si="2"/>
        <v>66.38</v>
      </c>
      <c r="E16" s="12">
        <v>22.0</v>
      </c>
      <c r="F16" s="12">
        <v>21.0</v>
      </c>
      <c r="G16" s="12">
        <v>48.0</v>
      </c>
      <c r="H16" s="12"/>
      <c r="I16" s="12"/>
      <c r="J16" s="12"/>
      <c r="K16" s="12">
        <v>4.0</v>
      </c>
      <c r="L16" s="12"/>
      <c r="M16" s="12"/>
      <c r="N16" s="12"/>
      <c r="O16" s="12"/>
      <c r="P16" s="12"/>
      <c r="Q16" s="18"/>
      <c r="R16" s="23"/>
      <c r="S16" s="19" t="s">
        <v>1703</v>
      </c>
      <c r="T16" s="12"/>
      <c r="U16" s="11"/>
      <c r="V16" s="11"/>
      <c r="W16" s="11"/>
      <c r="X16" s="11"/>
      <c r="Y16" s="11"/>
    </row>
    <row r="17">
      <c r="A17" s="11"/>
      <c r="B17" s="24" t="s">
        <v>1704</v>
      </c>
      <c r="C17" s="24" t="s">
        <v>1705</v>
      </c>
      <c r="D17" s="20">
        <f t="shared" si="2"/>
        <v>62.68</v>
      </c>
      <c r="E17" s="24">
        <v>14.0</v>
      </c>
      <c r="F17" s="24">
        <v>15.0</v>
      </c>
      <c r="G17" s="24">
        <v>40.0</v>
      </c>
      <c r="H17" s="24"/>
      <c r="I17" s="24"/>
      <c r="J17" s="24"/>
      <c r="K17" s="24"/>
      <c r="L17" s="24">
        <v>18.0</v>
      </c>
      <c r="M17" s="24"/>
      <c r="N17" s="24"/>
      <c r="O17" s="24"/>
      <c r="P17" s="24"/>
      <c r="Q17" s="25"/>
      <c r="R17" s="23"/>
      <c r="S17" s="26" t="s">
        <v>1707</v>
      </c>
      <c r="T17" s="27"/>
      <c r="U17" s="11"/>
      <c r="V17" s="11"/>
      <c r="W17" s="11"/>
      <c r="X17" s="11"/>
      <c r="Y17" s="11"/>
    </row>
    <row r="18">
      <c r="A18" s="11"/>
      <c r="B18" s="12" t="s">
        <v>1708</v>
      </c>
      <c r="C18" s="12" t="s">
        <v>55</v>
      </c>
      <c r="D18" s="20">
        <f t="shared" si="2"/>
        <v>59.87</v>
      </c>
      <c r="E18" s="12">
        <v>15.0</v>
      </c>
      <c r="F18" s="12">
        <v>17.0</v>
      </c>
      <c r="G18" s="12">
        <v>35.0</v>
      </c>
      <c r="H18" s="12"/>
      <c r="I18" s="12"/>
      <c r="J18" s="12"/>
      <c r="K18" s="12"/>
      <c r="L18" s="12">
        <v>17.0</v>
      </c>
      <c r="M18" s="12"/>
      <c r="N18" s="12"/>
      <c r="O18" s="12"/>
      <c r="P18" s="12"/>
      <c r="Q18" s="18"/>
      <c r="R18" s="23"/>
      <c r="S18" s="19" t="s">
        <v>1711</v>
      </c>
      <c r="T18" s="11"/>
      <c r="U18" s="11"/>
      <c r="V18" s="11"/>
      <c r="W18" s="11"/>
      <c r="X18" s="11"/>
      <c r="Y18" s="11"/>
    </row>
    <row r="19">
      <c r="A19" s="11"/>
      <c r="B19" s="24" t="s">
        <v>1712</v>
      </c>
      <c r="C19" s="24" t="s">
        <v>335</v>
      </c>
      <c r="D19" s="20">
        <f t="shared" si="2"/>
        <v>55.08</v>
      </c>
      <c r="E19" s="24"/>
      <c r="F19" s="24"/>
      <c r="G19" s="24">
        <v>53.0</v>
      </c>
      <c r="H19" s="24"/>
      <c r="I19" s="24"/>
      <c r="J19" s="24"/>
      <c r="K19" s="24">
        <v>9.0</v>
      </c>
      <c r="L19" s="24"/>
      <c r="M19" s="24"/>
      <c r="N19" s="24"/>
      <c r="O19" s="24"/>
      <c r="P19" s="24"/>
      <c r="Q19" s="25"/>
      <c r="R19" s="23"/>
      <c r="S19" s="26" t="s">
        <v>1714</v>
      </c>
      <c r="T19" s="27"/>
      <c r="U19" s="11"/>
      <c r="V19" s="11"/>
      <c r="W19" s="11"/>
      <c r="X19" s="11"/>
      <c r="Y19" s="11"/>
    </row>
    <row r="20">
      <c r="A20" s="11"/>
      <c r="B20" s="12" t="s">
        <v>85</v>
      </c>
      <c r="C20" s="12" t="s">
        <v>86</v>
      </c>
      <c r="D20" s="20">
        <f t="shared" si="2"/>
        <v>48.45</v>
      </c>
      <c r="E20" s="12">
        <v>31.0</v>
      </c>
      <c r="F20" s="12">
        <v>12.0</v>
      </c>
      <c r="G20" s="12">
        <v>26.0</v>
      </c>
      <c r="H20" s="12">
        <v>16.0</v>
      </c>
      <c r="I20" s="12"/>
      <c r="J20" s="12"/>
      <c r="K20" s="12"/>
      <c r="L20" s="12"/>
      <c r="M20" s="12"/>
      <c r="N20" s="12"/>
      <c r="O20" s="12">
        <v>1.0</v>
      </c>
      <c r="P20" s="12"/>
      <c r="Q20" s="18" t="s">
        <v>89</v>
      </c>
      <c r="R20" s="23"/>
      <c r="S20" s="19" t="s">
        <v>90</v>
      </c>
      <c r="T20" s="12"/>
      <c r="U20" s="11"/>
      <c r="V20" s="11"/>
      <c r="W20" s="11"/>
      <c r="X20" s="11"/>
      <c r="Y20" s="11"/>
    </row>
    <row r="21">
      <c r="A21" s="11"/>
      <c r="B21" s="12" t="s">
        <v>628</v>
      </c>
      <c r="C21" s="12" t="s">
        <v>442</v>
      </c>
      <c r="D21" s="20">
        <f t="shared" si="2"/>
        <v>36.53</v>
      </c>
      <c r="E21" s="12">
        <v>18.0</v>
      </c>
      <c r="F21" s="12">
        <v>17.0</v>
      </c>
      <c r="G21" s="12">
        <v>23.0</v>
      </c>
      <c r="H21" s="12"/>
      <c r="I21" s="12"/>
      <c r="J21" s="12"/>
      <c r="K21" s="12"/>
      <c r="L21" s="12"/>
      <c r="M21" s="12"/>
      <c r="N21" s="12"/>
      <c r="O21" s="12"/>
      <c r="P21" s="12"/>
      <c r="Q21" s="18"/>
      <c r="R21" s="28" t="s">
        <v>1717</v>
      </c>
      <c r="S21" s="19" t="s">
        <v>634</v>
      </c>
      <c r="T21" s="11"/>
      <c r="U21" s="11"/>
      <c r="V21" s="11"/>
      <c r="W21" s="11"/>
      <c r="X21" s="11"/>
      <c r="Y21" s="11"/>
    </row>
    <row r="22">
      <c r="A22" s="2" t="s">
        <v>116</v>
      </c>
      <c r="B22" s="11"/>
      <c r="C22" s="11"/>
      <c r="D22" s="20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3"/>
      <c r="R22" s="13"/>
      <c r="S22" s="26"/>
      <c r="T22" s="11"/>
      <c r="U22" s="11"/>
      <c r="V22" s="11"/>
      <c r="W22" s="11"/>
      <c r="X22" s="11"/>
    </row>
    <row r="23">
      <c r="A23" s="11"/>
      <c r="B23" s="12" t="s">
        <v>1722</v>
      </c>
      <c r="C23" s="12" t="s">
        <v>1723</v>
      </c>
      <c r="D23" s="20">
        <f t="shared" ref="D23:D27" si="3">ROUND((E23*0.05)+(F23*1)+(G23*0.81)+(H23*0.24)+(I23*0.6)+(J23*0)+(K23*1.35)+(L23*0.81)+(M23*16)+(N23*10)+(O23*10)+(P23*10), 2)</f>
        <v>112.12</v>
      </c>
      <c r="E23" s="12"/>
      <c r="F23" s="12">
        <v>16.0</v>
      </c>
      <c r="G23" s="12">
        <v>92.0</v>
      </c>
      <c r="H23" s="12"/>
      <c r="I23" s="12"/>
      <c r="J23" s="12"/>
      <c r="K23" s="12">
        <v>7.0</v>
      </c>
      <c r="L23" s="12">
        <v>15.0</v>
      </c>
      <c r="M23" s="12"/>
      <c r="N23" s="12"/>
      <c r="O23" s="12"/>
      <c r="P23" s="12"/>
      <c r="Q23" s="18"/>
      <c r="R23" s="18" t="s">
        <v>1728</v>
      </c>
      <c r="S23" s="19" t="s">
        <v>1729</v>
      </c>
      <c r="T23" s="11"/>
      <c r="U23" s="11"/>
      <c r="V23" s="11"/>
      <c r="W23" s="11"/>
      <c r="X23" s="11"/>
    </row>
    <row r="24">
      <c r="A24" s="21" t="s">
        <v>46</v>
      </c>
      <c r="B24" s="12" t="s">
        <v>1730</v>
      </c>
      <c r="C24" s="12" t="s">
        <v>1001</v>
      </c>
      <c r="D24" s="20">
        <f t="shared" si="3"/>
        <v>87.72</v>
      </c>
      <c r="E24" s="12">
        <v>10.0</v>
      </c>
      <c r="F24" s="12">
        <v>17.0</v>
      </c>
      <c r="G24" s="12">
        <v>42.0</v>
      </c>
      <c r="H24" s="12"/>
      <c r="I24" s="12"/>
      <c r="J24" s="12"/>
      <c r="K24" s="12"/>
      <c r="L24" s="12">
        <v>20.0</v>
      </c>
      <c r="M24" s="12"/>
      <c r="N24" s="12">
        <v>1.0</v>
      </c>
      <c r="O24" s="12"/>
      <c r="P24" s="12">
        <v>1.0</v>
      </c>
      <c r="Q24" s="18" t="s">
        <v>331</v>
      </c>
      <c r="R24" s="18"/>
      <c r="S24" s="19" t="s">
        <v>1731</v>
      </c>
      <c r="T24" s="11"/>
      <c r="U24" s="11"/>
      <c r="V24" s="11"/>
      <c r="W24" s="11"/>
      <c r="X24" s="11"/>
      <c r="Y24" s="11"/>
    </row>
    <row r="25">
      <c r="A25" s="20" t="s">
        <v>43</v>
      </c>
      <c r="B25" s="12" t="s">
        <v>1732</v>
      </c>
      <c r="C25" s="12" t="s">
        <v>45</v>
      </c>
      <c r="D25" s="20">
        <f t="shared" si="3"/>
        <v>78.02</v>
      </c>
      <c r="E25" s="12">
        <v>40.0</v>
      </c>
      <c r="F25" s="12">
        <v>22.0</v>
      </c>
      <c r="G25" s="12">
        <v>42.0</v>
      </c>
      <c r="H25" s="12"/>
      <c r="I25" s="12"/>
      <c r="J25" s="12"/>
      <c r="K25" s="12"/>
      <c r="L25" s="12"/>
      <c r="M25" s="12"/>
      <c r="N25" s="12">
        <v>1.0</v>
      </c>
      <c r="O25" s="12">
        <v>1.0</v>
      </c>
      <c r="P25" s="12"/>
      <c r="Q25" s="18" t="s">
        <v>121</v>
      </c>
      <c r="R25" s="18" t="s">
        <v>195</v>
      </c>
      <c r="S25" s="19" t="s">
        <v>1733</v>
      </c>
      <c r="T25" s="11"/>
      <c r="U25" s="11"/>
      <c r="V25" s="11"/>
      <c r="W25" s="11"/>
      <c r="X25" s="11"/>
    </row>
    <row r="26">
      <c r="A26" s="21"/>
      <c r="B26" s="12" t="s">
        <v>1734</v>
      </c>
      <c r="C26" s="12" t="s">
        <v>207</v>
      </c>
      <c r="D26" s="20">
        <f t="shared" si="3"/>
        <v>77.64</v>
      </c>
      <c r="E26" s="12">
        <v>18.0</v>
      </c>
      <c r="F26" s="12">
        <v>13.0</v>
      </c>
      <c r="G26" s="12">
        <v>35.0</v>
      </c>
      <c r="H26" s="12"/>
      <c r="I26" s="12"/>
      <c r="J26" s="12"/>
      <c r="K26" s="12"/>
      <c r="L26" s="12">
        <v>19.0</v>
      </c>
      <c r="M26" s="12"/>
      <c r="N26" s="12"/>
      <c r="O26" s="12">
        <v>1.0</v>
      </c>
      <c r="P26" s="12">
        <v>1.0</v>
      </c>
      <c r="Q26" s="18" t="s">
        <v>121</v>
      </c>
      <c r="R26" s="18"/>
      <c r="S26" s="19" t="s">
        <v>1735</v>
      </c>
      <c r="T26" s="11"/>
      <c r="U26" s="11"/>
      <c r="V26" s="11"/>
      <c r="W26" s="11"/>
      <c r="X26" s="11"/>
      <c r="Y26" s="11"/>
    </row>
    <row r="27">
      <c r="A27" s="11"/>
      <c r="B27" s="12" t="s">
        <v>1736</v>
      </c>
      <c r="C27" s="12" t="s">
        <v>212</v>
      </c>
      <c r="D27" s="20">
        <f t="shared" si="3"/>
        <v>75.88</v>
      </c>
      <c r="E27" s="12">
        <v>24.0</v>
      </c>
      <c r="F27" s="12">
        <v>25.0</v>
      </c>
      <c r="G27" s="12">
        <v>48.0</v>
      </c>
      <c r="H27" s="12"/>
      <c r="I27" s="12"/>
      <c r="J27" s="12"/>
      <c r="K27" s="12">
        <v>8.0</v>
      </c>
      <c r="L27" s="12"/>
      <c r="M27" s="12"/>
      <c r="N27" s="12"/>
      <c r="O27" s="12"/>
      <c r="P27" s="12"/>
      <c r="Q27" s="18"/>
      <c r="R27" s="18"/>
      <c r="S27" s="19" t="s">
        <v>1737</v>
      </c>
      <c r="T27" s="11"/>
      <c r="U27" s="11"/>
      <c r="V27" s="11"/>
      <c r="W27" s="11"/>
      <c r="X27" s="11"/>
    </row>
    <row r="28">
      <c r="A28" s="2" t="s">
        <v>144</v>
      </c>
      <c r="B28" s="11"/>
      <c r="C28" s="11"/>
      <c r="D28" s="2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3"/>
      <c r="R28" s="13"/>
      <c r="S28" s="22"/>
      <c r="T28" s="11"/>
      <c r="U28" s="11"/>
      <c r="V28" s="11"/>
      <c r="W28" s="11"/>
      <c r="X28" s="11"/>
    </row>
    <row r="29">
      <c r="A29" s="11"/>
      <c r="B29" s="16" t="s">
        <v>1738</v>
      </c>
      <c r="C29" s="12" t="s">
        <v>96</v>
      </c>
      <c r="D29" s="20">
        <f t="shared" ref="D29:D35" si="4">ROUND((E29*0.05)+(F29*1)+(G29*0.81)+(H29*0.24)+(I29*0.6)+(J29*0)+(K29*1.35)+(L29*0.81)+(M29*16)+(N29*10)+(O29*10)+(P29*10), 2)</f>
        <v>71.59</v>
      </c>
      <c r="E29" s="12"/>
      <c r="F29" s="12">
        <v>13.0</v>
      </c>
      <c r="G29" s="12">
        <v>64.0</v>
      </c>
      <c r="H29" s="12"/>
      <c r="I29" s="12"/>
      <c r="J29" s="12"/>
      <c r="K29" s="12">
        <v>5.0</v>
      </c>
      <c r="L29" s="12"/>
      <c r="M29" s="12"/>
      <c r="N29" s="12"/>
      <c r="O29" s="12"/>
      <c r="P29" s="12"/>
      <c r="Q29" s="18"/>
      <c r="R29" s="23"/>
      <c r="S29" s="19" t="s">
        <v>1741</v>
      </c>
      <c r="T29" s="12"/>
      <c r="U29" s="11"/>
      <c r="V29" s="11"/>
      <c r="W29" s="11"/>
      <c r="X29" s="11"/>
      <c r="Y29" s="11"/>
    </row>
    <row r="30">
      <c r="A30" s="11"/>
      <c r="B30" s="12" t="s">
        <v>1742</v>
      </c>
      <c r="C30" s="12" t="s">
        <v>146</v>
      </c>
      <c r="D30" s="20">
        <f t="shared" si="4"/>
        <v>68.49</v>
      </c>
      <c r="E30" s="12"/>
      <c r="F30" s="12">
        <v>18.0</v>
      </c>
      <c r="G30" s="12">
        <v>42.0</v>
      </c>
      <c r="H30" s="12"/>
      <c r="I30" s="12"/>
      <c r="J30" s="12"/>
      <c r="K30" s="12">
        <v>5.0</v>
      </c>
      <c r="L30" s="12">
        <v>12.0</v>
      </c>
      <c r="M30" s="12"/>
      <c r="N30" s="12"/>
      <c r="O30" s="12"/>
      <c r="P30" s="12"/>
      <c r="Q30" s="18"/>
      <c r="R30" s="23"/>
      <c r="S30" s="19" t="s">
        <v>1743</v>
      </c>
      <c r="T30" s="11"/>
      <c r="U30" s="11"/>
      <c r="V30" s="11"/>
      <c r="W30" s="11"/>
      <c r="X30" s="11"/>
      <c r="Y30" s="11"/>
    </row>
    <row r="31">
      <c r="A31" s="11"/>
      <c r="B31" s="16" t="s">
        <v>1744</v>
      </c>
      <c r="C31" s="12" t="s">
        <v>271</v>
      </c>
      <c r="D31" s="20">
        <f t="shared" si="4"/>
        <v>66.65</v>
      </c>
      <c r="E31" s="12">
        <v>22.0</v>
      </c>
      <c r="F31" s="12">
        <v>21.0</v>
      </c>
      <c r="G31" s="12">
        <v>55.0</v>
      </c>
      <c r="H31" s="12"/>
      <c r="I31" s="12"/>
      <c r="J31" s="12"/>
      <c r="K31" s="12"/>
      <c r="L31" s="12"/>
      <c r="M31" s="12"/>
      <c r="N31" s="12"/>
      <c r="O31" s="12"/>
      <c r="P31" s="12"/>
      <c r="Q31" s="18"/>
      <c r="R31" s="23"/>
      <c r="S31" s="19" t="s">
        <v>1745</v>
      </c>
      <c r="T31" s="12"/>
      <c r="U31" s="11"/>
      <c r="V31" s="11"/>
      <c r="W31" s="11"/>
      <c r="X31" s="11"/>
      <c r="Y31" s="11"/>
    </row>
    <row r="32">
      <c r="A32" s="11"/>
      <c r="B32" s="16" t="s">
        <v>1749</v>
      </c>
      <c r="C32" s="12" t="s">
        <v>98</v>
      </c>
      <c r="D32" s="20">
        <f t="shared" si="4"/>
        <v>65.86</v>
      </c>
      <c r="E32" s="12">
        <v>16.0</v>
      </c>
      <c r="F32" s="12">
        <v>17.0</v>
      </c>
      <c r="G32" s="12">
        <v>46.0</v>
      </c>
      <c r="H32" s="12"/>
      <c r="I32" s="12"/>
      <c r="J32" s="12"/>
      <c r="K32" s="12">
        <v>8.0</v>
      </c>
      <c r="L32" s="12"/>
      <c r="M32" s="12"/>
      <c r="N32" s="12"/>
      <c r="O32" s="12"/>
      <c r="P32" s="12"/>
      <c r="Q32" s="18"/>
      <c r="R32" s="23"/>
      <c r="S32" s="19" t="s">
        <v>1750</v>
      </c>
      <c r="T32" s="12"/>
      <c r="U32" s="11"/>
      <c r="V32" s="11"/>
      <c r="W32" s="11"/>
      <c r="X32" s="11"/>
      <c r="Y32" s="11"/>
    </row>
    <row r="33">
      <c r="A33" s="11"/>
      <c r="B33" s="16" t="s">
        <v>1753</v>
      </c>
      <c r="C33" s="12" t="s">
        <v>1373</v>
      </c>
      <c r="D33" s="20">
        <f t="shared" si="4"/>
        <v>65.2</v>
      </c>
      <c r="E33" s="12">
        <v>12.0</v>
      </c>
      <c r="F33" s="12">
        <v>16.0</v>
      </c>
      <c r="G33" s="12">
        <v>42.0</v>
      </c>
      <c r="H33" s="12"/>
      <c r="I33" s="12"/>
      <c r="J33" s="12"/>
      <c r="K33" s="12"/>
      <c r="L33" s="12">
        <v>18.0</v>
      </c>
      <c r="M33" s="12"/>
      <c r="N33" s="12"/>
      <c r="O33" s="12"/>
      <c r="P33" s="12"/>
      <c r="Q33" s="18"/>
      <c r="R33" s="23"/>
      <c r="S33" s="19" t="s">
        <v>1755</v>
      </c>
      <c r="T33" s="12"/>
      <c r="U33" s="11"/>
      <c r="V33" s="11"/>
      <c r="W33" s="11"/>
      <c r="X33" s="11"/>
      <c r="Y33" s="11"/>
    </row>
    <row r="34">
      <c r="A34" s="11"/>
      <c r="B34" s="12" t="s">
        <v>1759</v>
      </c>
      <c r="C34" s="12" t="s">
        <v>1485</v>
      </c>
      <c r="D34" s="20">
        <f t="shared" si="4"/>
        <v>55.08</v>
      </c>
      <c r="E34" s="12"/>
      <c r="F34" s="12"/>
      <c r="G34" s="12">
        <v>53.0</v>
      </c>
      <c r="H34" s="12"/>
      <c r="I34" s="12"/>
      <c r="J34" s="12"/>
      <c r="K34" s="12">
        <v>9.0</v>
      </c>
      <c r="L34" s="12"/>
      <c r="M34" s="12"/>
      <c r="N34" s="12"/>
      <c r="O34" s="12"/>
      <c r="P34" s="12"/>
      <c r="Q34" s="18"/>
      <c r="R34" s="23"/>
      <c r="S34" s="19" t="s">
        <v>1761</v>
      </c>
      <c r="T34" s="11"/>
      <c r="U34" s="11"/>
      <c r="V34" s="11"/>
      <c r="W34" s="11"/>
      <c r="X34" s="11"/>
      <c r="Y34" s="11"/>
    </row>
    <row r="35">
      <c r="A35" s="29"/>
      <c r="B35" s="16" t="s">
        <v>1765</v>
      </c>
      <c r="C35" s="16" t="s">
        <v>1431</v>
      </c>
      <c r="D35" s="20">
        <f t="shared" si="4"/>
        <v>54.55</v>
      </c>
      <c r="E35" s="12">
        <v>15.0</v>
      </c>
      <c r="F35" s="12">
        <v>16.0</v>
      </c>
      <c r="G35" s="12">
        <v>40.0</v>
      </c>
      <c r="H35" s="12"/>
      <c r="I35" s="12"/>
      <c r="J35" s="12"/>
      <c r="K35" s="12">
        <v>4.0</v>
      </c>
      <c r="L35" s="12"/>
      <c r="M35" s="12"/>
      <c r="N35" s="12"/>
      <c r="O35" s="12"/>
      <c r="P35" s="12"/>
      <c r="Q35" s="18"/>
      <c r="R35" s="18"/>
      <c r="S35" s="19" t="s">
        <v>1766</v>
      </c>
      <c r="T35" s="11"/>
      <c r="U35" s="11"/>
      <c r="V35" s="11"/>
      <c r="W35" s="11"/>
      <c r="X35" s="11"/>
      <c r="Y35" s="29"/>
      <c r="Z35" s="29"/>
    </row>
    <row r="36">
      <c r="A36" s="2" t="s">
        <v>167</v>
      </c>
      <c r="B36" s="11"/>
      <c r="C36" s="11"/>
      <c r="D36" s="2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3"/>
      <c r="R36" s="23"/>
      <c r="S36" s="22"/>
      <c r="T36" s="11"/>
      <c r="U36" s="11"/>
      <c r="V36" s="11"/>
      <c r="W36" s="11"/>
      <c r="X36" s="11"/>
    </row>
    <row r="37">
      <c r="A37" s="11"/>
      <c r="B37" s="12" t="s">
        <v>1771</v>
      </c>
      <c r="C37" s="12" t="s">
        <v>1723</v>
      </c>
      <c r="D37" s="20">
        <f t="shared" ref="D37:D41" si="5">ROUND((E37*0.05)+(F37*1)+(G37*0.81)+(H37*0.24)+(I37*0.6)+(J37*0)+(K37*1.35)+(L37*0.81)+(M37*16)+(N37*10)+(O37*10)+(P37*10), 2)</f>
        <v>167.71</v>
      </c>
      <c r="E37" s="12"/>
      <c r="F37" s="12">
        <v>20.0</v>
      </c>
      <c r="G37" s="12">
        <v>121.0</v>
      </c>
      <c r="H37" s="12"/>
      <c r="I37" s="12"/>
      <c r="J37" s="12"/>
      <c r="K37" s="12">
        <v>10.0</v>
      </c>
      <c r="L37" s="12">
        <v>20.0</v>
      </c>
      <c r="M37" s="12"/>
      <c r="N37" s="12"/>
      <c r="O37" s="12">
        <v>1.0</v>
      </c>
      <c r="P37" s="12">
        <v>1.0</v>
      </c>
      <c r="Q37" s="18" t="s">
        <v>331</v>
      </c>
      <c r="R37" s="28" t="s">
        <v>1728</v>
      </c>
      <c r="S37" s="19" t="s">
        <v>1775</v>
      </c>
      <c r="T37" s="11"/>
      <c r="U37" s="11"/>
      <c r="V37" s="11"/>
      <c r="W37" s="11"/>
      <c r="X37" s="11"/>
    </row>
    <row r="38">
      <c r="A38" s="21" t="s">
        <v>46</v>
      </c>
      <c r="B38" s="30" t="s">
        <v>1777</v>
      </c>
      <c r="C38" s="12" t="s">
        <v>130</v>
      </c>
      <c r="D38" s="20">
        <f t="shared" si="5"/>
        <v>123.83</v>
      </c>
      <c r="E38" s="12">
        <v>12.0</v>
      </c>
      <c r="F38" s="12">
        <v>26.0</v>
      </c>
      <c r="G38" s="12">
        <v>57.0</v>
      </c>
      <c r="H38" s="12"/>
      <c r="I38" s="12"/>
      <c r="J38" s="12"/>
      <c r="K38" s="12"/>
      <c r="L38" s="12">
        <v>26.0</v>
      </c>
      <c r="M38" s="12"/>
      <c r="N38" s="12">
        <v>1.0</v>
      </c>
      <c r="O38" s="12">
        <v>1.0</v>
      </c>
      <c r="P38" s="12">
        <v>1.0</v>
      </c>
      <c r="Q38" s="18" t="s">
        <v>31</v>
      </c>
      <c r="R38" s="18"/>
      <c r="S38" s="19" t="s">
        <v>1779</v>
      </c>
      <c r="T38" s="11"/>
      <c r="U38" s="11"/>
      <c r="V38" s="11"/>
      <c r="W38" s="11"/>
      <c r="X38" s="11"/>
    </row>
    <row r="39">
      <c r="A39" s="11"/>
      <c r="B39" s="30" t="s">
        <v>1781</v>
      </c>
      <c r="C39" s="12" t="s">
        <v>442</v>
      </c>
      <c r="D39" s="20">
        <f t="shared" si="5"/>
        <v>117.41</v>
      </c>
      <c r="E39" s="12">
        <v>25.0</v>
      </c>
      <c r="F39" s="12">
        <v>33.0</v>
      </c>
      <c r="G39" s="12">
        <v>73.0</v>
      </c>
      <c r="H39" s="12"/>
      <c r="I39" s="12"/>
      <c r="J39" s="12"/>
      <c r="K39" s="12">
        <v>7.0</v>
      </c>
      <c r="L39" s="12">
        <v>18.0</v>
      </c>
      <c r="M39" s="12"/>
      <c r="N39" s="12"/>
      <c r="O39" s="12"/>
      <c r="P39" s="12"/>
      <c r="Q39" s="18"/>
      <c r="R39" s="18"/>
      <c r="S39" s="19" t="s">
        <v>1782</v>
      </c>
      <c r="T39" s="11"/>
      <c r="U39" s="11"/>
      <c r="V39" s="11"/>
      <c r="W39" s="11"/>
      <c r="X39" s="11"/>
    </row>
    <row r="40">
      <c r="A40" s="21" t="s">
        <v>43</v>
      </c>
      <c r="B40" s="12" t="s">
        <v>1783</v>
      </c>
      <c r="C40" s="12" t="s">
        <v>45</v>
      </c>
      <c r="D40" s="20">
        <f t="shared" si="5"/>
        <v>105.91</v>
      </c>
      <c r="E40" s="12">
        <v>51.0</v>
      </c>
      <c r="F40" s="12">
        <v>28.0</v>
      </c>
      <c r="G40" s="12">
        <v>46.0</v>
      </c>
      <c r="H40" s="12"/>
      <c r="I40" s="12"/>
      <c r="J40" s="12"/>
      <c r="K40" s="12">
        <v>6.0</v>
      </c>
      <c r="L40" s="12"/>
      <c r="M40" s="12"/>
      <c r="N40" s="12">
        <v>1.0</v>
      </c>
      <c r="O40" s="12">
        <v>2.0</v>
      </c>
      <c r="P40" s="12"/>
      <c r="Q40" s="18" t="s">
        <v>49</v>
      </c>
      <c r="R40" s="18" t="s">
        <v>470</v>
      </c>
      <c r="S40" s="19" t="s">
        <v>1784</v>
      </c>
      <c r="T40" s="11"/>
      <c r="U40" s="11"/>
      <c r="V40" s="11"/>
      <c r="W40" s="11"/>
      <c r="X40" s="11"/>
    </row>
    <row r="41" ht="16.5" customHeight="1">
      <c r="A41" s="21"/>
      <c r="B41" s="30" t="s">
        <v>1785</v>
      </c>
      <c r="C41" s="12" t="s">
        <v>1786</v>
      </c>
      <c r="D41" s="20">
        <f t="shared" si="5"/>
        <v>81.63</v>
      </c>
      <c r="E41" s="12">
        <v>45.0</v>
      </c>
      <c r="F41" s="12"/>
      <c r="G41" s="12">
        <v>68.0</v>
      </c>
      <c r="H41" s="12"/>
      <c r="I41" s="12"/>
      <c r="J41" s="12"/>
      <c r="K41" s="12"/>
      <c r="L41" s="12">
        <v>30.0</v>
      </c>
      <c r="M41" s="12"/>
      <c r="N41" s="12"/>
      <c r="O41" s="12"/>
      <c r="P41" s="12"/>
      <c r="Q41" s="18"/>
      <c r="R41" s="18"/>
      <c r="S41" s="19" t="s">
        <v>1787</v>
      </c>
      <c r="T41" s="11"/>
      <c r="U41" s="11"/>
      <c r="V41" s="11"/>
      <c r="W41" s="11"/>
      <c r="X41" s="11"/>
    </row>
    <row r="42">
      <c r="A42" s="2" t="s">
        <v>214</v>
      </c>
      <c r="B42" s="11"/>
      <c r="C42" s="11"/>
      <c r="D42" s="2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3"/>
      <c r="R42" s="13"/>
      <c r="S42" s="22"/>
      <c r="T42" s="11"/>
      <c r="U42" s="11"/>
      <c r="V42" s="11"/>
      <c r="W42" s="11"/>
      <c r="X42" s="11"/>
    </row>
    <row r="43">
      <c r="A43" s="11"/>
      <c r="B43" s="12" t="s">
        <v>1788</v>
      </c>
      <c r="C43" s="12" t="s">
        <v>473</v>
      </c>
      <c r="D43" s="20">
        <f t="shared" ref="D43:D48" si="6">ROUND((E43*0.05)+(F43*1)+(G43*0.81)+(H43*0.24)+(I43*0.6)+(J43*0)+(K43*1.35)+(L43*0.81)+(M43*16)+(N43*10)+(O43*10)+(P43*10), 2)</f>
        <v>72.74</v>
      </c>
      <c r="E43" s="12">
        <v>18.0</v>
      </c>
      <c r="F43" s="12">
        <v>20.0</v>
      </c>
      <c r="G43" s="12">
        <v>46.0</v>
      </c>
      <c r="H43" s="12"/>
      <c r="I43" s="12"/>
      <c r="J43" s="12"/>
      <c r="K43" s="12"/>
      <c r="L43" s="12">
        <v>18.0</v>
      </c>
      <c r="M43" s="12"/>
      <c r="N43" s="12"/>
      <c r="O43" s="12"/>
      <c r="P43" s="12"/>
      <c r="Q43" s="18"/>
      <c r="R43" s="23"/>
      <c r="S43" s="19" t="s">
        <v>1789</v>
      </c>
      <c r="T43" s="12"/>
      <c r="U43" s="11"/>
      <c r="V43" s="11"/>
      <c r="W43" s="11"/>
      <c r="X43" s="11"/>
      <c r="Y43" s="11"/>
    </row>
    <row r="44">
      <c r="A44" s="11"/>
      <c r="B44" s="12" t="s">
        <v>1790</v>
      </c>
      <c r="C44" s="12" t="s">
        <v>1791</v>
      </c>
      <c r="D44" s="20">
        <f t="shared" si="6"/>
        <v>65.04</v>
      </c>
      <c r="E44" s="12">
        <v>24.0</v>
      </c>
      <c r="F44" s="12">
        <v>12.0</v>
      </c>
      <c r="G44" s="12">
        <v>64.0</v>
      </c>
      <c r="H44" s="12"/>
      <c r="I44" s="12"/>
      <c r="J44" s="12"/>
      <c r="K44" s="12"/>
      <c r="L44" s="12"/>
      <c r="M44" s="12"/>
      <c r="N44" s="12"/>
      <c r="O44" s="12"/>
      <c r="P44" s="12"/>
      <c r="Q44" s="18"/>
      <c r="R44" s="23"/>
      <c r="S44" s="19" t="s">
        <v>1793</v>
      </c>
      <c r="T44" s="12"/>
      <c r="U44" s="11"/>
      <c r="V44" s="11"/>
      <c r="W44" s="11"/>
      <c r="X44" s="11"/>
      <c r="Y44" s="11"/>
    </row>
    <row r="45">
      <c r="B45" s="12" t="s">
        <v>1796</v>
      </c>
      <c r="C45" s="12" t="s">
        <v>1797</v>
      </c>
      <c r="D45" s="20">
        <f t="shared" si="6"/>
        <v>56.91</v>
      </c>
      <c r="E45" s="12">
        <v>12.0</v>
      </c>
      <c r="F45" s="12">
        <v>15.0</v>
      </c>
      <c r="G45" s="12">
        <v>29.0</v>
      </c>
      <c r="H45" s="12"/>
      <c r="I45" s="12"/>
      <c r="J45" s="12"/>
      <c r="K45" s="12"/>
      <c r="L45" s="12">
        <v>22.0</v>
      </c>
      <c r="M45" s="12"/>
      <c r="N45" s="12"/>
      <c r="O45" s="12"/>
      <c r="P45" s="12"/>
      <c r="Q45" s="18"/>
      <c r="R45" s="23"/>
      <c r="S45" s="19" t="s">
        <v>1798</v>
      </c>
      <c r="T45" s="12"/>
      <c r="U45" s="11"/>
      <c r="V45" s="11"/>
      <c r="W45" s="11"/>
      <c r="X45" s="11"/>
      <c r="Y45" s="11"/>
    </row>
    <row r="46">
      <c r="A46" s="11"/>
      <c r="B46" s="12" t="s">
        <v>1800</v>
      </c>
      <c r="C46" s="12" t="s">
        <v>1801</v>
      </c>
      <c r="D46" s="20">
        <f t="shared" si="6"/>
        <v>47.97</v>
      </c>
      <c r="E46" s="12">
        <v>19.0</v>
      </c>
      <c r="F46" s="12">
        <v>13.0</v>
      </c>
      <c r="G46" s="12">
        <v>29.0</v>
      </c>
      <c r="H46" s="12"/>
      <c r="I46" s="12"/>
      <c r="J46" s="12"/>
      <c r="K46" s="12"/>
      <c r="L46" s="12">
        <v>13.0</v>
      </c>
      <c r="M46" s="12"/>
      <c r="N46" s="12"/>
      <c r="O46" s="12"/>
      <c r="P46" s="12"/>
      <c r="Q46" s="18"/>
      <c r="R46" s="28"/>
      <c r="S46" s="19" t="s">
        <v>1802</v>
      </c>
      <c r="T46" s="12"/>
      <c r="U46" s="11"/>
      <c r="V46" s="11"/>
      <c r="W46" s="11"/>
      <c r="X46" s="11"/>
      <c r="Y46" s="11"/>
    </row>
    <row r="47">
      <c r="A47" s="11"/>
      <c r="B47" s="12" t="s">
        <v>227</v>
      </c>
      <c r="C47" s="12" t="s">
        <v>28</v>
      </c>
      <c r="D47" s="20">
        <f t="shared" si="6"/>
        <v>46.3</v>
      </c>
      <c r="E47" s="12"/>
      <c r="F47" s="12">
        <v>12.0</v>
      </c>
      <c r="G47" s="12">
        <v>30.0</v>
      </c>
      <c r="H47" s="12"/>
      <c r="I47" s="12"/>
      <c r="J47" s="12"/>
      <c r="K47" s="12"/>
      <c r="L47" s="12"/>
      <c r="M47" s="12"/>
      <c r="N47" s="12"/>
      <c r="O47" s="12">
        <v>1.0</v>
      </c>
      <c r="P47" s="12"/>
      <c r="Q47" s="18" t="s">
        <v>89</v>
      </c>
      <c r="R47" s="23"/>
      <c r="S47" s="31" t="s">
        <v>228</v>
      </c>
      <c r="T47" s="12"/>
      <c r="U47" s="11"/>
      <c r="V47" s="11"/>
      <c r="W47" s="11"/>
      <c r="X47" s="11"/>
      <c r="Y47" s="11"/>
    </row>
    <row r="48">
      <c r="A48" s="11"/>
      <c r="B48" s="12" t="s">
        <v>765</v>
      </c>
      <c r="C48" s="12" t="s">
        <v>661</v>
      </c>
      <c r="D48" s="20">
        <f t="shared" si="6"/>
        <v>42.76</v>
      </c>
      <c r="E48" s="12">
        <v>15.0</v>
      </c>
      <c r="F48" s="12">
        <v>15.0</v>
      </c>
      <c r="G48" s="12">
        <v>21.0</v>
      </c>
      <c r="H48" s="12"/>
      <c r="I48" s="12"/>
      <c r="J48" s="12"/>
      <c r="K48" s="12"/>
      <c r="L48" s="12"/>
      <c r="M48" s="12"/>
      <c r="N48" s="12">
        <v>1.0</v>
      </c>
      <c r="O48" s="12"/>
      <c r="P48" s="12"/>
      <c r="Q48" s="18" t="s">
        <v>768</v>
      </c>
      <c r="R48" s="23"/>
      <c r="S48" s="19" t="s">
        <v>769</v>
      </c>
      <c r="T48" s="12"/>
      <c r="U48" s="11"/>
      <c r="V48" s="11"/>
      <c r="W48" s="11"/>
      <c r="X48" s="11"/>
      <c r="Y48" s="11"/>
    </row>
    <row r="49">
      <c r="A49" s="2" t="s">
        <v>232</v>
      </c>
      <c r="B49" s="11"/>
      <c r="C49" s="11"/>
      <c r="D49" s="20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3"/>
      <c r="R49" s="13"/>
      <c r="S49" s="22"/>
      <c r="T49" s="11"/>
      <c r="U49" s="11"/>
      <c r="V49" s="11"/>
      <c r="W49" s="11"/>
      <c r="X49" s="11"/>
    </row>
    <row r="50">
      <c r="A50" s="21" t="s">
        <v>46</v>
      </c>
      <c r="B50" s="12" t="s">
        <v>1807</v>
      </c>
      <c r="C50" s="12" t="s">
        <v>463</v>
      </c>
      <c r="D50" s="20">
        <f t="shared" ref="D50:D55" si="7">ROUND((E50*0.05)+(F50*1)+(G50*0.81)+(H50*0.24)+(I50*0.6)+(J50*0)+(K50*1.35)+(L50*0.81)+(M50*16)+(N50*10)+(O50*10)+(P50*10), 2)</f>
        <v>83.32</v>
      </c>
      <c r="E50" s="12">
        <v>19.0</v>
      </c>
      <c r="F50" s="12">
        <v>20.0</v>
      </c>
      <c r="G50" s="12">
        <v>51.0</v>
      </c>
      <c r="H50" s="12"/>
      <c r="I50" s="12"/>
      <c r="J50" s="12"/>
      <c r="K50" s="12"/>
      <c r="L50" s="12">
        <v>26.0</v>
      </c>
      <c r="M50" s="12"/>
      <c r="N50" s="12"/>
      <c r="O50" s="12"/>
      <c r="P50" s="12"/>
      <c r="Q50" s="18"/>
      <c r="R50" s="18"/>
      <c r="S50" s="19" t="s">
        <v>1811</v>
      </c>
      <c r="T50" s="11"/>
      <c r="U50" s="11"/>
      <c r="V50" s="11"/>
      <c r="W50" s="11"/>
      <c r="X50" s="11"/>
    </row>
    <row r="51">
      <c r="A51" s="20"/>
      <c r="B51" s="12" t="s">
        <v>1813</v>
      </c>
      <c r="C51" s="12" t="s">
        <v>996</v>
      </c>
      <c r="D51" s="20">
        <f t="shared" si="7"/>
        <v>81.15</v>
      </c>
      <c r="E51" s="12">
        <v>23.0</v>
      </c>
      <c r="F51" s="12">
        <v>26.0</v>
      </c>
      <c r="G51" s="12">
        <v>55.0</v>
      </c>
      <c r="H51" s="12"/>
      <c r="I51" s="12"/>
      <c r="J51" s="12"/>
      <c r="K51" s="12">
        <v>7.0</v>
      </c>
      <c r="L51" s="12"/>
      <c r="M51" s="12"/>
      <c r="N51" s="12"/>
      <c r="O51" s="12"/>
      <c r="P51" s="12"/>
      <c r="Q51" s="18"/>
      <c r="R51" s="18"/>
      <c r="S51" s="19" t="s">
        <v>1814</v>
      </c>
      <c r="T51" s="12"/>
      <c r="U51" s="11"/>
      <c r="V51" s="11"/>
      <c r="W51" s="11"/>
      <c r="X51" s="11"/>
      <c r="Y51" s="11"/>
    </row>
    <row r="52">
      <c r="A52" s="20"/>
      <c r="B52" s="12" t="s">
        <v>1815</v>
      </c>
      <c r="C52" s="12" t="s">
        <v>1816</v>
      </c>
      <c r="D52" s="20">
        <f t="shared" si="7"/>
        <v>75.33</v>
      </c>
      <c r="E52" s="12">
        <v>10.0</v>
      </c>
      <c r="F52" s="12">
        <v>20.0</v>
      </c>
      <c r="G52" s="12">
        <v>31.0</v>
      </c>
      <c r="H52" s="12"/>
      <c r="I52" s="12"/>
      <c r="J52" s="12"/>
      <c r="K52" s="12"/>
      <c r="L52" s="12">
        <v>12.0</v>
      </c>
      <c r="M52" s="12"/>
      <c r="N52" s="12">
        <v>1.0</v>
      </c>
      <c r="O52" s="12"/>
      <c r="P52" s="12">
        <v>1.0</v>
      </c>
      <c r="Q52" s="18" t="s">
        <v>1817</v>
      </c>
      <c r="R52" s="18"/>
      <c r="S52" s="19" t="s">
        <v>1818</v>
      </c>
      <c r="T52" s="11"/>
      <c r="U52" s="11"/>
      <c r="V52" s="11"/>
      <c r="W52" s="11"/>
      <c r="X52" s="11"/>
    </row>
    <row r="53">
      <c r="B53" s="12" t="s">
        <v>1819</v>
      </c>
      <c r="C53" s="12" t="s">
        <v>1820</v>
      </c>
      <c r="D53" s="20">
        <f t="shared" si="7"/>
        <v>72.74</v>
      </c>
      <c r="E53" s="12">
        <v>18.0</v>
      </c>
      <c r="F53" s="12">
        <v>20.0</v>
      </c>
      <c r="G53" s="12">
        <v>46.0</v>
      </c>
      <c r="H53" s="12"/>
      <c r="I53" s="12"/>
      <c r="J53" s="12"/>
      <c r="K53" s="12"/>
      <c r="L53" s="12">
        <v>18.0</v>
      </c>
      <c r="M53" s="12"/>
      <c r="N53" s="12"/>
      <c r="O53" s="12"/>
      <c r="P53" s="12"/>
      <c r="Q53" s="18"/>
      <c r="R53" s="18"/>
      <c r="S53" s="19" t="s">
        <v>1822</v>
      </c>
      <c r="T53" s="11"/>
      <c r="U53" s="11"/>
      <c r="V53" s="11"/>
      <c r="W53" s="11"/>
      <c r="X53" s="11"/>
    </row>
    <row r="54">
      <c r="B54" s="12" t="s">
        <v>1824</v>
      </c>
      <c r="C54" s="12" t="s">
        <v>96</v>
      </c>
      <c r="D54" s="20">
        <f t="shared" si="7"/>
        <v>71.27</v>
      </c>
      <c r="E54" s="12"/>
      <c r="F54" s="12">
        <v>17.0</v>
      </c>
      <c r="G54" s="12">
        <v>40.0</v>
      </c>
      <c r="H54" s="12"/>
      <c r="I54" s="12"/>
      <c r="J54" s="12"/>
      <c r="K54" s="12"/>
      <c r="L54" s="12">
        <v>27.0</v>
      </c>
      <c r="M54" s="12"/>
      <c r="N54" s="12"/>
      <c r="O54" s="12"/>
      <c r="P54" s="12"/>
      <c r="Q54" s="18"/>
      <c r="R54" s="18"/>
      <c r="S54" s="19" t="s">
        <v>1825</v>
      </c>
      <c r="T54" s="11"/>
      <c r="U54" s="11"/>
      <c r="V54" s="11"/>
      <c r="W54" s="11"/>
      <c r="X54" s="11"/>
    </row>
    <row r="55">
      <c r="A55" s="20" t="s">
        <v>43</v>
      </c>
      <c r="B55" s="12" t="s">
        <v>1826</v>
      </c>
      <c r="C55" s="12" t="s">
        <v>45</v>
      </c>
      <c r="D55" s="20">
        <f t="shared" si="7"/>
        <v>64.93</v>
      </c>
      <c r="E55" s="12">
        <v>40.0</v>
      </c>
      <c r="F55" s="12">
        <v>20.0</v>
      </c>
      <c r="G55" s="12">
        <v>53.0</v>
      </c>
      <c r="H55" s="12"/>
      <c r="I55" s="12"/>
      <c r="J55" s="12"/>
      <c r="K55" s="12"/>
      <c r="L55" s="12"/>
      <c r="M55" s="12"/>
      <c r="N55" s="12"/>
      <c r="O55" s="12"/>
      <c r="P55" s="12"/>
      <c r="Q55" s="18"/>
      <c r="R55" s="18" t="s">
        <v>725</v>
      </c>
      <c r="S55" s="19" t="s">
        <v>1827</v>
      </c>
      <c r="T55" s="11"/>
      <c r="U55" s="11"/>
      <c r="V55" s="11"/>
      <c r="W55" s="11"/>
      <c r="X55" s="11"/>
    </row>
    <row r="56">
      <c r="A56" s="2" t="s">
        <v>261</v>
      </c>
      <c r="B56" s="11"/>
      <c r="C56" s="11"/>
      <c r="D56" s="20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3"/>
      <c r="R56" s="13"/>
      <c r="S56" s="32"/>
      <c r="T56" s="11"/>
      <c r="U56" s="11"/>
      <c r="V56" s="11"/>
      <c r="W56" s="11"/>
      <c r="X56" s="11"/>
    </row>
    <row r="57">
      <c r="A57" s="11"/>
      <c r="B57" s="12" t="s">
        <v>1828</v>
      </c>
      <c r="C57" s="12" t="s">
        <v>1829</v>
      </c>
      <c r="D57" s="20">
        <f t="shared" ref="D57:D61" si="8">ROUND((E57*0.05)+(F57*1)+(G57*0.81)+(H57*0.24)+(I57*0.6)+(J57*0)+(K57*1.35)+(L57*0.81)+(M57*16)+(N57*10)+(O57*10)+(P57*10), 2)</f>
        <v>117.32</v>
      </c>
      <c r="E57" s="12"/>
      <c r="F57" s="12">
        <v>12.0</v>
      </c>
      <c r="G57" s="12">
        <v>81.0</v>
      </c>
      <c r="H57" s="12"/>
      <c r="I57" s="12"/>
      <c r="J57" s="12"/>
      <c r="K57" s="12">
        <v>8.0</v>
      </c>
      <c r="L57" s="12">
        <v>11.0</v>
      </c>
      <c r="M57" s="12"/>
      <c r="N57" s="12"/>
      <c r="O57" s="12">
        <v>1.0</v>
      </c>
      <c r="P57" s="12">
        <v>1.0</v>
      </c>
      <c r="Q57" s="18" t="s">
        <v>331</v>
      </c>
      <c r="R57" s="18" t="s">
        <v>1728</v>
      </c>
      <c r="S57" s="19" t="s">
        <v>1830</v>
      </c>
      <c r="T57" s="11"/>
      <c r="U57" s="11"/>
      <c r="V57" s="11"/>
      <c r="W57" s="11"/>
      <c r="X57" s="11"/>
    </row>
    <row r="58">
      <c r="A58" s="11"/>
      <c r="B58" s="12" t="s">
        <v>1831</v>
      </c>
      <c r="C58" s="12" t="s">
        <v>436</v>
      </c>
      <c r="D58" s="20">
        <f t="shared" si="8"/>
        <v>87.26</v>
      </c>
      <c r="E58" s="12"/>
      <c r="F58" s="12">
        <v>23.0</v>
      </c>
      <c r="G58" s="12">
        <v>46.0</v>
      </c>
      <c r="H58" s="12"/>
      <c r="I58" s="12"/>
      <c r="J58" s="12"/>
      <c r="K58" s="12">
        <v>8.0</v>
      </c>
      <c r="L58" s="12">
        <v>20.0</v>
      </c>
      <c r="M58" s="12"/>
      <c r="N58" s="12"/>
      <c r="O58" s="12"/>
      <c r="P58" s="12"/>
      <c r="Q58" s="18"/>
      <c r="R58" s="18"/>
      <c r="S58" s="19" t="s">
        <v>1833</v>
      </c>
      <c r="T58" s="11"/>
      <c r="U58" s="11"/>
      <c r="V58" s="11"/>
      <c r="W58" s="11"/>
      <c r="X58" s="11"/>
    </row>
    <row r="59">
      <c r="A59" s="11"/>
      <c r="B59" s="12" t="s">
        <v>1834</v>
      </c>
      <c r="C59" s="12" t="s">
        <v>335</v>
      </c>
      <c r="D59" s="20">
        <f t="shared" si="8"/>
        <v>84.92</v>
      </c>
      <c r="E59" s="12">
        <v>25.0</v>
      </c>
      <c r="F59" s="12">
        <v>24.0</v>
      </c>
      <c r="G59" s="12">
        <v>62.0</v>
      </c>
      <c r="H59" s="12"/>
      <c r="I59" s="12"/>
      <c r="J59" s="12"/>
      <c r="K59" s="12">
        <v>7.0</v>
      </c>
      <c r="L59" s="12"/>
      <c r="M59" s="12"/>
      <c r="N59" s="12"/>
      <c r="O59" s="12"/>
      <c r="P59" s="12"/>
      <c r="Q59" s="18"/>
      <c r="R59" s="18"/>
      <c r="S59" s="19" t="s">
        <v>1836</v>
      </c>
      <c r="T59" s="11"/>
      <c r="U59" s="11"/>
      <c r="V59" s="11"/>
      <c r="W59" s="11"/>
      <c r="X59" s="11"/>
    </row>
    <row r="60">
      <c r="A60" s="11"/>
      <c r="B60" s="12" t="s">
        <v>1837</v>
      </c>
      <c r="C60" s="12" t="s">
        <v>28</v>
      </c>
      <c r="D60" s="20">
        <f t="shared" si="8"/>
        <v>69.86</v>
      </c>
      <c r="E60" s="12"/>
      <c r="F60" s="12">
        <v>18.0</v>
      </c>
      <c r="G60" s="12"/>
      <c r="H60" s="12"/>
      <c r="I60" s="12"/>
      <c r="J60" s="12"/>
      <c r="K60" s="12">
        <v>11.0</v>
      </c>
      <c r="L60" s="12">
        <v>21.0</v>
      </c>
      <c r="M60" s="12"/>
      <c r="N60" s="12"/>
      <c r="O60" s="12">
        <v>1.0</v>
      </c>
      <c r="P60" s="12">
        <v>1.0</v>
      </c>
      <c r="Q60" s="18" t="s">
        <v>1839</v>
      </c>
      <c r="R60" s="18"/>
      <c r="S60" s="19" t="s">
        <v>1840</v>
      </c>
      <c r="T60" s="11"/>
      <c r="U60" s="11"/>
      <c r="V60" s="11"/>
      <c r="W60" s="11"/>
      <c r="X60" s="11"/>
    </row>
    <row r="61">
      <c r="A61" s="11"/>
      <c r="B61" s="12" t="s">
        <v>1843</v>
      </c>
      <c r="C61" s="12" t="s">
        <v>28</v>
      </c>
      <c r="D61" s="20">
        <f t="shared" si="8"/>
        <v>69.85</v>
      </c>
      <c r="E61" s="12">
        <v>16.0</v>
      </c>
      <c r="F61" s="12">
        <v>11.0</v>
      </c>
      <c r="G61" s="12">
        <v>55.0</v>
      </c>
      <c r="H61" s="12"/>
      <c r="I61" s="12"/>
      <c r="J61" s="12"/>
      <c r="K61" s="12">
        <v>10.0</v>
      </c>
      <c r="L61" s="12"/>
      <c r="M61" s="12"/>
      <c r="N61" s="12"/>
      <c r="O61" s="12"/>
      <c r="P61" s="12"/>
      <c r="Q61" s="18"/>
      <c r="R61" s="18"/>
      <c r="S61" s="19" t="s">
        <v>1844</v>
      </c>
      <c r="T61" s="11"/>
      <c r="U61" s="11"/>
      <c r="V61" s="11"/>
      <c r="W61" s="11"/>
      <c r="X61" s="11"/>
    </row>
    <row r="62">
      <c r="A62" s="2" t="s">
        <v>283</v>
      </c>
      <c r="B62" s="11"/>
      <c r="C62" s="11"/>
      <c r="D62" s="20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3"/>
      <c r="R62" s="13"/>
      <c r="S62" s="22"/>
      <c r="T62" s="11"/>
      <c r="U62" s="11"/>
      <c r="V62" s="11"/>
      <c r="W62" s="11"/>
      <c r="X62" s="11"/>
    </row>
    <row r="63">
      <c r="A63" s="11"/>
      <c r="B63" s="12" t="s">
        <v>1846</v>
      </c>
      <c r="C63" s="12" t="s">
        <v>96</v>
      </c>
      <c r="D63" s="20">
        <f t="shared" ref="D63:D69" si="9">ROUND((E63*0.05)+(F63*1)+(G63*0.81)+(H63*0.24)+(I63*0.6)+(J63*0)+(K63*1.35)+(L63*0.81)+(M63*16)+(N63*10)+(O63*10)+(P63*10), 2)</f>
        <v>137.59</v>
      </c>
      <c r="E63" s="12"/>
      <c r="F63" s="12">
        <v>25.0</v>
      </c>
      <c r="G63" s="12">
        <v>118.0</v>
      </c>
      <c r="H63" s="12"/>
      <c r="I63" s="12"/>
      <c r="J63" s="12"/>
      <c r="K63" s="12"/>
      <c r="L63" s="12">
        <v>21.0</v>
      </c>
      <c r="M63" s="12"/>
      <c r="N63" s="12"/>
      <c r="O63" s="12"/>
      <c r="P63" s="12"/>
      <c r="Q63" s="18"/>
      <c r="R63" s="17"/>
      <c r="S63" s="19" t="s">
        <v>1848</v>
      </c>
      <c r="T63" s="12"/>
      <c r="U63" s="11"/>
      <c r="V63" s="11"/>
      <c r="W63" s="11"/>
      <c r="X63" s="11"/>
      <c r="Y63" s="11"/>
    </row>
    <row r="64">
      <c r="A64" s="11"/>
      <c r="B64" s="12" t="s">
        <v>1849</v>
      </c>
      <c r="C64" s="12" t="s">
        <v>1850</v>
      </c>
      <c r="D64" s="20">
        <f t="shared" si="9"/>
        <v>135.58</v>
      </c>
      <c r="E64" s="12">
        <v>25.0</v>
      </c>
      <c r="F64" s="12">
        <v>29.0</v>
      </c>
      <c r="G64" s="12">
        <v>66.0</v>
      </c>
      <c r="H64" s="12"/>
      <c r="I64" s="12"/>
      <c r="J64" s="12"/>
      <c r="K64" s="12"/>
      <c r="L64" s="12">
        <v>27.0</v>
      </c>
      <c r="M64" s="12"/>
      <c r="N64" s="12">
        <v>1.0</v>
      </c>
      <c r="O64" s="12">
        <v>1.0</v>
      </c>
      <c r="P64" s="12">
        <v>1.0</v>
      </c>
      <c r="Q64" s="18" t="s">
        <v>1663</v>
      </c>
      <c r="R64" s="18"/>
      <c r="S64" s="19" t="s">
        <v>1851</v>
      </c>
      <c r="T64" s="11"/>
      <c r="U64" s="11"/>
      <c r="V64" s="11"/>
      <c r="W64" s="11"/>
      <c r="X64" s="11"/>
    </row>
    <row r="65">
      <c r="A65" s="11"/>
      <c r="B65" s="12" t="s">
        <v>1853</v>
      </c>
      <c r="C65" s="12" t="s">
        <v>1854</v>
      </c>
      <c r="D65" s="20">
        <f t="shared" si="9"/>
        <v>121.59</v>
      </c>
      <c r="E65" s="12">
        <v>12.0</v>
      </c>
      <c r="F65" s="12">
        <v>27.0</v>
      </c>
      <c r="G65" s="12">
        <v>55.0</v>
      </c>
      <c r="H65" s="12"/>
      <c r="I65" s="12"/>
      <c r="J65" s="12"/>
      <c r="K65" s="12"/>
      <c r="L65" s="12">
        <v>24.0</v>
      </c>
      <c r="M65" s="12"/>
      <c r="N65" s="12">
        <v>1.0</v>
      </c>
      <c r="O65" s="12"/>
      <c r="P65" s="12">
        <v>2.0</v>
      </c>
      <c r="Q65" s="18" t="s">
        <v>31</v>
      </c>
      <c r="R65" s="17"/>
      <c r="S65" s="19" t="s">
        <v>1856</v>
      </c>
      <c r="T65" s="12"/>
      <c r="U65" s="11"/>
      <c r="V65" s="11"/>
      <c r="W65" s="11"/>
      <c r="X65" s="11"/>
      <c r="Y65" s="11"/>
    </row>
    <row r="66">
      <c r="A66" s="21" t="s">
        <v>46</v>
      </c>
      <c r="B66" s="12" t="s">
        <v>1857</v>
      </c>
      <c r="C66" s="12" t="s">
        <v>146</v>
      </c>
      <c r="D66" s="20">
        <f t="shared" si="9"/>
        <v>117.41</v>
      </c>
      <c r="E66" s="12">
        <v>25.0</v>
      </c>
      <c r="F66" s="12">
        <v>33.0</v>
      </c>
      <c r="G66" s="12">
        <v>73.0</v>
      </c>
      <c r="H66" s="12"/>
      <c r="I66" s="12"/>
      <c r="J66" s="12"/>
      <c r="K66" s="12">
        <v>7.0</v>
      </c>
      <c r="L66" s="12">
        <v>18.0</v>
      </c>
      <c r="M66" s="12"/>
      <c r="N66" s="12"/>
      <c r="O66" s="12"/>
      <c r="P66" s="12"/>
      <c r="Q66" s="18"/>
      <c r="R66" s="17"/>
      <c r="S66" s="19" t="s">
        <v>1858</v>
      </c>
      <c r="T66" s="12"/>
      <c r="U66" s="11"/>
      <c r="V66" s="11"/>
      <c r="W66" s="11"/>
      <c r="X66" s="11"/>
      <c r="Y66" s="11"/>
    </row>
    <row r="67">
      <c r="A67" s="11"/>
      <c r="B67" s="12" t="s">
        <v>1859</v>
      </c>
      <c r="C67" s="12" t="s">
        <v>28</v>
      </c>
      <c r="D67" s="20">
        <f t="shared" si="9"/>
        <v>117.12</v>
      </c>
      <c r="E67" s="12">
        <v>21.0</v>
      </c>
      <c r="F67" s="12">
        <v>21.0</v>
      </c>
      <c r="G67" s="12">
        <v>62.0</v>
      </c>
      <c r="H67" s="12"/>
      <c r="I67" s="12"/>
      <c r="J67" s="12"/>
      <c r="K67" s="12">
        <v>11.0</v>
      </c>
      <c r="L67" s="12"/>
      <c r="M67" s="12"/>
      <c r="N67" s="12">
        <v>1.0</v>
      </c>
      <c r="O67" s="12">
        <v>1.0</v>
      </c>
      <c r="P67" s="12">
        <v>1.0</v>
      </c>
      <c r="Q67" s="18" t="s">
        <v>188</v>
      </c>
      <c r="R67" s="28" t="s">
        <v>1660</v>
      </c>
      <c r="S67" s="19" t="s">
        <v>1861</v>
      </c>
      <c r="T67" s="12"/>
      <c r="U67" s="11"/>
      <c r="V67" s="11"/>
      <c r="W67" s="11"/>
      <c r="X67" s="11"/>
      <c r="Y67" s="11"/>
    </row>
    <row r="68">
      <c r="A68" s="21"/>
      <c r="B68" s="16" t="s">
        <v>1863</v>
      </c>
      <c r="C68" s="12" t="s">
        <v>1864</v>
      </c>
      <c r="D68" s="20">
        <f t="shared" si="9"/>
        <v>105.97</v>
      </c>
      <c r="E68" s="12">
        <v>27.0</v>
      </c>
      <c r="F68" s="12">
        <v>22.0</v>
      </c>
      <c r="G68" s="12">
        <v>77.0</v>
      </c>
      <c r="H68" s="12"/>
      <c r="I68" s="12"/>
      <c r="J68" s="12"/>
      <c r="K68" s="12"/>
      <c r="L68" s="12">
        <v>25.0</v>
      </c>
      <c r="M68" s="12"/>
      <c r="N68" s="12"/>
      <c r="O68" s="12"/>
      <c r="P68" s="12"/>
      <c r="Q68" s="18"/>
      <c r="R68" s="18"/>
      <c r="S68" s="31" t="s">
        <v>1867</v>
      </c>
      <c r="T68" s="11"/>
      <c r="U68" s="11"/>
      <c r="V68" s="11"/>
      <c r="W68" s="11"/>
      <c r="X68" s="11"/>
    </row>
    <row r="69">
      <c r="A69" s="21" t="s">
        <v>43</v>
      </c>
      <c r="B69" s="12" t="s">
        <v>1870</v>
      </c>
      <c r="C69" s="12" t="s">
        <v>45</v>
      </c>
      <c r="D69" s="20">
        <f t="shared" si="9"/>
        <v>98.07</v>
      </c>
      <c r="E69" s="12">
        <v>60.0</v>
      </c>
      <c r="F69" s="12">
        <v>30.0</v>
      </c>
      <c r="G69" s="12">
        <v>62.0</v>
      </c>
      <c r="H69" s="12"/>
      <c r="I69" s="12"/>
      <c r="J69" s="12"/>
      <c r="K69" s="12">
        <v>11.0</v>
      </c>
      <c r="L69" s="12"/>
      <c r="M69" s="12"/>
      <c r="N69" s="12"/>
      <c r="O69" s="12"/>
      <c r="P69" s="12"/>
      <c r="Q69" s="18"/>
      <c r="R69" s="28" t="s">
        <v>50</v>
      </c>
      <c r="S69" s="19" t="s">
        <v>1871</v>
      </c>
      <c r="T69" s="12"/>
      <c r="U69" s="11"/>
      <c r="V69" s="11"/>
      <c r="W69" s="11"/>
      <c r="X69" s="11"/>
      <c r="Y69" s="11"/>
    </row>
    <row r="70">
      <c r="A70" s="2" t="s">
        <v>313</v>
      </c>
      <c r="B70" s="11"/>
      <c r="C70" s="11"/>
      <c r="D70" s="20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3"/>
      <c r="R70" s="13"/>
      <c r="S70" s="22"/>
      <c r="T70" s="11"/>
      <c r="U70" s="11"/>
      <c r="V70" s="11"/>
      <c r="W70" s="11"/>
      <c r="X70" s="11"/>
    </row>
    <row r="71">
      <c r="A71" s="11"/>
      <c r="B71" s="12" t="s">
        <v>1876</v>
      </c>
      <c r="C71" s="12" t="s">
        <v>1877</v>
      </c>
      <c r="D71" s="20">
        <f t="shared" ref="D71:D76" si="10">ROUND((E71*0.05)+(F71*1)+(G71*0.81)+(H71*0.24)+(I71*0.6)+(J71*0)+(K71*1.35)+(L71*0.81)+(M71*16)+(N71*10)+(O71*10)+(P71*10), 2)</f>
        <v>96.05</v>
      </c>
      <c r="E71" s="12">
        <v>24.0</v>
      </c>
      <c r="F71" s="12">
        <v>26.0</v>
      </c>
      <c r="G71" s="12">
        <v>62.0</v>
      </c>
      <c r="H71" s="12"/>
      <c r="I71" s="12"/>
      <c r="J71" s="12"/>
      <c r="K71" s="12"/>
      <c r="L71" s="12">
        <v>23.0</v>
      </c>
      <c r="M71" s="12"/>
      <c r="N71" s="12"/>
      <c r="O71" s="12"/>
      <c r="P71" s="12"/>
      <c r="Q71" s="18"/>
      <c r="R71" s="18"/>
      <c r="S71" s="19" t="s">
        <v>1878</v>
      </c>
      <c r="T71" s="11"/>
      <c r="U71" s="11"/>
      <c r="V71" s="11"/>
      <c r="W71" s="11"/>
      <c r="X71" s="11"/>
    </row>
    <row r="72">
      <c r="A72" s="11"/>
      <c r="B72" s="12" t="s">
        <v>1880</v>
      </c>
      <c r="C72" s="12" t="s">
        <v>1295</v>
      </c>
      <c r="D72" s="20">
        <f t="shared" si="10"/>
        <v>88.18</v>
      </c>
      <c r="E72" s="12"/>
      <c r="F72" s="12">
        <v>25.0</v>
      </c>
      <c r="G72" s="12">
        <v>53.0</v>
      </c>
      <c r="H72" s="12"/>
      <c r="I72" s="12"/>
      <c r="J72" s="12"/>
      <c r="K72" s="12"/>
      <c r="L72" s="12">
        <v>25.0</v>
      </c>
      <c r="M72" s="12"/>
      <c r="N72" s="12"/>
      <c r="O72" s="12"/>
      <c r="P72" s="12"/>
      <c r="Q72" s="18"/>
      <c r="R72" s="18"/>
      <c r="S72" s="19" t="s">
        <v>1882</v>
      </c>
      <c r="T72" s="11"/>
      <c r="U72" s="11"/>
      <c r="V72" s="11"/>
      <c r="W72" s="11"/>
      <c r="X72" s="11"/>
    </row>
    <row r="73">
      <c r="A73" s="11"/>
      <c r="B73" s="12" t="s">
        <v>1884</v>
      </c>
      <c r="C73" s="12" t="s">
        <v>1885</v>
      </c>
      <c r="D73" s="20">
        <f t="shared" si="10"/>
        <v>83</v>
      </c>
      <c r="E73" s="12">
        <v>10.0</v>
      </c>
      <c r="F73" s="12">
        <v>22.0</v>
      </c>
      <c r="G73" s="12">
        <v>35.0</v>
      </c>
      <c r="H73" s="12"/>
      <c r="I73" s="12"/>
      <c r="J73" s="12"/>
      <c r="K73" s="12"/>
      <c r="L73" s="12">
        <v>15.0</v>
      </c>
      <c r="M73" s="12"/>
      <c r="N73" s="12">
        <v>1.0</v>
      </c>
      <c r="O73" s="12"/>
      <c r="P73" s="12">
        <v>1.0</v>
      </c>
      <c r="Q73" s="18" t="s">
        <v>121</v>
      </c>
      <c r="R73" s="18"/>
      <c r="S73" s="19" t="s">
        <v>1886</v>
      </c>
      <c r="T73" s="11"/>
      <c r="U73" s="11"/>
      <c r="V73" s="11"/>
      <c r="W73" s="11"/>
      <c r="X73" s="11"/>
    </row>
    <row r="74">
      <c r="A74" s="11"/>
      <c r="B74" s="12" t="s">
        <v>1889</v>
      </c>
      <c r="C74" s="12" t="s">
        <v>445</v>
      </c>
      <c r="D74" s="20">
        <f t="shared" si="10"/>
        <v>78.75</v>
      </c>
      <c r="E74" s="12">
        <v>22.0</v>
      </c>
      <c r="F74" s="12">
        <v>25.0</v>
      </c>
      <c r="G74" s="12">
        <v>55.0</v>
      </c>
      <c r="H74" s="12"/>
      <c r="I74" s="12"/>
      <c r="J74" s="12"/>
      <c r="K74" s="12">
        <v>6.0</v>
      </c>
      <c r="L74" s="12"/>
      <c r="M74" s="12"/>
      <c r="N74" s="12"/>
      <c r="O74" s="12"/>
      <c r="P74" s="12"/>
      <c r="Q74" s="18"/>
      <c r="R74" s="18"/>
      <c r="S74" s="19" t="s">
        <v>1890</v>
      </c>
      <c r="T74" s="11"/>
      <c r="U74" s="11"/>
      <c r="V74" s="11"/>
      <c r="W74" s="11"/>
      <c r="X74" s="11"/>
    </row>
    <row r="75">
      <c r="A75" s="11"/>
      <c r="B75" s="12" t="s">
        <v>1891</v>
      </c>
      <c r="C75" s="12" t="s">
        <v>923</v>
      </c>
      <c r="D75" s="20">
        <f t="shared" si="10"/>
        <v>72.47</v>
      </c>
      <c r="E75" s="12">
        <v>19.0</v>
      </c>
      <c r="F75" s="12">
        <v>24.0</v>
      </c>
      <c r="G75" s="12">
        <v>29.0</v>
      </c>
      <c r="H75" s="12"/>
      <c r="I75" s="12"/>
      <c r="J75" s="12"/>
      <c r="K75" s="12">
        <v>10.0</v>
      </c>
      <c r="L75" s="12">
        <v>13.0</v>
      </c>
      <c r="M75" s="12"/>
      <c r="N75" s="12"/>
      <c r="O75" s="12"/>
      <c r="P75" s="12"/>
      <c r="Q75" s="18"/>
      <c r="R75" s="18"/>
      <c r="S75" s="19" t="s">
        <v>1892</v>
      </c>
      <c r="T75" s="11"/>
      <c r="U75" s="11"/>
      <c r="V75" s="11"/>
      <c r="W75" s="11"/>
      <c r="X75" s="11"/>
    </row>
    <row r="76">
      <c r="A76" s="11"/>
      <c r="B76" s="12" t="s">
        <v>1894</v>
      </c>
      <c r="C76" s="12" t="s">
        <v>28</v>
      </c>
      <c r="D76" s="20">
        <f t="shared" si="10"/>
        <v>51.93</v>
      </c>
      <c r="E76" s="12">
        <v>30.0</v>
      </c>
      <c r="F76" s="12">
        <v>21.0</v>
      </c>
      <c r="G76" s="12">
        <v>23.0</v>
      </c>
      <c r="H76" s="12"/>
      <c r="I76" s="12"/>
      <c r="J76" s="12"/>
      <c r="K76" s="12">
        <v>8.0</v>
      </c>
      <c r="L76" s="12"/>
      <c r="M76" s="12"/>
      <c r="N76" s="12"/>
      <c r="O76" s="12"/>
      <c r="P76" s="12"/>
      <c r="Q76" s="18"/>
      <c r="R76" s="18"/>
      <c r="S76" s="19" t="s">
        <v>1895</v>
      </c>
      <c r="T76" s="11"/>
      <c r="U76" s="11"/>
      <c r="V76" s="11"/>
      <c r="W76" s="11"/>
      <c r="X76" s="11"/>
    </row>
    <row r="77">
      <c r="A77" s="2" t="s">
        <v>333</v>
      </c>
      <c r="B77" s="11"/>
      <c r="C77" s="11"/>
      <c r="D77" s="20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3"/>
      <c r="R77" s="13"/>
      <c r="S77" s="22"/>
      <c r="T77" s="11"/>
      <c r="U77" s="11"/>
      <c r="V77" s="11"/>
      <c r="W77" s="11"/>
      <c r="X77" s="11"/>
    </row>
    <row r="78">
      <c r="A78" s="11"/>
      <c r="B78" s="12" t="s">
        <v>1897</v>
      </c>
      <c r="C78" s="12" t="s">
        <v>72</v>
      </c>
      <c r="D78" s="20">
        <f t="shared" ref="D78:D86" si="11">ROUND((E78*0.05)+(F78*1)+(G78*0.81)+(H78*0.24)+(I78*0.6)+(J78*0)+(K78*1.35)+(L78*0.81)+(M78*16)+(N78*10)+(O78*10)+(P78*10), 2)</f>
        <v>68.7</v>
      </c>
      <c r="E78" s="12"/>
      <c r="F78" s="12">
        <v>12.0</v>
      </c>
      <c r="G78" s="12">
        <v>59.0</v>
      </c>
      <c r="H78" s="12"/>
      <c r="I78" s="12"/>
      <c r="J78" s="12"/>
      <c r="K78" s="12"/>
      <c r="L78" s="12">
        <v>11.0</v>
      </c>
      <c r="M78" s="12"/>
      <c r="N78" s="12"/>
      <c r="O78" s="12"/>
      <c r="P78" s="12"/>
      <c r="Q78" s="18"/>
      <c r="R78" s="18"/>
      <c r="S78" s="19" t="s">
        <v>1900</v>
      </c>
      <c r="T78" s="11"/>
      <c r="U78" s="11"/>
      <c r="V78" s="11"/>
      <c r="W78" s="11"/>
      <c r="X78" s="11"/>
    </row>
    <row r="79">
      <c r="A79" s="11"/>
      <c r="B79" s="12" t="s">
        <v>1901</v>
      </c>
      <c r="C79" s="12" t="s">
        <v>98</v>
      </c>
      <c r="D79" s="20">
        <f t="shared" si="11"/>
        <v>67.46</v>
      </c>
      <c r="E79" s="12">
        <v>22.0</v>
      </c>
      <c r="F79" s="12">
        <v>21.0</v>
      </c>
      <c r="G79" s="12">
        <v>46.0</v>
      </c>
      <c r="H79" s="12"/>
      <c r="I79" s="12"/>
      <c r="J79" s="12"/>
      <c r="K79" s="12">
        <v>6.0</v>
      </c>
      <c r="L79" s="12"/>
      <c r="M79" s="12"/>
      <c r="N79" s="12"/>
      <c r="O79" s="12"/>
      <c r="P79" s="12"/>
      <c r="Q79" s="18"/>
      <c r="R79" s="18"/>
      <c r="S79" s="19" t="s">
        <v>1902</v>
      </c>
      <c r="T79" s="11"/>
      <c r="U79" s="11"/>
      <c r="V79" s="11"/>
      <c r="W79" s="11"/>
      <c r="X79" s="11"/>
    </row>
    <row r="80">
      <c r="A80" s="11"/>
      <c r="B80" s="12" t="s">
        <v>1903</v>
      </c>
      <c r="C80" s="12" t="s">
        <v>1607</v>
      </c>
      <c r="D80" s="20">
        <f t="shared" si="11"/>
        <v>66.57</v>
      </c>
      <c r="E80" s="12"/>
      <c r="F80" s="12">
        <v>15.0</v>
      </c>
      <c r="G80" s="12">
        <v>57.0</v>
      </c>
      <c r="H80" s="12"/>
      <c r="I80" s="12"/>
      <c r="J80" s="12"/>
      <c r="K80" s="12">
        <v>4.0</v>
      </c>
      <c r="L80" s="12"/>
      <c r="M80" s="12"/>
      <c r="N80" s="12"/>
      <c r="O80" s="12"/>
      <c r="P80" s="12"/>
      <c r="Q80" s="18"/>
      <c r="R80" s="18"/>
      <c r="S80" s="19" t="s">
        <v>1904</v>
      </c>
      <c r="T80" s="11"/>
      <c r="U80" s="11"/>
      <c r="V80" s="11"/>
      <c r="W80" s="11"/>
      <c r="X80" s="11"/>
    </row>
    <row r="81">
      <c r="A81" s="11"/>
      <c r="B81" s="12" t="s">
        <v>1906</v>
      </c>
      <c r="C81" s="12" t="s">
        <v>1603</v>
      </c>
      <c r="D81" s="20">
        <f t="shared" si="11"/>
        <v>66.57</v>
      </c>
      <c r="E81" s="12"/>
      <c r="F81" s="12">
        <v>15.0</v>
      </c>
      <c r="G81" s="12">
        <v>57.0</v>
      </c>
      <c r="H81" s="12"/>
      <c r="I81" s="12"/>
      <c r="J81" s="12"/>
      <c r="K81" s="12">
        <v>4.0</v>
      </c>
      <c r="L81" s="12"/>
      <c r="M81" s="12"/>
      <c r="N81" s="12"/>
      <c r="O81" s="12"/>
      <c r="P81" s="12"/>
      <c r="Q81" s="18"/>
      <c r="R81" s="18"/>
      <c r="S81" s="19" t="s">
        <v>1907</v>
      </c>
      <c r="T81" s="11"/>
      <c r="U81" s="11"/>
      <c r="V81" s="11"/>
      <c r="W81" s="11"/>
      <c r="X81" s="11"/>
    </row>
    <row r="82">
      <c r="A82" s="11"/>
      <c r="B82" s="12" t="s">
        <v>1909</v>
      </c>
      <c r="C82" s="12" t="s">
        <v>159</v>
      </c>
      <c r="D82" s="20">
        <f t="shared" si="11"/>
        <v>62.95</v>
      </c>
      <c r="E82" s="12"/>
      <c r="F82" s="12">
        <v>13.0</v>
      </c>
      <c r="G82" s="12">
        <v>55.0</v>
      </c>
      <c r="H82" s="12"/>
      <c r="I82" s="12"/>
      <c r="J82" s="12"/>
      <c r="K82" s="12">
        <v>4.0</v>
      </c>
      <c r="L82" s="12"/>
      <c r="M82" s="12"/>
      <c r="N82" s="12"/>
      <c r="O82" s="12"/>
      <c r="P82" s="12"/>
      <c r="Q82" s="18"/>
      <c r="R82" s="18"/>
      <c r="S82" s="19" t="s">
        <v>1912</v>
      </c>
      <c r="T82" s="11"/>
      <c r="U82" s="11"/>
      <c r="V82" s="11"/>
      <c r="W82" s="11"/>
      <c r="X82" s="11"/>
    </row>
    <row r="83">
      <c r="A83" s="11"/>
      <c r="B83" s="12" t="s">
        <v>1917</v>
      </c>
      <c r="C83" s="12" t="s">
        <v>1918</v>
      </c>
      <c r="D83" s="20">
        <f t="shared" si="11"/>
        <v>61.56</v>
      </c>
      <c r="E83" s="12"/>
      <c r="F83" s="12"/>
      <c r="G83" s="12">
        <v>64.0</v>
      </c>
      <c r="H83" s="12"/>
      <c r="I83" s="12"/>
      <c r="J83" s="12"/>
      <c r="K83" s="12"/>
      <c r="L83" s="12">
        <v>12.0</v>
      </c>
      <c r="M83" s="12"/>
      <c r="N83" s="12"/>
      <c r="O83" s="12"/>
      <c r="P83" s="12"/>
      <c r="Q83" s="18"/>
      <c r="R83" s="18"/>
      <c r="S83" s="19" t="s">
        <v>1920</v>
      </c>
      <c r="T83" s="11"/>
      <c r="U83" s="11"/>
      <c r="V83" s="11"/>
      <c r="W83" s="11"/>
      <c r="X83" s="11"/>
    </row>
    <row r="84">
      <c r="A84" s="11"/>
      <c r="B84" s="12" t="s">
        <v>1921</v>
      </c>
      <c r="C84" s="12" t="s">
        <v>921</v>
      </c>
      <c r="D84" s="20">
        <f t="shared" si="11"/>
        <v>56.11</v>
      </c>
      <c r="E84" s="12">
        <v>17.0</v>
      </c>
      <c r="F84" s="12">
        <v>18.0</v>
      </c>
      <c r="G84" s="12">
        <v>26.0</v>
      </c>
      <c r="H84" s="12"/>
      <c r="I84" s="12"/>
      <c r="J84" s="12"/>
      <c r="K84" s="12"/>
      <c r="L84" s="12">
        <v>20.0</v>
      </c>
      <c r="M84" s="12"/>
      <c r="N84" s="12"/>
      <c r="O84" s="12"/>
      <c r="P84" s="12"/>
      <c r="Q84" s="18"/>
      <c r="R84" s="18"/>
      <c r="S84" s="19" t="s">
        <v>1922</v>
      </c>
      <c r="T84" s="11"/>
      <c r="U84" s="11"/>
      <c r="V84" s="11"/>
      <c r="W84" s="11"/>
      <c r="X84" s="11"/>
    </row>
    <row r="85">
      <c r="A85" s="11"/>
      <c r="B85" s="12" t="s">
        <v>1924</v>
      </c>
      <c r="C85" s="12" t="s">
        <v>460</v>
      </c>
      <c r="D85" s="20">
        <f t="shared" si="11"/>
        <v>55.62</v>
      </c>
      <c r="E85" s="12"/>
      <c r="F85" s="12"/>
      <c r="G85" s="12">
        <v>57.0</v>
      </c>
      <c r="H85" s="12"/>
      <c r="I85" s="12"/>
      <c r="J85" s="12"/>
      <c r="K85" s="12">
        <v>7.0</v>
      </c>
      <c r="L85" s="12"/>
      <c r="M85" s="12"/>
      <c r="N85" s="12"/>
      <c r="O85" s="12"/>
      <c r="P85" s="12"/>
      <c r="Q85" s="18"/>
      <c r="R85" s="18"/>
      <c r="S85" s="19" t="s">
        <v>1926</v>
      </c>
      <c r="T85" s="11"/>
      <c r="U85" s="11"/>
      <c r="V85" s="11"/>
      <c r="W85" s="11"/>
      <c r="X85" s="11"/>
    </row>
    <row r="86">
      <c r="A86" s="11"/>
      <c r="B86" s="12" t="s">
        <v>1927</v>
      </c>
      <c r="C86" s="12" t="s">
        <v>1928</v>
      </c>
      <c r="D86" s="20">
        <f t="shared" si="11"/>
        <v>40.25</v>
      </c>
      <c r="E86" s="12">
        <v>13.0</v>
      </c>
      <c r="F86" s="12">
        <v>18.0</v>
      </c>
      <c r="G86" s="12"/>
      <c r="H86" s="12"/>
      <c r="I86" s="12"/>
      <c r="J86" s="12"/>
      <c r="K86" s="12">
        <v>7.0</v>
      </c>
      <c r="L86" s="12">
        <v>15.0</v>
      </c>
      <c r="M86" s="12"/>
      <c r="N86" s="12"/>
      <c r="O86" s="12"/>
      <c r="P86" s="12"/>
      <c r="Q86" s="18"/>
      <c r="R86" s="18"/>
      <c r="S86" s="19" t="s">
        <v>1929</v>
      </c>
      <c r="T86" s="11"/>
      <c r="U86" s="11"/>
      <c r="V86" s="11"/>
      <c r="W86" s="11"/>
      <c r="X86" s="11"/>
    </row>
    <row r="87">
      <c r="A87" s="2" t="s">
        <v>365</v>
      </c>
      <c r="B87" s="83"/>
      <c r="C87" s="11"/>
      <c r="D87" s="20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3"/>
      <c r="R87" s="13"/>
      <c r="S87" s="22"/>
      <c r="T87" s="11"/>
      <c r="U87" s="11"/>
      <c r="V87" s="11"/>
      <c r="W87" s="11"/>
      <c r="X87" s="11"/>
    </row>
    <row r="88">
      <c r="A88" s="11"/>
      <c r="B88" s="12" t="s">
        <v>1930</v>
      </c>
      <c r="C88" s="16" t="s">
        <v>378</v>
      </c>
      <c r="D88" s="20"/>
      <c r="E88" s="12"/>
      <c r="F88" s="12"/>
      <c r="G88" s="12">
        <v>84.0</v>
      </c>
      <c r="H88" s="12"/>
      <c r="I88" s="12"/>
      <c r="J88" s="12"/>
      <c r="K88" s="12"/>
      <c r="L88" s="12"/>
      <c r="M88" s="12"/>
      <c r="N88" s="12"/>
      <c r="O88" s="12"/>
      <c r="P88" s="12"/>
      <c r="Q88" s="18"/>
      <c r="R88" s="18" t="s">
        <v>1931</v>
      </c>
      <c r="S88" s="19" t="s">
        <v>1932</v>
      </c>
      <c r="T88" s="12"/>
      <c r="U88" s="11"/>
      <c r="V88" s="11"/>
      <c r="W88" s="11"/>
      <c r="X88" s="11"/>
      <c r="Y88" s="11"/>
    </row>
    <row r="89">
      <c r="A89" s="11"/>
      <c r="B89" s="12" t="s">
        <v>1933</v>
      </c>
      <c r="C89" s="12" t="s">
        <v>183</v>
      </c>
      <c r="D89" s="20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8"/>
      <c r="R89" s="18" t="s">
        <v>1934</v>
      </c>
      <c r="S89" s="19" t="s">
        <v>1935</v>
      </c>
      <c r="T89" s="12"/>
      <c r="U89" s="11"/>
      <c r="V89" s="11"/>
      <c r="W89" s="11"/>
      <c r="X89" s="11"/>
      <c r="Y89" s="11"/>
    </row>
    <row r="90">
      <c r="A90" s="11"/>
      <c r="B90" s="12" t="s">
        <v>1937</v>
      </c>
      <c r="C90" s="12" t="s">
        <v>1182</v>
      </c>
      <c r="D90" s="20"/>
      <c r="E90" s="12"/>
      <c r="F90" s="12"/>
      <c r="G90" s="12">
        <v>70.0</v>
      </c>
      <c r="H90" s="12"/>
      <c r="I90" s="12"/>
      <c r="J90" s="12"/>
      <c r="K90" s="12"/>
      <c r="L90" s="12"/>
      <c r="M90" s="12"/>
      <c r="N90" s="12"/>
      <c r="O90" s="12"/>
      <c r="P90" s="12"/>
      <c r="Q90" s="18"/>
      <c r="R90" s="18" t="s">
        <v>1938</v>
      </c>
      <c r="S90" s="19" t="s">
        <v>1939</v>
      </c>
      <c r="T90" s="11"/>
      <c r="U90" s="11"/>
      <c r="V90" s="11"/>
      <c r="W90" s="11"/>
      <c r="X90" s="11"/>
    </row>
    <row r="91">
      <c r="A91" s="11"/>
      <c r="B91" s="12" t="s">
        <v>1940</v>
      </c>
      <c r="C91" s="16" t="s">
        <v>342</v>
      </c>
      <c r="D91" s="20"/>
      <c r="E91" s="12"/>
      <c r="F91" s="12"/>
      <c r="G91" s="12"/>
      <c r="H91" s="12"/>
      <c r="I91" s="12"/>
      <c r="J91" s="12"/>
      <c r="K91" s="12">
        <v>13.0</v>
      </c>
      <c r="L91" s="12"/>
      <c r="M91" s="12"/>
      <c r="N91" s="12"/>
      <c r="O91" s="12"/>
      <c r="P91" s="12"/>
      <c r="Q91" s="18"/>
      <c r="R91" s="18" t="s">
        <v>1941</v>
      </c>
      <c r="S91" s="19" t="s">
        <v>1942</v>
      </c>
      <c r="T91" s="12"/>
      <c r="U91" s="11"/>
      <c r="V91" s="11"/>
      <c r="W91" s="11"/>
      <c r="X91" s="11"/>
      <c r="Y91" s="11"/>
    </row>
    <row r="92">
      <c r="A92" s="11"/>
      <c r="B92" s="12" t="s">
        <v>385</v>
      </c>
      <c r="C92" s="12" t="s">
        <v>386</v>
      </c>
      <c r="D92" s="20"/>
      <c r="E92" s="12"/>
      <c r="F92" s="12"/>
      <c r="G92" s="12"/>
      <c r="H92" s="12">
        <v>32.0</v>
      </c>
      <c r="I92" s="12"/>
      <c r="J92" s="12"/>
      <c r="K92" s="12"/>
      <c r="L92" s="12"/>
      <c r="M92" s="12"/>
      <c r="N92" s="12"/>
      <c r="O92" s="12"/>
      <c r="P92" s="12"/>
      <c r="Q92" s="18"/>
      <c r="R92" s="18" t="s">
        <v>1943</v>
      </c>
      <c r="S92" s="19" t="s">
        <v>387</v>
      </c>
      <c r="T92" s="11"/>
      <c r="U92" s="11"/>
      <c r="V92" s="11"/>
      <c r="W92" s="11"/>
      <c r="X92" s="11"/>
    </row>
    <row r="93">
      <c r="A93" s="11"/>
      <c r="B93" s="12" t="s">
        <v>1946</v>
      </c>
      <c r="C93" s="16" t="s">
        <v>392</v>
      </c>
      <c r="D93" s="20"/>
      <c r="E93" s="12"/>
      <c r="F93" s="12"/>
      <c r="G93" s="12"/>
      <c r="H93" s="12"/>
      <c r="I93" s="12"/>
      <c r="J93" s="12"/>
      <c r="K93" s="12">
        <v>14.0</v>
      </c>
      <c r="L93" s="12"/>
      <c r="M93" s="12"/>
      <c r="N93" s="12"/>
      <c r="O93" s="12"/>
      <c r="P93" s="12"/>
      <c r="Q93" s="18"/>
      <c r="R93" s="18" t="s">
        <v>1947</v>
      </c>
      <c r="S93" s="19" t="s">
        <v>1948</v>
      </c>
      <c r="T93" s="12"/>
      <c r="U93" s="11"/>
      <c r="V93" s="11"/>
      <c r="W93" s="11"/>
      <c r="X93" s="11"/>
      <c r="Y93" s="11"/>
    </row>
    <row r="94">
      <c r="A94" s="11"/>
      <c r="B94" s="12" t="s">
        <v>1949</v>
      </c>
      <c r="C94" s="12" t="s">
        <v>1950</v>
      </c>
      <c r="D94" s="20"/>
      <c r="E94" s="12"/>
      <c r="F94" s="12"/>
      <c r="G94" s="12">
        <v>70.0</v>
      </c>
      <c r="H94" s="12"/>
      <c r="I94" s="12"/>
      <c r="J94" s="12"/>
      <c r="K94" s="12"/>
      <c r="L94" s="12"/>
      <c r="M94" s="12"/>
      <c r="N94" s="12"/>
      <c r="O94" s="12"/>
      <c r="P94" s="12"/>
      <c r="Q94" s="18"/>
      <c r="R94" s="18" t="s">
        <v>1951</v>
      </c>
      <c r="S94" s="19" t="s">
        <v>1952</v>
      </c>
      <c r="T94" s="12"/>
      <c r="U94" s="11"/>
      <c r="V94" s="11"/>
      <c r="W94" s="11"/>
      <c r="X94" s="11"/>
      <c r="Y94" s="11"/>
    </row>
    <row r="95">
      <c r="A95" s="11"/>
      <c r="B95" s="12" t="s">
        <v>1954</v>
      </c>
      <c r="C95" s="12" t="s">
        <v>1955</v>
      </c>
      <c r="D95" s="20"/>
      <c r="E95" s="12">
        <v>15.0</v>
      </c>
      <c r="F95" s="12">
        <v>15.0</v>
      </c>
      <c r="G95" s="12"/>
      <c r="H95" s="12"/>
      <c r="I95" s="12"/>
      <c r="J95" s="12"/>
      <c r="K95" s="12">
        <v>20.0</v>
      </c>
      <c r="L95" s="12">
        <v>15.0</v>
      </c>
      <c r="M95" s="12"/>
      <c r="N95" s="12"/>
      <c r="O95" s="12"/>
      <c r="P95" s="12"/>
      <c r="Q95" s="18"/>
      <c r="R95" s="18" t="s">
        <v>1956</v>
      </c>
      <c r="S95" s="19" t="s">
        <v>1957</v>
      </c>
      <c r="T95" s="11"/>
      <c r="U95" s="11"/>
      <c r="V95" s="11"/>
      <c r="W95" s="11"/>
      <c r="X95" s="11"/>
    </row>
    <row r="96">
      <c r="A96" s="11"/>
      <c r="B96" s="12" t="s">
        <v>388</v>
      </c>
      <c r="C96" s="12" t="s">
        <v>867</v>
      </c>
      <c r="D96" s="20"/>
      <c r="E96" s="12"/>
      <c r="F96" s="12"/>
      <c r="G96" s="12"/>
      <c r="H96" s="12">
        <v>26.0</v>
      </c>
      <c r="I96" s="12"/>
      <c r="J96" s="12"/>
      <c r="K96" s="12"/>
      <c r="L96" s="12"/>
      <c r="M96" s="12"/>
      <c r="N96" s="12"/>
      <c r="O96" s="12"/>
      <c r="P96" s="12"/>
      <c r="Q96" s="18"/>
      <c r="R96" s="18" t="s">
        <v>1959</v>
      </c>
      <c r="S96" s="19" t="s">
        <v>390</v>
      </c>
      <c r="T96" s="11"/>
      <c r="U96" s="11"/>
      <c r="V96" s="11"/>
      <c r="W96" s="11"/>
      <c r="X96" s="11"/>
    </row>
    <row r="97">
      <c r="A97" s="11"/>
      <c r="B97" s="12" t="s">
        <v>1960</v>
      </c>
      <c r="C97" s="12" t="s">
        <v>1816</v>
      </c>
      <c r="D97" s="20"/>
      <c r="E97" s="12"/>
      <c r="F97" s="12"/>
      <c r="G97" s="12">
        <v>59.0</v>
      </c>
      <c r="H97" s="12"/>
      <c r="I97" s="12"/>
      <c r="J97" s="12"/>
      <c r="K97" s="12"/>
      <c r="L97" s="12"/>
      <c r="M97" s="12"/>
      <c r="N97" s="12"/>
      <c r="O97" s="12"/>
      <c r="P97" s="12"/>
      <c r="Q97" s="18"/>
      <c r="R97" s="18" t="s">
        <v>1962</v>
      </c>
      <c r="S97" s="19" t="s">
        <v>1963</v>
      </c>
      <c r="T97" s="12"/>
      <c r="U97" s="11"/>
      <c r="V97" s="11"/>
      <c r="W97" s="11"/>
      <c r="X97" s="11"/>
      <c r="Y97" s="11"/>
    </row>
    <row r="98">
      <c r="A98" s="2" t="s">
        <v>395</v>
      </c>
      <c r="B98" s="11"/>
      <c r="C98" s="11"/>
      <c r="D98" s="20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3"/>
      <c r="R98" s="13"/>
      <c r="S98" s="22"/>
      <c r="T98" s="11"/>
      <c r="U98" s="11"/>
      <c r="V98" s="11"/>
      <c r="W98" s="11"/>
      <c r="X98" s="11"/>
    </row>
    <row r="99">
      <c r="A99" s="11"/>
      <c r="B99" s="12" t="s">
        <v>1966</v>
      </c>
      <c r="C99" s="12" t="s">
        <v>1140</v>
      </c>
      <c r="D99" s="20">
        <f t="shared" ref="D99:D106" si="12">ROUND((E99*0.05)+(F99*1)+(G99*0.81)+(H99*0.24)+(I99*0.6)+(J99*0)+(K99*1.35)+(L99*0.81)+(M99*16)+(N99*10)+(O99*10)+(P99*10), 2)</f>
        <v>34.37</v>
      </c>
      <c r="E99" s="12">
        <v>9.0</v>
      </c>
      <c r="F99" s="12">
        <v>8.0</v>
      </c>
      <c r="G99" s="12">
        <v>22.0</v>
      </c>
      <c r="H99" s="12"/>
      <c r="I99" s="12"/>
      <c r="J99" s="12"/>
      <c r="K99" s="12"/>
      <c r="L99" s="12">
        <v>10.0</v>
      </c>
      <c r="M99" s="12"/>
      <c r="N99" s="12"/>
      <c r="O99" s="12"/>
      <c r="P99" s="12"/>
      <c r="Q99" s="18"/>
      <c r="R99" s="18"/>
      <c r="S99" s="19" t="s">
        <v>1968</v>
      </c>
      <c r="T99" s="11"/>
      <c r="U99" s="11"/>
      <c r="V99" s="11"/>
      <c r="W99" s="11"/>
      <c r="X99" s="11"/>
    </row>
    <row r="100">
      <c r="A100" s="11"/>
      <c r="B100" s="12" t="s">
        <v>1970</v>
      </c>
      <c r="C100" s="12" t="s">
        <v>1971</v>
      </c>
      <c r="D100" s="20">
        <f t="shared" si="12"/>
        <v>31.49</v>
      </c>
      <c r="E100" s="12"/>
      <c r="F100" s="12">
        <v>8.0</v>
      </c>
      <c r="G100" s="12">
        <v>20.0</v>
      </c>
      <c r="H100" s="12"/>
      <c r="I100" s="12"/>
      <c r="J100" s="12"/>
      <c r="K100" s="12"/>
      <c r="L100" s="12">
        <v>9.0</v>
      </c>
      <c r="M100" s="12"/>
      <c r="N100" s="12"/>
      <c r="O100" s="12"/>
      <c r="P100" s="12"/>
      <c r="Q100" s="18"/>
      <c r="R100" s="18"/>
      <c r="S100" s="19" t="s">
        <v>1973</v>
      </c>
      <c r="T100" s="11"/>
      <c r="U100" s="11"/>
      <c r="V100" s="11"/>
      <c r="W100" s="11"/>
      <c r="X100" s="11"/>
    </row>
    <row r="101">
      <c r="A101" s="11"/>
      <c r="B101" s="12" t="s">
        <v>1975</v>
      </c>
      <c r="C101" s="12" t="s">
        <v>863</v>
      </c>
      <c r="D101" s="20">
        <f t="shared" si="12"/>
        <v>27.81</v>
      </c>
      <c r="E101" s="12"/>
      <c r="F101" s="12"/>
      <c r="G101" s="12">
        <v>31.0</v>
      </c>
      <c r="H101" s="12"/>
      <c r="I101" s="12"/>
      <c r="J101" s="12"/>
      <c r="K101" s="12">
        <v>2.0</v>
      </c>
      <c r="L101" s="12"/>
      <c r="M101" s="12"/>
      <c r="N101" s="12"/>
      <c r="O101" s="12"/>
      <c r="P101" s="12"/>
      <c r="Q101" s="18"/>
      <c r="R101" s="18"/>
      <c r="S101" s="19" t="s">
        <v>1976</v>
      </c>
      <c r="T101" s="11"/>
      <c r="U101" s="11"/>
      <c r="V101" s="11"/>
      <c r="W101" s="11"/>
      <c r="X101" s="11"/>
    </row>
    <row r="102">
      <c r="A102" s="11"/>
      <c r="B102" s="12" t="s">
        <v>1980</v>
      </c>
      <c r="C102" s="12" t="s">
        <v>1981</v>
      </c>
      <c r="D102" s="20">
        <f t="shared" si="12"/>
        <v>23.08</v>
      </c>
      <c r="E102" s="12">
        <v>10.0</v>
      </c>
      <c r="F102" s="12">
        <v>8.0</v>
      </c>
      <c r="G102" s="12">
        <v>18.0</v>
      </c>
      <c r="H102" s="12"/>
      <c r="I102" s="12"/>
      <c r="J102" s="12"/>
      <c r="K102" s="12"/>
      <c r="L102" s="12"/>
      <c r="M102" s="12"/>
      <c r="N102" s="12"/>
      <c r="O102" s="12"/>
      <c r="P102" s="12"/>
      <c r="Q102" s="18"/>
      <c r="R102" s="18"/>
      <c r="S102" s="19" t="s">
        <v>1983</v>
      </c>
      <c r="T102" s="11"/>
      <c r="U102" s="11"/>
      <c r="V102" s="11"/>
      <c r="W102" s="11"/>
      <c r="X102" s="11"/>
    </row>
    <row r="103">
      <c r="A103" s="11"/>
      <c r="B103" s="12" t="s">
        <v>1986</v>
      </c>
      <c r="C103" s="12" t="s">
        <v>1987</v>
      </c>
      <c r="D103" s="20">
        <f t="shared" si="12"/>
        <v>23.08</v>
      </c>
      <c r="E103" s="12">
        <v>10.0</v>
      </c>
      <c r="F103" s="12">
        <v>8.0</v>
      </c>
      <c r="G103" s="12">
        <v>18.0</v>
      </c>
      <c r="H103" s="12"/>
      <c r="I103" s="12"/>
      <c r="J103" s="12"/>
      <c r="K103" s="12"/>
      <c r="L103" s="12"/>
      <c r="M103" s="12"/>
      <c r="N103" s="12"/>
      <c r="O103" s="12"/>
      <c r="P103" s="12"/>
      <c r="Q103" s="18"/>
      <c r="R103" s="18"/>
      <c r="S103" s="19" t="s">
        <v>1988</v>
      </c>
      <c r="T103" s="11"/>
      <c r="U103" s="11"/>
      <c r="V103" s="11"/>
      <c r="W103" s="11"/>
      <c r="X103" s="11"/>
    </row>
    <row r="104">
      <c r="A104" s="11"/>
      <c r="B104" s="12" t="s">
        <v>412</v>
      </c>
      <c r="C104" s="12" t="s">
        <v>414</v>
      </c>
      <c r="D104" s="20">
        <f t="shared" si="12"/>
        <v>20.98</v>
      </c>
      <c r="E104" s="12">
        <v>9.0</v>
      </c>
      <c r="F104" s="12"/>
      <c r="G104" s="12">
        <v>13.0</v>
      </c>
      <c r="H104" s="12"/>
      <c r="I104" s="12"/>
      <c r="J104" s="12"/>
      <c r="K104" s="12"/>
      <c r="L104" s="12"/>
      <c r="M104" s="12"/>
      <c r="N104" s="12"/>
      <c r="O104" s="12"/>
      <c r="P104" s="12">
        <v>1.0</v>
      </c>
      <c r="Q104" s="18" t="s">
        <v>1993</v>
      </c>
      <c r="R104" s="18"/>
      <c r="S104" s="19" t="s">
        <v>415</v>
      </c>
      <c r="T104" s="11"/>
      <c r="U104" s="11"/>
      <c r="V104" s="11"/>
      <c r="W104" s="11"/>
      <c r="X104" s="11"/>
    </row>
    <row r="105">
      <c r="A105" s="11"/>
      <c r="B105" s="12" t="s">
        <v>1998</v>
      </c>
      <c r="C105" s="12" t="s">
        <v>1999</v>
      </c>
      <c r="D105" s="20">
        <f t="shared" si="12"/>
        <v>17.15</v>
      </c>
      <c r="E105" s="12"/>
      <c r="F105" s="12">
        <v>5.0</v>
      </c>
      <c r="G105" s="12">
        <v>15.0</v>
      </c>
      <c r="H105" s="12"/>
      <c r="I105" s="12"/>
      <c r="J105" s="12"/>
      <c r="K105" s="12"/>
      <c r="L105" s="12"/>
      <c r="M105" s="12"/>
      <c r="N105" s="12"/>
      <c r="O105" s="12"/>
      <c r="P105" s="12"/>
      <c r="Q105" s="18"/>
      <c r="R105" s="18"/>
      <c r="S105" s="19" t="s">
        <v>2000</v>
      </c>
      <c r="T105" s="11"/>
      <c r="U105" s="11"/>
      <c r="V105" s="11"/>
      <c r="W105" s="11"/>
      <c r="X105" s="11"/>
    </row>
    <row r="106">
      <c r="A106" s="11"/>
      <c r="B106" s="12" t="s">
        <v>2005</v>
      </c>
      <c r="C106" s="12" t="s">
        <v>2006</v>
      </c>
      <c r="D106" s="20">
        <f t="shared" si="12"/>
        <v>17.15</v>
      </c>
      <c r="E106" s="12"/>
      <c r="F106" s="12">
        <v>5.0</v>
      </c>
      <c r="G106" s="12">
        <v>15.0</v>
      </c>
      <c r="H106" s="12"/>
      <c r="I106" s="12"/>
      <c r="J106" s="12"/>
      <c r="K106" s="12"/>
      <c r="L106" s="12"/>
      <c r="M106" s="12"/>
      <c r="N106" s="12"/>
      <c r="O106" s="12"/>
      <c r="P106" s="12"/>
      <c r="Q106" s="18"/>
      <c r="R106" s="18"/>
      <c r="S106" s="19" t="s">
        <v>2007</v>
      </c>
      <c r="T106" s="11"/>
      <c r="U106" s="11"/>
      <c r="V106" s="11"/>
      <c r="W106" s="11"/>
      <c r="X106" s="11"/>
    </row>
    <row r="107">
      <c r="A107" s="11"/>
      <c r="B107" s="12"/>
      <c r="C107" s="12"/>
      <c r="D107" s="20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8"/>
      <c r="R107" s="18"/>
      <c r="S107" s="38"/>
      <c r="T107" s="11"/>
      <c r="U107" s="11"/>
      <c r="V107" s="11"/>
      <c r="W107" s="11"/>
      <c r="X107" s="11"/>
    </row>
    <row r="108">
      <c r="A108" s="1" t="s">
        <v>0</v>
      </c>
      <c r="B108" s="2" t="s">
        <v>1</v>
      </c>
      <c r="C108" s="2" t="s">
        <v>2</v>
      </c>
      <c r="D108" s="74"/>
      <c r="E108" s="2" t="s">
        <v>4</v>
      </c>
      <c r="F108" s="3" t="s">
        <v>5</v>
      </c>
      <c r="G108" s="3" t="s">
        <v>1653</v>
      </c>
      <c r="H108" s="3" t="s">
        <v>7</v>
      </c>
      <c r="I108" s="3" t="s">
        <v>8</v>
      </c>
      <c r="J108" s="2" t="s">
        <v>9</v>
      </c>
      <c r="K108" s="3" t="s">
        <v>10</v>
      </c>
      <c r="L108" s="3" t="s">
        <v>11</v>
      </c>
      <c r="M108" s="4" t="s">
        <v>12</v>
      </c>
      <c r="N108" s="5" t="s">
        <v>13</v>
      </c>
      <c r="O108" s="6" t="s">
        <v>14</v>
      </c>
      <c r="P108" s="7" t="s">
        <v>15</v>
      </c>
      <c r="Q108" s="3" t="s">
        <v>16</v>
      </c>
      <c r="R108" s="3" t="s">
        <v>17</v>
      </c>
      <c r="S108" s="42" t="s">
        <v>18</v>
      </c>
      <c r="T108" s="2"/>
      <c r="U108" s="43"/>
      <c r="V108" s="39"/>
      <c r="W108" s="39"/>
      <c r="X108" s="39"/>
    </row>
    <row r="109">
      <c r="A109" s="44" t="s">
        <v>419</v>
      </c>
      <c r="B109" s="24"/>
      <c r="C109" s="24"/>
      <c r="D109" s="20"/>
      <c r="E109" s="24"/>
      <c r="F109" s="24"/>
      <c r="G109" s="20"/>
      <c r="H109" s="24"/>
      <c r="I109" s="24"/>
      <c r="J109" s="24"/>
      <c r="K109" s="24"/>
      <c r="L109" s="24"/>
      <c r="M109" s="24"/>
      <c r="N109" s="24"/>
      <c r="O109" s="24"/>
      <c r="P109" s="24"/>
      <c r="Q109" s="25"/>
      <c r="R109" s="25"/>
      <c r="S109" s="38"/>
      <c r="T109" s="24"/>
      <c r="U109" s="45"/>
      <c r="V109" s="24"/>
      <c r="W109" s="24"/>
      <c r="X109" s="46"/>
    </row>
    <row r="110">
      <c r="A110" s="11"/>
      <c r="B110" s="24" t="s">
        <v>2012</v>
      </c>
      <c r="C110" s="24" t="s">
        <v>45</v>
      </c>
      <c r="D110" s="20">
        <f t="shared" ref="D110:D123" si="13">ROUND((E110*0.05)+(F110*1)+(G110*0.81)+(H110*0.24)+(I110*0.6)+(J110*0)+(K110*1.35)+(L110*0.81)+(M110*16)+(N110*10)+(O110*10)+(P110*10), 2)</f>
        <v>323.15</v>
      </c>
      <c r="E110" s="24">
        <v>28.0</v>
      </c>
      <c r="F110" s="24">
        <v>18.0</v>
      </c>
      <c r="G110" s="24">
        <v>375.0</v>
      </c>
      <c r="H110" s="24"/>
      <c r="I110" s="24"/>
      <c r="J110" s="24"/>
      <c r="K110" s="24"/>
      <c r="L110" s="24"/>
      <c r="M110" s="24"/>
      <c r="N110" s="24"/>
      <c r="O110" s="24"/>
      <c r="P110" s="24"/>
      <c r="Q110" s="25"/>
      <c r="R110" s="25" t="s">
        <v>421</v>
      </c>
      <c r="S110" s="19" t="s">
        <v>2013</v>
      </c>
      <c r="T110" s="24"/>
      <c r="U110" s="24"/>
      <c r="V110" s="24"/>
      <c r="W110" s="24"/>
      <c r="X110" s="46"/>
    </row>
    <row r="111">
      <c r="A111" s="11"/>
      <c r="B111" s="24" t="s">
        <v>2014</v>
      </c>
      <c r="C111" s="24" t="s">
        <v>896</v>
      </c>
      <c r="D111" s="20">
        <f t="shared" si="13"/>
        <v>286.22</v>
      </c>
      <c r="E111" s="24"/>
      <c r="F111" s="24">
        <v>20.0</v>
      </c>
      <c r="G111" s="24">
        <v>317.0</v>
      </c>
      <c r="H111" s="24"/>
      <c r="I111" s="24"/>
      <c r="J111" s="24"/>
      <c r="K111" s="24">
        <v>7.0</v>
      </c>
      <c r="L111" s="24"/>
      <c r="M111" s="24"/>
      <c r="N111" s="24"/>
      <c r="O111" s="24"/>
      <c r="P111" s="24"/>
      <c r="Q111" s="25"/>
      <c r="R111" s="25"/>
      <c r="S111" s="19" t="s">
        <v>2015</v>
      </c>
      <c r="T111" s="24"/>
      <c r="U111" s="24"/>
      <c r="V111" s="24"/>
      <c r="W111" s="24"/>
      <c r="X111" s="46"/>
    </row>
    <row r="112">
      <c r="A112" s="11"/>
      <c r="B112" s="24" t="s">
        <v>2017</v>
      </c>
      <c r="C112" s="24" t="s">
        <v>288</v>
      </c>
      <c r="D112" s="20">
        <f t="shared" si="13"/>
        <v>269.91</v>
      </c>
      <c r="E112" s="24">
        <v>24.0</v>
      </c>
      <c r="F112" s="24"/>
      <c r="G112" s="16">
        <v>317.0</v>
      </c>
      <c r="H112" s="24">
        <v>16.0</v>
      </c>
      <c r="I112" s="24"/>
      <c r="J112" s="24"/>
      <c r="K112" s="24">
        <v>6.0</v>
      </c>
      <c r="L112" s="24"/>
      <c r="M112" s="24"/>
      <c r="N112" s="24"/>
      <c r="O112" s="24"/>
      <c r="P112" s="24"/>
      <c r="Q112" s="25"/>
      <c r="R112" s="25"/>
      <c r="S112" s="19" t="s">
        <v>2019</v>
      </c>
      <c r="T112" s="24"/>
      <c r="U112" s="24"/>
      <c r="V112" s="24"/>
      <c r="W112" s="24"/>
      <c r="X112" s="46"/>
    </row>
    <row r="113">
      <c r="A113" s="11"/>
      <c r="B113" s="24" t="s">
        <v>2020</v>
      </c>
      <c r="C113" s="24" t="s">
        <v>96</v>
      </c>
      <c r="D113" s="20">
        <f t="shared" si="13"/>
        <v>267.99</v>
      </c>
      <c r="E113" s="24"/>
      <c r="F113" s="24">
        <v>15.0</v>
      </c>
      <c r="G113" s="24">
        <v>299.0</v>
      </c>
      <c r="H113" s="24"/>
      <c r="I113" s="24"/>
      <c r="J113" s="24"/>
      <c r="K113" s="24">
        <v>8.0</v>
      </c>
      <c r="L113" s="24"/>
      <c r="M113" s="24"/>
      <c r="N113" s="24"/>
      <c r="O113" s="24"/>
      <c r="P113" s="24"/>
      <c r="Q113" s="25"/>
      <c r="R113" s="25"/>
      <c r="S113" s="19" t="s">
        <v>2021</v>
      </c>
      <c r="T113" s="24"/>
      <c r="U113" s="24"/>
      <c r="V113" s="24"/>
      <c r="W113" s="24"/>
      <c r="X113" s="46"/>
    </row>
    <row r="114">
      <c r="A114" s="11"/>
      <c r="B114" s="24" t="s">
        <v>2022</v>
      </c>
      <c r="C114" s="24" t="s">
        <v>2023</v>
      </c>
      <c r="D114" s="20">
        <f t="shared" si="13"/>
        <v>265.59</v>
      </c>
      <c r="E114" s="24">
        <v>12.0</v>
      </c>
      <c r="F114" s="24">
        <v>12.0</v>
      </c>
      <c r="G114" s="24">
        <v>299.0</v>
      </c>
      <c r="H114" s="24"/>
      <c r="I114" s="24"/>
      <c r="J114" s="24"/>
      <c r="K114" s="24">
        <v>8.0</v>
      </c>
      <c r="L114" s="24"/>
      <c r="M114" s="24"/>
      <c r="N114" s="24"/>
      <c r="O114" s="24"/>
      <c r="P114" s="24"/>
      <c r="Q114" s="25"/>
      <c r="R114" s="25"/>
      <c r="S114" s="19" t="s">
        <v>2024</v>
      </c>
      <c r="T114" s="24"/>
      <c r="U114" s="24"/>
      <c r="V114" s="24"/>
      <c r="W114" s="24"/>
      <c r="X114" s="46"/>
    </row>
    <row r="115">
      <c r="A115" s="11"/>
      <c r="B115" s="24" t="s">
        <v>2025</v>
      </c>
      <c r="C115" s="24" t="s">
        <v>1230</v>
      </c>
      <c r="D115" s="20">
        <f t="shared" si="13"/>
        <v>213.1</v>
      </c>
      <c r="E115" s="24">
        <v>13.0</v>
      </c>
      <c r="F115" s="24">
        <v>14.0</v>
      </c>
      <c r="G115" s="16">
        <v>227.0</v>
      </c>
      <c r="H115" s="24"/>
      <c r="I115" s="24"/>
      <c r="J115" s="24"/>
      <c r="K115" s="24"/>
      <c r="L115" s="24">
        <v>18.0</v>
      </c>
      <c r="M115" s="24"/>
      <c r="N115" s="24"/>
      <c r="O115" s="24"/>
      <c r="P115" s="24"/>
      <c r="Q115" s="25"/>
      <c r="R115" s="25"/>
      <c r="S115" s="19" t="s">
        <v>2026</v>
      </c>
      <c r="T115" s="24"/>
      <c r="U115" s="24"/>
      <c r="V115" s="24"/>
      <c r="W115" s="24"/>
      <c r="X115" s="46"/>
    </row>
    <row r="116">
      <c r="A116" s="11"/>
      <c r="B116" s="24" t="s">
        <v>2027</v>
      </c>
      <c r="C116" s="24" t="s">
        <v>108</v>
      </c>
      <c r="D116" s="20">
        <f t="shared" si="13"/>
        <v>218.5</v>
      </c>
      <c r="E116" s="24"/>
      <c r="F116" s="24">
        <v>16.0</v>
      </c>
      <c r="G116" s="16">
        <v>227.0</v>
      </c>
      <c r="H116" s="24"/>
      <c r="I116" s="24"/>
      <c r="J116" s="24"/>
      <c r="K116" s="24">
        <v>6.0</v>
      </c>
      <c r="L116" s="24">
        <v>13.0</v>
      </c>
      <c r="M116" s="24"/>
      <c r="N116" s="24"/>
      <c r="O116" s="24"/>
      <c r="P116" s="24"/>
      <c r="Q116" s="25"/>
      <c r="R116" s="25"/>
      <c r="S116" s="19" t="s">
        <v>2028</v>
      </c>
      <c r="T116" s="24"/>
      <c r="U116" s="24"/>
      <c r="V116" s="24"/>
      <c r="W116" s="24"/>
      <c r="X116" s="46"/>
    </row>
    <row r="117">
      <c r="A117" s="11"/>
      <c r="B117" s="24" t="s">
        <v>2029</v>
      </c>
      <c r="C117" s="24" t="s">
        <v>463</v>
      </c>
      <c r="D117" s="20">
        <f t="shared" si="13"/>
        <v>206.27</v>
      </c>
      <c r="E117" s="24">
        <v>12.0</v>
      </c>
      <c r="F117" s="24">
        <v>11.0</v>
      </c>
      <c r="G117" s="16">
        <v>227.0</v>
      </c>
      <c r="H117" s="24"/>
      <c r="I117" s="24"/>
      <c r="J117" s="24"/>
      <c r="K117" s="24">
        <v>8.0</v>
      </c>
      <c r="L117" s="24"/>
      <c r="M117" s="24"/>
      <c r="N117" s="24"/>
      <c r="O117" s="24"/>
      <c r="P117" s="24"/>
      <c r="Q117" s="25"/>
      <c r="R117" s="25"/>
      <c r="S117" s="19" t="s">
        <v>2030</v>
      </c>
      <c r="T117" s="24"/>
      <c r="U117" s="24"/>
      <c r="V117" s="24"/>
      <c r="W117" s="24"/>
      <c r="X117" s="46"/>
    </row>
    <row r="118">
      <c r="A118" s="11"/>
      <c r="B118" s="24" t="s">
        <v>2031</v>
      </c>
      <c r="C118" s="24" t="s">
        <v>96</v>
      </c>
      <c r="D118" s="20">
        <f t="shared" si="13"/>
        <v>198.72</v>
      </c>
      <c r="E118" s="24"/>
      <c r="F118" s="24"/>
      <c r="G118" s="24">
        <v>227.0</v>
      </c>
      <c r="H118" s="24"/>
      <c r="I118" s="24"/>
      <c r="J118" s="24"/>
      <c r="K118" s="24">
        <v>11.0</v>
      </c>
      <c r="L118" s="24"/>
      <c r="M118" s="24"/>
      <c r="N118" s="24"/>
      <c r="O118" s="24"/>
      <c r="P118" s="24"/>
      <c r="Q118" s="25"/>
      <c r="R118" s="25"/>
      <c r="S118" s="19" t="s">
        <v>2032</v>
      </c>
      <c r="T118" s="24"/>
      <c r="U118" s="24"/>
      <c r="V118" s="24"/>
      <c r="W118" s="24"/>
      <c r="X118" s="46"/>
    </row>
    <row r="119">
      <c r="A119" s="11"/>
      <c r="B119" s="24" t="s">
        <v>2037</v>
      </c>
      <c r="C119" s="24" t="s">
        <v>2038</v>
      </c>
      <c r="D119" s="20">
        <f t="shared" si="13"/>
        <v>185.07</v>
      </c>
      <c r="E119" s="24">
        <v>24.0</v>
      </c>
      <c r="F119" s="24"/>
      <c r="G119" s="16">
        <v>227.0</v>
      </c>
      <c r="H119" s="24"/>
      <c r="I119" s="24"/>
      <c r="J119" s="24"/>
      <c r="K119" s="24"/>
      <c r="L119" s="24"/>
      <c r="M119" s="24"/>
      <c r="N119" s="24"/>
      <c r="O119" s="24"/>
      <c r="P119" s="24"/>
      <c r="Q119" s="25"/>
      <c r="R119" s="25" t="s">
        <v>122</v>
      </c>
      <c r="S119" s="19" t="s">
        <v>2039</v>
      </c>
      <c r="T119" s="24"/>
      <c r="U119" s="24"/>
      <c r="V119" s="24"/>
      <c r="W119" s="24"/>
      <c r="X119" s="46"/>
    </row>
    <row r="120">
      <c r="A120" s="11"/>
      <c r="B120" s="24" t="s">
        <v>2042</v>
      </c>
      <c r="C120" s="24" t="s">
        <v>564</v>
      </c>
      <c r="D120" s="20">
        <f t="shared" si="13"/>
        <v>184.82</v>
      </c>
      <c r="E120" s="24">
        <v>19.0</v>
      </c>
      <c r="F120" s="24"/>
      <c r="G120" s="16">
        <v>227.0</v>
      </c>
      <c r="H120" s="24"/>
      <c r="I120" s="24"/>
      <c r="J120" s="24"/>
      <c r="K120" s="24"/>
      <c r="L120" s="24"/>
      <c r="M120" s="24"/>
      <c r="N120" s="24"/>
      <c r="O120" s="24"/>
      <c r="P120" s="24"/>
      <c r="Q120" s="25"/>
      <c r="R120" s="25" t="s">
        <v>122</v>
      </c>
      <c r="S120" s="19" t="s">
        <v>2043</v>
      </c>
      <c r="T120" s="24"/>
      <c r="U120" s="24"/>
      <c r="V120" s="24"/>
      <c r="W120" s="24"/>
      <c r="X120" s="46"/>
    </row>
    <row r="121">
      <c r="A121" s="11"/>
      <c r="B121" s="24" t="s">
        <v>2047</v>
      </c>
      <c r="C121" s="24" t="s">
        <v>2048</v>
      </c>
      <c r="D121" s="20">
        <f t="shared" si="13"/>
        <v>183.04</v>
      </c>
      <c r="E121" s="24">
        <v>10.0</v>
      </c>
      <c r="F121" s="24">
        <v>20.0</v>
      </c>
      <c r="G121" s="24">
        <v>194.0</v>
      </c>
      <c r="H121" s="24"/>
      <c r="I121" s="24"/>
      <c r="J121" s="24"/>
      <c r="K121" s="24">
        <v>4.0</v>
      </c>
      <c r="L121" s="24"/>
      <c r="M121" s="24"/>
      <c r="N121" s="24"/>
      <c r="O121" s="24"/>
      <c r="P121" s="24"/>
      <c r="Q121" s="25"/>
      <c r="R121" s="25"/>
      <c r="S121" s="19" t="s">
        <v>2049</v>
      </c>
      <c r="T121" s="24"/>
      <c r="U121" s="24"/>
      <c r="V121" s="24"/>
      <c r="W121" s="24"/>
      <c r="X121" s="46"/>
    </row>
    <row r="122">
      <c r="A122" s="11"/>
      <c r="B122" s="24" t="s">
        <v>2053</v>
      </c>
      <c r="C122" s="24" t="s">
        <v>2054</v>
      </c>
      <c r="D122" s="20">
        <f t="shared" si="13"/>
        <v>150.3</v>
      </c>
      <c r="E122" s="24">
        <v>19.0</v>
      </c>
      <c r="F122" s="24">
        <v>13.0</v>
      </c>
      <c r="G122" s="24">
        <v>160.0</v>
      </c>
      <c r="H122" s="24"/>
      <c r="I122" s="24"/>
      <c r="J122" s="24"/>
      <c r="K122" s="24">
        <v>5.0</v>
      </c>
      <c r="L122" s="24"/>
      <c r="M122" s="24"/>
      <c r="N122" s="24"/>
      <c r="O122" s="24"/>
      <c r="P122" s="24"/>
      <c r="Q122" s="25"/>
      <c r="R122" s="25"/>
      <c r="S122" s="19" t="s">
        <v>2055</v>
      </c>
      <c r="T122" s="24"/>
      <c r="U122" s="24"/>
      <c r="V122" s="24"/>
      <c r="W122" s="24"/>
      <c r="X122" s="46"/>
    </row>
    <row r="123">
      <c r="A123" s="11"/>
      <c r="B123" s="24" t="s">
        <v>2056</v>
      </c>
      <c r="C123" s="24" t="s">
        <v>2057</v>
      </c>
      <c r="D123" s="20">
        <f t="shared" si="13"/>
        <v>139.45</v>
      </c>
      <c r="E123" s="24">
        <v>18.0</v>
      </c>
      <c r="F123" s="24">
        <v>13.0</v>
      </c>
      <c r="G123" s="24">
        <v>143.0</v>
      </c>
      <c r="H123" s="24"/>
      <c r="I123" s="24"/>
      <c r="J123" s="24"/>
      <c r="K123" s="24"/>
      <c r="L123" s="24">
        <v>12.0</v>
      </c>
      <c r="M123" s="24"/>
      <c r="N123" s="24"/>
      <c r="O123" s="24"/>
      <c r="P123" s="24"/>
      <c r="Q123" s="25"/>
      <c r="R123" s="25"/>
      <c r="S123" s="19" t="s">
        <v>2058</v>
      </c>
      <c r="T123" s="24"/>
      <c r="U123" s="24"/>
      <c r="V123" s="24"/>
      <c r="W123" s="24"/>
      <c r="X123" s="46"/>
    </row>
    <row r="124">
      <c r="A124" s="11"/>
      <c r="B124" s="24"/>
      <c r="C124" s="24"/>
      <c r="D124" s="20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5"/>
      <c r="R124" s="25"/>
      <c r="S124" s="38"/>
      <c r="T124" s="24"/>
      <c r="U124" s="24"/>
      <c r="V124" s="24"/>
      <c r="W124" s="24"/>
      <c r="X124" s="46"/>
    </row>
    <row r="125">
      <c r="A125" s="3" t="s">
        <v>451</v>
      </c>
      <c r="B125" s="24"/>
      <c r="C125" s="24"/>
      <c r="D125" s="20"/>
      <c r="E125" s="24"/>
      <c r="F125" s="24"/>
      <c r="G125" s="16"/>
      <c r="H125" s="24"/>
      <c r="I125" s="24"/>
      <c r="J125" s="24"/>
      <c r="K125" s="24"/>
      <c r="L125" s="24"/>
      <c r="M125" s="24"/>
      <c r="N125" s="24"/>
      <c r="O125" s="24"/>
      <c r="P125" s="24"/>
      <c r="Q125" s="25"/>
      <c r="R125" s="25"/>
      <c r="S125" s="38"/>
      <c r="T125" s="24"/>
      <c r="U125" s="24"/>
      <c r="V125" s="24"/>
      <c r="W125" s="24"/>
      <c r="X125" s="46"/>
    </row>
    <row r="126">
      <c r="A126" s="11"/>
      <c r="B126" s="24" t="s">
        <v>2061</v>
      </c>
      <c r="C126" s="24" t="s">
        <v>353</v>
      </c>
      <c r="D126" s="20">
        <f t="shared" ref="D126:D132" si="14">ROUND((E126*0.05)+(F126*1)+(G126*0.81)+(H126*0.24)+(I126*0.6)+(J126*0)+(K126*1.35)+(L126*0.81)+(M126*16)+(N126*10)+(O126*10)+(P126*10), 2)</f>
        <v>77.56</v>
      </c>
      <c r="E126" s="24"/>
      <c r="F126" s="24">
        <v>16.0</v>
      </c>
      <c r="G126" s="24">
        <v>64.0</v>
      </c>
      <c r="H126" s="24"/>
      <c r="I126" s="24"/>
      <c r="J126" s="24"/>
      <c r="K126" s="24"/>
      <c r="L126" s="24">
        <v>12.0</v>
      </c>
      <c r="M126" s="24"/>
      <c r="N126" s="24"/>
      <c r="O126" s="24"/>
      <c r="P126" s="24"/>
      <c r="Q126" s="25"/>
      <c r="R126" s="25"/>
      <c r="S126" s="19" t="s">
        <v>2062</v>
      </c>
      <c r="T126" s="24"/>
      <c r="U126" s="24"/>
      <c r="V126" s="24"/>
      <c r="W126" s="24"/>
      <c r="X126" s="46"/>
    </row>
    <row r="127">
      <c r="A127" s="11"/>
      <c r="B127" s="24" t="s">
        <v>2063</v>
      </c>
      <c r="C127" s="24" t="s">
        <v>98</v>
      </c>
      <c r="D127" s="20">
        <f t="shared" si="14"/>
        <v>68.85</v>
      </c>
      <c r="E127" s="24"/>
      <c r="F127" s="24"/>
      <c r="G127" s="24">
        <v>75.0</v>
      </c>
      <c r="H127" s="24"/>
      <c r="I127" s="24"/>
      <c r="J127" s="24"/>
      <c r="K127" s="24">
        <v>6.0</v>
      </c>
      <c r="L127" s="24"/>
      <c r="M127" s="24"/>
      <c r="N127" s="24"/>
      <c r="O127" s="24"/>
      <c r="P127" s="24"/>
      <c r="Q127" s="25"/>
      <c r="R127" s="25"/>
      <c r="S127" s="19" t="s">
        <v>2065</v>
      </c>
      <c r="T127" s="24"/>
      <c r="U127" s="24"/>
      <c r="V127" s="24"/>
      <c r="W127" s="24"/>
      <c r="X127" s="46"/>
    </row>
    <row r="128">
      <c r="A128" s="11"/>
      <c r="B128" s="24" t="s">
        <v>2067</v>
      </c>
      <c r="C128" s="24" t="s">
        <v>321</v>
      </c>
      <c r="D128" s="20">
        <f t="shared" si="14"/>
        <v>62.5</v>
      </c>
      <c r="E128" s="24"/>
      <c r="F128" s="24">
        <v>22.0</v>
      </c>
      <c r="G128" s="16">
        <v>40.0</v>
      </c>
      <c r="H128" s="24"/>
      <c r="I128" s="24"/>
      <c r="J128" s="24"/>
      <c r="K128" s="24">
        <v>6.0</v>
      </c>
      <c r="L128" s="24"/>
      <c r="M128" s="24"/>
      <c r="N128" s="24"/>
      <c r="O128" s="24"/>
      <c r="P128" s="24"/>
      <c r="Q128" s="25"/>
      <c r="R128" s="25"/>
      <c r="S128" s="19" t="s">
        <v>2069</v>
      </c>
      <c r="T128" s="24"/>
      <c r="U128" s="24"/>
      <c r="V128" s="24"/>
      <c r="W128" s="24"/>
      <c r="X128" s="46"/>
    </row>
    <row r="129">
      <c r="A129" s="11"/>
      <c r="B129" s="24" t="s">
        <v>2073</v>
      </c>
      <c r="C129" s="24" t="s">
        <v>1144</v>
      </c>
      <c r="D129" s="20">
        <f t="shared" si="14"/>
        <v>60.82</v>
      </c>
      <c r="E129" s="24">
        <v>12.0</v>
      </c>
      <c r="F129" s="24">
        <v>10.0</v>
      </c>
      <c r="G129" s="24">
        <v>46.0</v>
      </c>
      <c r="H129" s="24"/>
      <c r="I129" s="24"/>
      <c r="J129" s="24"/>
      <c r="K129" s="24"/>
      <c r="L129" s="24">
        <v>16.0</v>
      </c>
      <c r="M129" s="24"/>
      <c r="N129" s="24"/>
      <c r="O129" s="24"/>
      <c r="P129" s="24"/>
      <c r="Q129" s="25"/>
      <c r="R129" s="25"/>
      <c r="S129" s="19" t="s">
        <v>2075</v>
      </c>
      <c r="T129" s="24"/>
      <c r="U129" s="24"/>
      <c r="V129" s="24"/>
      <c r="W129" s="24"/>
      <c r="X129" s="46"/>
    </row>
    <row r="130">
      <c r="A130" s="11"/>
      <c r="B130" s="24" t="s">
        <v>2077</v>
      </c>
      <c r="C130" s="24" t="s">
        <v>216</v>
      </c>
      <c r="D130" s="20">
        <f t="shared" si="14"/>
        <v>57.24</v>
      </c>
      <c r="E130" s="24"/>
      <c r="F130" s="24"/>
      <c r="G130" s="16">
        <v>59.0</v>
      </c>
      <c r="H130" s="24"/>
      <c r="I130" s="24"/>
      <c r="J130" s="24"/>
      <c r="K130" s="24">
        <v>7.0</v>
      </c>
      <c r="L130" s="24"/>
      <c r="M130" s="24"/>
      <c r="N130" s="24"/>
      <c r="O130" s="24"/>
      <c r="P130" s="24"/>
      <c r="Q130" s="25"/>
      <c r="R130" s="25"/>
      <c r="S130" s="19" t="s">
        <v>2078</v>
      </c>
      <c r="T130" s="24"/>
      <c r="U130" s="24"/>
      <c r="V130" s="24"/>
      <c r="W130" s="24"/>
      <c r="X130" s="46"/>
    </row>
    <row r="131">
      <c r="A131" s="11"/>
      <c r="B131" s="24" t="s">
        <v>2079</v>
      </c>
      <c r="C131" s="24" t="s">
        <v>397</v>
      </c>
      <c r="D131" s="20">
        <f t="shared" si="14"/>
        <v>55.25</v>
      </c>
      <c r="E131" s="24">
        <v>16.0</v>
      </c>
      <c r="F131" s="24">
        <v>18.0</v>
      </c>
      <c r="G131" s="24">
        <v>35.0</v>
      </c>
      <c r="H131" s="24"/>
      <c r="I131" s="24"/>
      <c r="J131" s="24"/>
      <c r="K131" s="24">
        <v>6.0</v>
      </c>
      <c r="L131" s="24"/>
      <c r="M131" s="24"/>
      <c r="N131" s="24"/>
      <c r="O131" s="24"/>
      <c r="P131" s="24"/>
      <c r="Q131" s="25"/>
      <c r="R131" s="25"/>
      <c r="S131" s="19" t="s">
        <v>2080</v>
      </c>
      <c r="T131" s="24"/>
      <c r="U131" s="46"/>
      <c r="V131" s="24"/>
      <c r="W131" s="24"/>
      <c r="X131" s="46"/>
    </row>
    <row r="132">
      <c r="A132" s="11"/>
      <c r="B132" s="24" t="s">
        <v>2082</v>
      </c>
      <c r="C132" s="24" t="s">
        <v>2083</v>
      </c>
      <c r="D132" s="20">
        <f t="shared" si="14"/>
        <v>43.24</v>
      </c>
      <c r="E132" s="24"/>
      <c r="F132" s="24">
        <v>13.0</v>
      </c>
      <c r="G132" s="16">
        <v>29.0</v>
      </c>
      <c r="H132" s="24"/>
      <c r="I132" s="24"/>
      <c r="J132" s="24"/>
      <c r="K132" s="24">
        <v>5.0</v>
      </c>
      <c r="L132" s="24"/>
      <c r="M132" s="24"/>
      <c r="N132" s="24"/>
      <c r="O132" s="24"/>
      <c r="P132" s="24"/>
      <c r="Q132" s="25"/>
      <c r="R132" s="25"/>
      <c r="S132" s="19" t="s">
        <v>2085</v>
      </c>
      <c r="T132" s="24"/>
      <c r="U132" s="24"/>
      <c r="V132" s="24"/>
      <c r="W132" s="24"/>
      <c r="X132" s="46"/>
    </row>
    <row r="133">
      <c r="A133" s="11"/>
      <c r="B133" s="24"/>
      <c r="C133" s="24"/>
      <c r="D133" s="20"/>
      <c r="E133" s="24"/>
      <c r="F133" s="24"/>
      <c r="G133" s="16"/>
      <c r="H133" s="24"/>
      <c r="I133" s="24"/>
      <c r="J133" s="24"/>
      <c r="K133" s="24"/>
      <c r="L133" s="24"/>
      <c r="M133" s="24"/>
      <c r="N133" s="24"/>
      <c r="O133" s="24"/>
      <c r="P133" s="24"/>
      <c r="Q133" s="25"/>
      <c r="R133" s="25"/>
      <c r="S133" s="38"/>
      <c r="T133" s="24"/>
      <c r="U133" s="24"/>
      <c r="V133" s="24"/>
      <c r="W133" s="24"/>
      <c r="X133" s="46"/>
    </row>
    <row r="134">
      <c r="A134" s="1" t="s">
        <v>0</v>
      </c>
      <c r="B134" s="2" t="s">
        <v>1</v>
      </c>
      <c r="C134" s="2" t="s">
        <v>2</v>
      </c>
      <c r="D134" s="74"/>
      <c r="E134" s="2" t="s">
        <v>4</v>
      </c>
      <c r="F134" s="3" t="s">
        <v>5</v>
      </c>
      <c r="G134" s="3" t="s">
        <v>1653</v>
      </c>
      <c r="H134" s="3" t="s">
        <v>7</v>
      </c>
      <c r="I134" s="3" t="s">
        <v>8</v>
      </c>
      <c r="J134" s="2" t="s">
        <v>9</v>
      </c>
      <c r="K134" s="3" t="s">
        <v>10</v>
      </c>
      <c r="L134" s="3" t="s">
        <v>11</v>
      </c>
      <c r="M134" s="4" t="s">
        <v>12</v>
      </c>
      <c r="N134" s="5" t="s">
        <v>13</v>
      </c>
      <c r="O134" s="6" t="s">
        <v>14</v>
      </c>
      <c r="P134" s="7" t="s">
        <v>15</v>
      </c>
      <c r="Q134" s="3" t="s">
        <v>16</v>
      </c>
      <c r="R134" s="3" t="s">
        <v>17</v>
      </c>
      <c r="S134" s="42" t="s">
        <v>18</v>
      </c>
      <c r="T134" s="47"/>
      <c r="U134" s="47"/>
      <c r="V134" s="47"/>
      <c r="W134" s="47"/>
      <c r="X134" s="47"/>
      <c r="Y134" s="50"/>
      <c r="Z134" s="50"/>
    </row>
    <row r="135">
      <c r="A135" s="44" t="s">
        <v>468</v>
      </c>
      <c r="B135" s="24"/>
      <c r="C135" s="24"/>
      <c r="D135" s="20"/>
      <c r="E135" s="51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5"/>
      <c r="R135" s="24"/>
      <c r="S135" s="38"/>
      <c r="T135" s="24"/>
      <c r="U135" s="24"/>
      <c r="V135" s="24"/>
      <c r="W135" s="24"/>
      <c r="X135" s="46"/>
    </row>
    <row r="136" ht="14.25" customHeight="1">
      <c r="A136" s="29"/>
      <c r="B136" s="16" t="s">
        <v>2086</v>
      </c>
      <c r="C136" s="16" t="s">
        <v>1710</v>
      </c>
      <c r="D136" s="20">
        <f t="shared" ref="D136:D144" si="15">ROUND((E136*0.05)+(F136*1)+(G136*0.81)+(H136*0.24)+(I136*0.6)+(J136*0)+(K136*1.35)+(L136*0.81)+(M136*16)+(N136*10)+(O136*10)+(P136*10), 2)</f>
        <v>249.48</v>
      </c>
      <c r="E136" s="16">
        <v>27.0</v>
      </c>
      <c r="F136" s="16">
        <v>27.0</v>
      </c>
      <c r="G136" s="16">
        <v>227.0</v>
      </c>
      <c r="H136" s="16"/>
      <c r="I136" s="16"/>
      <c r="J136" s="16"/>
      <c r="K136" s="16"/>
      <c r="L136" s="16">
        <v>46.0</v>
      </c>
      <c r="M136" s="16"/>
      <c r="N136" s="16"/>
      <c r="O136" s="16"/>
      <c r="P136" s="16"/>
      <c r="Q136" s="28"/>
      <c r="R136" s="28"/>
      <c r="S136" s="31" t="s">
        <v>2087</v>
      </c>
      <c r="T136" s="29"/>
      <c r="U136" s="29"/>
      <c r="V136" s="29"/>
      <c r="W136" s="29"/>
      <c r="X136" s="29"/>
      <c r="Y136" s="29"/>
      <c r="Z136" s="29"/>
    </row>
    <row r="137">
      <c r="A137" s="55"/>
      <c r="B137" s="24" t="s">
        <v>2090</v>
      </c>
      <c r="C137" s="24" t="s">
        <v>374</v>
      </c>
      <c r="D137" s="20">
        <f t="shared" si="15"/>
        <v>245.58</v>
      </c>
      <c r="E137" s="24">
        <v>28.0</v>
      </c>
      <c r="F137" s="24">
        <v>46.0</v>
      </c>
      <c r="G137" s="24">
        <v>228.0</v>
      </c>
      <c r="H137" s="24"/>
      <c r="I137" s="24"/>
      <c r="J137" s="24"/>
      <c r="K137" s="24">
        <v>10.0</v>
      </c>
      <c r="L137" s="24"/>
      <c r="M137" s="24"/>
      <c r="N137" s="24"/>
      <c r="O137" s="24"/>
      <c r="P137" s="24"/>
      <c r="Q137" s="25"/>
      <c r="R137" s="25"/>
      <c r="S137" s="19" t="s">
        <v>2092</v>
      </c>
      <c r="T137" s="24"/>
      <c r="U137" s="24"/>
      <c r="V137" s="24"/>
      <c r="W137" s="56"/>
      <c r="X137" s="57"/>
    </row>
    <row r="138">
      <c r="A138" s="54"/>
      <c r="B138" s="24" t="s">
        <v>2095</v>
      </c>
      <c r="C138" s="24" t="s">
        <v>292</v>
      </c>
      <c r="D138" s="20">
        <f t="shared" si="15"/>
        <v>234.92</v>
      </c>
      <c r="E138" s="24">
        <v>37.0</v>
      </c>
      <c r="F138" s="24">
        <v>33.0</v>
      </c>
      <c r="G138" s="24">
        <v>227.0</v>
      </c>
      <c r="H138" s="24"/>
      <c r="I138" s="24"/>
      <c r="J138" s="24"/>
      <c r="K138" s="24">
        <v>12.0</v>
      </c>
      <c r="L138" s="24"/>
      <c r="M138" s="24"/>
      <c r="N138" s="24"/>
      <c r="O138" s="24"/>
      <c r="P138" s="24"/>
      <c r="Q138" s="25"/>
      <c r="R138" s="25"/>
      <c r="S138" s="19" t="s">
        <v>2097</v>
      </c>
      <c r="T138" s="24"/>
      <c r="U138" s="24"/>
      <c r="V138" s="24"/>
      <c r="W138" s="12"/>
      <c r="X138" s="11"/>
    </row>
    <row r="139">
      <c r="A139" s="54"/>
      <c r="B139" s="58" t="s">
        <v>2098</v>
      </c>
      <c r="C139" s="24" t="s">
        <v>1639</v>
      </c>
      <c r="D139" s="20">
        <f t="shared" si="15"/>
        <v>224.44</v>
      </c>
      <c r="E139" s="24">
        <v>27.0</v>
      </c>
      <c r="F139" s="24">
        <v>40.0</v>
      </c>
      <c r="G139" s="24">
        <v>194.0</v>
      </c>
      <c r="H139" s="24">
        <v>17.0</v>
      </c>
      <c r="I139" s="24"/>
      <c r="J139" s="24"/>
      <c r="K139" s="24"/>
      <c r="L139" s="24">
        <v>27.0</v>
      </c>
      <c r="M139" s="24"/>
      <c r="N139" s="24"/>
      <c r="O139" s="24"/>
      <c r="P139" s="24"/>
      <c r="Q139" s="25"/>
      <c r="R139" s="25"/>
      <c r="S139" s="19" t="s">
        <v>2099</v>
      </c>
      <c r="T139" s="24"/>
      <c r="U139" s="24"/>
      <c r="V139" s="24"/>
      <c r="W139" s="24"/>
      <c r="X139" s="46"/>
      <c r="Y139" s="29"/>
      <c r="Z139" s="29"/>
    </row>
    <row r="140" ht="17.25" customHeight="1">
      <c r="A140" s="54"/>
      <c r="B140" s="24" t="s">
        <v>2100</v>
      </c>
      <c r="C140" s="24" t="s">
        <v>839</v>
      </c>
      <c r="D140" s="20">
        <f t="shared" si="15"/>
        <v>223.74</v>
      </c>
      <c r="E140" s="24">
        <v>27.0</v>
      </c>
      <c r="F140" s="24">
        <v>45.0</v>
      </c>
      <c r="G140" s="24">
        <v>194.0</v>
      </c>
      <c r="H140" s="24"/>
      <c r="I140" s="24"/>
      <c r="J140" s="24"/>
      <c r="K140" s="24"/>
      <c r="L140" s="24">
        <v>25.0</v>
      </c>
      <c r="M140" s="24"/>
      <c r="N140" s="24"/>
      <c r="O140" s="24"/>
      <c r="P140" s="24"/>
      <c r="Q140" s="25"/>
      <c r="R140" s="25"/>
      <c r="S140" s="19" t="s">
        <v>2101</v>
      </c>
      <c r="T140" s="24"/>
      <c r="U140" s="24"/>
      <c r="V140" s="24"/>
      <c r="W140" s="12"/>
      <c r="X140" s="11"/>
    </row>
    <row r="141">
      <c r="A141" s="54"/>
      <c r="B141" s="12" t="s">
        <v>2102</v>
      </c>
      <c r="C141" s="12" t="s">
        <v>96</v>
      </c>
      <c r="D141" s="20">
        <f t="shared" si="15"/>
        <v>220.64</v>
      </c>
      <c r="E141" s="12"/>
      <c r="F141" s="12">
        <v>23.0</v>
      </c>
      <c r="G141" s="12">
        <v>194.0</v>
      </c>
      <c r="H141" s="12"/>
      <c r="I141" s="12"/>
      <c r="J141" s="12"/>
      <c r="K141" s="12"/>
      <c r="L141" s="12">
        <v>50.0</v>
      </c>
      <c r="M141" s="12"/>
      <c r="N141" s="12"/>
      <c r="O141" s="12"/>
      <c r="P141" s="12"/>
      <c r="Q141" s="18"/>
      <c r="R141" s="18"/>
      <c r="S141" s="19" t="s">
        <v>2103</v>
      </c>
      <c r="T141" s="12"/>
      <c r="U141" s="12"/>
      <c r="V141" s="12"/>
      <c r="W141" s="16"/>
      <c r="X141" s="11"/>
    </row>
    <row r="142">
      <c r="A142" s="55"/>
      <c r="B142" s="24" t="s">
        <v>2104</v>
      </c>
      <c r="C142" s="24" t="s">
        <v>125</v>
      </c>
      <c r="D142" s="20">
        <f t="shared" si="15"/>
        <v>216.99</v>
      </c>
      <c r="E142" s="24">
        <v>27.0</v>
      </c>
      <c r="F142" s="24">
        <v>45.0</v>
      </c>
      <c r="G142" s="24">
        <v>194.0</v>
      </c>
      <c r="H142" s="24"/>
      <c r="I142" s="24"/>
      <c r="J142" s="24"/>
      <c r="K142" s="24">
        <v>10.0</v>
      </c>
      <c r="L142" s="24"/>
      <c r="M142" s="24"/>
      <c r="N142" s="24"/>
      <c r="O142" s="24"/>
      <c r="P142" s="24"/>
      <c r="Q142" s="25"/>
      <c r="R142" s="25"/>
      <c r="S142" s="19" t="s">
        <v>2105</v>
      </c>
      <c r="T142" s="24"/>
      <c r="U142" s="24"/>
      <c r="V142" s="24"/>
      <c r="W142" s="56"/>
      <c r="X142" s="57"/>
    </row>
    <row r="143">
      <c r="A143" s="52"/>
      <c r="B143" s="24" t="s">
        <v>469</v>
      </c>
      <c r="C143" s="24" t="s">
        <v>45</v>
      </c>
      <c r="D143" s="20">
        <f t="shared" si="15"/>
        <v>207.23</v>
      </c>
      <c r="E143" s="24">
        <v>48.0</v>
      </c>
      <c r="F143" s="24">
        <v>35.0</v>
      </c>
      <c r="G143" s="24">
        <v>199.0</v>
      </c>
      <c r="H143" s="24">
        <v>36.0</v>
      </c>
      <c r="I143" s="24"/>
      <c r="J143" s="24">
        <v>21.0</v>
      </c>
      <c r="K143" s="24"/>
      <c r="L143" s="24"/>
      <c r="M143" s="24"/>
      <c r="N143" s="24"/>
      <c r="O143" s="24"/>
      <c r="P143" s="24"/>
      <c r="Q143" s="25"/>
      <c r="R143" s="25" t="s">
        <v>470</v>
      </c>
      <c r="S143" s="19" t="s">
        <v>471</v>
      </c>
      <c r="T143" s="24"/>
      <c r="U143" s="24"/>
      <c r="V143" s="24"/>
      <c r="W143" s="27"/>
      <c r="X143" s="53"/>
    </row>
    <row r="144">
      <c r="A144" s="52"/>
      <c r="B144" s="24" t="s">
        <v>2108</v>
      </c>
      <c r="C144" s="24" t="s">
        <v>1885</v>
      </c>
      <c r="D144" s="20">
        <f t="shared" si="15"/>
        <v>174.83</v>
      </c>
      <c r="E144" s="24">
        <v>33.0</v>
      </c>
      <c r="F144" s="24">
        <v>29.0</v>
      </c>
      <c r="G144" s="24">
        <v>143.0</v>
      </c>
      <c r="H144" s="24"/>
      <c r="I144" s="24"/>
      <c r="J144" s="24"/>
      <c r="K144" s="24"/>
      <c r="L144" s="24">
        <v>35.0</v>
      </c>
      <c r="M144" s="24"/>
      <c r="N144" s="24"/>
      <c r="O144" s="24"/>
      <c r="P144" s="24"/>
      <c r="Q144" s="25"/>
      <c r="R144" s="25"/>
      <c r="S144" s="19" t="s">
        <v>2109</v>
      </c>
      <c r="T144" s="24"/>
      <c r="U144" s="24"/>
      <c r="V144" s="24"/>
      <c r="W144" s="27"/>
      <c r="X144" s="53"/>
    </row>
    <row r="145">
      <c r="A145" s="54"/>
      <c r="B145" s="24"/>
      <c r="C145" s="24"/>
      <c r="D145" s="20"/>
      <c r="E145" s="51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5"/>
      <c r="R145" s="25"/>
      <c r="S145" s="38"/>
      <c r="T145" s="24"/>
      <c r="U145" s="24"/>
      <c r="V145" s="24"/>
      <c r="W145" s="12"/>
      <c r="X145" s="11"/>
    </row>
    <row r="146">
      <c r="A146" s="54"/>
      <c r="B146" s="24"/>
      <c r="C146" s="24"/>
      <c r="D146" s="20"/>
      <c r="E146" s="51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5"/>
      <c r="R146" s="25"/>
      <c r="S146" s="38"/>
      <c r="T146" s="24"/>
      <c r="U146" s="24"/>
      <c r="V146" s="24"/>
      <c r="W146" s="24"/>
      <c r="X146" s="46"/>
    </row>
    <row r="147">
      <c r="A147" s="59"/>
      <c r="B147" s="60"/>
      <c r="C147" s="60"/>
      <c r="D147" s="60"/>
      <c r="E147" s="61"/>
      <c r="F147" s="61"/>
      <c r="G147" s="61"/>
      <c r="H147" s="10"/>
      <c r="I147" s="10"/>
      <c r="J147" s="10"/>
      <c r="K147" s="10"/>
      <c r="L147" s="10"/>
      <c r="M147" s="10"/>
      <c r="N147" s="10"/>
      <c r="O147" s="10"/>
      <c r="P147" s="10"/>
      <c r="Q147" s="62"/>
      <c r="R147" s="62"/>
      <c r="S147" s="79"/>
      <c r="T147" s="10"/>
      <c r="U147" s="61"/>
      <c r="V147" s="60"/>
      <c r="W147" s="11"/>
      <c r="X147" s="60"/>
      <c r="Y147" s="63"/>
      <c r="Z147" s="63"/>
    </row>
    <row r="148">
      <c r="A148" s="10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4"/>
      <c r="R148" s="63"/>
      <c r="S148" s="80"/>
      <c r="T148" s="63"/>
      <c r="U148" s="63"/>
      <c r="V148" s="63"/>
      <c r="W148" s="63"/>
      <c r="X148" s="65"/>
      <c r="Y148" s="63"/>
      <c r="Z148" s="63"/>
    </row>
    <row r="149">
      <c r="A149" s="54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66"/>
      <c r="R149" s="51"/>
      <c r="S149" s="102"/>
      <c r="T149" s="51"/>
      <c r="U149" s="51"/>
      <c r="V149" s="51"/>
      <c r="W149" s="67"/>
      <c r="X149" s="65"/>
      <c r="Y149" s="63"/>
      <c r="Z149" s="63"/>
    </row>
    <row r="150">
      <c r="A150" s="68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66"/>
      <c r="R150" s="51"/>
      <c r="S150" s="51"/>
      <c r="T150" s="51"/>
      <c r="U150" s="51"/>
      <c r="V150" s="51"/>
      <c r="W150" s="69"/>
      <c r="X150" s="68"/>
      <c r="Y150" s="63"/>
      <c r="Z150" s="63"/>
    </row>
    <row r="151">
      <c r="A151" s="55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66"/>
      <c r="R151" s="51"/>
      <c r="S151" s="51"/>
      <c r="T151" s="51"/>
      <c r="U151" s="51"/>
      <c r="V151" s="51"/>
      <c r="W151" s="69"/>
      <c r="X151" s="70"/>
      <c r="Y151" s="63"/>
      <c r="Z151" s="63"/>
    </row>
    <row r="152">
      <c r="A152" s="52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66"/>
      <c r="R152" s="51"/>
      <c r="S152" s="51"/>
      <c r="T152" s="51"/>
      <c r="U152" s="51"/>
      <c r="V152" s="51"/>
      <c r="W152" s="71"/>
      <c r="X152" s="68"/>
      <c r="Y152" s="63"/>
      <c r="Z152" s="63"/>
    </row>
    <row r="153">
      <c r="A153" s="65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3"/>
      <c r="R153" s="72"/>
      <c r="S153" s="72"/>
      <c r="T153" s="72"/>
      <c r="U153" s="72"/>
      <c r="V153" s="72"/>
      <c r="W153" s="65"/>
      <c r="X153" s="65"/>
      <c r="Y153" s="63"/>
      <c r="Z153" s="63"/>
    </row>
    <row r="154">
      <c r="A154" s="65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3"/>
      <c r="R154" s="72"/>
      <c r="S154" s="72"/>
      <c r="T154" s="72"/>
      <c r="U154" s="72"/>
      <c r="V154" s="72"/>
      <c r="W154" s="65"/>
      <c r="X154" s="65"/>
      <c r="Y154" s="63"/>
      <c r="Z154" s="63"/>
    </row>
    <row r="155">
      <c r="A155" s="54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3"/>
      <c r="R155" s="72"/>
      <c r="S155" s="72"/>
      <c r="T155" s="72"/>
      <c r="U155" s="72"/>
      <c r="V155" s="72"/>
      <c r="W155" s="65"/>
      <c r="X155" s="65"/>
      <c r="Y155" s="63"/>
      <c r="Z155" s="63"/>
    </row>
    <row r="156">
      <c r="A156" s="70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3"/>
      <c r="R156" s="72"/>
      <c r="S156" s="72"/>
      <c r="T156" s="72"/>
      <c r="U156" s="72"/>
      <c r="V156" s="72"/>
      <c r="W156" s="70"/>
      <c r="X156" s="70"/>
      <c r="Y156" s="63"/>
      <c r="Z156" s="63"/>
    </row>
    <row r="157">
      <c r="A157" s="65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3"/>
      <c r="R157" s="72"/>
      <c r="S157" s="72"/>
      <c r="T157" s="72"/>
      <c r="U157" s="72"/>
      <c r="V157" s="72"/>
      <c r="W157" s="65"/>
      <c r="X157" s="65"/>
      <c r="Y157" s="63"/>
      <c r="Z157" s="63"/>
    </row>
    <row r="158">
      <c r="A158" s="65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3"/>
      <c r="R158" s="72"/>
      <c r="S158" s="72"/>
      <c r="T158" s="72"/>
      <c r="U158" s="72"/>
      <c r="V158" s="72"/>
      <c r="W158" s="65"/>
      <c r="X158" s="65"/>
      <c r="Y158" s="63"/>
      <c r="Z158" s="63"/>
    </row>
    <row r="159">
      <c r="A159" s="65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3"/>
      <c r="R159" s="72"/>
      <c r="S159" s="72"/>
      <c r="T159" s="72"/>
      <c r="U159" s="72"/>
      <c r="V159" s="72"/>
      <c r="W159" s="65"/>
      <c r="X159" s="65"/>
      <c r="Y159" s="63"/>
      <c r="Z159" s="63"/>
    </row>
    <row r="160">
      <c r="A160" s="5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3"/>
      <c r="R160" s="72"/>
      <c r="S160" s="72"/>
      <c r="T160" s="72"/>
      <c r="U160" s="72"/>
      <c r="V160" s="72"/>
      <c r="W160" s="68"/>
      <c r="X160" s="68"/>
      <c r="Y160" s="63"/>
      <c r="Z160" s="63"/>
    </row>
    <row r="161">
      <c r="A161" s="55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3"/>
      <c r="R161" s="72"/>
      <c r="S161" s="72"/>
      <c r="T161" s="72"/>
      <c r="U161" s="72"/>
      <c r="V161" s="72"/>
      <c r="W161" s="70"/>
      <c r="X161" s="70"/>
      <c r="Y161" s="63"/>
      <c r="Z161" s="63"/>
    </row>
    <row r="162">
      <c r="A162" s="54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3"/>
      <c r="R162" s="72"/>
      <c r="S162" s="72"/>
      <c r="T162" s="72"/>
      <c r="U162" s="72"/>
      <c r="V162" s="72"/>
      <c r="W162" s="65"/>
      <c r="X162" s="65"/>
      <c r="Y162" s="63"/>
      <c r="Z162" s="63"/>
    </row>
    <row r="163">
      <c r="A163" s="54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3"/>
      <c r="R163" s="72"/>
      <c r="S163" s="72"/>
      <c r="T163" s="72"/>
      <c r="U163" s="72"/>
      <c r="V163" s="72"/>
      <c r="W163" s="65"/>
      <c r="X163" s="65"/>
      <c r="Y163" s="63"/>
      <c r="Z163" s="63"/>
    </row>
    <row r="164">
      <c r="A164" s="54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3"/>
      <c r="R164" s="72"/>
      <c r="S164" s="72"/>
      <c r="T164" s="72"/>
      <c r="U164" s="72"/>
      <c r="V164" s="72"/>
      <c r="W164" s="65"/>
      <c r="X164" s="65"/>
      <c r="Y164" s="63"/>
      <c r="Z164" s="63"/>
    </row>
    <row r="165">
      <c r="A165" s="55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3"/>
      <c r="R165" s="72"/>
      <c r="S165" s="72"/>
      <c r="T165" s="72"/>
      <c r="U165" s="72"/>
      <c r="V165" s="72"/>
      <c r="W165" s="70"/>
      <c r="X165" s="70"/>
      <c r="Y165" s="63"/>
      <c r="Z165" s="63"/>
    </row>
    <row r="166">
      <c r="A166" s="54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3"/>
      <c r="R166" s="72"/>
      <c r="S166" s="72"/>
      <c r="T166" s="72"/>
      <c r="U166" s="72"/>
      <c r="V166" s="72"/>
      <c r="W166" s="65"/>
      <c r="X166" s="65"/>
      <c r="Y166" s="63"/>
      <c r="Z166" s="63"/>
    </row>
    <row r="167">
      <c r="A167" s="54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6"/>
      <c r="R167" s="75"/>
      <c r="S167" s="75"/>
      <c r="T167" s="75"/>
      <c r="U167" s="75"/>
      <c r="V167" s="75"/>
      <c r="W167" s="65"/>
      <c r="X167" s="65"/>
      <c r="Y167" s="63"/>
      <c r="Z167" s="63"/>
    </row>
    <row r="168">
      <c r="A168" s="54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6"/>
      <c r="R168" s="75"/>
      <c r="S168" s="75"/>
      <c r="T168" s="75"/>
      <c r="U168" s="75"/>
      <c r="V168" s="75"/>
      <c r="W168" s="65"/>
      <c r="X168" s="65"/>
      <c r="Y168" s="63"/>
      <c r="Z168" s="63"/>
    </row>
    <row r="169">
      <c r="A169" s="10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6"/>
      <c r="R169" s="75"/>
      <c r="S169" s="75"/>
      <c r="T169" s="75"/>
      <c r="U169" s="75"/>
      <c r="V169" s="75"/>
      <c r="W169" s="65"/>
      <c r="X169" s="65"/>
      <c r="Y169" s="63"/>
      <c r="Z169" s="63"/>
    </row>
    <row r="170">
      <c r="A170" s="11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77"/>
      <c r="R170" s="45"/>
      <c r="S170" s="45"/>
      <c r="T170" s="45"/>
      <c r="U170" s="45"/>
      <c r="V170" s="45"/>
      <c r="W170" s="11"/>
      <c r="X170" s="11"/>
    </row>
    <row r="171">
      <c r="A171" s="5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77"/>
      <c r="R171" s="45"/>
      <c r="S171" s="45"/>
      <c r="T171" s="45"/>
      <c r="U171" s="45"/>
      <c r="V171" s="45"/>
      <c r="W171" s="57"/>
      <c r="X171" s="57"/>
    </row>
    <row r="172">
      <c r="A172" s="5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77"/>
      <c r="R172" s="45"/>
      <c r="S172" s="45"/>
      <c r="T172" s="45"/>
      <c r="U172" s="45"/>
      <c r="V172" s="45"/>
      <c r="W172" s="57"/>
      <c r="X172" s="57"/>
    </row>
    <row r="173">
      <c r="A173" s="54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77"/>
      <c r="R173" s="45"/>
      <c r="S173" s="45"/>
      <c r="T173" s="45"/>
      <c r="U173" s="45"/>
      <c r="V173" s="45"/>
      <c r="W173" s="11"/>
      <c r="X173" s="11"/>
    </row>
    <row r="174">
      <c r="A174" s="54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77"/>
      <c r="R174" s="45"/>
      <c r="S174" s="45"/>
      <c r="T174" s="45"/>
      <c r="U174" s="45"/>
      <c r="V174" s="45"/>
      <c r="W174" s="11"/>
      <c r="X174" s="11"/>
    </row>
    <row r="175">
      <c r="A175" s="54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77"/>
      <c r="R175" s="45"/>
      <c r="S175" s="45"/>
      <c r="T175" s="45"/>
      <c r="U175" s="45"/>
      <c r="V175" s="45"/>
      <c r="W175" s="11"/>
      <c r="X175" s="11"/>
    </row>
    <row r="176">
      <c r="A176" s="54"/>
      <c r="B176" s="11"/>
      <c r="C176" s="11"/>
      <c r="D176" s="11"/>
      <c r="E176" s="11"/>
      <c r="F176" s="11"/>
      <c r="G176" s="45"/>
      <c r="H176" s="11"/>
      <c r="I176" s="11"/>
      <c r="J176" s="11"/>
      <c r="K176" s="11"/>
      <c r="L176" s="11"/>
      <c r="M176" s="11"/>
      <c r="N176" s="11"/>
      <c r="O176" s="11"/>
      <c r="P176" s="11"/>
      <c r="Q176" s="13"/>
      <c r="R176" s="11"/>
      <c r="S176" s="11"/>
      <c r="T176" s="11"/>
      <c r="U176" s="11"/>
      <c r="V176" s="11"/>
      <c r="W176" s="11"/>
      <c r="X176" s="11"/>
    </row>
    <row r="177">
      <c r="A177" s="54"/>
      <c r="B177" s="11"/>
      <c r="C177" s="11"/>
      <c r="D177" s="11"/>
      <c r="E177" s="11"/>
      <c r="F177" s="11"/>
      <c r="G177" s="45"/>
      <c r="H177" s="11"/>
      <c r="I177" s="11"/>
      <c r="J177" s="11"/>
      <c r="K177" s="11"/>
      <c r="L177" s="11"/>
      <c r="M177" s="11"/>
      <c r="N177" s="11"/>
      <c r="O177" s="11"/>
      <c r="P177" s="11"/>
      <c r="Q177" s="13"/>
      <c r="R177" s="11"/>
      <c r="S177" s="11"/>
      <c r="T177" s="11"/>
      <c r="U177" s="11"/>
      <c r="V177" s="11"/>
      <c r="W177" s="11"/>
      <c r="X177" s="11"/>
    </row>
    <row r="178">
      <c r="A178" s="54"/>
      <c r="B178" s="11"/>
      <c r="C178" s="11"/>
      <c r="D178" s="11"/>
      <c r="E178" s="11"/>
      <c r="F178" s="11"/>
      <c r="G178" s="45"/>
      <c r="H178" s="11"/>
      <c r="I178" s="11"/>
      <c r="J178" s="11"/>
      <c r="K178" s="11"/>
      <c r="L178" s="11"/>
      <c r="M178" s="11"/>
      <c r="N178" s="11"/>
      <c r="O178" s="11"/>
      <c r="P178" s="11"/>
      <c r="Q178" s="13"/>
      <c r="R178" s="11"/>
      <c r="S178" s="11"/>
      <c r="T178" s="11"/>
      <c r="U178" s="11"/>
      <c r="V178" s="11"/>
      <c r="W178" s="11"/>
      <c r="X178" s="11"/>
    </row>
    <row r="179">
      <c r="A179" s="54"/>
      <c r="B179" s="11"/>
      <c r="C179" s="11"/>
      <c r="D179" s="11"/>
      <c r="E179" s="11"/>
      <c r="F179" s="11"/>
      <c r="G179" s="45"/>
      <c r="H179" s="11"/>
      <c r="I179" s="11"/>
      <c r="J179" s="11"/>
      <c r="K179" s="11"/>
      <c r="L179" s="11"/>
      <c r="M179" s="11"/>
      <c r="N179" s="11"/>
      <c r="O179" s="11"/>
      <c r="P179" s="11"/>
      <c r="Q179" s="13"/>
      <c r="R179" s="11"/>
      <c r="S179" s="11"/>
      <c r="T179" s="11"/>
      <c r="U179" s="11"/>
      <c r="V179" s="11"/>
      <c r="W179" s="11"/>
      <c r="X179" s="11"/>
    </row>
    <row r="180">
      <c r="A180" s="54"/>
      <c r="B180" s="11"/>
      <c r="C180" s="11"/>
      <c r="D180" s="11"/>
      <c r="E180" s="11"/>
      <c r="F180" s="11"/>
      <c r="G180" s="45"/>
      <c r="H180" s="11"/>
      <c r="I180" s="11"/>
      <c r="J180" s="11"/>
      <c r="K180" s="11"/>
      <c r="L180" s="11"/>
      <c r="M180" s="11"/>
      <c r="N180" s="11"/>
      <c r="O180" s="11"/>
      <c r="P180" s="11"/>
      <c r="Q180" s="13"/>
      <c r="R180" s="11"/>
      <c r="S180" s="11"/>
      <c r="T180" s="11"/>
      <c r="U180" s="11"/>
      <c r="V180" s="11"/>
      <c r="W180" s="11"/>
      <c r="X180" s="11"/>
    </row>
    <row r="181">
      <c r="A181" s="54"/>
      <c r="B181" s="11"/>
      <c r="C181" s="11"/>
      <c r="D181" s="11"/>
      <c r="E181" s="11"/>
      <c r="F181" s="11"/>
      <c r="G181" s="45"/>
      <c r="H181" s="11"/>
      <c r="I181" s="11"/>
      <c r="J181" s="11"/>
      <c r="K181" s="11"/>
      <c r="L181" s="11"/>
      <c r="M181" s="11"/>
      <c r="N181" s="11"/>
      <c r="O181" s="11"/>
      <c r="P181" s="11"/>
      <c r="Q181" s="13"/>
      <c r="R181" s="11"/>
      <c r="S181" s="11"/>
      <c r="T181" s="11"/>
      <c r="U181" s="11"/>
      <c r="V181" s="11"/>
      <c r="W181" s="11"/>
      <c r="X181" s="11"/>
    </row>
    <row r="182">
      <c r="A182" s="54"/>
      <c r="B182" s="11"/>
      <c r="C182" s="11"/>
      <c r="D182" s="11"/>
      <c r="E182" s="11"/>
      <c r="F182" s="11"/>
      <c r="G182" s="45"/>
      <c r="H182" s="11"/>
      <c r="I182" s="11"/>
      <c r="J182" s="11"/>
      <c r="K182" s="11"/>
      <c r="L182" s="11"/>
      <c r="M182" s="11"/>
      <c r="N182" s="11"/>
      <c r="O182" s="11"/>
      <c r="P182" s="11"/>
      <c r="Q182" s="13"/>
      <c r="R182" s="11"/>
      <c r="S182" s="11"/>
      <c r="T182" s="11"/>
      <c r="U182" s="11"/>
      <c r="V182" s="11"/>
      <c r="W182" s="11"/>
      <c r="X182" s="11"/>
    </row>
    <row r="183">
      <c r="A183" s="54"/>
      <c r="B183" s="11"/>
      <c r="C183" s="11"/>
      <c r="D183" s="11"/>
      <c r="E183" s="11"/>
      <c r="F183" s="11"/>
      <c r="G183" s="45"/>
      <c r="H183" s="11"/>
      <c r="I183" s="11"/>
      <c r="J183" s="11"/>
      <c r="K183" s="11"/>
      <c r="L183" s="11"/>
      <c r="M183" s="11"/>
      <c r="N183" s="11"/>
      <c r="O183" s="11"/>
      <c r="P183" s="11"/>
      <c r="Q183" s="13"/>
      <c r="R183" s="11"/>
      <c r="S183" s="11"/>
      <c r="T183" s="11"/>
      <c r="U183" s="11"/>
      <c r="V183" s="11"/>
      <c r="W183" s="11"/>
      <c r="X183" s="11"/>
    </row>
    <row r="184">
      <c r="A184" s="54"/>
      <c r="B184" s="11"/>
      <c r="C184" s="11"/>
      <c r="D184" s="11"/>
      <c r="E184" s="11"/>
      <c r="F184" s="11"/>
      <c r="G184" s="45"/>
      <c r="H184" s="11"/>
      <c r="I184" s="11"/>
      <c r="J184" s="11"/>
      <c r="K184" s="11"/>
      <c r="L184" s="11"/>
      <c r="M184" s="11"/>
      <c r="N184" s="11"/>
      <c r="O184" s="11"/>
      <c r="P184" s="11"/>
      <c r="Q184" s="13"/>
      <c r="R184" s="11"/>
      <c r="S184" s="11"/>
      <c r="T184" s="11"/>
      <c r="U184" s="11"/>
      <c r="V184" s="11"/>
      <c r="W184" s="11"/>
      <c r="X184" s="11"/>
    </row>
    <row r="185">
      <c r="A185" s="54"/>
      <c r="B185" s="11"/>
      <c r="C185" s="11"/>
      <c r="D185" s="11"/>
      <c r="E185" s="11"/>
      <c r="F185" s="11"/>
      <c r="G185" s="46"/>
      <c r="H185" s="11"/>
      <c r="I185" s="11"/>
      <c r="J185" s="11"/>
      <c r="K185" s="11"/>
      <c r="L185" s="11"/>
      <c r="M185" s="11"/>
      <c r="N185" s="11"/>
      <c r="O185" s="11"/>
      <c r="P185" s="11"/>
      <c r="Q185" s="13"/>
      <c r="R185" s="11"/>
      <c r="S185" s="11"/>
      <c r="T185" s="11"/>
      <c r="U185" s="11"/>
      <c r="V185" s="11"/>
      <c r="W185" s="11"/>
      <c r="X185" s="11"/>
    </row>
    <row r="186">
      <c r="A186" s="54"/>
      <c r="B186" s="11"/>
      <c r="C186" s="11"/>
      <c r="D186" s="11"/>
      <c r="E186" s="11"/>
      <c r="F186" s="11"/>
      <c r="G186" s="46"/>
      <c r="H186" s="11"/>
      <c r="I186" s="11"/>
      <c r="J186" s="11"/>
      <c r="K186" s="11"/>
      <c r="L186" s="11"/>
      <c r="M186" s="11"/>
      <c r="N186" s="11"/>
      <c r="O186" s="11"/>
      <c r="P186" s="11"/>
      <c r="Q186" s="13"/>
      <c r="R186" s="11"/>
      <c r="S186" s="11"/>
      <c r="T186" s="11"/>
      <c r="U186" s="11"/>
      <c r="V186" s="11"/>
      <c r="W186" s="11"/>
      <c r="X186" s="11"/>
    </row>
    <row r="187">
      <c r="A187" s="54"/>
      <c r="B187" s="11"/>
      <c r="C187" s="11"/>
      <c r="D187" s="11"/>
      <c r="E187" s="11"/>
      <c r="F187" s="11"/>
      <c r="G187" s="46"/>
      <c r="H187" s="11"/>
      <c r="I187" s="11"/>
      <c r="J187" s="11"/>
      <c r="K187" s="11"/>
      <c r="L187" s="11"/>
      <c r="M187" s="11"/>
      <c r="N187" s="11"/>
      <c r="O187" s="11"/>
      <c r="P187" s="11"/>
      <c r="Q187" s="13"/>
      <c r="R187" s="11"/>
      <c r="S187" s="11"/>
      <c r="T187" s="11"/>
      <c r="U187" s="11"/>
      <c r="V187" s="11"/>
      <c r="W187" s="11"/>
      <c r="X187" s="11"/>
    </row>
    <row r="188">
      <c r="A188" s="54"/>
      <c r="B188" s="11"/>
      <c r="C188" s="11"/>
      <c r="D188" s="11"/>
      <c r="E188" s="11"/>
      <c r="F188" s="11"/>
      <c r="G188" s="24"/>
      <c r="H188" s="11"/>
      <c r="I188" s="11"/>
      <c r="J188" s="11"/>
      <c r="K188" s="11"/>
      <c r="L188" s="11"/>
      <c r="M188" s="11"/>
      <c r="N188" s="11"/>
      <c r="O188" s="11"/>
      <c r="P188" s="11"/>
      <c r="Q188" s="13"/>
      <c r="R188" s="11"/>
      <c r="S188" s="11"/>
      <c r="T188" s="11"/>
      <c r="U188" s="11"/>
      <c r="V188" s="11"/>
      <c r="W188" s="11"/>
      <c r="X188" s="11"/>
    </row>
    <row r="189">
      <c r="A189" s="54"/>
      <c r="B189" s="11"/>
      <c r="C189" s="11"/>
      <c r="D189" s="11"/>
      <c r="E189" s="11"/>
      <c r="F189" s="11"/>
      <c r="G189" s="24"/>
      <c r="H189" s="11"/>
      <c r="I189" s="11"/>
      <c r="J189" s="11"/>
      <c r="K189" s="11"/>
      <c r="L189" s="11"/>
      <c r="M189" s="11"/>
      <c r="N189" s="11"/>
      <c r="O189" s="11"/>
      <c r="P189" s="11"/>
      <c r="Q189" s="13"/>
      <c r="R189" s="11"/>
      <c r="S189" s="11"/>
      <c r="T189" s="11"/>
      <c r="U189" s="11"/>
      <c r="V189" s="11"/>
      <c r="W189" s="11"/>
      <c r="X189" s="11"/>
    </row>
    <row r="190">
      <c r="A190" s="54"/>
      <c r="B190" s="11"/>
      <c r="C190" s="11"/>
      <c r="D190" s="11"/>
      <c r="E190" s="11"/>
      <c r="F190" s="11"/>
      <c r="G190" s="24"/>
      <c r="H190" s="11"/>
      <c r="I190" s="11"/>
      <c r="J190" s="11"/>
      <c r="K190" s="11"/>
      <c r="L190" s="11"/>
      <c r="M190" s="11"/>
      <c r="N190" s="11"/>
      <c r="O190" s="11"/>
      <c r="P190" s="11"/>
      <c r="Q190" s="13"/>
      <c r="R190" s="11"/>
      <c r="S190" s="11"/>
      <c r="T190" s="11"/>
      <c r="U190" s="11"/>
      <c r="V190" s="11"/>
      <c r="W190" s="11"/>
      <c r="X190" s="11"/>
    </row>
    <row r="191">
      <c r="A191" s="54"/>
      <c r="B191" s="11"/>
      <c r="C191" s="11"/>
      <c r="D191" s="11"/>
      <c r="E191" s="11"/>
      <c r="F191" s="11"/>
      <c r="G191" s="24"/>
      <c r="H191" s="11"/>
      <c r="I191" s="11"/>
      <c r="J191" s="11"/>
      <c r="K191" s="11"/>
      <c r="L191" s="11"/>
      <c r="M191" s="11"/>
      <c r="N191" s="11"/>
      <c r="O191" s="11"/>
      <c r="P191" s="11"/>
      <c r="Q191" s="13"/>
      <c r="R191" s="11"/>
      <c r="S191" s="11"/>
      <c r="T191" s="11"/>
      <c r="U191" s="11"/>
      <c r="V191" s="11"/>
      <c r="W191" s="11"/>
      <c r="X191" s="11"/>
    </row>
    <row r="192">
      <c r="A192" s="54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3"/>
      <c r="R192" s="11"/>
      <c r="S192" s="11"/>
      <c r="T192" s="11"/>
      <c r="U192" s="11"/>
      <c r="V192" s="11"/>
      <c r="W192" s="11"/>
      <c r="X192" s="11"/>
    </row>
    <row r="193">
      <c r="A193" s="54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3"/>
      <c r="R193" s="11"/>
      <c r="S193" s="11"/>
      <c r="T193" s="11"/>
      <c r="U193" s="11"/>
      <c r="V193" s="11"/>
      <c r="W193" s="11"/>
      <c r="X193" s="11"/>
    </row>
    <row r="194">
      <c r="A194" s="54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3"/>
      <c r="R194" s="11"/>
      <c r="S194" s="11"/>
      <c r="T194" s="11"/>
      <c r="U194" s="11"/>
      <c r="V194" s="11"/>
      <c r="W194" s="11"/>
      <c r="X194" s="11"/>
    </row>
    <row r="195">
      <c r="A195" s="54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3"/>
      <c r="R195" s="11"/>
      <c r="S195" s="11"/>
      <c r="T195" s="11"/>
      <c r="U195" s="11"/>
      <c r="V195" s="11"/>
      <c r="W195" s="11"/>
      <c r="X195" s="11"/>
    </row>
    <row r="196">
      <c r="A196" s="54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3"/>
      <c r="R196" s="11"/>
      <c r="S196" s="11"/>
      <c r="T196" s="11"/>
      <c r="U196" s="11"/>
      <c r="V196" s="11"/>
      <c r="W196" s="11"/>
      <c r="X196" s="11"/>
    </row>
    <row r="197">
      <c r="A197" s="54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3"/>
      <c r="R197" s="11"/>
      <c r="S197" s="11"/>
      <c r="T197" s="11"/>
      <c r="U197" s="11"/>
      <c r="V197" s="11"/>
      <c r="W197" s="11"/>
      <c r="X197" s="11"/>
    </row>
    <row r="198">
      <c r="A198" s="54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3"/>
      <c r="R198" s="11"/>
      <c r="S198" s="11"/>
      <c r="T198" s="11"/>
      <c r="U198" s="11"/>
      <c r="V198" s="11"/>
      <c r="W198" s="11"/>
      <c r="X198" s="11"/>
    </row>
    <row r="199">
      <c r="A199" s="54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3"/>
      <c r="R199" s="11"/>
      <c r="S199" s="11"/>
      <c r="T199" s="11"/>
      <c r="U199" s="11"/>
      <c r="V199" s="11"/>
      <c r="W199" s="11"/>
      <c r="X199" s="11"/>
    </row>
    <row r="200">
      <c r="A200" s="54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3"/>
      <c r="R200" s="11"/>
      <c r="S200" s="11"/>
      <c r="T200" s="11"/>
      <c r="U200" s="11"/>
      <c r="V200" s="11"/>
      <c r="W200" s="11"/>
      <c r="X200" s="11"/>
    </row>
    <row r="201">
      <c r="A201" s="54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3"/>
      <c r="R201" s="11"/>
      <c r="S201" s="11"/>
      <c r="T201" s="11"/>
      <c r="U201" s="11"/>
      <c r="V201" s="11"/>
      <c r="W201" s="11"/>
      <c r="X201" s="11"/>
    </row>
    <row r="202">
      <c r="A202" s="54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3"/>
      <c r="R202" s="11"/>
      <c r="S202" s="11"/>
      <c r="T202" s="11"/>
      <c r="U202" s="11"/>
      <c r="V202" s="11"/>
      <c r="W202" s="11"/>
      <c r="X202" s="11"/>
    </row>
    <row r="203">
      <c r="A203" s="54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3"/>
      <c r="R203" s="11"/>
      <c r="S203" s="11"/>
      <c r="T203" s="11"/>
      <c r="U203" s="11"/>
      <c r="V203" s="11"/>
      <c r="W203" s="11"/>
      <c r="X203" s="11"/>
    </row>
    <row r="204">
      <c r="A204" s="54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3"/>
      <c r="R204" s="11"/>
      <c r="S204" s="11"/>
      <c r="T204" s="11"/>
      <c r="U204" s="11"/>
      <c r="V204" s="11"/>
      <c r="W204" s="11"/>
      <c r="X204" s="11"/>
    </row>
    <row r="205">
      <c r="A205" s="54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3"/>
      <c r="R205" s="11"/>
      <c r="S205" s="11"/>
      <c r="T205" s="11"/>
      <c r="U205" s="11"/>
      <c r="V205" s="11"/>
      <c r="W205" s="11"/>
      <c r="X205" s="11"/>
    </row>
    <row r="206">
      <c r="A206" s="54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3"/>
      <c r="R206" s="11"/>
      <c r="S206" s="11"/>
      <c r="T206" s="11"/>
      <c r="U206" s="11"/>
      <c r="V206" s="11"/>
      <c r="W206" s="11"/>
      <c r="X206" s="11"/>
    </row>
    <row r="207">
      <c r="A207" s="54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3"/>
      <c r="R207" s="11"/>
      <c r="S207" s="11"/>
      <c r="T207" s="11"/>
      <c r="U207" s="11"/>
      <c r="V207" s="11"/>
      <c r="W207" s="11"/>
      <c r="X207" s="11"/>
    </row>
    <row r="208">
      <c r="A208" s="54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3"/>
      <c r="R208" s="11"/>
      <c r="S208" s="11"/>
      <c r="T208" s="11"/>
      <c r="U208" s="11"/>
      <c r="V208" s="11"/>
      <c r="W208" s="11"/>
      <c r="X208" s="11"/>
    </row>
    <row r="209">
      <c r="A209" s="54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3"/>
      <c r="R209" s="11"/>
      <c r="S209" s="11"/>
      <c r="T209" s="11"/>
      <c r="U209" s="11"/>
      <c r="V209" s="11"/>
      <c r="W209" s="11"/>
      <c r="X209" s="11"/>
    </row>
    <row r="210">
      <c r="A210" s="54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3"/>
      <c r="R210" s="11"/>
      <c r="S210" s="11"/>
      <c r="T210" s="11"/>
      <c r="U210" s="11"/>
      <c r="V210" s="11"/>
      <c r="W210" s="11"/>
      <c r="X210" s="11"/>
    </row>
    <row r="211">
      <c r="A211" s="54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3"/>
      <c r="R211" s="11"/>
      <c r="S211" s="11"/>
      <c r="T211" s="11"/>
      <c r="U211" s="11"/>
      <c r="V211" s="11"/>
      <c r="W211" s="11"/>
      <c r="X211" s="11"/>
    </row>
    <row r="212">
      <c r="A212" s="54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3"/>
      <c r="R212" s="11"/>
      <c r="S212" s="11"/>
      <c r="T212" s="11"/>
      <c r="U212" s="11"/>
      <c r="V212" s="11"/>
      <c r="W212" s="11"/>
      <c r="X212" s="11"/>
    </row>
    <row r="213">
      <c r="A213" s="54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3"/>
      <c r="R213" s="11"/>
      <c r="S213" s="11"/>
      <c r="T213" s="11"/>
      <c r="U213" s="11"/>
      <c r="V213" s="11"/>
      <c r="W213" s="11"/>
      <c r="X213" s="11"/>
    </row>
    <row r="214">
      <c r="A214" s="54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3"/>
      <c r="R214" s="11"/>
      <c r="S214" s="11"/>
      <c r="T214" s="11"/>
      <c r="U214" s="11"/>
      <c r="V214" s="11"/>
      <c r="W214" s="11"/>
      <c r="X214" s="11"/>
    </row>
    <row r="215">
      <c r="A215" s="54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</row>
    <row r="216">
      <c r="A216" s="54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</row>
    <row r="217">
      <c r="A217" s="54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</row>
    <row r="218">
      <c r="A218" s="54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</row>
    <row r="219">
      <c r="A219" s="54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</row>
    <row r="220">
      <c r="A220" s="54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</row>
    <row r="221">
      <c r="A221" s="54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</row>
    <row r="222">
      <c r="A222" s="54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</row>
    <row r="223">
      <c r="A223" s="54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</row>
    <row r="224">
      <c r="A224" s="54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</row>
    <row r="225">
      <c r="A225" s="54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</row>
    <row r="226">
      <c r="A226" s="54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</row>
    <row r="227">
      <c r="A227" s="54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</row>
    <row r="228">
      <c r="A228" s="54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</row>
    <row r="229">
      <c r="A229" s="54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</row>
    <row r="230">
      <c r="A230" s="54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</row>
    <row r="231">
      <c r="A231" s="54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</row>
    <row r="232">
      <c r="A232" s="54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</row>
  </sheetData>
  <hyperlinks>
    <hyperlink r:id="rId1" ref="S5"/>
    <hyperlink r:id="rId2" ref="S6"/>
    <hyperlink r:id="rId3" ref="S7"/>
    <hyperlink r:id="rId4" ref="S8"/>
    <hyperlink r:id="rId5" ref="S9"/>
    <hyperlink r:id="rId6" ref="S10"/>
    <hyperlink r:id="rId7" ref="S11"/>
    <hyperlink r:id="rId8" ref="S12"/>
    <hyperlink r:id="rId9" ref="S13"/>
    <hyperlink r:id="rId10" ref="S15"/>
    <hyperlink r:id="rId11" ref="S16"/>
    <hyperlink r:id="rId12" ref="S17"/>
    <hyperlink r:id="rId13" ref="S18"/>
    <hyperlink r:id="rId14" ref="S19"/>
    <hyperlink r:id="rId15" ref="S20"/>
    <hyperlink r:id="rId16" ref="S21"/>
    <hyperlink r:id="rId17" ref="S23"/>
    <hyperlink r:id="rId18" ref="S24"/>
    <hyperlink r:id="rId19" ref="S25"/>
    <hyperlink r:id="rId20" ref="S26"/>
    <hyperlink r:id="rId21" ref="S27"/>
    <hyperlink r:id="rId22" ref="S29"/>
    <hyperlink r:id="rId23" ref="S30"/>
    <hyperlink r:id="rId24" ref="S31"/>
    <hyperlink r:id="rId25" ref="S32"/>
    <hyperlink r:id="rId26" ref="S33"/>
    <hyperlink r:id="rId27" ref="S34"/>
    <hyperlink r:id="rId28" ref="S35"/>
    <hyperlink r:id="rId29" ref="S37"/>
    <hyperlink r:id="rId30" ref="S38"/>
    <hyperlink r:id="rId31" ref="S39"/>
    <hyperlink r:id="rId32" ref="S40"/>
    <hyperlink r:id="rId33" ref="S41"/>
    <hyperlink r:id="rId34" ref="S43"/>
    <hyperlink r:id="rId35" ref="S44"/>
    <hyperlink r:id="rId36" ref="S45"/>
    <hyperlink r:id="rId37" ref="S46"/>
    <hyperlink r:id="rId38" ref="S47"/>
    <hyperlink r:id="rId39" ref="S48"/>
    <hyperlink r:id="rId40" ref="S50"/>
    <hyperlink r:id="rId41" ref="S51"/>
    <hyperlink r:id="rId42" ref="S52"/>
    <hyperlink r:id="rId43" ref="S53"/>
    <hyperlink r:id="rId44" ref="S54"/>
    <hyperlink r:id="rId45" ref="S55"/>
    <hyperlink r:id="rId46" ref="S57"/>
    <hyperlink r:id="rId47" ref="S58"/>
    <hyperlink r:id="rId48" ref="S59"/>
    <hyperlink r:id="rId49" ref="S60"/>
    <hyperlink r:id="rId50" ref="S61"/>
    <hyperlink r:id="rId51" ref="S63"/>
    <hyperlink r:id="rId52" ref="S64"/>
    <hyperlink r:id="rId53" ref="S65"/>
    <hyperlink r:id="rId54" ref="S66"/>
    <hyperlink r:id="rId55" ref="S67"/>
    <hyperlink r:id="rId56" ref="S68"/>
    <hyperlink r:id="rId57" ref="S69"/>
    <hyperlink r:id="rId58" ref="S71"/>
    <hyperlink r:id="rId59" ref="S72"/>
    <hyperlink r:id="rId60" ref="S73"/>
    <hyperlink r:id="rId61" ref="S74"/>
    <hyperlink r:id="rId62" ref="S75"/>
    <hyperlink r:id="rId63" ref="S76"/>
    <hyperlink r:id="rId64" ref="S78"/>
    <hyperlink r:id="rId65" ref="S79"/>
    <hyperlink r:id="rId66" ref="S80"/>
    <hyperlink r:id="rId67" ref="S81"/>
    <hyperlink r:id="rId68" ref="S82"/>
    <hyperlink r:id="rId69" ref="S83"/>
    <hyperlink r:id="rId70" ref="S84"/>
    <hyperlink r:id="rId71" ref="S85"/>
    <hyperlink r:id="rId72" ref="S86"/>
    <hyperlink r:id="rId73" ref="S88"/>
    <hyperlink r:id="rId74" ref="S89"/>
    <hyperlink r:id="rId75" ref="S90"/>
    <hyperlink r:id="rId76" ref="S91"/>
    <hyperlink r:id="rId77" ref="S92"/>
    <hyperlink r:id="rId78" ref="S93"/>
    <hyperlink r:id="rId79" ref="S94"/>
    <hyperlink r:id="rId80" ref="S95"/>
    <hyperlink r:id="rId81" ref="S96"/>
    <hyperlink r:id="rId82" ref="S97"/>
    <hyperlink r:id="rId83" ref="S99"/>
    <hyperlink r:id="rId84" ref="S100"/>
    <hyperlink r:id="rId85" ref="S101"/>
    <hyperlink r:id="rId86" ref="S102"/>
    <hyperlink r:id="rId87" ref="S103"/>
    <hyperlink r:id="rId88" ref="S104"/>
    <hyperlink r:id="rId89" ref="S105"/>
    <hyperlink r:id="rId90" ref="S106"/>
    <hyperlink r:id="rId91" ref="S110"/>
    <hyperlink r:id="rId92" ref="S111"/>
    <hyperlink r:id="rId93" ref="S112"/>
    <hyperlink r:id="rId94" ref="S113"/>
    <hyperlink r:id="rId95" ref="S114"/>
    <hyperlink r:id="rId96" ref="S115"/>
    <hyperlink r:id="rId97" ref="S116"/>
    <hyperlink r:id="rId98" ref="S117"/>
    <hyperlink r:id="rId99" ref="S118"/>
    <hyperlink r:id="rId100" ref="S119"/>
    <hyperlink r:id="rId101" ref="S120"/>
    <hyperlink r:id="rId102" ref="S121"/>
    <hyperlink r:id="rId103" ref="S122"/>
    <hyperlink r:id="rId104" ref="S123"/>
    <hyperlink r:id="rId105" ref="S126"/>
    <hyperlink r:id="rId106" ref="S127"/>
    <hyperlink r:id="rId107" ref="S128"/>
    <hyperlink r:id="rId108" ref="S129"/>
    <hyperlink r:id="rId109" ref="S130"/>
    <hyperlink r:id="rId110" ref="S131"/>
    <hyperlink r:id="rId111" ref="S132"/>
    <hyperlink r:id="rId112" ref="S136"/>
    <hyperlink r:id="rId113" ref="S137"/>
    <hyperlink r:id="rId114" ref="S138"/>
    <hyperlink r:id="rId115" ref="S139"/>
    <hyperlink r:id="rId116" ref="S140"/>
    <hyperlink r:id="rId117" ref="S141"/>
    <hyperlink r:id="rId118" ref="S142"/>
    <hyperlink r:id="rId119" ref="S143"/>
    <hyperlink r:id="rId120" ref="S144"/>
  </hyperlinks>
  <drawing r:id="rId12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3C84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0"/>
    <col customWidth="1" min="2" max="2" width="37.0"/>
    <col customWidth="1" min="3" max="3" width="40.29"/>
    <col customWidth="1" min="4" max="4" width="13.0"/>
    <col customWidth="1" min="5" max="5" width="9.71"/>
    <col customWidth="1" min="6" max="6" width="9.0"/>
    <col customWidth="1" min="7" max="7" width="9.71"/>
    <col customWidth="1" min="8" max="8" width="8.43"/>
    <col customWidth="1" min="9" max="9" width="7.57"/>
    <col customWidth="1" min="10" max="10" width="6.14"/>
    <col customWidth="1" min="11" max="11" width="6.57"/>
    <col customWidth="1" min="12" max="12" width="7.43"/>
    <col customWidth="1" min="13" max="16" width="9.29"/>
    <col customWidth="1" min="17" max="17" width="17.14"/>
    <col customWidth="1" min="18" max="18" width="28.0"/>
    <col customWidth="1" min="19" max="19" width="56.0"/>
    <col customWidth="1" min="20" max="20" width="41.71"/>
    <col customWidth="1" min="21" max="21" width="25.14"/>
  </cols>
  <sheetData>
    <row r="1">
      <c r="A1" s="1" t="s">
        <v>0</v>
      </c>
      <c r="B1" s="2" t="s">
        <v>1</v>
      </c>
      <c r="C1" s="2" t="s">
        <v>2</v>
      </c>
      <c r="D1" s="3" t="s">
        <v>594</v>
      </c>
      <c r="E1" s="2" t="s">
        <v>4</v>
      </c>
      <c r="F1" s="3" t="s">
        <v>5</v>
      </c>
      <c r="G1" s="3" t="s">
        <v>1653</v>
      </c>
      <c r="H1" s="3" t="s">
        <v>7</v>
      </c>
      <c r="I1" s="3" t="s">
        <v>8</v>
      </c>
      <c r="J1" s="2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3" t="s">
        <v>16</v>
      </c>
      <c r="R1" s="3" t="s">
        <v>17</v>
      </c>
      <c r="S1" s="3" t="s">
        <v>18</v>
      </c>
      <c r="T1" s="8"/>
      <c r="U1" s="8"/>
      <c r="V1" s="3"/>
      <c r="W1" s="3"/>
      <c r="X1" s="9"/>
    </row>
    <row r="2">
      <c r="A2" s="78"/>
      <c r="B2" s="12"/>
      <c r="C2" s="12"/>
      <c r="D2" s="81" t="s">
        <v>1654</v>
      </c>
      <c r="E2" s="11"/>
      <c r="F2" s="11"/>
      <c r="G2" s="11"/>
      <c r="H2" s="11"/>
      <c r="I2" s="11"/>
      <c r="J2" s="11"/>
      <c r="K2" s="11"/>
      <c r="L2" s="11"/>
      <c r="M2" s="12"/>
      <c r="N2" s="12"/>
      <c r="O2" s="12"/>
      <c r="P2" s="12"/>
      <c r="Q2" s="13"/>
      <c r="R2" s="13"/>
      <c r="S2" s="11"/>
      <c r="T2" s="11"/>
      <c r="U2" s="11"/>
      <c r="V2" s="11"/>
      <c r="W2" s="11"/>
      <c r="X2" s="11"/>
    </row>
    <row r="3">
      <c r="A3" s="2"/>
      <c r="B3" s="11"/>
      <c r="C3" s="12"/>
      <c r="D3" s="12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3"/>
      <c r="R3" s="13"/>
      <c r="S3" s="11"/>
      <c r="T3" s="11"/>
      <c r="U3" s="11"/>
      <c r="V3" s="11"/>
      <c r="W3" s="11"/>
      <c r="X3" s="11"/>
    </row>
    <row r="4">
      <c r="A4" s="14" t="s">
        <v>26</v>
      </c>
      <c r="B4" s="15"/>
      <c r="C4" s="12"/>
      <c r="D4" s="12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3"/>
      <c r="R4" s="13"/>
      <c r="S4" s="11"/>
      <c r="T4" s="11"/>
      <c r="U4" s="11"/>
      <c r="V4" s="11"/>
      <c r="W4" s="11"/>
      <c r="X4" s="11"/>
    </row>
    <row r="5">
      <c r="A5" s="11"/>
      <c r="B5" s="12" t="s">
        <v>1681</v>
      </c>
      <c r="C5" s="16" t="s">
        <v>38</v>
      </c>
      <c r="D5" s="20">
        <f t="shared" ref="D5:D16" si="1">ROUND((E5*0.05)+(F5*1)+(G5*1.21)+(H5*0.35)+(I5*0.49)+(J5*0)+(K5*1.7)+(L5*0.87)+(M5*16)+(N5*10)+(O5*10)+(P5*10), 2)</f>
        <v>212.15</v>
      </c>
      <c r="E5" s="12">
        <v>15.0</v>
      </c>
      <c r="F5" s="12">
        <v>38.0</v>
      </c>
      <c r="G5" s="12">
        <v>106.0</v>
      </c>
      <c r="H5" s="12"/>
      <c r="I5" s="12"/>
      <c r="J5" s="12"/>
      <c r="K5" s="12"/>
      <c r="L5" s="12">
        <v>22.0</v>
      </c>
      <c r="M5" s="12">
        <v>1.0</v>
      </c>
      <c r="N5" s="12"/>
      <c r="O5" s="12"/>
      <c r="P5" s="12">
        <v>1.0</v>
      </c>
      <c r="Q5" s="18" t="s">
        <v>1663</v>
      </c>
      <c r="R5" s="18" t="s">
        <v>553</v>
      </c>
      <c r="S5" s="19" t="s">
        <v>1686</v>
      </c>
      <c r="T5" s="11"/>
      <c r="U5" s="11"/>
      <c r="V5" s="11"/>
      <c r="W5" s="11"/>
      <c r="X5" s="11"/>
    </row>
    <row r="6">
      <c r="A6" s="20" t="s">
        <v>43</v>
      </c>
      <c r="B6" s="12" t="s">
        <v>1689</v>
      </c>
      <c r="C6" s="12" t="s">
        <v>45</v>
      </c>
      <c r="D6" s="20">
        <f t="shared" si="1"/>
        <v>162.25</v>
      </c>
      <c r="E6" s="12">
        <v>46.0</v>
      </c>
      <c r="F6" s="12">
        <v>33.0</v>
      </c>
      <c r="G6" s="12">
        <v>75.0</v>
      </c>
      <c r="H6" s="12"/>
      <c r="I6" s="12"/>
      <c r="J6" s="12"/>
      <c r="K6" s="12">
        <v>6.0</v>
      </c>
      <c r="L6" s="12"/>
      <c r="M6" s="12">
        <v>1.0</v>
      </c>
      <c r="N6" s="12"/>
      <c r="O6" s="12">
        <v>1.0</v>
      </c>
      <c r="P6" s="12"/>
      <c r="Q6" s="18" t="s">
        <v>49</v>
      </c>
      <c r="R6" s="18" t="s">
        <v>725</v>
      </c>
      <c r="S6" s="19" t="s">
        <v>1690</v>
      </c>
      <c r="T6" s="11"/>
      <c r="U6" s="11"/>
      <c r="V6" s="11"/>
      <c r="W6" s="11"/>
      <c r="X6" s="11"/>
    </row>
    <row r="7">
      <c r="A7" s="11"/>
      <c r="B7" s="12" t="s">
        <v>1659</v>
      </c>
      <c r="C7" s="16" t="s">
        <v>28</v>
      </c>
      <c r="D7" s="20">
        <f t="shared" si="1"/>
        <v>160.04</v>
      </c>
      <c r="E7" s="12">
        <v>15.0</v>
      </c>
      <c r="F7" s="12">
        <v>15.0</v>
      </c>
      <c r="G7" s="12">
        <v>79.0</v>
      </c>
      <c r="H7" s="12"/>
      <c r="I7" s="12"/>
      <c r="J7" s="12"/>
      <c r="K7" s="12">
        <v>11.0</v>
      </c>
      <c r="L7" s="12"/>
      <c r="M7" s="12"/>
      <c r="N7" s="12">
        <v>1.0</v>
      </c>
      <c r="O7" s="12">
        <v>1.0</v>
      </c>
      <c r="P7" s="12">
        <v>1.0</v>
      </c>
      <c r="Q7" s="18" t="s">
        <v>188</v>
      </c>
      <c r="R7" s="18" t="s">
        <v>1660</v>
      </c>
      <c r="S7" s="19" t="s">
        <v>1661</v>
      </c>
      <c r="T7" s="11"/>
      <c r="U7" s="11"/>
      <c r="V7" s="11"/>
      <c r="W7" s="11"/>
      <c r="X7" s="11"/>
    </row>
    <row r="8">
      <c r="A8" s="21"/>
      <c r="B8" s="12" t="s">
        <v>1696</v>
      </c>
      <c r="C8" s="12" t="s">
        <v>512</v>
      </c>
      <c r="D8" s="20">
        <f t="shared" si="1"/>
        <v>147.95</v>
      </c>
      <c r="E8" s="12">
        <v>34.0</v>
      </c>
      <c r="F8" s="12">
        <v>37.0</v>
      </c>
      <c r="G8" s="12">
        <v>68.0</v>
      </c>
      <c r="H8" s="12"/>
      <c r="I8" s="12"/>
      <c r="J8" s="12"/>
      <c r="K8" s="12"/>
      <c r="L8" s="12">
        <v>31.0</v>
      </c>
      <c r="M8" s="12"/>
      <c r="N8" s="12"/>
      <c r="O8" s="12"/>
      <c r="P8" s="12"/>
      <c r="Q8" s="18"/>
      <c r="R8" s="18"/>
      <c r="S8" s="19" t="s">
        <v>1697</v>
      </c>
      <c r="T8" s="11"/>
      <c r="U8" s="11"/>
      <c r="V8" s="11"/>
      <c r="W8" s="11"/>
      <c r="X8" s="11"/>
    </row>
    <row r="9">
      <c r="A9" s="20"/>
      <c r="B9" s="12" t="s">
        <v>1675</v>
      </c>
      <c r="C9" s="12" t="s">
        <v>1676</v>
      </c>
      <c r="D9" s="20">
        <f t="shared" si="1"/>
        <v>144.82</v>
      </c>
      <c r="E9" s="12">
        <v>21.0</v>
      </c>
      <c r="F9" s="12">
        <v>36.0</v>
      </c>
      <c r="G9" s="12">
        <v>79.0</v>
      </c>
      <c r="H9" s="12"/>
      <c r="I9" s="12"/>
      <c r="J9" s="12"/>
      <c r="K9" s="12"/>
      <c r="L9" s="12">
        <v>14.0</v>
      </c>
      <c r="M9" s="12"/>
      <c r="N9" s="12"/>
      <c r="O9" s="12"/>
      <c r="P9" s="12"/>
      <c r="Q9" s="18"/>
      <c r="R9" s="18"/>
      <c r="S9" s="19" t="s">
        <v>1677</v>
      </c>
      <c r="T9" s="11"/>
      <c r="U9" s="11"/>
      <c r="V9" s="11"/>
      <c r="W9" s="11"/>
      <c r="X9" s="11"/>
    </row>
    <row r="10">
      <c r="A10" s="21"/>
      <c r="B10" s="12" t="s">
        <v>1672</v>
      </c>
      <c r="C10" s="12" t="s">
        <v>237</v>
      </c>
      <c r="D10" s="20">
        <f t="shared" si="1"/>
        <v>144.37</v>
      </c>
      <c r="E10" s="12">
        <v>24.0</v>
      </c>
      <c r="F10" s="12">
        <v>27.0</v>
      </c>
      <c r="G10" s="12">
        <v>73.0</v>
      </c>
      <c r="H10" s="12"/>
      <c r="I10" s="12"/>
      <c r="J10" s="12"/>
      <c r="K10" s="12"/>
      <c r="L10" s="12">
        <v>32.0</v>
      </c>
      <c r="M10" s="12"/>
      <c r="N10" s="12"/>
      <c r="O10" s="12"/>
      <c r="P10" s="12"/>
      <c r="Q10" s="18"/>
      <c r="R10" s="18"/>
      <c r="S10" s="19" t="s">
        <v>1673</v>
      </c>
      <c r="T10" s="11"/>
      <c r="U10" s="11"/>
      <c r="V10" s="11"/>
      <c r="W10" s="11"/>
      <c r="X10" s="11"/>
    </row>
    <row r="11">
      <c r="A11" s="20" t="s">
        <v>46</v>
      </c>
      <c r="B11" s="12" t="s">
        <v>1667</v>
      </c>
      <c r="C11" s="12" t="s">
        <v>55</v>
      </c>
      <c r="D11" s="20">
        <f t="shared" si="1"/>
        <v>142.19</v>
      </c>
      <c r="E11" s="12">
        <v>12.0</v>
      </c>
      <c r="F11" s="12">
        <v>24.0</v>
      </c>
      <c r="G11" s="12">
        <v>57.0</v>
      </c>
      <c r="H11" s="12"/>
      <c r="I11" s="12"/>
      <c r="J11" s="12"/>
      <c r="K11" s="12"/>
      <c r="L11" s="12">
        <v>26.0</v>
      </c>
      <c r="M11" s="12">
        <v>1.0</v>
      </c>
      <c r="N11" s="12"/>
      <c r="O11" s="12"/>
      <c r="P11" s="12">
        <v>1.0</v>
      </c>
      <c r="Q11" s="18" t="s">
        <v>52</v>
      </c>
      <c r="R11" s="18"/>
      <c r="S11" s="19" t="s">
        <v>1669</v>
      </c>
      <c r="T11" s="11"/>
      <c r="U11" s="11"/>
      <c r="V11" s="11"/>
      <c r="W11" s="11"/>
      <c r="X11" s="11"/>
    </row>
    <row r="12">
      <c r="A12" s="20" t="s">
        <v>46</v>
      </c>
      <c r="B12" s="12" t="s">
        <v>1713</v>
      </c>
      <c r="C12" s="12" t="s">
        <v>1705</v>
      </c>
      <c r="D12" s="20">
        <f t="shared" si="1"/>
        <v>137.07</v>
      </c>
      <c r="E12" s="12">
        <v>26.0</v>
      </c>
      <c r="F12" s="12">
        <v>30.0</v>
      </c>
      <c r="G12" s="12">
        <v>68.0</v>
      </c>
      <c r="H12" s="12"/>
      <c r="I12" s="12"/>
      <c r="J12" s="12"/>
      <c r="K12" s="12"/>
      <c r="L12" s="12">
        <v>27.0</v>
      </c>
      <c r="M12" s="12"/>
      <c r="N12" s="12"/>
      <c r="O12" s="12"/>
      <c r="P12" s="12"/>
      <c r="Q12" s="18"/>
      <c r="R12" s="18"/>
      <c r="S12" s="19" t="s">
        <v>1715</v>
      </c>
      <c r="T12" s="11"/>
      <c r="U12" s="11"/>
      <c r="V12" s="11"/>
      <c r="W12" s="11"/>
      <c r="X12" s="11"/>
    </row>
    <row r="13">
      <c r="A13" s="20"/>
      <c r="B13" s="12" t="s">
        <v>1679</v>
      </c>
      <c r="C13" s="12" t="s">
        <v>1032</v>
      </c>
      <c r="D13" s="20">
        <f t="shared" si="1"/>
        <v>129.19</v>
      </c>
      <c r="E13" s="12">
        <v>22.0</v>
      </c>
      <c r="F13" s="12">
        <v>23.0</v>
      </c>
      <c r="G13" s="12">
        <v>66.0</v>
      </c>
      <c r="H13" s="12"/>
      <c r="I13" s="12"/>
      <c r="J13" s="12"/>
      <c r="K13" s="12"/>
      <c r="L13" s="12">
        <v>29.0</v>
      </c>
      <c r="M13" s="12"/>
      <c r="N13" s="12"/>
      <c r="O13" s="12"/>
      <c r="P13" s="12"/>
      <c r="Q13" s="18"/>
      <c r="R13" s="18"/>
      <c r="S13" s="19" t="s">
        <v>1680</v>
      </c>
      <c r="T13" s="11"/>
      <c r="U13" s="11"/>
      <c r="V13" s="11"/>
      <c r="W13" s="11"/>
      <c r="X13" s="11"/>
    </row>
    <row r="14">
      <c r="A14" s="20"/>
      <c r="B14" s="12" t="s">
        <v>1719</v>
      </c>
      <c r="C14" s="12" t="s">
        <v>183</v>
      </c>
      <c r="D14" s="20">
        <f t="shared" si="1"/>
        <v>127.34</v>
      </c>
      <c r="E14" s="12">
        <v>18.0</v>
      </c>
      <c r="F14" s="12">
        <v>25.0</v>
      </c>
      <c r="G14" s="12">
        <v>53.0</v>
      </c>
      <c r="H14" s="12"/>
      <c r="I14" s="12"/>
      <c r="J14" s="12"/>
      <c r="K14" s="12"/>
      <c r="L14" s="12">
        <v>13.0</v>
      </c>
      <c r="M14" s="12">
        <v>1.0</v>
      </c>
      <c r="N14" s="12"/>
      <c r="O14" s="12"/>
      <c r="P14" s="12">
        <v>1.0</v>
      </c>
      <c r="Q14" s="18" t="s">
        <v>52</v>
      </c>
      <c r="R14" s="18" t="s">
        <v>76</v>
      </c>
      <c r="S14" s="19" t="s">
        <v>1721</v>
      </c>
      <c r="T14" s="11"/>
      <c r="U14" s="11"/>
      <c r="V14" s="11"/>
      <c r="W14" s="11"/>
      <c r="X14" s="11"/>
    </row>
    <row r="15">
      <c r="A15" s="20"/>
      <c r="B15" s="12" t="s">
        <v>1725</v>
      </c>
      <c r="C15" s="12" t="s">
        <v>1032</v>
      </c>
      <c r="D15" s="20">
        <f t="shared" si="1"/>
        <v>110.47</v>
      </c>
      <c r="E15" s="12">
        <v>24.0</v>
      </c>
      <c r="F15" s="12">
        <v>23.0</v>
      </c>
      <c r="G15" s="12">
        <v>35.0</v>
      </c>
      <c r="H15" s="12"/>
      <c r="I15" s="12"/>
      <c r="J15" s="12"/>
      <c r="K15" s="12"/>
      <c r="L15" s="12">
        <v>16.0</v>
      </c>
      <c r="M15" s="12"/>
      <c r="N15" s="12">
        <v>1.0</v>
      </c>
      <c r="O15" s="12"/>
      <c r="P15" s="12">
        <v>2.0</v>
      </c>
      <c r="Q15" s="18" t="s">
        <v>736</v>
      </c>
      <c r="R15" s="18"/>
      <c r="S15" s="19" t="s">
        <v>1727</v>
      </c>
      <c r="T15" s="11"/>
      <c r="U15" s="11"/>
      <c r="V15" s="11"/>
      <c r="W15" s="11"/>
      <c r="X15" s="11"/>
    </row>
    <row r="16">
      <c r="A16" s="20"/>
      <c r="B16" s="12" t="s">
        <v>1222</v>
      </c>
      <c r="C16" s="12" t="s">
        <v>1687</v>
      </c>
      <c r="D16" s="20">
        <f t="shared" si="1"/>
        <v>103.15</v>
      </c>
      <c r="E16" s="12">
        <v>12.0</v>
      </c>
      <c r="F16" s="12">
        <v>15.0</v>
      </c>
      <c r="G16" s="12">
        <v>35.0</v>
      </c>
      <c r="H16" s="12">
        <v>24.0</v>
      </c>
      <c r="I16" s="12"/>
      <c r="J16" s="12"/>
      <c r="K16" s="12">
        <v>4.0</v>
      </c>
      <c r="L16" s="12"/>
      <c r="M16" s="12"/>
      <c r="N16" s="12"/>
      <c r="O16" s="12">
        <v>1.0</v>
      </c>
      <c r="P16" s="12">
        <v>2.0</v>
      </c>
      <c r="Q16" s="18" t="s">
        <v>1688</v>
      </c>
      <c r="R16" s="18"/>
      <c r="S16" s="19" t="s">
        <v>1224</v>
      </c>
      <c r="T16" s="11"/>
      <c r="U16" s="11"/>
      <c r="V16" s="11"/>
      <c r="W16" s="11"/>
      <c r="X16" s="11"/>
    </row>
    <row r="17">
      <c r="A17" s="2" t="s">
        <v>84</v>
      </c>
      <c r="B17" s="11"/>
      <c r="C17" s="11"/>
      <c r="D17" s="20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3"/>
      <c r="R17" s="13"/>
      <c r="S17" s="22"/>
      <c r="T17" s="11"/>
      <c r="U17" s="11"/>
      <c r="V17" s="11"/>
      <c r="W17" s="11"/>
      <c r="X17" s="11"/>
    </row>
    <row r="18">
      <c r="A18" s="11"/>
      <c r="B18" s="12" t="s">
        <v>1694</v>
      </c>
      <c r="C18" s="12" t="s">
        <v>1695</v>
      </c>
      <c r="D18" s="20">
        <f t="shared" ref="D18:D30" si="2">ROUND((E18*0.05)+(F18*1)+(G18*1.21)+(H18*0.35)+(I18*0.49)+(J18*0)+(K18*1.7)+(L18*0.87)+(M18*16)+(N18*10)+(O18*10)+(P18*10), 2)</f>
        <v>90.25</v>
      </c>
      <c r="E18" s="12"/>
      <c r="F18" s="12">
        <v>15.0</v>
      </c>
      <c r="G18" s="12">
        <v>55.0</v>
      </c>
      <c r="H18" s="12"/>
      <c r="I18" s="12"/>
      <c r="J18" s="12"/>
      <c r="K18" s="12"/>
      <c r="L18" s="12">
        <v>10.0</v>
      </c>
      <c r="M18" s="12"/>
      <c r="N18" s="12"/>
      <c r="O18" s="12"/>
      <c r="P18" s="12"/>
      <c r="Q18" s="18"/>
      <c r="R18" s="23"/>
      <c r="S18" s="19" t="s">
        <v>1698</v>
      </c>
      <c r="T18" s="12"/>
      <c r="U18" s="11"/>
      <c r="V18" s="11"/>
      <c r="W18" s="11"/>
      <c r="X18" s="11"/>
      <c r="Y18" s="11"/>
    </row>
    <row r="19">
      <c r="A19" s="11"/>
      <c r="B19" s="12" t="s">
        <v>1702</v>
      </c>
      <c r="C19" s="12" t="s">
        <v>98</v>
      </c>
      <c r="D19" s="20">
        <f t="shared" si="2"/>
        <v>86.98</v>
      </c>
      <c r="E19" s="12">
        <v>22.0</v>
      </c>
      <c r="F19" s="12">
        <v>21.0</v>
      </c>
      <c r="G19" s="12">
        <v>48.0</v>
      </c>
      <c r="H19" s="12"/>
      <c r="I19" s="12"/>
      <c r="J19" s="12"/>
      <c r="K19" s="12">
        <v>4.0</v>
      </c>
      <c r="L19" s="12"/>
      <c r="M19" s="12"/>
      <c r="N19" s="12"/>
      <c r="O19" s="12"/>
      <c r="P19" s="12"/>
      <c r="Q19" s="18"/>
      <c r="R19" s="23"/>
      <c r="S19" s="19" t="s">
        <v>1703</v>
      </c>
      <c r="T19" s="12"/>
      <c r="U19" s="11"/>
      <c r="V19" s="11"/>
      <c r="W19" s="11"/>
      <c r="X19" s="11"/>
      <c r="Y19" s="11"/>
    </row>
    <row r="20">
      <c r="A20" s="11"/>
      <c r="B20" s="24" t="s">
        <v>1739</v>
      </c>
      <c r="C20" s="24" t="s">
        <v>537</v>
      </c>
      <c r="D20" s="20">
        <f t="shared" si="2"/>
        <v>86.75</v>
      </c>
      <c r="E20" s="24"/>
      <c r="F20" s="24">
        <v>10.0</v>
      </c>
      <c r="G20" s="24">
        <v>55.0</v>
      </c>
      <c r="H20" s="24"/>
      <c r="I20" s="24"/>
      <c r="J20" s="24"/>
      <c r="K20" s="24">
        <v>6.0</v>
      </c>
      <c r="L20" s="24"/>
      <c r="M20" s="24"/>
      <c r="N20" s="24"/>
      <c r="O20" s="24"/>
      <c r="P20" s="24"/>
      <c r="Q20" s="25"/>
      <c r="R20" s="23"/>
      <c r="S20" s="26" t="s">
        <v>1740</v>
      </c>
      <c r="T20" s="27"/>
      <c r="U20" s="11"/>
      <c r="V20" s="11"/>
      <c r="W20" s="11"/>
      <c r="X20" s="11"/>
      <c r="Y20" s="11"/>
    </row>
    <row r="21">
      <c r="A21" s="11"/>
      <c r="B21" s="24" t="s">
        <v>1704</v>
      </c>
      <c r="C21" s="24" t="s">
        <v>1705</v>
      </c>
      <c r="D21" s="20">
        <f t="shared" si="2"/>
        <v>79.76</v>
      </c>
      <c r="E21" s="24">
        <v>14.0</v>
      </c>
      <c r="F21" s="24">
        <v>15.0</v>
      </c>
      <c r="G21" s="24">
        <v>40.0</v>
      </c>
      <c r="H21" s="24"/>
      <c r="I21" s="24"/>
      <c r="J21" s="24"/>
      <c r="K21" s="24"/>
      <c r="L21" s="24">
        <v>18.0</v>
      </c>
      <c r="M21" s="24"/>
      <c r="N21" s="24"/>
      <c r="O21" s="24"/>
      <c r="P21" s="24"/>
      <c r="Q21" s="25"/>
      <c r="R21" s="23"/>
      <c r="S21" s="26" t="s">
        <v>1707</v>
      </c>
      <c r="T21" s="27"/>
      <c r="U21" s="11"/>
      <c r="V21" s="11"/>
      <c r="W21" s="11"/>
      <c r="X21" s="11"/>
      <c r="Y21" s="11"/>
    </row>
    <row r="22">
      <c r="A22" s="11"/>
      <c r="B22" s="24" t="s">
        <v>1712</v>
      </c>
      <c r="C22" s="24" t="s">
        <v>335</v>
      </c>
      <c r="D22" s="20">
        <f t="shared" si="2"/>
        <v>79.43</v>
      </c>
      <c r="E22" s="24"/>
      <c r="F22" s="24"/>
      <c r="G22" s="24">
        <v>53.0</v>
      </c>
      <c r="H22" s="24"/>
      <c r="I22" s="24"/>
      <c r="J22" s="24"/>
      <c r="K22" s="24">
        <v>9.0</v>
      </c>
      <c r="L22" s="24"/>
      <c r="M22" s="24"/>
      <c r="N22" s="24"/>
      <c r="O22" s="24"/>
      <c r="P22" s="24"/>
      <c r="Q22" s="25"/>
      <c r="R22" s="23"/>
      <c r="S22" s="26" t="s">
        <v>1714</v>
      </c>
      <c r="T22" s="27"/>
      <c r="U22" s="11"/>
      <c r="V22" s="11"/>
      <c r="W22" s="11"/>
      <c r="X22" s="11"/>
      <c r="Y22" s="11"/>
    </row>
    <row r="23">
      <c r="A23" s="11"/>
      <c r="B23" s="24" t="s">
        <v>1746</v>
      </c>
      <c r="C23" s="24" t="s">
        <v>1747</v>
      </c>
      <c r="D23" s="20">
        <f t="shared" si="2"/>
        <v>74.95</v>
      </c>
      <c r="E23" s="24"/>
      <c r="F23" s="24">
        <v>19.0</v>
      </c>
      <c r="G23" s="24">
        <v>35.0</v>
      </c>
      <c r="H23" s="24"/>
      <c r="I23" s="24"/>
      <c r="J23" s="24"/>
      <c r="K23" s="24">
        <v>8.0</v>
      </c>
      <c r="L23" s="24"/>
      <c r="M23" s="24"/>
      <c r="N23" s="24"/>
      <c r="O23" s="24"/>
      <c r="P23" s="24"/>
      <c r="Q23" s="25"/>
      <c r="R23" s="23"/>
      <c r="S23" s="26" t="s">
        <v>1748</v>
      </c>
      <c r="T23" s="27"/>
      <c r="U23" s="11"/>
      <c r="V23" s="11"/>
      <c r="W23" s="11"/>
      <c r="X23" s="11"/>
      <c r="Y23" s="11"/>
    </row>
    <row r="24">
      <c r="A24" s="11"/>
      <c r="B24" s="12" t="s">
        <v>1708</v>
      </c>
      <c r="C24" s="12" t="s">
        <v>55</v>
      </c>
      <c r="D24" s="20">
        <f t="shared" si="2"/>
        <v>74.89</v>
      </c>
      <c r="E24" s="12">
        <v>15.0</v>
      </c>
      <c r="F24" s="12">
        <v>17.0</v>
      </c>
      <c r="G24" s="12">
        <v>35.0</v>
      </c>
      <c r="H24" s="12"/>
      <c r="I24" s="12"/>
      <c r="J24" s="12"/>
      <c r="K24" s="12"/>
      <c r="L24" s="12">
        <v>17.0</v>
      </c>
      <c r="M24" s="12"/>
      <c r="N24" s="12"/>
      <c r="O24" s="12"/>
      <c r="P24" s="12"/>
      <c r="Q24" s="18"/>
      <c r="R24" s="23"/>
      <c r="S24" s="19" t="s">
        <v>1711</v>
      </c>
      <c r="T24" s="11"/>
      <c r="U24" s="11"/>
      <c r="V24" s="11"/>
      <c r="W24" s="11"/>
      <c r="X24" s="11"/>
      <c r="Y24" s="11"/>
    </row>
    <row r="25">
      <c r="A25" s="11"/>
      <c r="B25" s="24" t="s">
        <v>1756</v>
      </c>
      <c r="C25" s="24" t="s">
        <v>104</v>
      </c>
      <c r="D25" s="20">
        <f t="shared" si="2"/>
        <v>68.75</v>
      </c>
      <c r="E25" s="24">
        <v>24.0</v>
      </c>
      <c r="F25" s="24">
        <v>15.0</v>
      </c>
      <c r="G25" s="24">
        <v>35.0</v>
      </c>
      <c r="H25" s="24"/>
      <c r="I25" s="24"/>
      <c r="J25" s="24"/>
      <c r="K25" s="24">
        <v>6.0</v>
      </c>
      <c r="L25" s="24"/>
      <c r="M25" s="24"/>
      <c r="N25" s="24"/>
      <c r="O25" s="24"/>
      <c r="P25" s="24"/>
      <c r="Q25" s="25"/>
      <c r="R25" s="23"/>
      <c r="S25" s="26" t="s">
        <v>1758</v>
      </c>
      <c r="T25" s="27"/>
      <c r="U25" s="11"/>
      <c r="V25" s="11"/>
      <c r="W25" s="11"/>
      <c r="X25" s="11"/>
      <c r="Y25" s="11"/>
    </row>
    <row r="26">
      <c r="A26" s="11"/>
      <c r="B26" s="24" t="s">
        <v>1762</v>
      </c>
      <c r="C26" s="24" t="s">
        <v>1763</v>
      </c>
      <c r="D26" s="20">
        <f t="shared" si="2"/>
        <v>67.46</v>
      </c>
      <c r="E26" s="24">
        <v>12.0</v>
      </c>
      <c r="F26" s="24">
        <v>18.0</v>
      </c>
      <c r="G26" s="24">
        <v>26.0</v>
      </c>
      <c r="H26" s="24"/>
      <c r="I26" s="24"/>
      <c r="J26" s="24"/>
      <c r="K26" s="24"/>
      <c r="L26" s="24">
        <v>20.0</v>
      </c>
      <c r="M26" s="24"/>
      <c r="N26" s="24"/>
      <c r="O26" s="24"/>
      <c r="P26" s="24"/>
      <c r="Q26" s="25"/>
      <c r="R26" s="23"/>
      <c r="S26" s="26" t="s">
        <v>1764</v>
      </c>
      <c r="T26" s="27"/>
      <c r="U26" s="11"/>
      <c r="V26" s="11"/>
      <c r="W26" s="11"/>
      <c r="X26" s="11"/>
      <c r="Y26" s="11"/>
    </row>
    <row r="27">
      <c r="A27" s="11"/>
      <c r="B27" s="24" t="s">
        <v>1767</v>
      </c>
      <c r="C27" s="24" t="s">
        <v>1768</v>
      </c>
      <c r="D27" s="20">
        <f t="shared" si="2"/>
        <v>61.71</v>
      </c>
      <c r="E27" s="24"/>
      <c r="F27" s="24"/>
      <c r="G27" s="24">
        <v>51.0</v>
      </c>
      <c r="H27" s="24"/>
      <c r="I27" s="24"/>
      <c r="J27" s="24"/>
      <c r="K27" s="24"/>
      <c r="L27" s="24"/>
      <c r="M27" s="24"/>
      <c r="N27" s="24"/>
      <c r="O27" s="24"/>
      <c r="P27" s="24"/>
      <c r="Q27" s="25"/>
      <c r="R27" s="28" t="s">
        <v>195</v>
      </c>
      <c r="S27" s="26" t="s">
        <v>1769</v>
      </c>
      <c r="T27" s="27"/>
      <c r="U27" s="11"/>
      <c r="V27" s="11"/>
      <c r="W27" s="11"/>
      <c r="X27" s="11"/>
      <c r="Y27" s="11"/>
    </row>
    <row r="28">
      <c r="A28" s="11"/>
      <c r="B28" s="12" t="s">
        <v>85</v>
      </c>
      <c r="C28" s="12" t="s">
        <v>86</v>
      </c>
      <c r="D28" s="20">
        <f t="shared" si="2"/>
        <v>60.61</v>
      </c>
      <c r="E28" s="12">
        <v>31.0</v>
      </c>
      <c r="F28" s="12">
        <v>12.0</v>
      </c>
      <c r="G28" s="12">
        <v>26.0</v>
      </c>
      <c r="H28" s="12">
        <v>16.0</v>
      </c>
      <c r="I28" s="12"/>
      <c r="J28" s="12"/>
      <c r="K28" s="12"/>
      <c r="L28" s="12"/>
      <c r="M28" s="12"/>
      <c r="N28" s="12"/>
      <c r="O28" s="12">
        <v>1.0</v>
      </c>
      <c r="P28" s="12"/>
      <c r="Q28" s="18" t="s">
        <v>89</v>
      </c>
      <c r="R28" s="23"/>
      <c r="S28" s="19" t="s">
        <v>90</v>
      </c>
      <c r="T28" s="12"/>
      <c r="U28" s="11"/>
      <c r="V28" s="11"/>
      <c r="W28" s="11"/>
      <c r="X28" s="11"/>
      <c r="Y28" s="11"/>
    </row>
    <row r="29">
      <c r="A29" s="11"/>
      <c r="B29" s="24" t="s">
        <v>1776</v>
      </c>
      <c r="C29" s="24" t="s">
        <v>534</v>
      </c>
      <c r="D29" s="20">
        <f t="shared" si="2"/>
        <v>54.92</v>
      </c>
      <c r="E29" s="24"/>
      <c r="F29" s="24">
        <v>13.0</v>
      </c>
      <c r="G29" s="24">
        <v>22.0</v>
      </c>
      <c r="H29" s="24"/>
      <c r="I29" s="24"/>
      <c r="J29" s="24"/>
      <c r="K29" s="24">
        <v>9.0</v>
      </c>
      <c r="L29" s="24"/>
      <c r="M29" s="24"/>
      <c r="N29" s="24"/>
      <c r="O29" s="24"/>
      <c r="P29" s="24"/>
      <c r="Q29" s="25"/>
      <c r="R29" s="23"/>
      <c r="S29" s="26" t="s">
        <v>1778</v>
      </c>
      <c r="T29" s="27"/>
      <c r="U29" s="11"/>
      <c r="V29" s="11"/>
      <c r="W29" s="11"/>
      <c r="X29" s="11"/>
      <c r="Y29" s="11"/>
    </row>
    <row r="30">
      <c r="A30" s="11"/>
      <c r="B30" s="12" t="s">
        <v>628</v>
      </c>
      <c r="C30" s="12" t="s">
        <v>442</v>
      </c>
      <c r="D30" s="20">
        <f t="shared" si="2"/>
        <v>45.73</v>
      </c>
      <c r="E30" s="12">
        <v>18.0</v>
      </c>
      <c r="F30" s="12">
        <v>17.0</v>
      </c>
      <c r="G30" s="12">
        <v>23.0</v>
      </c>
      <c r="H30" s="12"/>
      <c r="I30" s="12"/>
      <c r="J30" s="12"/>
      <c r="K30" s="12"/>
      <c r="L30" s="12"/>
      <c r="M30" s="12"/>
      <c r="N30" s="12"/>
      <c r="O30" s="12"/>
      <c r="P30" s="12"/>
      <c r="Q30" s="18"/>
      <c r="R30" s="28" t="s">
        <v>1717</v>
      </c>
      <c r="S30" s="19" t="s">
        <v>634</v>
      </c>
      <c r="T30" s="11"/>
      <c r="U30" s="11"/>
      <c r="V30" s="11"/>
      <c r="W30" s="11"/>
      <c r="X30" s="11"/>
      <c r="Y30" s="11"/>
    </row>
    <row r="31">
      <c r="A31" s="2" t="s">
        <v>116</v>
      </c>
      <c r="B31" s="11"/>
      <c r="C31" s="11"/>
      <c r="D31" s="2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3"/>
      <c r="R31" s="13"/>
      <c r="S31" s="26"/>
      <c r="T31" s="11"/>
      <c r="U31" s="11"/>
      <c r="V31" s="11"/>
      <c r="W31" s="11"/>
      <c r="X31" s="11"/>
    </row>
    <row r="32">
      <c r="A32" s="11"/>
      <c r="B32" s="12" t="s">
        <v>1722</v>
      </c>
      <c r="C32" s="12" t="s">
        <v>1723</v>
      </c>
      <c r="D32" s="20">
        <f t="shared" ref="D32:D39" si="3">ROUND((E32*0.05)+(F32*1)+(G32*1.21)+(H32*0.35)+(I32*0.49)+(J32*0)+(K32*1.7)+(L32*0.87)+(M32*16)+(N32*10)+(O32*10)+(P32*10), 2)</f>
        <v>152.27</v>
      </c>
      <c r="E32" s="12"/>
      <c r="F32" s="12">
        <v>16.0</v>
      </c>
      <c r="G32" s="12">
        <v>92.0</v>
      </c>
      <c r="H32" s="12"/>
      <c r="I32" s="12"/>
      <c r="J32" s="12"/>
      <c r="K32" s="12">
        <v>7.0</v>
      </c>
      <c r="L32" s="12">
        <v>15.0</v>
      </c>
      <c r="M32" s="12"/>
      <c r="N32" s="12"/>
      <c r="O32" s="12"/>
      <c r="P32" s="12"/>
      <c r="Q32" s="18"/>
      <c r="R32" s="18" t="s">
        <v>1728</v>
      </c>
      <c r="S32" s="19" t="s">
        <v>1729</v>
      </c>
      <c r="T32" s="11"/>
      <c r="U32" s="11"/>
      <c r="V32" s="11"/>
      <c r="W32" s="11"/>
      <c r="X32" s="11"/>
    </row>
    <row r="33">
      <c r="A33" s="21" t="s">
        <v>46</v>
      </c>
      <c r="B33" s="12" t="s">
        <v>1730</v>
      </c>
      <c r="C33" s="12" t="s">
        <v>1001</v>
      </c>
      <c r="D33" s="20">
        <f t="shared" si="3"/>
        <v>105.72</v>
      </c>
      <c r="E33" s="12">
        <v>10.0</v>
      </c>
      <c r="F33" s="12">
        <v>17.0</v>
      </c>
      <c r="G33" s="12">
        <v>42.0</v>
      </c>
      <c r="H33" s="12"/>
      <c r="I33" s="12"/>
      <c r="J33" s="12"/>
      <c r="K33" s="12"/>
      <c r="L33" s="12">
        <v>20.0</v>
      </c>
      <c r="M33" s="12"/>
      <c r="N33" s="12">
        <v>1.0</v>
      </c>
      <c r="O33" s="12"/>
      <c r="P33" s="12">
        <v>1.0</v>
      </c>
      <c r="Q33" s="18" t="s">
        <v>331</v>
      </c>
      <c r="R33" s="18"/>
      <c r="S33" s="19" t="s">
        <v>1731</v>
      </c>
      <c r="T33" s="11"/>
      <c r="U33" s="11"/>
      <c r="V33" s="11"/>
      <c r="W33" s="11"/>
      <c r="X33" s="11"/>
      <c r="Y33" s="11"/>
    </row>
    <row r="34">
      <c r="A34" s="20" t="s">
        <v>43</v>
      </c>
      <c r="B34" s="12" t="s">
        <v>1792</v>
      </c>
      <c r="C34" s="12" t="s">
        <v>45</v>
      </c>
      <c r="D34" s="20">
        <f t="shared" si="3"/>
        <v>105.11</v>
      </c>
      <c r="E34" s="12">
        <v>33.0</v>
      </c>
      <c r="F34" s="12">
        <v>21.0</v>
      </c>
      <c r="G34" s="12">
        <v>46.0</v>
      </c>
      <c r="H34" s="12"/>
      <c r="I34" s="12"/>
      <c r="J34" s="12"/>
      <c r="K34" s="12">
        <v>4.0</v>
      </c>
      <c r="L34" s="12"/>
      <c r="M34" s="12"/>
      <c r="N34" s="12">
        <v>1.0</v>
      </c>
      <c r="O34" s="12">
        <v>1.0</v>
      </c>
      <c r="P34" s="12"/>
      <c r="Q34" s="18" t="s">
        <v>121</v>
      </c>
      <c r="R34" s="18" t="s">
        <v>826</v>
      </c>
      <c r="S34" s="19" t="s">
        <v>1795</v>
      </c>
      <c r="T34" s="11"/>
      <c r="U34" s="11"/>
      <c r="V34" s="11"/>
      <c r="W34" s="11"/>
      <c r="X34" s="11"/>
    </row>
    <row r="35">
      <c r="A35" s="11"/>
      <c r="B35" s="12" t="s">
        <v>1736</v>
      </c>
      <c r="C35" s="12" t="s">
        <v>212</v>
      </c>
      <c r="D35" s="20">
        <f t="shared" si="3"/>
        <v>97.88</v>
      </c>
      <c r="E35" s="12">
        <v>24.0</v>
      </c>
      <c r="F35" s="12">
        <v>25.0</v>
      </c>
      <c r="G35" s="12">
        <v>48.0</v>
      </c>
      <c r="H35" s="12"/>
      <c r="I35" s="12"/>
      <c r="J35" s="12"/>
      <c r="K35" s="12">
        <v>8.0</v>
      </c>
      <c r="L35" s="12"/>
      <c r="M35" s="12"/>
      <c r="N35" s="12"/>
      <c r="O35" s="12"/>
      <c r="P35" s="12"/>
      <c r="Q35" s="18"/>
      <c r="R35" s="18"/>
      <c r="S35" s="19" t="s">
        <v>1737</v>
      </c>
      <c r="T35" s="11"/>
      <c r="U35" s="11"/>
      <c r="V35" s="11"/>
      <c r="W35" s="11"/>
      <c r="X35" s="11"/>
    </row>
    <row r="36">
      <c r="A36" s="11"/>
      <c r="B36" s="12" t="s">
        <v>1803</v>
      </c>
      <c r="C36" s="12" t="s">
        <v>302</v>
      </c>
      <c r="D36" s="20">
        <f t="shared" si="3"/>
        <v>97.48</v>
      </c>
      <c r="E36" s="12">
        <v>31.0</v>
      </c>
      <c r="F36" s="12">
        <v>22.0</v>
      </c>
      <c r="G36" s="12">
        <v>46.0</v>
      </c>
      <c r="H36" s="12"/>
      <c r="I36" s="12"/>
      <c r="J36" s="12"/>
      <c r="K36" s="12"/>
      <c r="L36" s="12">
        <v>21.0</v>
      </c>
      <c r="M36" s="12"/>
      <c r="N36" s="12"/>
      <c r="O36" s="12"/>
      <c r="P36" s="12"/>
      <c r="Q36" s="18"/>
      <c r="R36" s="18"/>
      <c r="S36" s="19" t="s">
        <v>1805</v>
      </c>
      <c r="T36" s="11"/>
      <c r="U36" s="11"/>
      <c r="V36" s="11"/>
      <c r="W36" s="11"/>
      <c r="X36" s="11"/>
    </row>
    <row r="37">
      <c r="A37" s="21"/>
      <c r="B37" s="12" t="s">
        <v>1734</v>
      </c>
      <c r="C37" s="12" t="s">
        <v>207</v>
      </c>
      <c r="D37" s="20">
        <f t="shared" si="3"/>
        <v>92.78</v>
      </c>
      <c r="E37" s="12">
        <v>18.0</v>
      </c>
      <c r="F37" s="12">
        <v>13.0</v>
      </c>
      <c r="G37" s="12">
        <v>35.0</v>
      </c>
      <c r="H37" s="12"/>
      <c r="I37" s="12"/>
      <c r="J37" s="12"/>
      <c r="K37" s="12"/>
      <c r="L37" s="12">
        <v>19.0</v>
      </c>
      <c r="M37" s="12"/>
      <c r="N37" s="12"/>
      <c r="O37" s="12">
        <v>1.0</v>
      </c>
      <c r="P37" s="12">
        <v>1.0</v>
      </c>
      <c r="Q37" s="18" t="s">
        <v>121</v>
      </c>
      <c r="R37" s="18"/>
      <c r="S37" s="19" t="s">
        <v>1735</v>
      </c>
      <c r="T37" s="11"/>
      <c r="U37" s="11"/>
      <c r="V37" s="11"/>
      <c r="W37" s="11"/>
      <c r="X37" s="11"/>
      <c r="Y37" s="11"/>
    </row>
    <row r="38">
      <c r="A38" s="21" t="s">
        <v>46</v>
      </c>
      <c r="B38" s="12" t="s">
        <v>1806</v>
      </c>
      <c r="C38" s="12" t="s">
        <v>202</v>
      </c>
      <c r="D38" s="20">
        <f t="shared" si="3"/>
        <v>90.65</v>
      </c>
      <c r="E38" s="12">
        <v>18.0</v>
      </c>
      <c r="F38" s="12">
        <v>19.0</v>
      </c>
      <c r="G38" s="12">
        <v>29.0</v>
      </c>
      <c r="H38" s="12"/>
      <c r="I38" s="12"/>
      <c r="J38" s="12"/>
      <c r="K38" s="12"/>
      <c r="L38" s="12">
        <v>18.0</v>
      </c>
      <c r="M38" s="12"/>
      <c r="N38" s="12">
        <v>2.0</v>
      </c>
      <c r="O38" s="12"/>
      <c r="P38" s="12"/>
      <c r="Q38" s="18" t="s">
        <v>331</v>
      </c>
      <c r="R38" s="18" t="s">
        <v>76</v>
      </c>
      <c r="S38" s="19" t="s">
        <v>1808</v>
      </c>
      <c r="T38" s="11"/>
      <c r="U38" s="11"/>
      <c r="V38" s="11"/>
      <c r="W38" s="11"/>
      <c r="X38" s="11"/>
    </row>
    <row r="39">
      <c r="A39" s="11"/>
      <c r="B39" s="12" t="s">
        <v>1809</v>
      </c>
      <c r="C39" s="12" t="s">
        <v>1810</v>
      </c>
      <c r="D39" s="20">
        <f t="shared" si="3"/>
        <v>77.59</v>
      </c>
      <c r="E39" s="12">
        <v>19.0</v>
      </c>
      <c r="F39" s="12">
        <v>13.0</v>
      </c>
      <c r="G39" s="12">
        <v>26.0</v>
      </c>
      <c r="H39" s="12"/>
      <c r="I39" s="12"/>
      <c r="J39" s="12"/>
      <c r="K39" s="12"/>
      <c r="L39" s="12">
        <v>14.0</v>
      </c>
      <c r="M39" s="12"/>
      <c r="N39" s="12">
        <v>1.0</v>
      </c>
      <c r="O39" s="12">
        <v>1.0</v>
      </c>
      <c r="P39" s="12"/>
      <c r="Q39" s="18" t="s">
        <v>331</v>
      </c>
      <c r="R39" s="18"/>
      <c r="S39" s="19" t="s">
        <v>1812</v>
      </c>
      <c r="T39" s="11"/>
      <c r="U39" s="11"/>
      <c r="V39" s="11"/>
      <c r="W39" s="11"/>
      <c r="X39" s="11"/>
    </row>
    <row r="40">
      <c r="A40" s="2" t="s">
        <v>144</v>
      </c>
      <c r="B40" s="11"/>
      <c r="C40" s="11"/>
      <c r="D40" s="2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3"/>
      <c r="R40" s="13"/>
      <c r="S40" s="22"/>
      <c r="T40" s="11"/>
      <c r="U40" s="11"/>
      <c r="V40" s="11"/>
      <c r="W40" s="11"/>
      <c r="X40" s="11"/>
    </row>
    <row r="41">
      <c r="A41" s="11"/>
      <c r="B41" s="16" t="s">
        <v>1738</v>
      </c>
      <c r="C41" s="12" t="s">
        <v>96</v>
      </c>
      <c r="D41" s="20">
        <f t="shared" ref="D41:D51" si="4">ROUND((E41*0.05)+(F41*1)+(G41*1.21)+(H41*0.35)+(I41*0.49)+(J41*0)+(K41*1.7)+(L41*0.87)+(M41*16)+(N41*10)+(O41*10)+(P41*10), 2)</f>
        <v>98.94</v>
      </c>
      <c r="E41" s="12"/>
      <c r="F41" s="12">
        <v>13.0</v>
      </c>
      <c r="G41" s="12">
        <v>64.0</v>
      </c>
      <c r="H41" s="12"/>
      <c r="I41" s="12"/>
      <c r="J41" s="12"/>
      <c r="K41" s="12">
        <v>5.0</v>
      </c>
      <c r="L41" s="12"/>
      <c r="M41" s="12"/>
      <c r="N41" s="12"/>
      <c r="O41" s="12"/>
      <c r="P41" s="12"/>
      <c r="Q41" s="18"/>
      <c r="R41" s="23"/>
      <c r="S41" s="19" t="s">
        <v>1741</v>
      </c>
      <c r="T41" s="12"/>
      <c r="U41" s="11"/>
      <c r="V41" s="11"/>
      <c r="W41" s="11"/>
      <c r="X41" s="11"/>
      <c r="Y41" s="11"/>
    </row>
    <row r="42">
      <c r="A42" s="11"/>
      <c r="B42" s="16" t="s">
        <v>1744</v>
      </c>
      <c r="C42" s="12" t="s">
        <v>271</v>
      </c>
      <c r="D42" s="20">
        <f t="shared" si="4"/>
        <v>88.65</v>
      </c>
      <c r="E42" s="12">
        <v>22.0</v>
      </c>
      <c r="F42" s="12">
        <v>21.0</v>
      </c>
      <c r="G42" s="12">
        <v>55.0</v>
      </c>
      <c r="H42" s="12"/>
      <c r="I42" s="12"/>
      <c r="J42" s="12"/>
      <c r="K42" s="12"/>
      <c r="L42" s="12"/>
      <c r="M42" s="12"/>
      <c r="N42" s="12"/>
      <c r="O42" s="12"/>
      <c r="P42" s="12"/>
      <c r="Q42" s="18"/>
      <c r="R42" s="23"/>
      <c r="S42" s="19" t="s">
        <v>1745</v>
      </c>
      <c r="T42" s="12"/>
      <c r="U42" s="11"/>
      <c r="V42" s="11"/>
      <c r="W42" s="11"/>
      <c r="X42" s="11"/>
      <c r="Y42" s="11"/>
    </row>
    <row r="43">
      <c r="A43" s="11"/>
      <c r="B43" s="12" t="s">
        <v>1742</v>
      </c>
      <c r="C43" s="12" t="s">
        <v>146</v>
      </c>
      <c r="D43" s="20">
        <f t="shared" si="4"/>
        <v>87.76</v>
      </c>
      <c r="E43" s="12"/>
      <c r="F43" s="12">
        <v>18.0</v>
      </c>
      <c r="G43" s="12">
        <v>42.0</v>
      </c>
      <c r="H43" s="12"/>
      <c r="I43" s="12"/>
      <c r="J43" s="12"/>
      <c r="K43" s="12">
        <v>5.0</v>
      </c>
      <c r="L43" s="12">
        <v>12.0</v>
      </c>
      <c r="M43" s="12"/>
      <c r="N43" s="12"/>
      <c r="O43" s="12"/>
      <c r="P43" s="12"/>
      <c r="Q43" s="18"/>
      <c r="R43" s="23"/>
      <c r="S43" s="19" t="s">
        <v>1743</v>
      </c>
      <c r="T43" s="11"/>
      <c r="U43" s="11"/>
      <c r="V43" s="11"/>
      <c r="W43" s="11"/>
      <c r="X43" s="11"/>
      <c r="Y43" s="11"/>
    </row>
    <row r="44">
      <c r="A44" s="11"/>
      <c r="B44" s="16" t="s">
        <v>1749</v>
      </c>
      <c r="C44" s="12" t="s">
        <v>98</v>
      </c>
      <c r="D44" s="20">
        <f t="shared" si="4"/>
        <v>87.06</v>
      </c>
      <c r="E44" s="12">
        <v>16.0</v>
      </c>
      <c r="F44" s="12">
        <v>17.0</v>
      </c>
      <c r="G44" s="12">
        <v>46.0</v>
      </c>
      <c r="H44" s="12"/>
      <c r="I44" s="12"/>
      <c r="J44" s="12"/>
      <c r="K44" s="12">
        <v>8.0</v>
      </c>
      <c r="L44" s="12"/>
      <c r="M44" s="12"/>
      <c r="N44" s="12"/>
      <c r="O44" s="12"/>
      <c r="P44" s="12"/>
      <c r="Q44" s="18"/>
      <c r="R44" s="23"/>
      <c r="S44" s="19" t="s">
        <v>1750</v>
      </c>
      <c r="T44" s="12"/>
      <c r="U44" s="11"/>
      <c r="V44" s="11"/>
      <c r="W44" s="11"/>
      <c r="X44" s="11"/>
      <c r="Y44" s="11"/>
    </row>
    <row r="45">
      <c r="A45" s="11"/>
      <c r="B45" s="16" t="s">
        <v>1845</v>
      </c>
      <c r="C45" s="12" t="s">
        <v>28</v>
      </c>
      <c r="D45" s="20">
        <f t="shared" si="4"/>
        <v>83.29</v>
      </c>
      <c r="E45" s="12"/>
      <c r="F45" s="12"/>
      <c r="G45" s="12">
        <v>59.0</v>
      </c>
      <c r="H45" s="12"/>
      <c r="I45" s="12"/>
      <c r="J45" s="12"/>
      <c r="K45" s="12">
        <v>7.0</v>
      </c>
      <c r="L45" s="12"/>
      <c r="M45" s="12"/>
      <c r="N45" s="12"/>
      <c r="O45" s="12"/>
      <c r="P45" s="12"/>
      <c r="Q45" s="18"/>
      <c r="R45" s="23"/>
      <c r="S45" s="19" t="s">
        <v>1847</v>
      </c>
      <c r="T45" s="12"/>
      <c r="U45" s="11"/>
      <c r="V45" s="11"/>
      <c r="W45" s="11"/>
      <c r="X45" s="11"/>
      <c r="Y45" s="11"/>
    </row>
    <row r="46">
      <c r="A46" s="11"/>
      <c r="B46" s="16" t="s">
        <v>1753</v>
      </c>
      <c r="C46" s="12" t="s">
        <v>1373</v>
      </c>
      <c r="D46" s="20">
        <f t="shared" si="4"/>
        <v>83.08</v>
      </c>
      <c r="E46" s="12">
        <v>12.0</v>
      </c>
      <c r="F46" s="12">
        <v>16.0</v>
      </c>
      <c r="G46" s="12">
        <v>42.0</v>
      </c>
      <c r="H46" s="12"/>
      <c r="I46" s="12"/>
      <c r="J46" s="12"/>
      <c r="K46" s="12"/>
      <c r="L46" s="12">
        <v>18.0</v>
      </c>
      <c r="M46" s="12"/>
      <c r="N46" s="12"/>
      <c r="O46" s="12"/>
      <c r="P46" s="12"/>
      <c r="Q46" s="18"/>
      <c r="R46" s="23"/>
      <c r="S46" s="19" t="s">
        <v>1755</v>
      </c>
      <c r="T46" s="12"/>
      <c r="U46" s="11"/>
      <c r="V46" s="11"/>
      <c r="W46" s="11"/>
      <c r="X46" s="11"/>
      <c r="Y46" s="11"/>
    </row>
    <row r="47">
      <c r="A47" s="11"/>
      <c r="B47" s="12" t="s">
        <v>1759</v>
      </c>
      <c r="C47" s="12" t="s">
        <v>1485</v>
      </c>
      <c r="D47" s="20">
        <f t="shared" si="4"/>
        <v>79.43</v>
      </c>
      <c r="E47" s="12"/>
      <c r="F47" s="12"/>
      <c r="G47" s="12">
        <v>53.0</v>
      </c>
      <c r="H47" s="12"/>
      <c r="I47" s="12"/>
      <c r="J47" s="12"/>
      <c r="K47" s="12">
        <v>9.0</v>
      </c>
      <c r="L47" s="12"/>
      <c r="M47" s="12"/>
      <c r="N47" s="12"/>
      <c r="O47" s="12"/>
      <c r="P47" s="12"/>
      <c r="Q47" s="18"/>
      <c r="R47" s="23"/>
      <c r="S47" s="19" t="s">
        <v>1761</v>
      </c>
      <c r="T47" s="11"/>
      <c r="U47" s="11"/>
      <c r="V47" s="11"/>
      <c r="W47" s="11"/>
      <c r="X47" s="11"/>
      <c r="Y47" s="11"/>
    </row>
    <row r="48">
      <c r="A48" s="11"/>
      <c r="B48" s="16" t="s">
        <v>1865</v>
      </c>
      <c r="C48" s="12" t="s">
        <v>1866</v>
      </c>
      <c r="D48" s="20">
        <f t="shared" si="4"/>
        <v>78.3</v>
      </c>
      <c r="E48" s="12"/>
      <c r="F48" s="12">
        <v>18.0</v>
      </c>
      <c r="G48" s="12">
        <v>40.0</v>
      </c>
      <c r="H48" s="12"/>
      <c r="I48" s="12"/>
      <c r="J48" s="12"/>
      <c r="K48" s="12">
        <v>7.0</v>
      </c>
      <c r="L48" s="12"/>
      <c r="M48" s="12"/>
      <c r="N48" s="12"/>
      <c r="O48" s="12"/>
      <c r="P48" s="12"/>
      <c r="Q48" s="18"/>
      <c r="R48" s="23"/>
      <c r="S48" s="19" t="s">
        <v>1868</v>
      </c>
      <c r="T48" s="12"/>
      <c r="U48" s="11"/>
      <c r="V48" s="11"/>
      <c r="W48" s="11"/>
      <c r="X48" s="11"/>
      <c r="Y48" s="11"/>
    </row>
    <row r="49">
      <c r="A49" s="11"/>
      <c r="B49" s="16" t="s">
        <v>1873</v>
      </c>
      <c r="C49" s="12" t="s">
        <v>1874</v>
      </c>
      <c r="D49" s="20">
        <f t="shared" si="4"/>
        <v>78.3</v>
      </c>
      <c r="E49" s="12"/>
      <c r="F49" s="12">
        <v>18.0</v>
      </c>
      <c r="G49" s="12">
        <v>40.0</v>
      </c>
      <c r="H49" s="12"/>
      <c r="I49" s="12"/>
      <c r="J49" s="12"/>
      <c r="K49" s="12">
        <v>7.0</v>
      </c>
      <c r="L49" s="12"/>
      <c r="M49" s="12"/>
      <c r="N49" s="12"/>
      <c r="O49" s="12"/>
      <c r="P49" s="12"/>
      <c r="Q49" s="18"/>
      <c r="R49" s="23"/>
      <c r="S49" s="19" t="s">
        <v>1875</v>
      </c>
      <c r="T49" s="12"/>
      <c r="U49" s="11"/>
      <c r="V49" s="11"/>
      <c r="W49" s="11"/>
      <c r="X49" s="11"/>
      <c r="Y49" s="11"/>
    </row>
    <row r="50">
      <c r="A50" s="29"/>
      <c r="B50" s="16" t="s">
        <v>1765</v>
      </c>
      <c r="C50" s="16" t="s">
        <v>1431</v>
      </c>
      <c r="D50" s="20">
        <f t="shared" si="4"/>
        <v>71.95</v>
      </c>
      <c r="E50" s="12">
        <v>15.0</v>
      </c>
      <c r="F50" s="12">
        <v>16.0</v>
      </c>
      <c r="G50" s="12">
        <v>40.0</v>
      </c>
      <c r="H50" s="12"/>
      <c r="I50" s="12"/>
      <c r="J50" s="12"/>
      <c r="K50" s="12">
        <v>4.0</v>
      </c>
      <c r="L50" s="12"/>
      <c r="M50" s="12"/>
      <c r="N50" s="12"/>
      <c r="O50" s="12"/>
      <c r="P50" s="12"/>
      <c r="Q50" s="18"/>
      <c r="R50" s="18"/>
      <c r="S50" s="19" t="s">
        <v>1766</v>
      </c>
      <c r="T50" s="11"/>
      <c r="U50" s="11"/>
      <c r="V50" s="11"/>
      <c r="W50" s="11"/>
      <c r="X50" s="11"/>
      <c r="Y50" s="29"/>
      <c r="Z50" s="29"/>
    </row>
    <row r="51">
      <c r="A51" s="11"/>
      <c r="B51" s="16" t="s">
        <v>1879</v>
      </c>
      <c r="C51" s="12" t="s">
        <v>1881</v>
      </c>
      <c r="D51" s="20">
        <f t="shared" si="4"/>
        <v>71.77</v>
      </c>
      <c r="E51" s="12"/>
      <c r="F51" s="12">
        <v>27.0</v>
      </c>
      <c r="G51" s="12">
        <v>37.0</v>
      </c>
      <c r="H51" s="12"/>
      <c r="I51" s="12"/>
      <c r="J51" s="12"/>
      <c r="K51" s="12"/>
      <c r="L51" s="12"/>
      <c r="M51" s="12"/>
      <c r="N51" s="12"/>
      <c r="O51" s="12"/>
      <c r="P51" s="12"/>
      <c r="Q51" s="18"/>
      <c r="R51" s="23"/>
      <c r="S51" s="19" t="s">
        <v>1883</v>
      </c>
      <c r="T51" s="12"/>
      <c r="U51" s="11"/>
      <c r="V51" s="11"/>
      <c r="W51" s="11"/>
      <c r="X51" s="11"/>
      <c r="Y51" s="11"/>
    </row>
    <row r="52">
      <c r="A52" s="2" t="s">
        <v>167</v>
      </c>
      <c r="B52" s="11"/>
      <c r="C52" s="11"/>
      <c r="D52" s="20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3"/>
      <c r="R52" s="23"/>
      <c r="S52" s="22"/>
      <c r="T52" s="11"/>
      <c r="U52" s="11"/>
      <c r="V52" s="11"/>
      <c r="W52" s="11"/>
      <c r="X52" s="11"/>
    </row>
    <row r="53">
      <c r="A53" s="11"/>
      <c r="B53" s="12" t="s">
        <v>1771</v>
      </c>
      <c r="C53" s="12" t="s">
        <v>1723</v>
      </c>
      <c r="D53" s="20">
        <f t="shared" ref="D53:D62" si="5">ROUND((E53*0.05)+(F53*1)+(G53*1.21)+(H53*0.35)+(I53*0.49)+(J53*0)+(K53*1.7)+(L53*0.87)+(M53*16)+(N53*10)+(O53*10)+(P53*10), 2)</f>
        <v>220.81</v>
      </c>
      <c r="E53" s="12"/>
      <c r="F53" s="12">
        <v>20.0</v>
      </c>
      <c r="G53" s="12">
        <v>121.0</v>
      </c>
      <c r="H53" s="12"/>
      <c r="I53" s="12"/>
      <c r="J53" s="12"/>
      <c r="K53" s="12">
        <v>10.0</v>
      </c>
      <c r="L53" s="12">
        <v>20.0</v>
      </c>
      <c r="M53" s="12"/>
      <c r="N53" s="12"/>
      <c r="O53" s="12">
        <v>1.0</v>
      </c>
      <c r="P53" s="12">
        <v>1.0</v>
      </c>
      <c r="Q53" s="18" t="s">
        <v>331</v>
      </c>
      <c r="R53" s="28" t="s">
        <v>1728</v>
      </c>
      <c r="S53" s="19" t="s">
        <v>1775</v>
      </c>
      <c r="T53" s="11"/>
      <c r="U53" s="11"/>
      <c r="V53" s="11"/>
      <c r="W53" s="11"/>
      <c r="X53" s="11"/>
    </row>
    <row r="54">
      <c r="A54" s="21" t="s">
        <v>43</v>
      </c>
      <c r="B54" s="12" t="s">
        <v>1893</v>
      </c>
      <c r="C54" s="12" t="s">
        <v>45</v>
      </c>
      <c r="D54" s="20">
        <f t="shared" si="5"/>
        <v>163.05</v>
      </c>
      <c r="E54" s="12">
        <v>42.0</v>
      </c>
      <c r="F54" s="12">
        <v>30.0</v>
      </c>
      <c r="G54" s="12">
        <v>75.0</v>
      </c>
      <c r="H54" s="12"/>
      <c r="I54" s="12"/>
      <c r="J54" s="12"/>
      <c r="K54" s="12">
        <v>6.0</v>
      </c>
      <c r="L54" s="12"/>
      <c r="M54" s="12"/>
      <c r="N54" s="12">
        <v>2.0</v>
      </c>
      <c r="O54" s="12">
        <v>1.0</v>
      </c>
      <c r="P54" s="12"/>
      <c r="Q54" s="18" t="s">
        <v>49</v>
      </c>
      <c r="R54" s="18" t="s">
        <v>731</v>
      </c>
      <c r="S54" s="19" t="s">
        <v>1896</v>
      </c>
      <c r="T54" s="11"/>
      <c r="U54" s="11"/>
      <c r="V54" s="11"/>
      <c r="W54" s="11"/>
      <c r="X54" s="11"/>
    </row>
    <row r="55">
      <c r="A55" s="21"/>
      <c r="B55" s="12" t="s">
        <v>1898</v>
      </c>
      <c r="C55" s="12" t="s">
        <v>1043</v>
      </c>
      <c r="D55" s="20">
        <f t="shared" si="5"/>
        <v>151.56</v>
      </c>
      <c r="E55" s="12">
        <v>25.0</v>
      </c>
      <c r="F55" s="12">
        <v>32.0</v>
      </c>
      <c r="G55" s="12">
        <v>75.0</v>
      </c>
      <c r="H55" s="12"/>
      <c r="I55" s="12"/>
      <c r="J55" s="12"/>
      <c r="K55" s="12">
        <v>7.0</v>
      </c>
      <c r="L55" s="12">
        <v>18.0</v>
      </c>
      <c r="M55" s="12"/>
      <c r="N55" s="12"/>
      <c r="O55" s="12"/>
      <c r="P55" s="12"/>
      <c r="Q55" s="18"/>
      <c r="R55" s="18"/>
      <c r="S55" s="19" t="s">
        <v>1899</v>
      </c>
      <c r="T55" s="11"/>
      <c r="U55" s="11"/>
      <c r="V55" s="11"/>
      <c r="W55" s="11"/>
      <c r="X55" s="11"/>
    </row>
    <row r="56">
      <c r="A56" s="11"/>
      <c r="B56" s="30" t="s">
        <v>1781</v>
      </c>
      <c r="C56" s="12" t="s">
        <v>442</v>
      </c>
      <c r="D56" s="20">
        <f t="shared" si="5"/>
        <v>150.14</v>
      </c>
      <c r="E56" s="12">
        <v>25.0</v>
      </c>
      <c r="F56" s="12">
        <v>33.0</v>
      </c>
      <c r="G56" s="12">
        <v>73.0</v>
      </c>
      <c r="H56" s="12"/>
      <c r="I56" s="12"/>
      <c r="J56" s="12"/>
      <c r="K56" s="12">
        <v>7.0</v>
      </c>
      <c r="L56" s="12">
        <v>18.0</v>
      </c>
      <c r="M56" s="12"/>
      <c r="N56" s="12"/>
      <c r="O56" s="12"/>
      <c r="P56" s="12"/>
      <c r="Q56" s="18"/>
      <c r="R56" s="18"/>
      <c r="S56" s="19" t="s">
        <v>1782</v>
      </c>
      <c r="T56" s="11"/>
      <c r="U56" s="11"/>
      <c r="V56" s="11"/>
      <c r="W56" s="11"/>
      <c r="X56" s="11"/>
    </row>
    <row r="57">
      <c r="A57" s="21" t="s">
        <v>46</v>
      </c>
      <c r="B57" s="30" t="s">
        <v>1777</v>
      </c>
      <c r="C57" s="12" t="s">
        <v>130</v>
      </c>
      <c r="D57" s="20">
        <f t="shared" si="5"/>
        <v>148.19</v>
      </c>
      <c r="E57" s="12">
        <v>12.0</v>
      </c>
      <c r="F57" s="12">
        <v>26.0</v>
      </c>
      <c r="G57" s="12">
        <v>57.0</v>
      </c>
      <c r="H57" s="12"/>
      <c r="I57" s="12"/>
      <c r="J57" s="12"/>
      <c r="K57" s="12"/>
      <c r="L57" s="12">
        <v>26.0</v>
      </c>
      <c r="M57" s="12"/>
      <c r="N57" s="12">
        <v>1.0</v>
      </c>
      <c r="O57" s="12">
        <v>1.0</v>
      </c>
      <c r="P57" s="12">
        <v>1.0</v>
      </c>
      <c r="Q57" s="18" t="s">
        <v>31</v>
      </c>
      <c r="R57" s="18"/>
      <c r="S57" s="19" t="s">
        <v>1779</v>
      </c>
      <c r="T57" s="11"/>
      <c r="U57" s="11"/>
      <c r="V57" s="11"/>
      <c r="W57" s="11"/>
      <c r="X57" s="11"/>
    </row>
    <row r="58">
      <c r="A58" s="21"/>
      <c r="B58" s="12" t="s">
        <v>1351</v>
      </c>
      <c r="C58" s="12" t="s">
        <v>1905</v>
      </c>
      <c r="D58" s="20">
        <f t="shared" si="5"/>
        <v>143.1</v>
      </c>
      <c r="E58" s="12">
        <v>28.0</v>
      </c>
      <c r="F58" s="12">
        <v>29.0</v>
      </c>
      <c r="G58" s="12">
        <v>42.0</v>
      </c>
      <c r="H58" s="12">
        <v>19.0</v>
      </c>
      <c r="I58" s="12"/>
      <c r="J58" s="12"/>
      <c r="K58" s="12"/>
      <c r="L58" s="12">
        <v>29.0</v>
      </c>
      <c r="M58" s="12"/>
      <c r="N58" s="12"/>
      <c r="O58" s="12">
        <v>1.0</v>
      </c>
      <c r="P58" s="12">
        <v>2.0</v>
      </c>
      <c r="Q58" s="18" t="s">
        <v>1688</v>
      </c>
      <c r="R58" s="18" t="s">
        <v>76</v>
      </c>
      <c r="S58" s="19" t="s">
        <v>1353</v>
      </c>
      <c r="T58" s="11"/>
      <c r="U58" s="11"/>
      <c r="V58" s="11"/>
      <c r="W58" s="11"/>
      <c r="X58" s="11"/>
    </row>
    <row r="59">
      <c r="A59" s="21"/>
      <c r="B59" s="12" t="s">
        <v>1908</v>
      </c>
      <c r="C59" s="12" t="s">
        <v>193</v>
      </c>
      <c r="D59" s="20">
        <f t="shared" si="5"/>
        <v>128.15</v>
      </c>
      <c r="E59" s="12">
        <v>27.0</v>
      </c>
      <c r="F59" s="12">
        <v>25.0</v>
      </c>
      <c r="G59" s="12">
        <v>64.0</v>
      </c>
      <c r="H59" s="12"/>
      <c r="I59" s="12"/>
      <c r="J59" s="12"/>
      <c r="K59" s="12"/>
      <c r="L59" s="12">
        <v>28.0</v>
      </c>
      <c r="M59" s="12"/>
      <c r="N59" s="12"/>
      <c r="O59" s="12"/>
      <c r="P59" s="12"/>
      <c r="Q59" s="18"/>
      <c r="R59" s="18"/>
      <c r="S59" s="19" t="s">
        <v>1911</v>
      </c>
      <c r="T59" s="11"/>
      <c r="U59" s="11"/>
      <c r="V59" s="11"/>
      <c r="W59" s="11"/>
      <c r="X59" s="11"/>
    </row>
    <row r="60">
      <c r="A60" s="21" t="s">
        <v>46</v>
      </c>
      <c r="B60" s="12" t="s">
        <v>1916</v>
      </c>
      <c r="C60" s="12" t="s">
        <v>48</v>
      </c>
      <c r="D60" s="20">
        <f t="shared" si="5"/>
        <v>126.53</v>
      </c>
      <c r="E60" s="12">
        <v>16.0</v>
      </c>
      <c r="F60" s="12">
        <v>17.0</v>
      </c>
      <c r="G60" s="12">
        <v>55.0</v>
      </c>
      <c r="H60" s="12"/>
      <c r="I60" s="12"/>
      <c r="J60" s="12"/>
      <c r="K60" s="12"/>
      <c r="L60" s="12">
        <v>14.0</v>
      </c>
      <c r="M60" s="12"/>
      <c r="N60" s="12">
        <v>1.0</v>
      </c>
      <c r="O60" s="12">
        <v>1.0</v>
      </c>
      <c r="P60" s="12">
        <v>1.0</v>
      </c>
      <c r="Q60" s="18" t="s">
        <v>1177</v>
      </c>
      <c r="R60" s="18" t="s">
        <v>76</v>
      </c>
      <c r="S60" s="19" t="s">
        <v>1919</v>
      </c>
      <c r="T60" s="11"/>
      <c r="U60" s="11"/>
      <c r="V60" s="11"/>
      <c r="W60" s="11"/>
      <c r="X60" s="11"/>
    </row>
    <row r="61" ht="16.5" customHeight="1">
      <c r="A61" s="21"/>
      <c r="B61" s="30" t="s">
        <v>1785</v>
      </c>
      <c r="C61" s="12" t="s">
        <v>1786</v>
      </c>
      <c r="D61" s="20">
        <f t="shared" si="5"/>
        <v>110.63</v>
      </c>
      <c r="E61" s="12">
        <v>45.0</v>
      </c>
      <c r="F61" s="12"/>
      <c r="G61" s="12">
        <v>68.0</v>
      </c>
      <c r="H61" s="12"/>
      <c r="I61" s="12"/>
      <c r="J61" s="12"/>
      <c r="K61" s="12"/>
      <c r="L61" s="12">
        <v>30.0</v>
      </c>
      <c r="M61" s="12"/>
      <c r="N61" s="12"/>
      <c r="O61" s="12"/>
      <c r="P61" s="12"/>
      <c r="Q61" s="18"/>
      <c r="R61" s="18"/>
      <c r="S61" s="19" t="s">
        <v>1787</v>
      </c>
      <c r="T61" s="11"/>
      <c r="U61" s="11"/>
      <c r="V61" s="11"/>
      <c r="W61" s="11"/>
      <c r="X61" s="11"/>
    </row>
    <row r="62">
      <c r="A62" s="21"/>
      <c r="B62" s="12" t="s">
        <v>1923</v>
      </c>
      <c r="C62" s="12" t="s">
        <v>1905</v>
      </c>
      <c r="D62" s="20">
        <f t="shared" si="5"/>
        <v>105.59</v>
      </c>
      <c r="E62" s="12">
        <v>25.0</v>
      </c>
      <c r="F62" s="12">
        <v>23.0</v>
      </c>
      <c r="G62" s="12">
        <v>55.0</v>
      </c>
      <c r="H62" s="12"/>
      <c r="I62" s="12"/>
      <c r="J62" s="12"/>
      <c r="K62" s="12"/>
      <c r="L62" s="12">
        <v>17.0</v>
      </c>
      <c r="M62" s="12"/>
      <c r="N62" s="12"/>
      <c r="O62" s="12"/>
      <c r="P62" s="12"/>
      <c r="Q62" s="18"/>
      <c r="R62" s="18"/>
      <c r="S62" s="19" t="s">
        <v>1925</v>
      </c>
      <c r="T62" s="11"/>
      <c r="U62" s="11"/>
      <c r="V62" s="11"/>
      <c r="W62" s="11"/>
      <c r="X62" s="11"/>
    </row>
    <row r="63">
      <c r="A63" s="2" t="s">
        <v>214</v>
      </c>
      <c r="B63" s="11"/>
      <c r="C63" s="11"/>
      <c r="D63" s="20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3"/>
      <c r="R63" s="13"/>
      <c r="S63" s="22"/>
      <c r="T63" s="11"/>
      <c r="U63" s="11"/>
      <c r="V63" s="11"/>
      <c r="W63" s="11"/>
      <c r="X63" s="11"/>
    </row>
    <row r="64">
      <c r="A64" s="11"/>
      <c r="B64" s="12" t="s">
        <v>1788</v>
      </c>
      <c r="C64" s="12" t="s">
        <v>473</v>
      </c>
      <c r="D64" s="20">
        <f t="shared" ref="D64:D71" si="6">ROUND((E64*0.05)+(F64*1)+(G64*1.21)+(H64*0.35)+(I64*0.49)+(J64*0)+(K64*1.7)+(L64*0.87)+(M64*16)+(N64*10)+(O64*10)+(P64*10), 2)</f>
        <v>92.22</v>
      </c>
      <c r="E64" s="12">
        <v>18.0</v>
      </c>
      <c r="F64" s="12">
        <v>20.0</v>
      </c>
      <c r="G64" s="12">
        <v>46.0</v>
      </c>
      <c r="H64" s="12"/>
      <c r="I64" s="12"/>
      <c r="J64" s="12"/>
      <c r="K64" s="12"/>
      <c r="L64" s="12">
        <v>18.0</v>
      </c>
      <c r="M64" s="12"/>
      <c r="N64" s="12"/>
      <c r="O64" s="12"/>
      <c r="P64" s="12"/>
      <c r="Q64" s="18"/>
      <c r="R64" s="23"/>
      <c r="S64" s="19" t="s">
        <v>1789</v>
      </c>
      <c r="T64" s="12"/>
      <c r="U64" s="11"/>
      <c r="V64" s="11"/>
      <c r="W64" s="11"/>
      <c r="X64" s="11"/>
      <c r="Y64" s="11"/>
    </row>
    <row r="65">
      <c r="A65" s="11"/>
      <c r="B65" s="12" t="s">
        <v>1790</v>
      </c>
      <c r="C65" s="12" t="s">
        <v>1791</v>
      </c>
      <c r="D65" s="20">
        <f t="shared" si="6"/>
        <v>90.64</v>
      </c>
      <c r="E65" s="12">
        <v>24.0</v>
      </c>
      <c r="F65" s="12">
        <v>12.0</v>
      </c>
      <c r="G65" s="12">
        <v>64.0</v>
      </c>
      <c r="H65" s="12"/>
      <c r="I65" s="12"/>
      <c r="J65" s="12"/>
      <c r="K65" s="12"/>
      <c r="L65" s="12"/>
      <c r="M65" s="12"/>
      <c r="N65" s="12"/>
      <c r="O65" s="12"/>
      <c r="P65" s="12"/>
      <c r="Q65" s="18"/>
      <c r="R65" s="23"/>
      <c r="S65" s="19" t="s">
        <v>1793</v>
      </c>
      <c r="T65" s="12"/>
      <c r="U65" s="11"/>
      <c r="V65" s="11"/>
      <c r="W65" s="11"/>
      <c r="X65" s="11"/>
      <c r="Y65" s="11"/>
    </row>
    <row r="66">
      <c r="A66" s="11"/>
      <c r="B66" s="12" t="s">
        <v>1387</v>
      </c>
      <c r="C66" s="12" t="s">
        <v>1905</v>
      </c>
      <c r="D66" s="20">
        <f t="shared" si="6"/>
        <v>77.3</v>
      </c>
      <c r="E66" s="12">
        <v>22.0</v>
      </c>
      <c r="F66" s="12">
        <v>17.0</v>
      </c>
      <c r="G66" s="12">
        <v>31.0</v>
      </c>
      <c r="H66" s="12">
        <v>16.0</v>
      </c>
      <c r="I66" s="12"/>
      <c r="J66" s="12"/>
      <c r="K66" s="12"/>
      <c r="L66" s="12">
        <v>7.0</v>
      </c>
      <c r="M66" s="12"/>
      <c r="N66" s="12"/>
      <c r="O66" s="12">
        <v>1.0</v>
      </c>
      <c r="P66" s="12"/>
      <c r="Q66" s="18" t="s">
        <v>1388</v>
      </c>
      <c r="R66" s="28" t="s">
        <v>76</v>
      </c>
      <c r="S66" s="31" t="s">
        <v>1390</v>
      </c>
      <c r="T66" s="12"/>
      <c r="U66" s="11"/>
      <c r="V66" s="11"/>
      <c r="W66" s="11"/>
      <c r="X66" s="11"/>
      <c r="Y66" s="11"/>
    </row>
    <row r="67">
      <c r="A67" s="11"/>
      <c r="B67" s="12" t="s">
        <v>1944</v>
      </c>
      <c r="C67" s="12" t="s">
        <v>342</v>
      </c>
      <c r="D67" s="20">
        <f t="shared" si="6"/>
        <v>75.21</v>
      </c>
      <c r="E67" s="12">
        <v>13.0</v>
      </c>
      <c r="F67" s="12">
        <v>15.0</v>
      </c>
      <c r="G67" s="12">
        <v>37.0</v>
      </c>
      <c r="H67" s="12"/>
      <c r="I67" s="12"/>
      <c r="J67" s="12"/>
      <c r="K67" s="12"/>
      <c r="L67" s="12">
        <v>17.0</v>
      </c>
      <c r="M67" s="12"/>
      <c r="N67" s="12"/>
      <c r="O67" s="12"/>
      <c r="P67" s="12"/>
      <c r="Q67" s="18"/>
      <c r="R67" s="23"/>
      <c r="S67" s="19" t="s">
        <v>1945</v>
      </c>
      <c r="T67" s="12"/>
      <c r="U67" s="11"/>
      <c r="V67" s="11"/>
      <c r="W67" s="11"/>
      <c r="X67" s="11"/>
      <c r="Y67" s="11"/>
    </row>
    <row r="68">
      <c r="B68" s="12" t="s">
        <v>1796</v>
      </c>
      <c r="C68" s="12" t="s">
        <v>1797</v>
      </c>
      <c r="D68" s="20">
        <f t="shared" si="6"/>
        <v>69.83</v>
      </c>
      <c r="E68" s="12">
        <v>12.0</v>
      </c>
      <c r="F68" s="12">
        <v>15.0</v>
      </c>
      <c r="G68" s="12">
        <v>29.0</v>
      </c>
      <c r="H68" s="12"/>
      <c r="I68" s="12"/>
      <c r="J68" s="12"/>
      <c r="K68" s="12"/>
      <c r="L68" s="12">
        <v>22.0</v>
      </c>
      <c r="M68" s="12"/>
      <c r="N68" s="12"/>
      <c r="O68" s="12"/>
      <c r="P68" s="12"/>
      <c r="Q68" s="18"/>
      <c r="R68" s="23"/>
      <c r="S68" s="19" t="s">
        <v>1798</v>
      </c>
      <c r="T68" s="12"/>
      <c r="U68" s="11"/>
      <c r="V68" s="11"/>
      <c r="W68" s="11"/>
      <c r="X68" s="11"/>
      <c r="Y68" s="11"/>
    </row>
    <row r="69">
      <c r="A69" s="11"/>
      <c r="B69" s="12" t="s">
        <v>1800</v>
      </c>
      <c r="C69" s="12" t="s">
        <v>1801</v>
      </c>
      <c r="D69" s="20">
        <f t="shared" si="6"/>
        <v>60.35</v>
      </c>
      <c r="E69" s="12">
        <v>19.0</v>
      </c>
      <c r="F69" s="12">
        <v>13.0</v>
      </c>
      <c r="G69" s="12">
        <v>29.0</v>
      </c>
      <c r="H69" s="12"/>
      <c r="I69" s="12"/>
      <c r="J69" s="12"/>
      <c r="K69" s="12"/>
      <c r="L69" s="12">
        <v>13.0</v>
      </c>
      <c r="M69" s="12"/>
      <c r="N69" s="12"/>
      <c r="O69" s="12"/>
      <c r="P69" s="12"/>
      <c r="Q69" s="18"/>
      <c r="R69" s="28"/>
      <c r="S69" s="19" t="s">
        <v>1802</v>
      </c>
      <c r="T69" s="12"/>
      <c r="U69" s="11"/>
      <c r="V69" s="11"/>
      <c r="W69" s="11"/>
      <c r="X69" s="11"/>
      <c r="Y69" s="11"/>
    </row>
    <row r="70">
      <c r="A70" s="11"/>
      <c r="B70" s="12" t="s">
        <v>765</v>
      </c>
      <c r="C70" s="12" t="s">
        <v>661</v>
      </c>
      <c r="D70" s="20">
        <f t="shared" si="6"/>
        <v>51.16</v>
      </c>
      <c r="E70" s="12">
        <v>15.0</v>
      </c>
      <c r="F70" s="12">
        <v>15.0</v>
      </c>
      <c r="G70" s="12">
        <v>21.0</v>
      </c>
      <c r="H70" s="12"/>
      <c r="I70" s="12"/>
      <c r="J70" s="12"/>
      <c r="K70" s="12"/>
      <c r="L70" s="12"/>
      <c r="M70" s="12"/>
      <c r="N70" s="12">
        <v>1.0</v>
      </c>
      <c r="O70" s="12"/>
      <c r="P70" s="12"/>
      <c r="Q70" s="18" t="s">
        <v>768</v>
      </c>
      <c r="R70" s="23"/>
      <c r="S70" s="19" t="s">
        <v>769</v>
      </c>
      <c r="T70" s="12"/>
      <c r="U70" s="11"/>
      <c r="V70" s="11"/>
      <c r="W70" s="11"/>
      <c r="X70" s="11"/>
      <c r="Y70" s="11"/>
    </row>
    <row r="71">
      <c r="A71" s="11"/>
      <c r="B71" s="12" t="s">
        <v>1961</v>
      </c>
      <c r="C71" s="12" t="s">
        <v>958</v>
      </c>
      <c r="D71" s="20">
        <f t="shared" si="6"/>
        <v>17.35</v>
      </c>
      <c r="E71" s="12">
        <v>27.0</v>
      </c>
      <c r="F71" s="12">
        <v>16.0</v>
      </c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8"/>
      <c r="R71" s="28"/>
      <c r="S71" s="31" t="s">
        <v>1964</v>
      </c>
      <c r="T71" s="12"/>
      <c r="U71" s="11"/>
      <c r="V71" s="11"/>
      <c r="W71" s="11"/>
      <c r="X71" s="11"/>
      <c r="Y71" s="11"/>
    </row>
    <row r="72">
      <c r="A72" s="2" t="s">
        <v>232</v>
      </c>
      <c r="B72" s="11"/>
      <c r="C72" s="11"/>
      <c r="D72" s="20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3"/>
      <c r="R72" s="13"/>
      <c r="S72" s="22"/>
      <c r="T72" s="11"/>
      <c r="U72" s="11"/>
      <c r="V72" s="11"/>
      <c r="W72" s="11"/>
      <c r="X72" s="11"/>
    </row>
    <row r="73">
      <c r="A73" s="21"/>
      <c r="B73" s="12" t="s">
        <v>1967</v>
      </c>
      <c r="C73" s="12" t="s">
        <v>512</v>
      </c>
      <c r="D73" s="20">
        <f t="shared" ref="D73:D83" si="7">ROUND((E73*0.05)+(F73*1)+(G73*1.21)+(H73*0.35)+(I73*0.49)+(J73*0)+(K73*1.7)+(L73*0.87)+(M73*16)+(N73*10)+(O73*10)+(P73*10), 2)</f>
        <v>131.11</v>
      </c>
      <c r="E73" s="12">
        <v>16.0</v>
      </c>
      <c r="F73" s="12">
        <v>18.0</v>
      </c>
      <c r="G73" s="12">
        <v>77.0</v>
      </c>
      <c r="H73" s="12"/>
      <c r="I73" s="12"/>
      <c r="J73" s="12"/>
      <c r="K73" s="12"/>
      <c r="L73" s="12">
        <v>22.0</v>
      </c>
      <c r="M73" s="12"/>
      <c r="N73" s="12"/>
      <c r="O73" s="12"/>
      <c r="P73" s="12"/>
      <c r="Q73" s="18"/>
      <c r="R73" s="18"/>
      <c r="S73" s="19" t="s">
        <v>1969</v>
      </c>
      <c r="T73" s="11"/>
      <c r="U73" s="11"/>
      <c r="V73" s="11"/>
      <c r="W73" s="11"/>
      <c r="X73" s="11"/>
    </row>
    <row r="74">
      <c r="A74" s="20" t="s">
        <v>43</v>
      </c>
      <c r="B74" s="12" t="s">
        <v>1972</v>
      </c>
      <c r="C74" s="12" t="s">
        <v>45</v>
      </c>
      <c r="D74" s="20">
        <f t="shared" si="7"/>
        <v>113.87</v>
      </c>
      <c r="E74" s="12">
        <v>33.0</v>
      </c>
      <c r="F74" s="12">
        <v>27.0</v>
      </c>
      <c r="G74" s="12">
        <v>62.0</v>
      </c>
      <c r="H74" s="12"/>
      <c r="I74" s="12"/>
      <c r="J74" s="12"/>
      <c r="K74" s="12">
        <v>6.0</v>
      </c>
      <c r="L74" s="12"/>
      <c r="M74" s="12"/>
      <c r="N74" s="12"/>
      <c r="O74" s="12"/>
      <c r="P74" s="12"/>
      <c r="Q74" s="18"/>
      <c r="R74" s="18" t="s">
        <v>1413</v>
      </c>
      <c r="S74" s="19" t="s">
        <v>1974</v>
      </c>
      <c r="T74" s="11"/>
      <c r="U74" s="11"/>
      <c r="V74" s="11"/>
      <c r="W74" s="11"/>
      <c r="X74" s="11"/>
    </row>
    <row r="75">
      <c r="A75" s="20"/>
      <c r="B75" s="12" t="s">
        <v>1977</v>
      </c>
      <c r="C75" s="12" t="s">
        <v>1978</v>
      </c>
      <c r="D75" s="20">
        <f t="shared" si="7"/>
        <v>110.88</v>
      </c>
      <c r="E75" s="12"/>
      <c r="F75" s="12">
        <v>25.0</v>
      </c>
      <c r="G75" s="12">
        <v>53.0</v>
      </c>
      <c r="H75" s="12"/>
      <c r="I75" s="12"/>
      <c r="J75" s="12"/>
      <c r="K75" s="12"/>
      <c r="L75" s="12">
        <v>25.0</v>
      </c>
      <c r="M75" s="12"/>
      <c r="N75" s="12"/>
      <c r="O75" s="12"/>
      <c r="P75" s="12"/>
      <c r="Q75" s="18"/>
      <c r="R75" s="18"/>
      <c r="S75" s="19" t="s">
        <v>1979</v>
      </c>
      <c r="T75" s="11"/>
      <c r="U75" s="11"/>
      <c r="V75" s="11"/>
      <c r="W75" s="11"/>
      <c r="X75" s="11"/>
    </row>
    <row r="76">
      <c r="A76" s="20"/>
      <c r="B76" s="12" t="s">
        <v>1982</v>
      </c>
      <c r="C76" s="12" t="s">
        <v>564</v>
      </c>
      <c r="D76" s="20">
        <f t="shared" si="7"/>
        <v>108.31</v>
      </c>
      <c r="E76" s="12">
        <v>22.0</v>
      </c>
      <c r="F76" s="12">
        <v>25.0</v>
      </c>
      <c r="G76" s="12">
        <v>55.0</v>
      </c>
      <c r="H76" s="12"/>
      <c r="I76" s="12"/>
      <c r="J76" s="12"/>
      <c r="K76" s="12"/>
      <c r="L76" s="12">
        <v>18.0</v>
      </c>
      <c r="M76" s="12"/>
      <c r="N76" s="12"/>
      <c r="O76" s="12"/>
      <c r="P76" s="12"/>
      <c r="Q76" s="18"/>
      <c r="R76" s="18"/>
      <c r="S76" s="19" t="s">
        <v>1985</v>
      </c>
      <c r="T76" s="11"/>
      <c r="U76" s="11"/>
      <c r="V76" s="11"/>
      <c r="W76" s="11"/>
      <c r="X76" s="11"/>
    </row>
    <row r="77">
      <c r="A77" s="20"/>
      <c r="B77" s="12" t="s">
        <v>1813</v>
      </c>
      <c r="C77" s="12" t="s">
        <v>996</v>
      </c>
      <c r="D77" s="20">
        <f t="shared" si="7"/>
        <v>105.6</v>
      </c>
      <c r="E77" s="12">
        <v>23.0</v>
      </c>
      <c r="F77" s="12">
        <v>26.0</v>
      </c>
      <c r="G77" s="12">
        <v>55.0</v>
      </c>
      <c r="H77" s="12"/>
      <c r="I77" s="12"/>
      <c r="J77" s="12"/>
      <c r="K77" s="12">
        <v>7.0</v>
      </c>
      <c r="L77" s="12"/>
      <c r="M77" s="12"/>
      <c r="N77" s="12"/>
      <c r="O77" s="12"/>
      <c r="P77" s="12"/>
      <c r="Q77" s="18"/>
      <c r="R77" s="18"/>
      <c r="S77" s="19" t="s">
        <v>1814</v>
      </c>
      <c r="T77" s="12"/>
      <c r="U77" s="11"/>
      <c r="V77" s="11"/>
      <c r="W77" s="11"/>
      <c r="X77" s="11"/>
      <c r="Y77" s="11"/>
    </row>
    <row r="78">
      <c r="A78" s="21" t="s">
        <v>46</v>
      </c>
      <c r="B78" s="12" t="s">
        <v>1807</v>
      </c>
      <c r="C78" s="12" t="s">
        <v>463</v>
      </c>
      <c r="D78" s="20">
        <f t="shared" si="7"/>
        <v>105.28</v>
      </c>
      <c r="E78" s="12">
        <v>19.0</v>
      </c>
      <c r="F78" s="12">
        <v>20.0</v>
      </c>
      <c r="G78" s="12">
        <v>51.0</v>
      </c>
      <c r="H78" s="12"/>
      <c r="I78" s="12"/>
      <c r="J78" s="12"/>
      <c r="K78" s="12"/>
      <c r="L78" s="12">
        <v>26.0</v>
      </c>
      <c r="M78" s="12"/>
      <c r="N78" s="12"/>
      <c r="O78" s="12"/>
      <c r="P78" s="12"/>
      <c r="Q78" s="18"/>
      <c r="R78" s="18"/>
      <c r="S78" s="19" t="s">
        <v>1811</v>
      </c>
      <c r="T78" s="11"/>
      <c r="U78" s="11"/>
      <c r="V78" s="11"/>
      <c r="W78" s="11"/>
      <c r="X78" s="11"/>
    </row>
    <row r="79">
      <c r="A79" s="20"/>
      <c r="B79" s="12" t="s">
        <v>2002</v>
      </c>
      <c r="C79" s="12" t="s">
        <v>2003</v>
      </c>
      <c r="D79" s="20">
        <f t="shared" si="7"/>
        <v>104.89</v>
      </c>
      <c r="E79" s="12"/>
      <c r="F79" s="12">
        <v>22.0</v>
      </c>
      <c r="G79" s="12">
        <v>57.0</v>
      </c>
      <c r="H79" s="12"/>
      <c r="I79" s="12"/>
      <c r="J79" s="12"/>
      <c r="K79" s="12"/>
      <c r="L79" s="12">
        <v>16.0</v>
      </c>
      <c r="M79" s="12"/>
      <c r="N79" s="12"/>
      <c r="O79" s="12"/>
      <c r="P79" s="12"/>
      <c r="Q79" s="18"/>
      <c r="R79" s="18"/>
      <c r="S79" s="19" t="s">
        <v>2004</v>
      </c>
      <c r="T79" s="11"/>
      <c r="U79" s="11"/>
      <c r="V79" s="11"/>
      <c r="W79" s="11"/>
      <c r="X79" s="11"/>
    </row>
    <row r="80">
      <c r="B80" s="12" t="s">
        <v>1819</v>
      </c>
      <c r="C80" s="12" t="s">
        <v>1820</v>
      </c>
      <c r="D80" s="20">
        <f t="shared" si="7"/>
        <v>92.22</v>
      </c>
      <c r="E80" s="12">
        <v>18.0</v>
      </c>
      <c r="F80" s="12">
        <v>20.0</v>
      </c>
      <c r="G80" s="12">
        <v>46.0</v>
      </c>
      <c r="H80" s="12"/>
      <c r="I80" s="12"/>
      <c r="J80" s="12"/>
      <c r="K80" s="12"/>
      <c r="L80" s="12">
        <v>18.0</v>
      </c>
      <c r="M80" s="12"/>
      <c r="N80" s="12"/>
      <c r="O80" s="12"/>
      <c r="P80" s="12"/>
      <c r="Q80" s="18"/>
      <c r="R80" s="18"/>
      <c r="S80" s="19" t="s">
        <v>1822</v>
      </c>
      <c r="T80" s="11"/>
      <c r="U80" s="11"/>
      <c r="V80" s="11"/>
      <c r="W80" s="11"/>
      <c r="X80" s="11"/>
    </row>
    <row r="81">
      <c r="B81" s="12" t="s">
        <v>1824</v>
      </c>
      <c r="C81" s="12" t="s">
        <v>96</v>
      </c>
      <c r="D81" s="20">
        <f t="shared" si="7"/>
        <v>88.89</v>
      </c>
      <c r="E81" s="12"/>
      <c r="F81" s="12">
        <v>17.0</v>
      </c>
      <c r="G81" s="12">
        <v>40.0</v>
      </c>
      <c r="H81" s="12"/>
      <c r="I81" s="12"/>
      <c r="J81" s="12"/>
      <c r="K81" s="12"/>
      <c r="L81" s="12">
        <v>27.0</v>
      </c>
      <c r="M81" s="12"/>
      <c r="N81" s="12"/>
      <c r="O81" s="12"/>
      <c r="P81" s="12"/>
      <c r="Q81" s="18"/>
      <c r="R81" s="18"/>
      <c r="S81" s="19" t="s">
        <v>1825</v>
      </c>
      <c r="T81" s="11"/>
      <c r="U81" s="11"/>
      <c r="V81" s="11"/>
      <c r="W81" s="11"/>
      <c r="X81" s="11"/>
    </row>
    <row r="82">
      <c r="A82" s="20"/>
      <c r="B82" s="12" t="s">
        <v>1815</v>
      </c>
      <c r="C82" s="12" t="s">
        <v>1816</v>
      </c>
      <c r="D82" s="20">
        <f t="shared" si="7"/>
        <v>88.45</v>
      </c>
      <c r="E82" s="12">
        <v>10.0</v>
      </c>
      <c r="F82" s="12">
        <v>20.0</v>
      </c>
      <c r="G82" s="12">
        <v>31.0</v>
      </c>
      <c r="H82" s="12"/>
      <c r="I82" s="12"/>
      <c r="J82" s="12"/>
      <c r="K82" s="12"/>
      <c r="L82" s="12">
        <v>12.0</v>
      </c>
      <c r="M82" s="12"/>
      <c r="N82" s="12">
        <v>1.0</v>
      </c>
      <c r="O82" s="12"/>
      <c r="P82" s="12">
        <v>1.0</v>
      </c>
      <c r="Q82" s="18" t="s">
        <v>1817</v>
      </c>
      <c r="R82" s="18"/>
      <c r="S82" s="19" t="s">
        <v>1818</v>
      </c>
      <c r="T82" s="11"/>
      <c r="U82" s="11"/>
      <c r="V82" s="11"/>
      <c r="W82" s="11"/>
      <c r="X82" s="11"/>
    </row>
    <row r="83">
      <c r="A83" s="20" t="s">
        <v>46</v>
      </c>
      <c r="B83" s="12" t="s">
        <v>2016</v>
      </c>
      <c r="C83" s="12" t="s">
        <v>88</v>
      </c>
      <c r="D83" s="20">
        <f t="shared" si="7"/>
        <v>84.09</v>
      </c>
      <c r="E83" s="12">
        <v>18.0</v>
      </c>
      <c r="F83" s="12">
        <v>20.0</v>
      </c>
      <c r="G83" s="12">
        <v>40.0</v>
      </c>
      <c r="H83" s="12"/>
      <c r="I83" s="12"/>
      <c r="J83" s="12"/>
      <c r="K83" s="12"/>
      <c r="L83" s="12">
        <v>17.0</v>
      </c>
      <c r="M83" s="12"/>
      <c r="N83" s="12"/>
      <c r="O83" s="12"/>
      <c r="P83" s="12"/>
      <c r="Q83" s="18"/>
      <c r="R83" s="18"/>
      <c r="S83" s="19" t="s">
        <v>2018</v>
      </c>
      <c r="T83" s="11"/>
      <c r="U83" s="11"/>
      <c r="V83" s="11"/>
      <c r="W83" s="11"/>
      <c r="X83" s="11"/>
    </row>
    <row r="84">
      <c r="A84" s="2" t="s">
        <v>261</v>
      </c>
      <c r="B84" s="11"/>
      <c r="C84" s="11"/>
      <c r="D84" s="20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3"/>
      <c r="R84" s="13"/>
      <c r="S84" s="32"/>
      <c r="T84" s="11"/>
      <c r="U84" s="11"/>
      <c r="V84" s="11"/>
      <c r="W84" s="11"/>
      <c r="X84" s="11"/>
    </row>
    <row r="85">
      <c r="A85" s="11"/>
      <c r="B85" s="12" t="s">
        <v>1828</v>
      </c>
      <c r="C85" s="12" t="s">
        <v>1829</v>
      </c>
      <c r="D85" s="20">
        <f t="shared" ref="D85:D92" si="8">ROUND((E85*0.05)+(F85*1)+(G85*1.21)+(H85*0.35)+(I85*0.49)+(J85*0)+(K85*1.7)+(L85*0.87)+(M85*16)+(N85*10)+(O85*10)+(P85*10), 2)</f>
        <v>153.18</v>
      </c>
      <c r="E85" s="12"/>
      <c r="F85" s="12">
        <v>12.0</v>
      </c>
      <c r="G85" s="12">
        <v>81.0</v>
      </c>
      <c r="H85" s="12"/>
      <c r="I85" s="12"/>
      <c r="J85" s="12"/>
      <c r="K85" s="12">
        <v>8.0</v>
      </c>
      <c r="L85" s="12">
        <v>11.0</v>
      </c>
      <c r="M85" s="12"/>
      <c r="N85" s="12"/>
      <c r="O85" s="12">
        <v>1.0</v>
      </c>
      <c r="P85" s="12">
        <v>1.0</v>
      </c>
      <c r="Q85" s="18" t="s">
        <v>331</v>
      </c>
      <c r="R85" s="18" t="s">
        <v>1728</v>
      </c>
      <c r="S85" s="19" t="s">
        <v>1830</v>
      </c>
      <c r="T85" s="11"/>
      <c r="U85" s="11"/>
      <c r="V85" s="11"/>
      <c r="W85" s="11"/>
      <c r="X85" s="11"/>
    </row>
    <row r="86">
      <c r="A86" s="11"/>
      <c r="B86" s="12" t="s">
        <v>1834</v>
      </c>
      <c r="C86" s="12" t="s">
        <v>335</v>
      </c>
      <c r="D86" s="20">
        <f t="shared" si="8"/>
        <v>112.17</v>
      </c>
      <c r="E86" s="12">
        <v>25.0</v>
      </c>
      <c r="F86" s="12">
        <v>24.0</v>
      </c>
      <c r="G86" s="12">
        <v>62.0</v>
      </c>
      <c r="H86" s="12"/>
      <c r="I86" s="12"/>
      <c r="J86" s="12"/>
      <c r="K86" s="12">
        <v>7.0</v>
      </c>
      <c r="L86" s="12"/>
      <c r="M86" s="12"/>
      <c r="N86" s="12"/>
      <c r="O86" s="12"/>
      <c r="P86" s="12"/>
      <c r="Q86" s="18"/>
      <c r="R86" s="18"/>
      <c r="S86" s="19" t="s">
        <v>1836</v>
      </c>
      <c r="T86" s="11"/>
      <c r="U86" s="11"/>
      <c r="V86" s="11"/>
      <c r="W86" s="11"/>
      <c r="X86" s="11"/>
    </row>
    <row r="87">
      <c r="A87" s="11"/>
      <c r="B87" s="12" t="s">
        <v>1425</v>
      </c>
      <c r="C87" s="12" t="s">
        <v>1905</v>
      </c>
      <c r="D87" s="20">
        <f t="shared" si="8"/>
        <v>112.27</v>
      </c>
      <c r="E87" s="12">
        <v>17.0</v>
      </c>
      <c r="F87" s="12">
        <v>19.0</v>
      </c>
      <c r="G87" s="12">
        <v>42.0</v>
      </c>
      <c r="H87" s="12">
        <v>12.0</v>
      </c>
      <c r="I87" s="12"/>
      <c r="J87" s="12"/>
      <c r="K87" s="12"/>
      <c r="L87" s="12">
        <v>20.0</v>
      </c>
      <c r="M87" s="12"/>
      <c r="N87" s="12"/>
      <c r="O87" s="12">
        <v>1.0</v>
      </c>
      <c r="P87" s="12">
        <v>1.0</v>
      </c>
      <c r="Q87" s="18" t="s">
        <v>1177</v>
      </c>
      <c r="R87" s="18" t="s">
        <v>76</v>
      </c>
      <c r="S87" s="19" t="s">
        <v>1426</v>
      </c>
      <c r="T87" s="11"/>
      <c r="U87" s="11"/>
      <c r="V87" s="11"/>
      <c r="W87" s="11"/>
      <c r="X87" s="11"/>
    </row>
    <row r="88">
      <c r="A88" s="11"/>
      <c r="B88" s="12" t="s">
        <v>1831</v>
      </c>
      <c r="C88" s="12" t="s">
        <v>436</v>
      </c>
      <c r="D88" s="20">
        <f t="shared" si="8"/>
        <v>109.66</v>
      </c>
      <c r="E88" s="12"/>
      <c r="F88" s="12">
        <v>23.0</v>
      </c>
      <c r="G88" s="12">
        <v>46.0</v>
      </c>
      <c r="H88" s="12"/>
      <c r="I88" s="12"/>
      <c r="J88" s="12"/>
      <c r="K88" s="12">
        <v>8.0</v>
      </c>
      <c r="L88" s="12">
        <v>20.0</v>
      </c>
      <c r="M88" s="12"/>
      <c r="N88" s="12"/>
      <c r="O88" s="12"/>
      <c r="P88" s="12"/>
      <c r="Q88" s="18"/>
      <c r="R88" s="18"/>
      <c r="S88" s="19" t="s">
        <v>1833</v>
      </c>
      <c r="T88" s="11"/>
      <c r="U88" s="11"/>
      <c r="V88" s="11"/>
      <c r="W88" s="11"/>
      <c r="X88" s="11"/>
    </row>
    <row r="89">
      <c r="A89" s="11"/>
      <c r="B89" s="12" t="s">
        <v>2036</v>
      </c>
      <c r="C89" s="12" t="s">
        <v>688</v>
      </c>
      <c r="D89" s="20">
        <f t="shared" si="8"/>
        <v>107.3</v>
      </c>
      <c r="E89" s="12">
        <v>18.0</v>
      </c>
      <c r="F89" s="12">
        <v>24.0</v>
      </c>
      <c r="G89" s="12">
        <v>53.0</v>
      </c>
      <c r="H89" s="12"/>
      <c r="I89" s="12"/>
      <c r="J89" s="12"/>
      <c r="K89" s="12"/>
      <c r="L89" s="12">
        <v>21.0</v>
      </c>
      <c r="M89" s="12"/>
      <c r="N89" s="12"/>
      <c r="O89" s="12"/>
      <c r="P89" s="12"/>
      <c r="Q89" s="18"/>
      <c r="R89" s="18"/>
      <c r="S89" s="19" t="s">
        <v>2040</v>
      </c>
      <c r="T89" s="11"/>
      <c r="U89" s="11"/>
      <c r="V89" s="11"/>
      <c r="W89" s="11"/>
      <c r="X89" s="11"/>
    </row>
    <row r="90">
      <c r="A90" s="11"/>
      <c r="B90" s="12" t="s">
        <v>1843</v>
      </c>
      <c r="C90" s="12" t="s">
        <v>512</v>
      </c>
      <c r="D90" s="20">
        <f t="shared" si="8"/>
        <v>95.35</v>
      </c>
      <c r="E90" s="12">
        <v>16.0</v>
      </c>
      <c r="F90" s="12">
        <v>11.0</v>
      </c>
      <c r="G90" s="12">
        <v>55.0</v>
      </c>
      <c r="H90" s="12"/>
      <c r="I90" s="12"/>
      <c r="J90" s="12"/>
      <c r="K90" s="12">
        <v>10.0</v>
      </c>
      <c r="L90" s="12"/>
      <c r="M90" s="12"/>
      <c r="N90" s="12"/>
      <c r="O90" s="12"/>
      <c r="P90" s="12"/>
      <c r="Q90" s="18"/>
      <c r="R90" s="18"/>
      <c r="S90" s="19" t="s">
        <v>1844</v>
      </c>
      <c r="T90" s="11"/>
      <c r="U90" s="11"/>
      <c r="V90" s="11"/>
      <c r="W90" s="11"/>
      <c r="X90" s="11"/>
    </row>
    <row r="91">
      <c r="A91" s="11"/>
      <c r="B91" s="12" t="s">
        <v>2044</v>
      </c>
      <c r="C91" s="12" t="s">
        <v>2045</v>
      </c>
      <c r="D91" s="20">
        <f t="shared" si="8"/>
        <v>54.65</v>
      </c>
      <c r="E91" s="12">
        <v>16.0</v>
      </c>
      <c r="F91" s="12"/>
      <c r="G91" s="12">
        <v>33.0</v>
      </c>
      <c r="H91" s="12"/>
      <c r="I91" s="12"/>
      <c r="J91" s="12"/>
      <c r="K91" s="12"/>
      <c r="L91" s="12">
        <v>16.0</v>
      </c>
      <c r="M91" s="12"/>
      <c r="N91" s="12"/>
      <c r="O91" s="12"/>
      <c r="P91" s="12"/>
      <c r="Q91" s="18"/>
      <c r="R91" s="18"/>
      <c r="S91" s="19" t="s">
        <v>2046</v>
      </c>
      <c r="T91" s="11"/>
      <c r="U91" s="11"/>
      <c r="V91" s="11"/>
      <c r="W91" s="11"/>
      <c r="X91" s="11"/>
    </row>
    <row r="92">
      <c r="A92" s="11"/>
      <c r="B92" s="12" t="s">
        <v>2050</v>
      </c>
      <c r="C92" s="12" t="s">
        <v>2051</v>
      </c>
      <c r="D92" s="20">
        <f t="shared" si="8"/>
        <v>53.71</v>
      </c>
      <c r="E92" s="12">
        <v>24.0</v>
      </c>
      <c r="F92" s="12">
        <v>15.0</v>
      </c>
      <c r="G92" s="12">
        <v>31.0</v>
      </c>
      <c r="H92" s="12"/>
      <c r="I92" s="12"/>
      <c r="J92" s="12"/>
      <c r="K92" s="12"/>
      <c r="L92" s="12"/>
      <c r="M92" s="12"/>
      <c r="N92" s="12"/>
      <c r="O92" s="12"/>
      <c r="P92" s="12"/>
      <c r="Q92" s="18"/>
      <c r="R92" s="18" t="s">
        <v>466</v>
      </c>
      <c r="S92" s="19" t="s">
        <v>2052</v>
      </c>
      <c r="T92" s="11"/>
      <c r="U92" s="11"/>
      <c r="V92" s="11"/>
      <c r="W92" s="11"/>
      <c r="X92" s="11"/>
    </row>
    <row r="93">
      <c r="A93" s="2" t="s">
        <v>283</v>
      </c>
      <c r="B93" s="11"/>
      <c r="C93" s="11"/>
      <c r="D93" s="20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3"/>
      <c r="R93" s="13"/>
      <c r="S93" s="22"/>
      <c r="T93" s="11"/>
      <c r="U93" s="11"/>
      <c r="V93" s="11"/>
      <c r="W93" s="11"/>
      <c r="X93" s="11"/>
    </row>
    <row r="94">
      <c r="A94" s="11"/>
      <c r="B94" s="12" t="s">
        <v>1846</v>
      </c>
      <c r="C94" s="12" t="s">
        <v>96</v>
      </c>
      <c r="D94" s="20">
        <f t="shared" ref="D94:D105" si="9">ROUND((E94*0.05)+(F94*1)+(G94*1.21)+(H94*0.35)+(I94*0.49)+(J94*0)+(K94*1.7)+(L94*0.87)+(M94*16)+(N94*10)+(O94*10)+(P94*10), 2)</f>
        <v>186.05</v>
      </c>
      <c r="E94" s="12"/>
      <c r="F94" s="12">
        <v>25.0</v>
      </c>
      <c r="G94" s="12">
        <v>118.0</v>
      </c>
      <c r="H94" s="12"/>
      <c r="I94" s="12"/>
      <c r="J94" s="12"/>
      <c r="K94" s="12"/>
      <c r="L94" s="12">
        <v>21.0</v>
      </c>
      <c r="M94" s="12"/>
      <c r="N94" s="12"/>
      <c r="O94" s="12"/>
      <c r="P94" s="12"/>
      <c r="Q94" s="18"/>
      <c r="R94" s="17"/>
      <c r="S94" s="19" t="s">
        <v>1848</v>
      </c>
      <c r="T94" s="12"/>
      <c r="U94" s="11"/>
      <c r="V94" s="11"/>
      <c r="W94" s="11"/>
      <c r="X94" s="11"/>
      <c r="Y94" s="11"/>
    </row>
    <row r="95">
      <c r="A95" s="11"/>
      <c r="B95" s="12" t="s">
        <v>1849</v>
      </c>
      <c r="C95" s="12" t="s">
        <v>1850</v>
      </c>
      <c r="D95" s="20">
        <f t="shared" si="9"/>
        <v>163.6</v>
      </c>
      <c r="E95" s="12">
        <v>25.0</v>
      </c>
      <c r="F95" s="12">
        <v>29.0</v>
      </c>
      <c r="G95" s="12">
        <v>66.0</v>
      </c>
      <c r="H95" s="12"/>
      <c r="I95" s="12"/>
      <c r="J95" s="12"/>
      <c r="K95" s="12"/>
      <c r="L95" s="12">
        <v>27.0</v>
      </c>
      <c r="M95" s="12"/>
      <c r="N95" s="12">
        <v>1.0</v>
      </c>
      <c r="O95" s="12">
        <v>1.0</v>
      </c>
      <c r="P95" s="12">
        <v>1.0</v>
      </c>
      <c r="Q95" s="18" t="s">
        <v>1663</v>
      </c>
      <c r="R95" s="18"/>
      <c r="S95" s="19" t="s">
        <v>1851</v>
      </c>
      <c r="T95" s="11"/>
      <c r="U95" s="11"/>
      <c r="V95" s="11"/>
      <c r="W95" s="11"/>
      <c r="X95" s="11"/>
    </row>
    <row r="96">
      <c r="A96" s="11"/>
      <c r="B96" s="12" t="s">
        <v>2064</v>
      </c>
      <c r="C96" s="12" t="s">
        <v>96</v>
      </c>
      <c r="D96" s="20">
        <f t="shared" si="9"/>
        <v>162.82</v>
      </c>
      <c r="E96" s="12"/>
      <c r="F96" s="12">
        <v>29.0</v>
      </c>
      <c r="G96" s="12">
        <v>77.0</v>
      </c>
      <c r="H96" s="12"/>
      <c r="I96" s="12"/>
      <c r="J96" s="12"/>
      <c r="K96" s="12">
        <v>6.0</v>
      </c>
      <c r="L96" s="12">
        <v>35.0</v>
      </c>
      <c r="M96" s="12"/>
      <c r="N96" s="12"/>
      <c r="O96" s="12"/>
      <c r="P96" s="12"/>
      <c r="Q96" s="18"/>
      <c r="R96" s="17"/>
      <c r="S96" s="19" t="s">
        <v>2066</v>
      </c>
      <c r="T96" s="12"/>
      <c r="U96" s="11"/>
      <c r="V96" s="11"/>
      <c r="W96" s="11"/>
      <c r="X96" s="11"/>
      <c r="Y96" s="11"/>
    </row>
    <row r="97">
      <c r="A97" s="21" t="s">
        <v>43</v>
      </c>
      <c r="B97" s="12" t="s">
        <v>2071</v>
      </c>
      <c r="C97" s="12" t="s">
        <v>45</v>
      </c>
      <c r="D97" s="20">
        <f t="shared" si="9"/>
        <v>157.89</v>
      </c>
      <c r="E97" s="12">
        <v>45.0</v>
      </c>
      <c r="F97" s="12">
        <v>37.0</v>
      </c>
      <c r="G97" s="12">
        <v>84.0</v>
      </c>
      <c r="H97" s="12"/>
      <c r="I97" s="12"/>
      <c r="J97" s="12"/>
      <c r="K97" s="12">
        <v>10.0</v>
      </c>
      <c r="L97" s="12"/>
      <c r="M97" s="12"/>
      <c r="N97" s="12"/>
      <c r="O97" s="12"/>
      <c r="P97" s="12"/>
      <c r="Q97" s="18"/>
      <c r="R97" s="28" t="s">
        <v>1488</v>
      </c>
      <c r="S97" s="19" t="s">
        <v>2072</v>
      </c>
      <c r="T97" s="12"/>
      <c r="U97" s="11"/>
      <c r="V97" s="11"/>
      <c r="W97" s="11"/>
      <c r="X97" s="11"/>
      <c r="Y97" s="11"/>
    </row>
    <row r="98">
      <c r="A98" s="21" t="s">
        <v>46</v>
      </c>
      <c r="B98" s="12" t="s">
        <v>1857</v>
      </c>
      <c r="C98" s="12" t="s">
        <v>146</v>
      </c>
      <c r="D98" s="20">
        <f t="shared" si="9"/>
        <v>150.14</v>
      </c>
      <c r="E98" s="12">
        <v>25.0</v>
      </c>
      <c r="F98" s="12">
        <v>33.0</v>
      </c>
      <c r="G98" s="12">
        <v>73.0</v>
      </c>
      <c r="H98" s="12"/>
      <c r="I98" s="12"/>
      <c r="J98" s="12"/>
      <c r="K98" s="12">
        <v>7.0</v>
      </c>
      <c r="L98" s="12">
        <v>18.0</v>
      </c>
      <c r="M98" s="12"/>
      <c r="N98" s="12"/>
      <c r="O98" s="12"/>
      <c r="P98" s="12"/>
      <c r="Q98" s="18"/>
      <c r="R98" s="17"/>
      <c r="S98" s="19" t="s">
        <v>1858</v>
      </c>
      <c r="T98" s="12"/>
      <c r="U98" s="11"/>
      <c r="V98" s="11"/>
      <c r="W98" s="11"/>
      <c r="X98" s="11"/>
      <c r="Y98" s="11"/>
    </row>
    <row r="99">
      <c r="A99" s="11"/>
      <c r="B99" s="12" t="s">
        <v>1859</v>
      </c>
      <c r="C99" s="12" t="s">
        <v>28</v>
      </c>
      <c r="D99" s="20">
        <f t="shared" si="9"/>
        <v>145.77</v>
      </c>
      <c r="E99" s="12">
        <v>21.0</v>
      </c>
      <c r="F99" s="12">
        <v>21.0</v>
      </c>
      <c r="G99" s="12">
        <v>62.0</v>
      </c>
      <c r="H99" s="12"/>
      <c r="I99" s="12"/>
      <c r="J99" s="12"/>
      <c r="K99" s="12">
        <v>11.0</v>
      </c>
      <c r="L99" s="12"/>
      <c r="M99" s="12"/>
      <c r="N99" s="12">
        <v>1.0</v>
      </c>
      <c r="O99" s="12">
        <v>1.0</v>
      </c>
      <c r="P99" s="12">
        <v>1.0</v>
      </c>
      <c r="Q99" s="18" t="s">
        <v>188</v>
      </c>
      <c r="R99" s="28" t="s">
        <v>1660</v>
      </c>
      <c r="S99" s="19" t="s">
        <v>1861</v>
      </c>
      <c r="T99" s="12"/>
      <c r="U99" s="11"/>
      <c r="V99" s="11"/>
      <c r="W99" s="11"/>
      <c r="X99" s="11"/>
      <c r="Y99" s="11"/>
    </row>
    <row r="100">
      <c r="A100" s="11"/>
      <c r="B100" s="12" t="s">
        <v>2081</v>
      </c>
      <c r="C100" s="12" t="s">
        <v>321</v>
      </c>
      <c r="D100" s="20">
        <f t="shared" si="9"/>
        <v>145.15</v>
      </c>
      <c r="E100" s="12">
        <v>24.0</v>
      </c>
      <c r="F100" s="12">
        <v>33.0</v>
      </c>
      <c r="G100" s="12">
        <v>73.0</v>
      </c>
      <c r="H100" s="12"/>
      <c r="I100" s="12"/>
      <c r="J100" s="12"/>
      <c r="K100" s="12"/>
      <c r="L100" s="12">
        <v>26.0</v>
      </c>
      <c r="M100" s="12"/>
      <c r="N100" s="12"/>
      <c r="O100" s="12"/>
      <c r="P100" s="12"/>
      <c r="Q100" s="18"/>
      <c r="R100" s="17"/>
      <c r="S100" s="19" t="s">
        <v>2084</v>
      </c>
      <c r="T100" s="12"/>
      <c r="U100" s="11"/>
      <c r="V100" s="11"/>
      <c r="W100" s="11"/>
      <c r="X100" s="11"/>
      <c r="Y100" s="11"/>
    </row>
    <row r="101">
      <c r="A101" s="11"/>
      <c r="B101" s="12" t="s">
        <v>1853</v>
      </c>
      <c r="C101" s="12" t="s">
        <v>1854</v>
      </c>
      <c r="D101" s="20">
        <f t="shared" si="9"/>
        <v>145.03</v>
      </c>
      <c r="E101" s="12">
        <v>12.0</v>
      </c>
      <c r="F101" s="12">
        <v>27.0</v>
      </c>
      <c r="G101" s="12">
        <v>55.0</v>
      </c>
      <c r="H101" s="12"/>
      <c r="I101" s="12"/>
      <c r="J101" s="12"/>
      <c r="K101" s="12"/>
      <c r="L101" s="12">
        <v>24.0</v>
      </c>
      <c r="M101" s="12"/>
      <c r="N101" s="12">
        <v>1.0</v>
      </c>
      <c r="O101" s="12"/>
      <c r="P101" s="12">
        <v>2.0</v>
      </c>
      <c r="Q101" s="18" t="s">
        <v>31</v>
      </c>
      <c r="R101" s="17"/>
      <c r="S101" s="19" t="s">
        <v>1856</v>
      </c>
      <c r="T101" s="12"/>
      <c r="U101" s="11"/>
      <c r="V101" s="11"/>
      <c r="W101" s="11"/>
      <c r="X101" s="11"/>
      <c r="Y101" s="11"/>
    </row>
    <row r="102">
      <c r="A102" s="21"/>
      <c r="B102" s="16" t="s">
        <v>1863</v>
      </c>
      <c r="C102" s="12" t="s">
        <v>1864</v>
      </c>
      <c r="D102" s="20">
        <f t="shared" si="9"/>
        <v>138.27</v>
      </c>
      <c r="E102" s="12">
        <v>27.0</v>
      </c>
      <c r="F102" s="12">
        <v>22.0</v>
      </c>
      <c r="G102" s="12">
        <v>77.0</v>
      </c>
      <c r="H102" s="12"/>
      <c r="I102" s="12"/>
      <c r="J102" s="12"/>
      <c r="K102" s="12"/>
      <c r="L102" s="12">
        <v>25.0</v>
      </c>
      <c r="M102" s="12"/>
      <c r="N102" s="12"/>
      <c r="O102" s="12"/>
      <c r="P102" s="12"/>
      <c r="Q102" s="18"/>
      <c r="R102" s="18"/>
      <c r="S102" s="31" t="s">
        <v>1867</v>
      </c>
      <c r="T102" s="11"/>
      <c r="U102" s="11"/>
      <c r="V102" s="11"/>
      <c r="W102" s="11"/>
      <c r="X102" s="11"/>
    </row>
    <row r="103">
      <c r="A103" s="21" t="s">
        <v>46</v>
      </c>
      <c r="B103" s="12" t="s">
        <v>2088</v>
      </c>
      <c r="C103" s="12" t="s">
        <v>64</v>
      </c>
      <c r="D103" s="20">
        <f t="shared" si="9"/>
        <v>112.76</v>
      </c>
      <c r="E103" s="12">
        <v>24.0</v>
      </c>
      <c r="F103" s="12">
        <v>25.0</v>
      </c>
      <c r="G103" s="12">
        <v>55.0</v>
      </c>
      <c r="H103" s="12"/>
      <c r="I103" s="12"/>
      <c r="J103" s="12"/>
      <c r="K103" s="12"/>
      <c r="L103" s="12">
        <v>23.0</v>
      </c>
      <c r="M103" s="12"/>
      <c r="N103" s="12"/>
      <c r="O103" s="12"/>
      <c r="P103" s="12"/>
      <c r="Q103" s="18"/>
      <c r="R103" s="28" t="s">
        <v>76</v>
      </c>
      <c r="S103" s="19" t="s">
        <v>2089</v>
      </c>
      <c r="T103" s="12"/>
      <c r="U103" s="11"/>
      <c r="V103" s="11"/>
      <c r="W103" s="11"/>
      <c r="X103" s="11"/>
      <c r="Y103" s="11"/>
    </row>
    <row r="104">
      <c r="A104" s="11"/>
      <c r="B104" s="12" t="s">
        <v>2091</v>
      </c>
      <c r="C104" s="12" t="s">
        <v>1481</v>
      </c>
      <c r="D104" s="20">
        <f t="shared" si="9"/>
        <v>102.97</v>
      </c>
      <c r="E104" s="12"/>
      <c r="F104" s="12"/>
      <c r="G104" s="12">
        <v>24.0</v>
      </c>
      <c r="H104" s="12"/>
      <c r="I104" s="12"/>
      <c r="J104" s="12"/>
      <c r="K104" s="12">
        <v>11.0</v>
      </c>
      <c r="L104" s="12">
        <v>29.0</v>
      </c>
      <c r="M104" s="12"/>
      <c r="N104" s="12">
        <v>3.0</v>
      </c>
      <c r="O104" s="12"/>
      <c r="P104" s="12"/>
      <c r="Q104" s="18" t="s">
        <v>52</v>
      </c>
      <c r="R104" s="17"/>
      <c r="S104" s="19" t="s">
        <v>2093</v>
      </c>
      <c r="T104" s="12"/>
      <c r="U104" s="11"/>
      <c r="V104" s="11"/>
      <c r="W104" s="11"/>
      <c r="X104" s="11"/>
      <c r="Y104" s="11"/>
    </row>
    <row r="105">
      <c r="A105" s="11"/>
      <c r="B105" s="12" t="s">
        <v>2094</v>
      </c>
      <c r="C105" s="12" t="s">
        <v>2051</v>
      </c>
      <c r="D105" s="20">
        <f t="shared" si="9"/>
        <v>84.74</v>
      </c>
      <c r="E105" s="12">
        <v>30.0</v>
      </c>
      <c r="F105" s="12">
        <v>10.0</v>
      </c>
      <c r="G105" s="12">
        <v>44.0</v>
      </c>
      <c r="H105" s="12"/>
      <c r="I105" s="12"/>
      <c r="J105" s="12"/>
      <c r="K105" s="12"/>
      <c r="L105" s="12"/>
      <c r="M105" s="12"/>
      <c r="N105" s="12">
        <v>1.0</v>
      </c>
      <c r="O105" s="12">
        <v>1.0</v>
      </c>
      <c r="P105" s="12"/>
      <c r="Q105" s="18" t="s">
        <v>121</v>
      </c>
      <c r="R105" s="28" t="s">
        <v>826</v>
      </c>
      <c r="S105" s="19" t="s">
        <v>2096</v>
      </c>
      <c r="T105" s="12"/>
      <c r="U105" s="11"/>
      <c r="V105" s="11"/>
      <c r="W105" s="11"/>
      <c r="X105" s="11"/>
      <c r="Y105" s="11"/>
    </row>
    <row r="106">
      <c r="A106" s="2" t="s">
        <v>313</v>
      </c>
      <c r="B106" s="11"/>
      <c r="C106" s="11"/>
      <c r="D106" s="20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3"/>
      <c r="R106" s="13"/>
      <c r="S106" s="22"/>
      <c r="T106" s="11"/>
      <c r="U106" s="11"/>
      <c r="V106" s="11"/>
      <c r="W106" s="11"/>
      <c r="X106" s="11"/>
    </row>
    <row r="107">
      <c r="A107" s="11"/>
      <c r="B107" s="12" t="s">
        <v>1876</v>
      </c>
      <c r="C107" s="12" t="s">
        <v>1877</v>
      </c>
      <c r="D107" s="20">
        <f t="shared" ref="D107:D113" si="10">ROUND((E107*0.05)+(F107*1)+(G107*1.21)+(H107*0.35)+(I107*0.49)+(J107*0)+(K107*1.7)+(L107*0.87)+(M107*16)+(N107*10)+(O107*10)+(P107*10), 2)</f>
        <v>122.23</v>
      </c>
      <c r="E107" s="12">
        <v>24.0</v>
      </c>
      <c r="F107" s="12">
        <v>26.0</v>
      </c>
      <c r="G107" s="12">
        <v>62.0</v>
      </c>
      <c r="H107" s="12"/>
      <c r="I107" s="12"/>
      <c r="J107" s="12"/>
      <c r="K107" s="12"/>
      <c r="L107" s="12">
        <v>23.0</v>
      </c>
      <c r="M107" s="12"/>
      <c r="N107" s="12"/>
      <c r="O107" s="12"/>
      <c r="P107" s="12"/>
      <c r="Q107" s="18"/>
      <c r="R107" s="18"/>
      <c r="S107" s="19" t="s">
        <v>1878</v>
      </c>
      <c r="T107" s="11"/>
      <c r="U107" s="11"/>
      <c r="V107" s="11"/>
      <c r="W107" s="11"/>
      <c r="X107" s="11"/>
    </row>
    <row r="108">
      <c r="A108" s="11"/>
      <c r="B108" s="12" t="s">
        <v>1880</v>
      </c>
      <c r="C108" s="12" t="s">
        <v>1295</v>
      </c>
      <c r="D108" s="20">
        <f t="shared" si="10"/>
        <v>110.88</v>
      </c>
      <c r="E108" s="12"/>
      <c r="F108" s="12">
        <v>25.0</v>
      </c>
      <c r="G108" s="12">
        <v>53.0</v>
      </c>
      <c r="H108" s="12"/>
      <c r="I108" s="12"/>
      <c r="J108" s="12"/>
      <c r="K108" s="12"/>
      <c r="L108" s="12">
        <v>25.0</v>
      </c>
      <c r="M108" s="12"/>
      <c r="N108" s="12"/>
      <c r="O108" s="12"/>
      <c r="P108" s="12"/>
      <c r="Q108" s="18"/>
      <c r="R108" s="18"/>
      <c r="S108" s="19" t="s">
        <v>1882</v>
      </c>
      <c r="T108" s="11"/>
      <c r="U108" s="11"/>
      <c r="V108" s="11"/>
      <c r="W108" s="11"/>
      <c r="X108" s="11"/>
    </row>
    <row r="109">
      <c r="A109" s="11"/>
      <c r="B109" s="12" t="s">
        <v>2106</v>
      </c>
      <c r="C109" s="12" t="s">
        <v>212</v>
      </c>
      <c r="D109" s="20">
        <f t="shared" si="10"/>
        <v>106.58</v>
      </c>
      <c r="E109" s="12">
        <v>21.0</v>
      </c>
      <c r="F109" s="12">
        <v>24.0</v>
      </c>
      <c r="G109" s="12">
        <v>53.0</v>
      </c>
      <c r="H109" s="12"/>
      <c r="I109" s="12"/>
      <c r="J109" s="12"/>
      <c r="K109" s="12"/>
      <c r="L109" s="12">
        <v>20.0</v>
      </c>
      <c r="M109" s="12"/>
      <c r="N109" s="12"/>
      <c r="O109" s="12"/>
      <c r="P109" s="12"/>
      <c r="Q109" s="18"/>
      <c r="R109" s="18"/>
      <c r="S109" s="19" t="s">
        <v>2107</v>
      </c>
      <c r="T109" s="11"/>
      <c r="U109" s="11"/>
      <c r="V109" s="11"/>
      <c r="W109" s="11"/>
      <c r="X109" s="11"/>
    </row>
    <row r="110">
      <c r="A110" s="11"/>
      <c r="B110" s="12" t="s">
        <v>1889</v>
      </c>
      <c r="C110" s="12" t="s">
        <v>445</v>
      </c>
      <c r="D110" s="20">
        <f t="shared" si="10"/>
        <v>102.85</v>
      </c>
      <c r="E110" s="12">
        <v>22.0</v>
      </c>
      <c r="F110" s="12">
        <v>25.0</v>
      </c>
      <c r="G110" s="12">
        <v>55.0</v>
      </c>
      <c r="H110" s="12"/>
      <c r="I110" s="12"/>
      <c r="J110" s="12"/>
      <c r="K110" s="12">
        <v>6.0</v>
      </c>
      <c r="L110" s="12"/>
      <c r="M110" s="12"/>
      <c r="N110" s="12"/>
      <c r="O110" s="12"/>
      <c r="P110" s="12"/>
      <c r="Q110" s="18"/>
      <c r="R110" s="18"/>
      <c r="S110" s="19" t="s">
        <v>1890</v>
      </c>
      <c r="T110" s="11"/>
      <c r="U110" s="11"/>
      <c r="V110" s="11"/>
      <c r="W110" s="11"/>
      <c r="X110" s="11"/>
    </row>
    <row r="111">
      <c r="A111" s="11"/>
      <c r="B111" s="12" t="s">
        <v>1884</v>
      </c>
      <c r="C111" s="12" t="s">
        <v>1885</v>
      </c>
      <c r="D111" s="20">
        <f t="shared" si="10"/>
        <v>97.9</v>
      </c>
      <c r="E111" s="12">
        <v>10.0</v>
      </c>
      <c r="F111" s="12">
        <v>22.0</v>
      </c>
      <c r="G111" s="12">
        <v>35.0</v>
      </c>
      <c r="H111" s="12"/>
      <c r="I111" s="12"/>
      <c r="J111" s="12"/>
      <c r="K111" s="12"/>
      <c r="L111" s="12">
        <v>15.0</v>
      </c>
      <c r="M111" s="12"/>
      <c r="N111" s="12">
        <v>1.0</v>
      </c>
      <c r="O111" s="12"/>
      <c r="P111" s="12">
        <v>1.0</v>
      </c>
      <c r="Q111" s="18" t="s">
        <v>121</v>
      </c>
      <c r="R111" s="18"/>
      <c r="S111" s="19" t="s">
        <v>1886</v>
      </c>
      <c r="T111" s="11"/>
      <c r="U111" s="11"/>
      <c r="V111" s="11"/>
      <c r="W111" s="11"/>
      <c r="X111" s="11"/>
    </row>
    <row r="112">
      <c r="A112" s="11"/>
      <c r="B112" s="12" t="s">
        <v>1891</v>
      </c>
      <c r="C112" s="12" t="s">
        <v>923</v>
      </c>
      <c r="D112" s="20">
        <f t="shared" si="10"/>
        <v>88.35</v>
      </c>
      <c r="E112" s="12">
        <v>19.0</v>
      </c>
      <c r="F112" s="12">
        <v>24.0</v>
      </c>
      <c r="G112" s="12">
        <v>29.0</v>
      </c>
      <c r="H112" s="12"/>
      <c r="I112" s="12"/>
      <c r="J112" s="12"/>
      <c r="K112" s="12">
        <v>10.0</v>
      </c>
      <c r="L112" s="12">
        <v>13.0</v>
      </c>
      <c r="M112" s="12"/>
      <c r="N112" s="12"/>
      <c r="O112" s="12"/>
      <c r="P112" s="12"/>
      <c r="Q112" s="18"/>
      <c r="R112" s="18"/>
      <c r="S112" s="19" t="s">
        <v>1892</v>
      </c>
      <c r="T112" s="11"/>
      <c r="U112" s="11"/>
      <c r="V112" s="11"/>
      <c r="W112" s="11"/>
      <c r="X112" s="11"/>
    </row>
    <row r="113">
      <c r="A113" s="11"/>
      <c r="B113" s="12" t="s">
        <v>2110</v>
      </c>
      <c r="C113" s="12" t="s">
        <v>72</v>
      </c>
      <c r="D113" s="20">
        <f t="shared" si="10"/>
        <v>22.8</v>
      </c>
      <c r="E113" s="12">
        <v>36.0</v>
      </c>
      <c r="F113" s="12">
        <v>21.0</v>
      </c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8"/>
      <c r="R113" s="18"/>
      <c r="S113" s="19" t="s">
        <v>2111</v>
      </c>
      <c r="T113" s="11"/>
      <c r="U113" s="11"/>
      <c r="V113" s="11"/>
      <c r="W113" s="11"/>
      <c r="X113" s="11"/>
    </row>
    <row r="114">
      <c r="A114" s="2" t="s">
        <v>333</v>
      </c>
      <c r="B114" s="11"/>
      <c r="C114" s="11"/>
      <c r="D114" s="20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3"/>
      <c r="R114" s="13"/>
      <c r="S114" s="22"/>
      <c r="T114" s="11"/>
      <c r="U114" s="11"/>
      <c r="V114" s="11"/>
      <c r="W114" s="11"/>
      <c r="X114" s="11"/>
    </row>
    <row r="115">
      <c r="A115" s="11"/>
      <c r="B115" s="12" t="s">
        <v>1897</v>
      </c>
      <c r="C115" s="12" t="s">
        <v>72</v>
      </c>
      <c r="D115" s="20">
        <f t="shared" ref="D115:D125" si="11">ROUND((E115*0.05)+(F115*1)+(G115*1.21)+(H115*0.35)+(I115*0.49)+(J115*0)+(K115*1.7)+(L115*0.87)+(M115*16)+(N115*10)+(O115*10)+(P115*10), 2)</f>
        <v>92.96</v>
      </c>
      <c r="E115" s="12"/>
      <c r="F115" s="12">
        <v>12.0</v>
      </c>
      <c r="G115" s="12">
        <v>59.0</v>
      </c>
      <c r="H115" s="12"/>
      <c r="I115" s="12"/>
      <c r="J115" s="12"/>
      <c r="K115" s="12"/>
      <c r="L115" s="12">
        <v>11.0</v>
      </c>
      <c r="M115" s="12"/>
      <c r="N115" s="12"/>
      <c r="O115" s="12"/>
      <c r="P115" s="12"/>
      <c r="Q115" s="18"/>
      <c r="R115" s="18"/>
      <c r="S115" s="19" t="s">
        <v>1900</v>
      </c>
      <c r="T115" s="11"/>
      <c r="U115" s="11"/>
      <c r="V115" s="11"/>
      <c r="W115" s="11"/>
      <c r="X115" s="11"/>
    </row>
    <row r="116">
      <c r="A116" s="11"/>
      <c r="B116" s="12" t="s">
        <v>1903</v>
      </c>
      <c r="C116" s="12" t="s">
        <v>1607</v>
      </c>
      <c r="D116" s="20">
        <f t="shared" si="11"/>
        <v>90.77</v>
      </c>
      <c r="E116" s="12"/>
      <c r="F116" s="12">
        <v>15.0</v>
      </c>
      <c r="G116" s="12">
        <v>57.0</v>
      </c>
      <c r="H116" s="12"/>
      <c r="I116" s="12"/>
      <c r="J116" s="12"/>
      <c r="K116" s="12">
        <v>4.0</v>
      </c>
      <c r="L116" s="12"/>
      <c r="M116" s="12"/>
      <c r="N116" s="12"/>
      <c r="O116" s="12"/>
      <c r="P116" s="12"/>
      <c r="Q116" s="18"/>
      <c r="R116" s="18"/>
      <c r="S116" s="19" t="s">
        <v>1904</v>
      </c>
      <c r="T116" s="11"/>
      <c r="U116" s="11"/>
      <c r="V116" s="11"/>
      <c r="W116" s="11"/>
      <c r="X116" s="11"/>
    </row>
    <row r="117">
      <c r="A117" s="11"/>
      <c r="B117" s="12" t="s">
        <v>1906</v>
      </c>
      <c r="C117" s="12" t="s">
        <v>1603</v>
      </c>
      <c r="D117" s="20">
        <f t="shared" si="11"/>
        <v>90.77</v>
      </c>
      <c r="E117" s="12"/>
      <c r="F117" s="12">
        <v>15.0</v>
      </c>
      <c r="G117" s="12">
        <v>57.0</v>
      </c>
      <c r="H117" s="12"/>
      <c r="I117" s="12"/>
      <c r="J117" s="12"/>
      <c r="K117" s="12">
        <v>4.0</v>
      </c>
      <c r="L117" s="12"/>
      <c r="M117" s="12"/>
      <c r="N117" s="12"/>
      <c r="O117" s="12"/>
      <c r="P117" s="12"/>
      <c r="Q117" s="18"/>
      <c r="R117" s="18"/>
      <c r="S117" s="19" t="s">
        <v>1907</v>
      </c>
      <c r="T117" s="11"/>
      <c r="U117" s="11"/>
      <c r="V117" s="11"/>
      <c r="W117" s="11"/>
      <c r="X117" s="11"/>
    </row>
    <row r="118">
      <c r="A118" s="11"/>
      <c r="B118" s="12" t="s">
        <v>1901</v>
      </c>
      <c r="C118" s="12" t="s">
        <v>98</v>
      </c>
      <c r="D118" s="20">
        <f t="shared" si="11"/>
        <v>87.96</v>
      </c>
      <c r="E118" s="12">
        <v>22.0</v>
      </c>
      <c r="F118" s="12">
        <v>21.0</v>
      </c>
      <c r="G118" s="12">
        <v>46.0</v>
      </c>
      <c r="H118" s="12"/>
      <c r="I118" s="12"/>
      <c r="J118" s="12"/>
      <c r="K118" s="12">
        <v>6.0</v>
      </c>
      <c r="L118" s="12"/>
      <c r="M118" s="12"/>
      <c r="N118" s="12"/>
      <c r="O118" s="12"/>
      <c r="P118" s="12"/>
      <c r="Q118" s="18"/>
      <c r="R118" s="18"/>
      <c r="S118" s="19" t="s">
        <v>1902</v>
      </c>
      <c r="T118" s="11"/>
      <c r="U118" s="11"/>
      <c r="V118" s="11"/>
      <c r="W118" s="11"/>
      <c r="X118" s="11"/>
    </row>
    <row r="119">
      <c r="A119" s="11"/>
      <c r="B119" s="12" t="s">
        <v>1917</v>
      </c>
      <c r="C119" s="12" t="s">
        <v>1918</v>
      </c>
      <c r="D119" s="20">
        <f t="shared" si="11"/>
        <v>87.88</v>
      </c>
      <c r="E119" s="12"/>
      <c r="F119" s="12"/>
      <c r="G119" s="12">
        <v>64.0</v>
      </c>
      <c r="H119" s="12"/>
      <c r="I119" s="12"/>
      <c r="J119" s="12"/>
      <c r="K119" s="12"/>
      <c r="L119" s="12">
        <v>12.0</v>
      </c>
      <c r="M119" s="12"/>
      <c r="N119" s="12"/>
      <c r="O119" s="12"/>
      <c r="P119" s="12"/>
      <c r="Q119" s="18"/>
      <c r="R119" s="18"/>
      <c r="S119" s="19" t="s">
        <v>1920</v>
      </c>
      <c r="T119" s="11"/>
      <c r="U119" s="11"/>
      <c r="V119" s="11"/>
      <c r="W119" s="11"/>
      <c r="X119" s="11"/>
    </row>
    <row r="120">
      <c r="A120" s="11"/>
      <c r="B120" s="12" t="s">
        <v>2112</v>
      </c>
      <c r="C120" s="12" t="s">
        <v>339</v>
      </c>
      <c r="D120" s="20">
        <f t="shared" si="11"/>
        <v>86.84</v>
      </c>
      <c r="E120" s="12"/>
      <c r="F120" s="12">
        <v>20.0</v>
      </c>
      <c r="G120" s="12">
        <v>44.0</v>
      </c>
      <c r="H120" s="12"/>
      <c r="I120" s="12"/>
      <c r="J120" s="12"/>
      <c r="K120" s="12">
        <v>8.0</v>
      </c>
      <c r="L120" s="12"/>
      <c r="M120" s="12"/>
      <c r="N120" s="12"/>
      <c r="O120" s="12"/>
      <c r="P120" s="12"/>
      <c r="Q120" s="18"/>
      <c r="R120" s="18"/>
      <c r="S120" s="19" t="s">
        <v>2113</v>
      </c>
      <c r="T120" s="11"/>
      <c r="U120" s="11"/>
      <c r="V120" s="11"/>
      <c r="W120" s="11"/>
      <c r="X120" s="11"/>
    </row>
    <row r="121">
      <c r="A121" s="11"/>
      <c r="B121" s="12" t="s">
        <v>1909</v>
      </c>
      <c r="C121" s="12" t="s">
        <v>159</v>
      </c>
      <c r="D121" s="20">
        <f t="shared" si="11"/>
        <v>86.35</v>
      </c>
      <c r="E121" s="12"/>
      <c r="F121" s="12">
        <v>13.0</v>
      </c>
      <c r="G121" s="12">
        <v>55.0</v>
      </c>
      <c r="H121" s="12"/>
      <c r="I121" s="12"/>
      <c r="J121" s="12"/>
      <c r="K121" s="12">
        <v>4.0</v>
      </c>
      <c r="L121" s="12"/>
      <c r="M121" s="12"/>
      <c r="N121" s="12"/>
      <c r="O121" s="12"/>
      <c r="P121" s="12"/>
      <c r="Q121" s="18"/>
      <c r="R121" s="18"/>
      <c r="S121" s="19" t="s">
        <v>1912</v>
      </c>
      <c r="T121" s="11"/>
      <c r="U121" s="11"/>
      <c r="V121" s="11"/>
      <c r="W121" s="11"/>
      <c r="X121" s="11"/>
    </row>
    <row r="122">
      <c r="A122" s="11"/>
      <c r="B122" s="12" t="s">
        <v>1924</v>
      </c>
      <c r="C122" s="12" t="s">
        <v>460</v>
      </c>
      <c r="D122" s="20">
        <f t="shared" si="11"/>
        <v>80.87</v>
      </c>
      <c r="E122" s="12"/>
      <c r="F122" s="12"/>
      <c r="G122" s="12">
        <v>57.0</v>
      </c>
      <c r="H122" s="12"/>
      <c r="I122" s="12"/>
      <c r="J122" s="12"/>
      <c r="K122" s="12">
        <v>7.0</v>
      </c>
      <c r="L122" s="12"/>
      <c r="M122" s="12"/>
      <c r="N122" s="12"/>
      <c r="O122" s="12"/>
      <c r="P122" s="12"/>
      <c r="Q122" s="18"/>
      <c r="R122" s="18"/>
      <c r="S122" s="19" t="s">
        <v>1926</v>
      </c>
      <c r="T122" s="11"/>
      <c r="U122" s="11"/>
      <c r="V122" s="11"/>
      <c r="W122" s="11"/>
      <c r="X122" s="11"/>
    </row>
    <row r="123">
      <c r="A123" s="11"/>
      <c r="B123" s="12" t="s">
        <v>2114</v>
      </c>
      <c r="C123" s="12" t="s">
        <v>1913</v>
      </c>
      <c r="D123" s="20">
        <f t="shared" si="11"/>
        <v>78.38</v>
      </c>
      <c r="E123" s="12"/>
      <c r="F123" s="12"/>
      <c r="G123" s="12">
        <v>42.0</v>
      </c>
      <c r="H123" s="12"/>
      <c r="I123" s="12"/>
      <c r="J123" s="12"/>
      <c r="K123" s="12">
        <v>7.0</v>
      </c>
      <c r="L123" s="12">
        <v>18.0</v>
      </c>
      <c r="M123" s="12"/>
      <c r="N123" s="12"/>
      <c r="O123" s="12"/>
      <c r="P123" s="12"/>
      <c r="Q123" s="18"/>
      <c r="R123" s="18"/>
      <c r="S123" s="19" t="s">
        <v>2115</v>
      </c>
      <c r="T123" s="11"/>
      <c r="U123" s="11"/>
      <c r="V123" s="11"/>
      <c r="W123" s="11"/>
      <c r="X123" s="11"/>
    </row>
    <row r="124">
      <c r="A124" s="11"/>
      <c r="B124" s="12" t="s">
        <v>1921</v>
      </c>
      <c r="C124" s="12" t="s">
        <v>921</v>
      </c>
      <c r="D124" s="20">
        <f t="shared" si="11"/>
        <v>67.71</v>
      </c>
      <c r="E124" s="12">
        <v>17.0</v>
      </c>
      <c r="F124" s="12">
        <v>18.0</v>
      </c>
      <c r="G124" s="12">
        <v>26.0</v>
      </c>
      <c r="H124" s="12"/>
      <c r="I124" s="12"/>
      <c r="J124" s="12"/>
      <c r="K124" s="12"/>
      <c r="L124" s="12">
        <v>20.0</v>
      </c>
      <c r="M124" s="12"/>
      <c r="N124" s="12"/>
      <c r="O124" s="12"/>
      <c r="P124" s="12"/>
      <c r="Q124" s="18"/>
      <c r="R124" s="18"/>
      <c r="S124" s="19" t="s">
        <v>1922</v>
      </c>
      <c r="T124" s="11"/>
      <c r="U124" s="11"/>
      <c r="V124" s="11"/>
      <c r="W124" s="11"/>
      <c r="X124" s="11"/>
    </row>
    <row r="125">
      <c r="A125" s="11"/>
      <c r="B125" s="12" t="s">
        <v>1927</v>
      </c>
      <c r="C125" s="12" t="s">
        <v>1928</v>
      </c>
      <c r="D125" s="20">
        <f t="shared" si="11"/>
        <v>43.6</v>
      </c>
      <c r="E125" s="12">
        <v>13.0</v>
      </c>
      <c r="F125" s="12">
        <v>18.0</v>
      </c>
      <c r="G125" s="12"/>
      <c r="H125" s="12"/>
      <c r="I125" s="12"/>
      <c r="J125" s="12"/>
      <c r="K125" s="12">
        <v>7.0</v>
      </c>
      <c r="L125" s="12">
        <v>15.0</v>
      </c>
      <c r="M125" s="12"/>
      <c r="N125" s="12"/>
      <c r="O125" s="12"/>
      <c r="P125" s="12"/>
      <c r="Q125" s="18"/>
      <c r="R125" s="18"/>
      <c r="S125" s="19" t="s">
        <v>1929</v>
      </c>
      <c r="T125" s="11"/>
      <c r="U125" s="11"/>
      <c r="V125" s="11"/>
      <c r="W125" s="11"/>
      <c r="X125" s="11"/>
    </row>
    <row r="126">
      <c r="A126" s="2" t="s">
        <v>365</v>
      </c>
      <c r="B126" s="83"/>
      <c r="C126" s="11"/>
      <c r="D126" s="20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3"/>
      <c r="R126" s="13"/>
      <c r="S126" s="22"/>
      <c r="T126" s="11"/>
      <c r="U126" s="11"/>
      <c r="V126" s="11"/>
      <c r="W126" s="11"/>
      <c r="X126" s="11"/>
    </row>
    <row r="127">
      <c r="A127" s="11"/>
      <c r="B127" s="12" t="s">
        <v>1930</v>
      </c>
      <c r="C127" s="16" t="s">
        <v>378</v>
      </c>
      <c r="D127" s="20"/>
      <c r="E127" s="12"/>
      <c r="F127" s="12"/>
      <c r="G127" s="12">
        <v>84.0</v>
      </c>
      <c r="H127" s="12"/>
      <c r="I127" s="12"/>
      <c r="J127" s="12"/>
      <c r="K127" s="12"/>
      <c r="L127" s="12"/>
      <c r="M127" s="12"/>
      <c r="N127" s="12"/>
      <c r="O127" s="12"/>
      <c r="P127" s="12"/>
      <c r="Q127" s="18"/>
      <c r="R127" s="18" t="s">
        <v>1931</v>
      </c>
      <c r="S127" s="19" t="s">
        <v>1932</v>
      </c>
      <c r="T127" s="12"/>
      <c r="U127" s="11"/>
      <c r="V127" s="11"/>
      <c r="W127" s="11"/>
      <c r="X127" s="11"/>
      <c r="Y127" s="11"/>
    </row>
    <row r="128">
      <c r="A128" s="11"/>
      <c r="B128" s="12" t="s">
        <v>1933</v>
      </c>
      <c r="C128" s="12" t="s">
        <v>183</v>
      </c>
      <c r="D128" s="20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8"/>
      <c r="R128" s="18" t="s">
        <v>1934</v>
      </c>
      <c r="S128" s="19" t="s">
        <v>1935</v>
      </c>
      <c r="T128" s="12"/>
      <c r="U128" s="11"/>
      <c r="V128" s="11"/>
      <c r="W128" s="11"/>
      <c r="X128" s="11"/>
      <c r="Y128" s="11"/>
    </row>
    <row r="129">
      <c r="A129" s="11"/>
      <c r="B129" s="12" t="s">
        <v>1937</v>
      </c>
      <c r="C129" s="12" t="s">
        <v>1182</v>
      </c>
      <c r="D129" s="20"/>
      <c r="E129" s="12"/>
      <c r="F129" s="12"/>
      <c r="G129" s="12">
        <v>70.0</v>
      </c>
      <c r="H129" s="12"/>
      <c r="I129" s="12"/>
      <c r="J129" s="12"/>
      <c r="K129" s="12"/>
      <c r="L129" s="12"/>
      <c r="M129" s="12"/>
      <c r="N129" s="12"/>
      <c r="O129" s="12"/>
      <c r="P129" s="12"/>
      <c r="Q129" s="18"/>
      <c r="R129" s="18" t="s">
        <v>1938</v>
      </c>
      <c r="S129" s="19" t="s">
        <v>1939</v>
      </c>
      <c r="T129" s="11"/>
      <c r="U129" s="11"/>
      <c r="V129" s="11"/>
      <c r="W129" s="11"/>
      <c r="X129" s="11"/>
    </row>
    <row r="130">
      <c r="A130" s="11"/>
      <c r="B130" s="12" t="s">
        <v>1949</v>
      </c>
      <c r="C130" s="12" t="s">
        <v>1950</v>
      </c>
      <c r="D130" s="20"/>
      <c r="E130" s="12"/>
      <c r="F130" s="12"/>
      <c r="G130" s="12">
        <v>70.0</v>
      </c>
      <c r="H130" s="12"/>
      <c r="I130" s="12"/>
      <c r="J130" s="12"/>
      <c r="K130" s="12"/>
      <c r="L130" s="12"/>
      <c r="M130" s="12"/>
      <c r="N130" s="12"/>
      <c r="O130" s="12"/>
      <c r="P130" s="12"/>
      <c r="Q130" s="18"/>
      <c r="R130" s="18" t="s">
        <v>1951</v>
      </c>
      <c r="S130" s="19" t="s">
        <v>1952</v>
      </c>
      <c r="T130" s="12"/>
      <c r="U130" s="11"/>
      <c r="V130" s="11"/>
      <c r="W130" s="11"/>
      <c r="X130" s="11"/>
      <c r="Y130" s="11"/>
    </row>
    <row r="131">
      <c r="A131" s="11"/>
      <c r="B131" s="12" t="s">
        <v>1954</v>
      </c>
      <c r="C131" s="12" t="s">
        <v>1955</v>
      </c>
      <c r="D131" s="20"/>
      <c r="E131" s="12">
        <v>15.0</v>
      </c>
      <c r="F131" s="12">
        <v>15.0</v>
      </c>
      <c r="G131" s="12"/>
      <c r="H131" s="12"/>
      <c r="I131" s="12"/>
      <c r="J131" s="12"/>
      <c r="K131" s="12">
        <v>20.0</v>
      </c>
      <c r="L131" s="12">
        <v>15.0</v>
      </c>
      <c r="M131" s="12"/>
      <c r="N131" s="12"/>
      <c r="O131" s="12"/>
      <c r="P131" s="12"/>
      <c r="Q131" s="18"/>
      <c r="R131" s="18" t="s">
        <v>2138</v>
      </c>
      <c r="S131" s="19" t="s">
        <v>1957</v>
      </c>
      <c r="T131" s="12"/>
      <c r="U131" s="11"/>
      <c r="V131" s="11"/>
      <c r="W131" s="11"/>
      <c r="X131" s="11"/>
      <c r="Y131" s="11"/>
    </row>
    <row r="132">
      <c r="A132" s="11"/>
      <c r="B132" s="12" t="s">
        <v>1946</v>
      </c>
      <c r="C132" s="16" t="s">
        <v>392</v>
      </c>
      <c r="D132" s="20"/>
      <c r="E132" s="12"/>
      <c r="F132" s="12"/>
      <c r="G132" s="12"/>
      <c r="H132" s="12"/>
      <c r="I132" s="12"/>
      <c r="J132" s="12"/>
      <c r="K132" s="12">
        <v>14.0</v>
      </c>
      <c r="L132" s="12"/>
      <c r="M132" s="12"/>
      <c r="N132" s="12"/>
      <c r="O132" s="12"/>
      <c r="P132" s="12"/>
      <c r="Q132" s="18"/>
      <c r="R132" s="18" t="s">
        <v>1947</v>
      </c>
      <c r="S132" s="19" t="s">
        <v>1948</v>
      </c>
      <c r="T132" s="12"/>
      <c r="U132" s="11"/>
      <c r="V132" s="11"/>
      <c r="W132" s="11"/>
      <c r="X132" s="11"/>
      <c r="Y132" s="11"/>
    </row>
    <row r="133">
      <c r="A133" s="11"/>
      <c r="B133" s="12" t="s">
        <v>1940</v>
      </c>
      <c r="C133" s="16" t="s">
        <v>342</v>
      </c>
      <c r="D133" s="20"/>
      <c r="E133" s="12"/>
      <c r="F133" s="12"/>
      <c r="G133" s="12"/>
      <c r="H133" s="12"/>
      <c r="I133" s="12"/>
      <c r="J133" s="12"/>
      <c r="K133" s="12">
        <v>13.0</v>
      </c>
      <c r="L133" s="12"/>
      <c r="M133" s="12"/>
      <c r="N133" s="12"/>
      <c r="O133" s="12"/>
      <c r="P133" s="12"/>
      <c r="Q133" s="18"/>
      <c r="R133" s="18" t="s">
        <v>1941</v>
      </c>
      <c r="S133" s="19" t="s">
        <v>1942</v>
      </c>
      <c r="T133" s="12"/>
      <c r="U133" s="11"/>
      <c r="V133" s="11"/>
      <c r="W133" s="11"/>
      <c r="X133" s="11"/>
      <c r="Y133" s="11"/>
    </row>
    <row r="134">
      <c r="A134" s="11"/>
      <c r="B134" s="12" t="s">
        <v>385</v>
      </c>
      <c r="C134" s="12" t="s">
        <v>386</v>
      </c>
      <c r="D134" s="20"/>
      <c r="E134" s="12"/>
      <c r="F134" s="12"/>
      <c r="G134" s="12"/>
      <c r="H134" s="12">
        <v>32.0</v>
      </c>
      <c r="I134" s="12"/>
      <c r="J134" s="12"/>
      <c r="K134" s="12"/>
      <c r="L134" s="12"/>
      <c r="M134" s="12"/>
      <c r="N134" s="12"/>
      <c r="O134" s="12"/>
      <c r="P134" s="12"/>
      <c r="Q134" s="18"/>
      <c r="R134" s="18" t="s">
        <v>1943</v>
      </c>
      <c r="S134" s="19" t="s">
        <v>387</v>
      </c>
      <c r="T134" s="11"/>
      <c r="U134" s="11"/>
      <c r="V134" s="11"/>
      <c r="W134" s="11"/>
      <c r="X134" s="11"/>
    </row>
    <row r="135">
      <c r="A135" s="11"/>
      <c r="B135" s="12" t="s">
        <v>2148</v>
      </c>
      <c r="C135" s="12" t="s">
        <v>2149</v>
      </c>
      <c r="D135" s="20"/>
      <c r="E135" s="12"/>
      <c r="F135" s="12"/>
      <c r="G135" s="12">
        <v>53.0</v>
      </c>
      <c r="H135" s="12"/>
      <c r="I135" s="12"/>
      <c r="J135" s="12"/>
      <c r="K135" s="12"/>
      <c r="L135" s="12"/>
      <c r="M135" s="12"/>
      <c r="N135" s="12"/>
      <c r="O135" s="12"/>
      <c r="P135" s="12"/>
      <c r="Q135" s="18"/>
      <c r="R135" s="18" t="s">
        <v>2150</v>
      </c>
      <c r="S135" s="19" t="s">
        <v>2152</v>
      </c>
      <c r="T135" s="12"/>
      <c r="U135" s="11"/>
      <c r="V135" s="11"/>
      <c r="W135" s="11"/>
      <c r="X135" s="11"/>
      <c r="Y135" s="11"/>
    </row>
    <row r="136">
      <c r="A136" s="11"/>
      <c r="B136" s="12" t="s">
        <v>388</v>
      </c>
      <c r="C136" s="12" t="s">
        <v>867</v>
      </c>
      <c r="D136" s="20"/>
      <c r="E136" s="12"/>
      <c r="F136" s="12"/>
      <c r="G136" s="12"/>
      <c r="H136" s="12">
        <v>26.0</v>
      </c>
      <c r="I136" s="12"/>
      <c r="J136" s="12"/>
      <c r="K136" s="12"/>
      <c r="L136" s="12"/>
      <c r="M136" s="12"/>
      <c r="N136" s="12"/>
      <c r="O136" s="12"/>
      <c r="P136" s="12"/>
      <c r="Q136" s="18"/>
      <c r="R136" s="18" t="s">
        <v>1959</v>
      </c>
      <c r="S136" s="19" t="s">
        <v>390</v>
      </c>
      <c r="T136" s="11"/>
      <c r="U136" s="11"/>
      <c r="V136" s="11"/>
      <c r="W136" s="11"/>
      <c r="X136" s="11"/>
    </row>
    <row r="137">
      <c r="A137" s="11"/>
      <c r="B137" s="12" t="s">
        <v>1960</v>
      </c>
      <c r="C137" s="12" t="s">
        <v>1816</v>
      </c>
      <c r="D137" s="20"/>
      <c r="E137" s="12"/>
      <c r="F137" s="12"/>
      <c r="G137" s="12">
        <v>59.0</v>
      </c>
      <c r="H137" s="12"/>
      <c r="I137" s="12"/>
      <c r="J137" s="12"/>
      <c r="K137" s="12"/>
      <c r="L137" s="12"/>
      <c r="M137" s="12"/>
      <c r="N137" s="12"/>
      <c r="O137" s="12"/>
      <c r="P137" s="12"/>
      <c r="Q137" s="18"/>
      <c r="R137" s="18" t="s">
        <v>1962</v>
      </c>
      <c r="S137" s="19" t="s">
        <v>1963</v>
      </c>
      <c r="T137" s="12"/>
      <c r="U137" s="11"/>
      <c r="V137" s="11"/>
      <c r="W137" s="11"/>
      <c r="X137" s="11"/>
      <c r="Y137" s="11"/>
    </row>
    <row r="138">
      <c r="A138" s="3" t="s">
        <v>1563</v>
      </c>
      <c r="B138" s="11"/>
      <c r="C138" s="11"/>
      <c r="D138" s="20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3"/>
      <c r="R138" s="13"/>
      <c r="S138" s="22"/>
      <c r="T138" s="11"/>
      <c r="U138" s="11"/>
      <c r="V138" s="11"/>
      <c r="W138" s="11"/>
      <c r="X138" s="11"/>
    </row>
    <row r="139">
      <c r="A139" s="11"/>
      <c r="B139" s="12" t="s">
        <v>2159</v>
      </c>
      <c r="C139" s="12" t="s">
        <v>1140</v>
      </c>
      <c r="D139" s="20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8"/>
      <c r="R139" s="18" t="s">
        <v>2160</v>
      </c>
      <c r="S139" s="19" t="s">
        <v>2161</v>
      </c>
      <c r="T139" s="11"/>
      <c r="U139" s="11"/>
      <c r="V139" s="11"/>
      <c r="W139" s="11"/>
      <c r="X139" s="11"/>
    </row>
    <row r="140">
      <c r="A140" s="11"/>
      <c r="B140" s="12" t="s">
        <v>1574</v>
      </c>
      <c r="C140" s="12" t="s">
        <v>2162</v>
      </c>
      <c r="D140" s="20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8"/>
      <c r="R140" s="18" t="s">
        <v>2163</v>
      </c>
      <c r="S140" s="19" t="s">
        <v>1577</v>
      </c>
      <c r="T140" s="11"/>
      <c r="U140" s="11"/>
      <c r="V140" s="11"/>
      <c r="W140" s="11"/>
      <c r="X140" s="11"/>
    </row>
    <row r="141">
      <c r="A141" s="11"/>
      <c r="B141" s="12" t="s">
        <v>2165</v>
      </c>
      <c r="C141" s="12" t="s">
        <v>916</v>
      </c>
      <c r="D141" s="20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8"/>
      <c r="R141" s="18" t="s">
        <v>2166</v>
      </c>
      <c r="S141" s="19" t="s">
        <v>2167</v>
      </c>
      <c r="T141" s="11"/>
      <c r="U141" s="11"/>
      <c r="V141" s="11"/>
      <c r="W141" s="11"/>
      <c r="X141" s="11"/>
    </row>
    <row r="142">
      <c r="A142" s="11"/>
      <c r="B142" s="12" t="s">
        <v>2168</v>
      </c>
      <c r="C142" s="12" t="s">
        <v>45</v>
      </c>
      <c r="D142" s="20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8"/>
      <c r="R142" s="18" t="s">
        <v>2169</v>
      </c>
      <c r="S142" s="19" t="s">
        <v>2170</v>
      </c>
      <c r="T142" s="11"/>
      <c r="U142" s="11"/>
      <c r="V142" s="11"/>
      <c r="W142" s="11"/>
      <c r="X142" s="11"/>
    </row>
    <row r="143">
      <c r="A143" s="11"/>
      <c r="B143" s="12"/>
      <c r="C143" s="12"/>
      <c r="D143" s="20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8"/>
      <c r="R143" s="18"/>
      <c r="S143" s="38"/>
      <c r="T143" s="11"/>
      <c r="U143" s="11"/>
      <c r="V143" s="11"/>
      <c r="W143" s="11"/>
      <c r="X143" s="11"/>
    </row>
    <row r="144">
      <c r="A144" s="1" t="s">
        <v>0</v>
      </c>
      <c r="B144" s="2" t="s">
        <v>1</v>
      </c>
      <c r="C144" s="2" t="s">
        <v>2</v>
      </c>
      <c r="D144" s="74"/>
      <c r="E144" s="2" t="s">
        <v>4</v>
      </c>
      <c r="F144" s="3" t="s">
        <v>5</v>
      </c>
      <c r="G144" s="3" t="s">
        <v>1653</v>
      </c>
      <c r="H144" s="3" t="s">
        <v>7</v>
      </c>
      <c r="I144" s="3" t="s">
        <v>8</v>
      </c>
      <c r="J144" s="2" t="s">
        <v>9</v>
      </c>
      <c r="K144" s="3" t="s">
        <v>10</v>
      </c>
      <c r="L144" s="3" t="s">
        <v>11</v>
      </c>
      <c r="M144" s="4" t="s">
        <v>12</v>
      </c>
      <c r="N144" s="5" t="s">
        <v>13</v>
      </c>
      <c r="O144" s="6" t="s">
        <v>14</v>
      </c>
      <c r="P144" s="7" t="s">
        <v>15</v>
      </c>
      <c r="Q144" s="3" t="s">
        <v>16</v>
      </c>
      <c r="R144" s="3" t="s">
        <v>17</v>
      </c>
      <c r="S144" s="42" t="s">
        <v>18</v>
      </c>
      <c r="T144" s="2"/>
      <c r="U144" s="43"/>
      <c r="V144" s="39"/>
      <c r="W144" s="39"/>
      <c r="X144" s="39"/>
    </row>
    <row r="145">
      <c r="A145" s="44" t="s">
        <v>419</v>
      </c>
      <c r="B145" s="24"/>
      <c r="C145" s="24"/>
      <c r="D145" s="20"/>
      <c r="E145" s="24"/>
      <c r="F145" s="24"/>
      <c r="G145" s="20"/>
      <c r="H145" s="24"/>
      <c r="I145" s="24"/>
      <c r="J145" s="24"/>
      <c r="K145" s="24"/>
      <c r="L145" s="24"/>
      <c r="M145" s="24"/>
      <c r="N145" s="24"/>
      <c r="O145" s="24"/>
      <c r="P145" s="24"/>
      <c r="Q145" s="25"/>
      <c r="R145" s="25"/>
      <c r="S145" s="38"/>
      <c r="T145" s="24"/>
      <c r="U145" s="45"/>
      <c r="V145" s="24"/>
      <c r="W145" s="24"/>
      <c r="X145" s="46"/>
    </row>
    <row r="146">
      <c r="A146" s="11"/>
      <c r="B146" s="24" t="s">
        <v>2012</v>
      </c>
      <c r="C146" s="24" t="s">
        <v>45</v>
      </c>
      <c r="D146" s="20">
        <f t="shared" ref="D146:D159" si="12">ROUND((E146*0.05)+(F146*1)+(G146*1.21)+(H146*0.35)+(I146*0.49)+(J146*0)+(K146*1.7)+(L146*0.87)+(M146*16)+(N146*10)+(O146*10)+(P146*10), 2)</f>
        <v>473.15</v>
      </c>
      <c r="E146" s="24">
        <v>28.0</v>
      </c>
      <c r="F146" s="24">
        <v>18.0</v>
      </c>
      <c r="G146" s="24">
        <v>375.0</v>
      </c>
      <c r="H146" s="24"/>
      <c r="I146" s="24"/>
      <c r="J146" s="24"/>
      <c r="K146" s="24"/>
      <c r="L146" s="24"/>
      <c r="M146" s="24"/>
      <c r="N146" s="24"/>
      <c r="O146" s="24"/>
      <c r="P146" s="24"/>
      <c r="Q146" s="25"/>
      <c r="R146" s="25" t="s">
        <v>421</v>
      </c>
      <c r="S146" s="19" t="s">
        <v>2013</v>
      </c>
      <c r="T146" s="24"/>
      <c r="U146" s="24"/>
      <c r="V146" s="24"/>
      <c r="W146" s="24"/>
      <c r="X146" s="46"/>
    </row>
    <row r="147">
      <c r="A147" s="11"/>
      <c r="B147" s="24" t="s">
        <v>2014</v>
      </c>
      <c r="C147" s="24" t="s">
        <v>896</v>
      </c>
      <c r="D147" s="20">
        <f t="shared" si="12"/>
        <v>415.47</v>
      </c>
      <c r="E147" s="24"/>
      <c r="F147" s="24">
        <v>20.0</v>
      </c>
      <c r="G147" s="24">
        <v>317.0</v>
      </c>
      <c r="H147" s="24"/>
      <c r="I147" s="24"/>
      <c r="J147" s="24"/>
      <c r="K147" s="24">
        <v>7.0</v>
      </c>
      <c r="L147" s="24"/>
      <c r="M147" s="24"/>
      <c r="N147" s="24"/>
      <c r="O147" s="24"/>
      <c r="P147" s="24"/>
      <c r="Q147" s="25"/>
      <c r="R147" s="25"/>
      <c r="S147" s="19" t="s">
        <v>2015</v>
      </c>
      <c r="T147" s="24"/>
      <c r="U147" s="24"/>
      <c r="V147" s="24"/>
      <c r="W147" s="24"/>
      <c r="X147" s="46"/>
    </row>
    <row r="148">
      <c r="A148" s="11"/>
      <c r="B148" s="24" t="s">
        <v>2017</v>
      </c>
      <c r="C148" s="24" t="s">
        <v>288</v>
      </c>
      <c r="D148" s="20">
        <f t="shared" si="12"/>
        <v>400.57</v>
      </c>
      <c r="E148" s="24">
        <v>24.0</v>
      </c>
      <c r="F148" s="24"/>
      <c r="G148" s="16">
        <v>317.0</v>
      </c>
      <c r="H148" s="24">
        <v>16.0</v>
      </c>
      <c r="I148" s="24"/>
      <c r="J148" s="24"/>
      <c r="K148" s="24">
        <v>6.0</v>
      </c>
      <c r="L148" s="24"/>
      <c r="M148" s="24"/>
      <c r="N148" s="24"/>
      <c r="O148" s="24"/>
      <c r="P148" s="24"/>
      <c r="Q148" s="25"/>
      <c r="R148" s="25"/>
      <c r="S148" s="19" t="s">
        <v>2019</v>
      </c>
      <c r="T148" s="24"/>
      <c r="U148" s="24"/>
      <c r="V148" s="24"/>
      <c r="W148" s="24"/>
      <c r="X148" s="46"/>
    </row>
    <row r="149">
      <c r="A149" s="11"/>
      <c r="B149" s="24" t="s">
        <v>2020</v>
      </c>
      <c r="C149" s="24" t="s">
        <v>96</v>
      </c>
      <c r="D149" s="20">
        <f t="shared" si="12"/>
        <v>390.39</v>
      </c>
      <c r="E149" s="24"/>
      <c r="F149" s="24">
        <v>15.0</v>
      </c>
      <c r="G149" s="24">
        <v>299.0</v>
      </c>
      <c r="H149" s="24"/>
      <c r="I149" s="24"/>
      <c r="J149" s="24"/>
      <c r="K149" s="24">
        <v>8.0</v>
      </c>
      <c r="L149" s="24"/>
      <c r="M149" s="24"/>
      <c r="N149" s="24"/>
      <c r="O149" s="24"/>
      <c r="P149" s="24"/>
      <c r="Q149" s="25"/>
      <c r="R149" s="25"/>
      <c r="S149" s="19" t="s">
        <v>2021</v>
      </c>
      <c r="T149" s="24"/>
      <c r="U149" s="24"/>
      <c r="V149" s="24"/>
      <c r="W149" s="24"/>
      <c r="X149" s="46"/>
    </row>
    <row r="150">
      <c r="A150" s="11"/>
      <c r="B150" s="24" t="s">
        <v>2022</v>
      </c>
      <c r="C150" s="24" t="s">
        <v>2023</v>
      </c>
      <c r="D150" s="20">
        <f t="shared" si="12"/>
        <v>387.99</v>
      </c>
      <c r="E150" s="24">
        <v>12.0</v>
      </c>
      <c r="F150" s="24">
        <v>12.0</v>
      </c>
      <c r="G150" s="24">
        <v>299.0</v>
      </c>
      <c r="H150" s="24"/>
      <c r="I150" s="24"/>
      <c r="J150" s="24"/>
      <c r="K150" s="24">
        <v>8.0</v>
      </c>
      <c r="L150" s="24"/>
      <c r="M150" s="24"/>
      <c r="N150" s="24"/>
      <c r="O150" s="24"/>
      <c r="P150" s="24"/>
      <c r="Q150" s="25"/>
      <c r="R150" s="25"/>
      <c r="S150" s="19" t="s">
        <v>2024</v>
      </c>
      <c r="T150" s="24"/>
      <c r="U150" s="24"/>
      <c r="V150" s="24"/>
      <c r="W150" s="24"/>
      <c r="X150" s="46"/>
    </row>
    <row r="151">
      <c r="A151" s="11"/>
      <c r="B151" s="24" t="s">
        <v>2027</v>
      </c>
      <c r="C151" s="24" t="s">
        <v>108</v>
      </c>
      <c r="D151" s="20">
        <f t="shared" si="12"/>
        <v>312.18</v>
      </c>
      <c r="E151" s="24"/>
      <c r="F151" s="24">
        <v>16.0</v>
      </c>
      <c r="G151" s="16">
        <v>227.0</v>
      </c>
      <c r="H151" s="24"/>
      <c r="I151" s="24"/>
      <c r="J151" s="24"/>
      <c r="K151" s="24">
        <v>6.0</v>
      </c>
      <c r="L151" s="24">
        <v>13.0</v>
      </c>
      <c r="M151" s="24"/>
      <c r="N151" s="24"/>
      <c r="O151" s="24"/>
      <c r="P151" s="24"/>
      <c r="Q151" s="25"/>
      <c r="R151" s="25"/>
      <c r="S151" s="19" t="s">
        <v>2028</v>
      </c>
      <c r="T151" s="24"/>
      <c r="U151" s="24"/>
      <c r="V151" s="24"/>
      <c r="W151" s="24"/>
      <c r="X151" s="46"/>
    </row>
    <row r="152">
      <c r="A152" s="11"/>
      <c r="B152" s="24" t="s">
        <v>2025</v>
      </c>
      <c r="C152" s="24" t="s">
        <v>1230</v>
      </c>
      <c r="D152" s="20">
        <f t="shared" si="12"/>
        <v>304.98</v>
      </c>
      <c r="E152" s="24">
        <v>13.0</v>
      </c>
      <c r="F152" s="24">
        <v>14.0</v>
      </c>
      <c r="G152" s="16">
        <v>227.0</v>
      </c>
      <c r="H152" s="24"/>
      <c r="I152" s="24"/>
      <c r="J152" s="24"/>
      <c r="K152" s="24"/>
      <c r="L152" s="24">
        <v>18.0</v>
      </c>
      <c r="M152" s="24"/>
      <c r="N152" s="24"/>
      <c r="O152" s="24"/>
      <c r="P152" s="24"/>
      <c r="Q152" s="25"/>
      <c r="R152" s="25"/>
      <c r="S152" s="19" t="s">
        <v>2026</v>
      </c>
      <c r="T152" s="24"/>
      <c r="U152" s="24"/>
      <c r="V152" s="24"/>
      <c r="W152" s="24"/>
      <c r="X152" s="46"/>
    </row>
    <row r="153">
      <c r="A153" s="11"/>
      <c r="B153" s="24" t="s">
        <v>2029</v>
      </c>
      <c r="C153" s="24" t="s">
        <v>463</v>
      </c>
      <c r="D153" s="20">
        <f t="shared" si="12"/>
        <v>299.87</v>
      </c>
      <c r="E153" s="24">
        <v>12.0</v>
      </c>
      <c r="F153" s="24">
        <v>11.0</v>
      </c>
      <c r="G153" s="16">
        <v>227.0</v>
      </c>
      <c r="H153" s="24"/>
      <c r="I153" s="24"/>
      <c r="J153" s="24"/>
      <c r="K153" s="24">
        <v>8.0</v>
      </c>
      <c r="L153" s="24"/>
      <c r="M153" s="24"/>
      <c r="N153" s="24"/>
      <c r="O153" s="24"/>
      <c r="P153" s="24"/>
      <c r="Q153" s="25"/>
      <c r="R153" s="25"/>
      <c r="S153" s="19" t="s">
        <v>2030</v>
      </c>
      <c r="T153" s="24"/>
      <c r="U153" s="24"/>
      <c r="V153" s="24"/>
      <c r="W153" s="24"/>
      <c r="X153" s="46"/>
    </row>
    <row r="154">
      <c r="A154" s="11"/>
      <c r="B154" s="24" t="s">
        <v>2031</v>
      </c>
      <c r="C154" s="24" t="s">
        <v>96</v>
      </c>
      <c r="D154" s="20">
        <f t="shared" si="12"/>
        <v>293.37</v>
      </c>
      <c r="E154" s="24"/>
      <c r="F154" s="24"/>
      <c r="G154" s="24">
        <v>227.0</v>
      </c>
      <c r="H154" s="24"/>
      <c r="I154" s="24"/>
      <c r="J154" s="24"/>
      <c r="K154" s="24">
        <v>11.0</v>
      </c>
      <c r="L154" s="24"/>
      <c r="M154" s="24"/>
      <c r="N154" s="24"/>
      <c r="O154" s="24"/>
      <c r="P154" s="24"/>
      <c r="Q154" s="25"/>
      <c r="R154" s="25"/>
      <c r="S154" s="19" t="s">
        <v>2032</v>
      </c>
      <c r="T154" s="24"/>
      <c r="U154" s="24"/>
      <c r="V154" s="24"/>
      <c r="W154" s="24"/>
      <c r="X154" s="46"/>
    </row>
    <row r="155">
      <c r="A155" s="11"/>
      <c r="B155" s="24" t="s">
        <v>2037</v>
      </c>
      <c r="C155" s="24" t="s">
        <v>2038</v>
      </c>
      <c r="D155" s="20">
        <f t="shared" si="12"/>
        <v>275.87</v>
      </c>
      <c r="E155" s="24">
        <v>24.0</v>
      </c>
      <c r="F155" s="24"/>
      <c r="G155" s="16">
        <v>227.0</v>
      </c>
      <c r="H155" s="24"/>
      <c r="I155" s="24"/>
      <c r="J155" s="24"/>
      <c r="K155" s="24"/>
      <c r="L155" s="24"/>
      <c r="M155" s="24"/>
      <c r="N155" s="24"/>
      <c r="O155" s="24"/>
      <c r="P155" s="24"/>
      <c r="Q155" s="25"/>
      <c r="R155" s="25" t="s">
        <v>122</v>
      </c>
      <c r="S155" s="19" t="s">
        <v>2039</v>
      </c>
      <c r="T155" s="24"/>
      <c r="U155" s="24"/>
      <c r="V155" s="24"/>
      <c r="W155" s="24"/>
      <c r="X155" s="46"/>
    </row>
    <row r="156">
      <c r="A156" s="11"/>
      <c r="B156" s="24" t="s">
        <v>2042</v>
      </c>
      <c r="C156" s="24" t="s">
        <v>564</v>
      </c>
      <c r="D156" s="20">
        <f t="shared" si="12"/>
        <v>275.62</v>
      </c>
      <c r="E156" s="24">
        <v>19.0</v>
      </c>
      <c r="F156" s="24"/>
      <c r="G156" s="16">
        <v>227.0</v>
      </c>
      <c r="H156" s="24"/>
      <c r="I156" s="24"/>
      <c r="J156" s="24"/>
      <c r="K156" s="24"/>
      <c r="L156" s="24"/>
      <c r="M156" s="24"/>
      <c r="N156" s="24"/>
      <c r="O156" s="24"/>
      <c r="P156" s="24"/>
      <c r="Q156" s="25"/>
      <c r="R156" s="25" t="s">
        <v>122</v>
      </c>
      <c r="S156" s="19" t="s">
        <v>2043</v>
      </c>
      <c r="T156" s="24"/>
      <c r="U156" s="24"/>
      <c r="V156" s="24"/>
      <c r="W156" s="24"/>
      <c r="X156" s="46"/>
    </row>
    <row r="157">
      <c r="A157" s="11"/>
      <c r="B157" s="24" t="s">
        <v>2047</v>
      </c>
      <c r="C157" s="24" t="s">
        <v>2048</v>
      </c>
      <c r="D157" s="20">
        <f t="shared" si="12"/>
        <v>262.04</v>
      </c>
      <c r="E157" s="24">
        <v>10.0</v>
      </c>
      <c r="F157" s="24">
        <v>20.0</v>
      </c>
      <c r="G157" s="24">
        <v>194.0</v>
      </c>
      <c r="H157" s="24"/>
      <c r="I157" s="24"/>
      <c r="J157" s="24"/>
      <c r="K157" s="24">
        <v>4.0</v>
      </c>
      <c r="L157" s="24"/>
      <c r="M157" s="24"/>
      <c r="N157" s="24"/>
      <c r="O157" s="24"/>
      <c r="P157" s="24"/>
      <c r="Q157" s="25"/>
      <c r="R157" s="25"/>
      <c r="S157" s="19" t="s">
        <v>2049</v>
      </c>
      <c r="T157" s="24"/>
      <c r="U157" s="24"/>
      <c r="V157" s="24"/>
      <c r="W157" s="24"/>
      <c r="X157" s="46"/>
    </row>
    <row r="158">
      <c r="A158" s="11"/>
      <c r="B158" s="24" t="s">
        <v>2053</v>
      </c>
      <c r="C158" s="24" t="s">
        <v>2054</v>
      </c>
      <c r="D158" s="20">
        <f t="shared" si="12"/>
        <v>216.05</v>
      </c>
      <c r="E158" s="24">
        <v>19.0</v>
      </c>
      <c r="F158" s="24">
        <v>13.0</v>
      </c>
      <c r="G158" s="24">
        <v>160.0</v>
      </c>
      <c r="H158" s="24"/>
      <c r="I158" s="24"/>
      <c r="J158" s="24"/>
      <c r="K158" s="24">
        <v>5.0</v>
      </c>
      <c r="L158" s="24"/>
      <c r="M158" s="24"/>
      <c r="N158" s="24"/>
      <c r="O158" s="24"/>
      <c r="P158" s="24"/>
      <c r="Q158" s="25"/>
      <c r="R158" s="25"/>
      <c r="S158" s="19" t="s">
        <v>2055</v>
      </c>
      <c r="T158" s="24"/>
      <c r="U158" s="24"/>
      <c r="V158" s="24"/>
      <c r="W158" s="24"/>
      <c r="X158" s="46"/>
    </row>
    <row r="159">
      <c r="A159" s="11"/>
      <c r="B159" s="24" t="s">
        <v>2056</v>
      </c>
      <c r="C159" s="24" t="s">
        <v>2057</v>
      </c>
      <c r="D159" s="20">
        <f t="shared" si="12"/>
        <v>197.37</v>
      </c>
      <c r="E159" s="24">
        <v>18.0</v>
      </c>
      <c r="F159" s="24">
        <v>13.0</v>
      </c>
      <c r="G159" s="24">
        <v>143.0</v>
      </c>
      <c r="H159" s="24"/>
      <c r="I159" s="24"/>
      <c r="J159" s="24"/>
      <c r="K159" s="24"/>
      <c r="L159" s="24">
        <v>12.0</v>
      </c>
      <c r="M159" s="24"/>
      <c r="N159" s="24"/>
      <c r="O159" s="24"/>
      <c r="P159" s="24"/>
      <c r="Q159" s="25"/>
      <c r="R159" s="25"/>
      <c r="S159" s="19" t="s">
        <v>2058</v>
      </c>
      <c r="T159" s="24"/>
      <c r="U159" s="24"/>
      <c r="V159" s="24"/>
      <c r="W159" s="24"/>
      <c r="X159" s="46"/>
    </row>
    <row r="160">
      <c r="A160" s="3" t="s">
        <v>451</v>
      </c>
      <c r="B160" s="24"/>
      <c r="C160" s="24"/>
      <c r="D160" s="20"/>
      <c r="E160" s="24"/>
      <c r="F160" s="24"/>
      <c r="G160" s="16"/>
      <c r="H160" s="24"/>
      <c r="I160" s="24"/>
      <c r="J160" s="24"/>
      <c r="K160" s="24"/>
      <c r="L160" s="24"/>
      <c r="M160" s="24"/>
      <c r="N160" s="24"/>
      <c r="O160" s="24"/>
      <c r="P160" s="24"/>
      <c r="Q160" s="25"/>
      <c r="R160" s="25"/>
      <c r="S160" s="38"/>
      <c r="T160" s="24"/>
      <c r="U160" s="24"/>
      <c r="V160" s="24"/>
      <c r="W160" s="24"/>
      <c r="X160" s="46"/>
    </row>
    <row r="161">
      <c r="A161" s="11"/>
      <c r="B161" s="24" t="s">
        <v>2061</v>
      </c>
      <c r="C161" s="24" t="s">
        <v>353</v>
      </c>
      <c r="D161" s="20">
        <f t="shared" ref="D161:D167" si="13">ROUND((E161*0.05)+(F161*1)+(G161*1.21)+(H161*0.35)+(I161*0.49)+(J161*0)+(K161*1.7)+(L161*0.87)+(M161*16)+(N161*10)+(O161*10)+(P161*10), 2)</f>
        <v>103.88</v>
      </c>
      <c r="E161" s="24"/>
      <c r="F161" s="24">
        <v>16.0</v>
      </c>
      <c r="G161" s="24">
        <v>64.0</v>
      </c>
      <c r="H161" s="24"/>
      <c r="I161" s="24"/>
      <c r="J161" s="24"/>
      <c r="K161" s="24"/>
      <c r="L161" s="24">
        <v>12.0</v>
      </c>
      <c r="M161" s="24"/>
      <c r="N161" s="24"/>
      <c r="O161" s="24"/>
      <c r="P161" s="24"/>
      <c r="Q161" s="25"/>
      <c r="R161" s="25"/>
      <c r="S161" s="19" t="s">
        <v>2062</v>
      </c>
      <c r="T161" s="24"/>
      <c r="U161" s="24"/>
      <c r="V161" s="24"/>
      <c r="W161" s="24"/>
      <c r="X161" s="46"/>
    </row>
    <row r="162">
      <c r="A162" s="11"/>
      <c r="B162" s="24" t="s">
        <v>2063</v>
      </c>
      <c r="C162" s="24" t="s">
        <v>98</v>
      </c>
      <c r="D162" s="20">
        <f t="shared" si="13"/>
        <v>100.95</v>
      </c>
      <c r="E162" s="24"/>
      <c r="F162" s="24"/>
      <c r="G162" s="24">
        <v>75.0</v>
      </c>
      <c r="H162" s="24"/>
      <c r="I162" s="24"/>
      <c r="J162" s="24"/>
      <c r="K162" s="24">
        <v>6.0</v>
      </c>
      <c r="L162" s="24"/>
      <c r="M162" s="24"/>
      <c r="N162" s="24"/>
      <c r="O162" s="24"/>
      <c r="P162" s="24"/>
      <c r="Q162" s="25"/>
      <c r="R162" s="25"/>
      <c r="S162" s="19" t="s">
        <v>2065</v>
      </c>
      <c r="T162" s="24"/>
      <c r="U162" s="24"/>
      <c r="V162" s="24"/>
      <c r="W162" s="24"/>
      <c r="X162" s="46"/>
    </row>
    <row r="163">
      <c r="A163" s="11"/>
      <c r="B163" s="24" t="s">
        <v>2077</v>
      </c>
      <c r="C163" s="24" t="s">
        <v>216</v>
      </c>
      <c r="D163" s="20">
        <f t="shared" si="13"/>
        <v>83.29</v>
      </c>
      <c r="E163" s="24"/>
      <c r="F163" s="24"/>
      <c r="G163" s="16">
        <v>59.0</v>
      </c>
      <c r="H163" s="24"/>
      <c r="I163" s="24"/>
      <c r="J163" s="24"/>
      <c r="K163" s="24">
        <v>7.0</v>
      </c>
      <c r="L163" s="24"/>
      <c r="M163" s="24"/>
      <c r="N163" s="24"/>
      <c r="O163" s="24"/>
      <c r="P163" s="24"/>
      <c r="Q163" s="25"/>
      <c r="R163" s="25"/>
      <c r="S163" s="19" t="s">
        <v>2078</v>
      </c>
      <c r="T163" s="24"/>
      <c r="U163" s="24"/>
      <c r="V163" s="24"/>
      <c r="W163" s="24"/>
      <c r="X163" s="46"/>
    </row>
    <row r="164">
      <c r="A164" s="11"/>
      <c r="B164" s="24" t="s">
        <v>2067</v>
      </c>
      <c r="C164" s="24" t="s">
        <v>321</v>
      </c>
      <c r="D164" s="20">
        <f t="shared" si="13"/>
        <v>80.6</v>
      </c>
      <c r="E164" s="24"/>
      <c r="F164" s="24">
        <v>22.0</v>
      </c>
      <c r="G164" s="16">
        <v>40.0</v>
      </c>
      <c r="H164" s="24"/>
      <c r="I164" s="24"/>
      <c r="J164" s="24"/>
      <c r="K164" s="24">
        <v>6.0</v>
      </c>
      <c r="L164" s="24"/>
      <c r="M164" s="24"/>
      <c r="N164" s="24"/>
      <c r="O164" s="24"/>
      <c r="P164" s="24"/>
      <c r="Q164" s="25"/>
      <c r="R164" s="25"/>
      <c r="S164" s="19" t="s">
        <v>2069</v>
      </c>
      <c r="T164" s="24"/>
      <c r="U164" s="24"/>
      <c r="V164" s="24"/>
      <c r="W164" s="24"/>
      <c r="X164" s="46"/>
    </row>
    <row r="165">
      <c r="A165" s="11"/>
      <c r="B165" s="24" t="s">
        <v>2073</v>
      </c>
      <c r="C165" s="24" t="s">
        <v>1144</v>
      </c>
      <c r="D165" s="20">
        <f t="shared" si="13"/>
        <v>80.18</v>
      </c>
      <c r="E165" s="24">
        <v>12.0</v>
      </c>
      <c r="F165" s="24">
        <v>10.0</v>
      </c>
      <c r="G165" s="24">
        <v>46.0</v>
      </c>
      <c r="H165" s="24"/>
      <c r="I165" s="24"/>
      <c r="J165" s="24"/>
      <c r="K165" s="24"/>
      <c r="L165" s="24">
        <v>16.0</v>
      </c>
      <c r="M165" s="24"/>
      <c r="N165" s="24"/>
      <c r="O165" s="24"/>
      <c r="P165" s="24"/>
      <c r="Q165" s="25"/>
      <c r="R165" s="25"/>
      <c r="S165" s="19" t="s">
        <v>2075</v>
      </c>
      <c r="T165" s="24"/>
      <c r="U165" s="24"/>
      <c r="V165" s="24"/>
      <c r="W165" s="24"/>
      <c r="X165" s="46"/>
    </row>
    <row r="166">
      <c r="A166" s="11"/>
      <c r="B166" s="24" t="s">
        <v>2079</v>
      </c>
      <c r="C166" s="24" t="s">
        <v>397</v>
      </c>
      <c r="D166" s="20">
        <f t="shared" si="13"/>
        <v>71.35</v>
      </c>
      <c r="E166" s="24">
        <v>16.0</v>
      </c>
      <c r="F166" s="24">
        <v>18.0</v>
      </c>
      <c r="G166" s="24">
        <v>35.0</v>
      </c>
      <c r="H166" s="24"/>
      <c r="I166" s="24"/>
      <c r="J166" s="24"/>
      <c r="K166" s="24">
        <v>6.0</v>
      </c>
      <c r="L166" s="24"/>
      <c r="M166" s="24"/>
      <c r="N166" s="24"/>
      <c r="O166" s="24"/>
      <c r="P166" s="24"/>
      <c r="Q166" s="25"/>
      <c r="R166" s="25"/>
      <c r="S166" s="19" t="s">
        <v>2080</v>
      </c>
      <c r="T166" s="24"/>
      <c r="U166" s="46"/>
      <c r="V166" s="24"/>
      <c r="W166" s="24"/>
      <c r="X166" s="46"/>
    </row>
    <row r="167">
      <c r="A167" s="11"/>
      <c r="B167" s="24" t="s">
        <v>2082</v>
      </c>
      <c r="C167" s="24" t="s">
        <v>2083</v>
      </c>
      <c r="D167" s="20">
        <f t="shared" si="13"/>
        <v>56.59</v>
      </c>
      <c r="E167" s="24"/>
      <c r="F167" s="24">
        <v>13.0</v>
      </c>
      <c r="G167" s="16">
        <v>29.0</v>
      </c>
      <c r="H167" s="24"/>
      <c r="I167" s="24"/>
      <c r="J167" s="24"/>
      <c r="K167" s="24">
        <v>5.0</v>
      </c>
      <c r="L167" s="24"/>
      <c r="M167" s="24"/>
      <c r="N167" s="24"/>
      <c r="O167" s="24"/>
      <c r="P167" s="24"/>
      <c r="Q167" s="25"/>
      <c r="R167" s="25"/>
      <c r="S167" s="19" t="s">
        <v>2085</v>
      </c>
      <c r="T167" s="24"/>
      <c r="U167" s="24"/>
      <c r="V167" s="24"/>
      <c r="W167" s="24"/>
      <c r="X167" s="46"/>
    </row>
    <row r="168">
      <c r="A168" s="11"/>
      <c r="B168" s="24"/>
      <c r="C168" s="24"/>
      <c r="D168" s="20"/>
      <c r="E168" s="24"/>
      <c r="F168" s="24"/>
      <c r="G168" s="16"/>
      <c r="H168" s="24"/>
      <c r="I168" s="24"/>
      <c r="J168" s="24"/>
      <c r="K168" s="24"/>
      <c r="L168" s="24"/>
      <c r="M168" s="24"/>
      <c r="N168" s="24"/>
      <c r="O168" s="24"/>
      <c r="P168" s="24"/>
      <c r="Q168" s="25"/>
      <c r="R168" s="25"/>
      <c r="S168" s="38"/>
      <c r="T168" s="24"/>
      <c r="U168" s="24"/>
      <c r="V168" s="24"/>
      <c r="W168" s="24"/>
      <c r="X168" s="46"/>
    </row>
    <row r="169">
      <c r="A169" s="1" t="s">
        <v>0</v>
      </c>
      <c r="B169" s="2" t="s">
        <v>1</v>
      </c>
      <c r="C169" s="2" t="s">
        <v>2</v>
      </c>
      <c r="D169" s="3" t="s">
        <v>594</v>
      </c>
      <c r="E169" s="2" t="s">
        <v>4</v>
      </c>
      <c r="F169" s="3" t="s">
        <v>5</v>
      </c>
      <c r="G169" s="3" t="s">
        <v>1653</v>
      </c>
      <c r="H169" s="3" t="s">
        <v>7</v>
      </c>
      <c r="I169" s="3" t="s">
        <v>8</v>
      </c>
      <c r="J169" s="2" t="s">
        <v>9</v>
      </c>
      <c r="K169" s="3" t="s">
        <v>10</v>
      </c>
      <c r="L169" s="3" t="s">
        <v>11</v>
      </c>
      <c r="M169" s="4" t="s">
        <v>12</v>
      </c>
      <c r="N169" s="5" t="s">
        <v>13</v>
      </c>
      <c r="O169" s="6" t="s">
        <v>14</v>
      </c>
      <c r="P169" s="7" t="s">
        <v>15</v>
      </c>
      <c r="Q169" s="3" t="s">
        <v>16</v>
      </c>
      <c r="R169" s="3" t="s">
        <v>17</v>
      </c>
      <c r="S169" s="42" t="s">
        <v>18</v>
      </c>
      <c r="T169" s="47"/>
      <c r="U169" s="47"/>
      <c r="V169" s="47"/>
      <c r="W169" s="47"/>
      <c r="X169" s="47"/>
      <c r="Y169" s="50"/>
      <c r="Z169" s="50"/>
    </row>
    <row r="170">
      <c r="A170" s="44" t="s">
        <v>468</v>
      </c>
      <c r="B170" s="24"/>
      <c r="C170" s="24"/>
      <c r="D170" s="20"/>
      <c r="E170" s="51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5"/>
      <c r="R170" s="24"/>
      <c r="S170" s="38"/>
      <c r="T170" s="24"/>
      <c r="U170" s="24"/>
      <c r="V170" s="24"/>
      <c r="W170" s="24"/>
      <c r="X170" s="46"/>
    </row>
    <row r="171" ht="14.25" customHeight="1">
      <c r="A171" s="29"/>
      <c r="B171" s="16" t="s">
        <v>2086</v>
      </c>
      <c r="C171" s="16" t="s">
        <v>1710</v>
      </c>
      <c r="D171" s="20">
        <f t="shared" ref="D171:D179" si="14">ROUND((E171*0.05)+(F171*1)+(G171*1.21)+(H171*0.35)+(I171*0.49)+(J171*0)+(K171*1.7)+(L171*0.87)+(M171*16)+(N171*10)+(O171*10)+(P171*10), 2)</f>
        <v>343.04</v>
      </c>
      <c r="E171" s="16">
        <v>27.0</v>
      </c>
      <c r="F171" s="16">
        <v>27.0</v>
      </c>
      <c r="G171" s="16">
        <v>227.0</v>
      </c>
      <c r="H171" s="16"/>
      <c r="I171" s="16"/>
      <c r="J171" s="16"/>
      <c r="K171" s="16"/>
      <c r="L171" s="16">
        <v>46.0</v>
      </c>
      <c r="M171" s="16"/>
      <c r="N171" s="16"/>
      <c r="O171" s="16"/>
      <c r="P171" s="16"/>
      <c r="Q171" s="28"/>
      <c r="R171" s="28"/>
      <c r="S171" s="31" t="s">
        <v>2087</v>
      </c>
      <c r="T171" s="29"/>
      <c r="U171" s="29"/>
      <c r="V171" s="29"/>
      <c r="W171" s="29"/>
      <c r="X171" s="29"/>
      <c r="Y171" s="29"/>
      <c r="Z171" s="29"/>
    </row>
    <row r="172">
      <c r="A172" s="55"/>
      <c r="B172" s="24" t="s">
        <v>2090</v>
      </c>
      <c r="C172" s="24" t="s">
        <v>374</v>
      </c>
      <c r="D172" s="20">
        <f t="shared" si="14"/>
        <v>340.28</v>
      </c>
      <c r="E172" s="24">
        <v>28.0</v>
      </c>
      <c r="F172" s="24">
        <v>46.0</v>
      </c>
      <c r="G172" s="24">
        <v>228.0</v>
      </c>
      <c r="H172" s="24"/>
      <c r="I172" s="24"/>
      <c r="J172" s="24"/>
      <c r="K172" s="24">
        <v>10.0</v>
      </c>
      <c r="L172" s="24"/>
      <c r="M172" s="24"/>
      <c r="N172" s="24"/>
      <c r="O172" s="24"/>
      <c r="P172" s="24"/>
      <c r="Q172" s="25"/>
      <c r="R172" s="25"/>
      <c r="S172" s="19" t="s">
        <v>2092</v>
      </c>
      <c r="T172" s="24"/>
      <c r="U172" s="24"/>
      <c r="V172" s="24"/>
      <c r="W172" s="56"/>
      <c r="X172" s="57"/>
    </row>
    <row r="173">
      <c r="A173" s="54"/>
      <c r="B173" s="24" t="s">
        <v>2095</v>
      </c>
      <c r="C173" s="24" t="s">
        <v>292</v>
      </c>
      <c r="D173" s="20">
        <f t="shared" si="14"/>
        <v>329.92</v>
      </c>
      <c r="E173" s="24">
        <v>37.0</v>
      </c>
      <c r="F173" s="24">
        <v>33.0</v>
      </c>
      <c r="G173" s="24">
        <v>227.0</v>
      </c>
      <c r="H173" s="24"/>
      <c r="I173" s="24"/>
      <c r="J173" s="24"/>
      <c r="K173" s="24">
        <v>12.0</v>
      </c>
      <c r="L173" s="24"/>
      <c r="M173" s="24"/>
      <c r="N173" s="24"/>
      <c r="O173" s="24"/>
      <c r="P173" s="24"/>
      <c r="Q173" s="25"/>
      <c r="R173" s="25"/>
      <c r="S173" s="19" t="s">
        <v>2097</v>
      </c>
      <c r="T173" s="24"/>
      <c r="U173" s="24"/>
      <c r="V173" s="24"/>
      <c r="W173" s="12"/>
      <c r="X173" s="11"/>
    </row>
    <row r="174">
      <c r="A174" s="54"/>
      <c r="B174" s="58" t="s">
        <v>2098</v>
      </c>
      <c r="C174" s="24" t="s">
        <v>1639</v>
      </c>
      <c r="D174" s="20">
        <f t="shared" si="14"/>
        <v>305.53</v>
      </c>
      <c r="E174" s="24">
        <v>27.0</v>
      </c>
      <c r="F174" s="24">
        <v>40.0</v>
      </c>
      <c r="G174" s="24">
        <v>194.0</v>
      </c>
      <c r="H174" s="24">
        <v>17.0</v>
      </c>
      <c r="I174" s="24"/>
      <c r="J174" s="24"/>
      <c r="K174" s="24"/>
      <c r="L174" s="24">
        <v>27.0</v>
      </c>
      <c r="M174" s="24"/>
      <c r="N174" s="24"/>
      <c r="O174" s="24"/>
      <c r="P174" s="24"/>
      <c r="Q174" s="25"/>
      <c r="R174" s="25"/>
      <c r="S174" s="19" t="s">
        <v>2099</v>
      </c>
      <c r="T174" s="24"/>
      <c r="U174" s="24"/>
      <c r="V174" s="24"/>
      <c r="W174" s="24"/>
      <c r="X174" s="46"/>
      <c r="Y174" s="29"/>
      <c r="Z174" s="29"/>
    </row>
    <row r="175" ht="17.25" customHeight="1">
      <c r="A175" s="54"/>
      <c r="B175" s="24" t="s">
        <v>2100</v>
      </c>
      <c r="C175" s="24" t="s">
        <v>839</v>
      </c>
      <c r="D175" s="20">
        <f t="shared" si="14"/>
        <v>302.84</v>
      </c>
      <c r="E175" s="24">
        <v>27.0</v>
      </c>
      <c r="F175" s="24">
        <v>45.0</v>
      </c>
      <c r="G175" s="24">
        <v>194.0</v>
      </c>
      <c r="H175" s="24"/>
      <c r="I175" s="24"/>
      <c r="J175" s="24"/>
      <c r="K175" s="24"/>
      <c r="L175" s="24">
        <v>25.0</v>
      </c>
      <c r="M175" s="24"/>
      <c r="N175" s="24"/>
      <c r="O175" s="24"/>
      <c r="P175" s="24"/>
      <c r="Q175" s="25"/>
      <c r="R175" s="25"/>
      <c r="S175" s="19" t="s">
        <v>2101</v>
      </c>
      <c r="T175" s="24"/>
      <c r="U175" s="24"/>
      <c r="V175" s="24"/>
      <c r="W175" s="12"/>
      <c r="X175" s="11"/>
    </row>
    <row r="176">
      <c r="A176" s="54"/>
      <c r="B176" s="12" t="s">
        <v>2102</v>
      </c>
      <c r="C176" s="12" t="s">
        <v>96</v>
      </c>
      <c r="D176" s="20">
        <f t="shared" si="14"/>
        <v>301.24</v>
      </c>
      <c r="E176" s="12"/>
      <c r="F176" s="12">
        <v>23.0</v>
      </c>
      <c r="G176" s="12">
        <v>194.0</v>
      </c>
      <c r="H176" s="12"/>
      <c r="I176" s="12"/>
      <c r="J176" s="12"/>
      <c r="K176" s="12"/>
      <c r="L176" s="12">
        <v>50.0</v>
      </c>
      <c r="M176" s="12"/>
      <c r="N176" s="12"/>
      <c r="O176" s="12"/>
      <c r="P176" s="12"/>
      <c r="Q176" s="18"/>
      <c r="R176" s="18"/>
      <c r="S176" s="19" t="s">
        <v>2103</v>
      </c>
      <c r="T176" s="12"/>
      <c r="U176" s="12"/>
      <c r="V176" s="12"/>
      <c r="W176" s="16"/>
      <c r="X176" s="11"/>
    </row>
    <row r="177">
      <c r="A177" s="55"/>
      <c r="B177" s="24" t="s">
        <v>2104</v>
      </c>
      <c r="C177" s="24" t="s">
        <v>125</v>
      </c>
      <c r="D177" s="20">
        <f t="shared" si="14"/>
        <v>298.09</v>
      </c>
      <c r="E177" s="24">
        <v>27.0</v>
      </c>
      <c r="F177" s="24">
        <v>45.0</v>
      </c>
      <c r="G177" s="24">
        <v>194.0</v>
      </c>
      <c r="H177" s="24"/>
      <c r="I177" s="24"/>
      <c r="J177" s="24"/>
      <c r="K177" s="24">
        <v>10.0</v>
      </c>
      <c r="L177" s="24"/>
      <c r="M177" s="24"/>
      <c r="N177" s="24"/>
      <c r="O177" s="24"/>
      <c r="P177" s="24"/>
      <c r="Q177" s="25"/>
      <c r="R177" s="25"/>
      <c r="S177" s="19" t="s">
        <v>2105</v>
      </c>
      <c r="T177" s="24"/>
      <c r="U177" s="24"/>
      <c r="V177" s="24"/>
      <c r="W177" s="56"/>
      <c r="X177" s="57"/>
    </row>
    <row r="178">
      <c r="A178" s="52"/>
      <c r="B178" s="24" t="s">
        <v>469</v>
      </c>
      <c r="C178" s="24" t="s">
        <v>45</v>
      </c>
      <c r="D178" s="20">
        <f t="shared" si="14"/>
        <v>290.79</v>
      </c>
      <c r="E178" s="24">
        <v>48.0</v>
      </c>
      <c r="F178" s="24">
        <v>35.0</v>
      </c>
      <c r="G178" s="24">
        <v>199.0</v>
      </c>
      <c r="H178" s="24">
        <v>36.0</v>
      </c>
      <c r="I178" s="24"/>
      <c r="J178" s="24">
        <v>21.0</v>
      </c>
      <c r="K178" s="24"/>
      <c r="L178" s="24"/>
      <c r="M178" s="24"/>
      <c r="N178" s="24"/>
      <c r="O178" s="24"/>
      <c r="P178" s="24"/>
      <c r="Q178" s="25"/>
      <c r="R178" s="25" t="s">
        <v>470</v>
      </c>
      <c r="S178" s="19" t="s">
        <v>471</v>
      </c>
      <c r="T178" s="24"/>
      <c r="U178" s="24"/>
      <c r="V178" s="24"/>
      <c r="W178" s="27"/>
      <c r="X178" s="53"/>
    </row>
    <row r="179">
      <c r="A179" s="52"/>
      <c r="B179" s="24" t="s">
        <v>2108</v>
      </c>
      <c r="C179" s="24" t="s">
        <v>1885</v>
      </c>
      <c r="D179" s="20">
        <f t="shared" si="14"/>
        <v>234.13</v>
      </c>
      <c r="E179" s="24">
        <v>33.0</v>
      </c>
      <c r="F179" s="24">
        <v>29.0</v>
      </c>
      <c r="G179" s="24">
        <v>143.0</v>
      </c>
      <c r="H179" s="24"/>
      <c r="I179" s="24"/>
      <c r="J179" s="24"/>
      <c r="K179" s="24"/>
      <c r="L179" s="24">
        <v>35.0</v>
      </c>
      <c r="M179" s="24"/>
      <c r="N179" s="24"/>
      <c r="O179" s="24"/>
      <c r="P179" s="24"/>
      <c r="Q179" s="25"/>
      <c r="R179" s="25"/>
      <c r="S179" s="19" t="s">
        <v>2109</v>
      </c>
      <c r="T179" s="24"/>
      <c r="U179" s="24"/>
      <c r="V179" s="24"/>
      <c r="W179" s="27"/>
      <c r="X179" s="53"/>
    </row>
    <row r="180">
      <c r="A180" s="54"/>
      <c r="B180" s="24"/>
      <c r="C180" s="24"/>
      <c r="D180" s="20"/>
      <c r="E180" s="51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5"/>
      <c r="R180" s="25"/>
      <c r="S180" s="38"/>
      <c r="T180" s="24"/>
      <c r="U180" s="24"/>
      <c r="V180" s="24"/>
      <c r="W180" s="12"/>
      <c r="X180" s="11"/>
    </row>
    <row r="181">
      <c r="A181" s="54"/>
      <c r="B181" s="24"/>
      <c r="C181" s="24"/>
      <c r="D181" s="20"/>
      <c r="E181" s="51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5"/>
      <c r="R181" s="25"/>
      <c r="S181" s="38"/>
      <c r="T181" s="24"/>
      <c r="U181" s="24"/>
      <c r="V181" s="24"/>
      <c r="W181" s="24"/>
      <c r="X181" s="46"/>
    </row>
    <row r="182">
      <c r="A182" s="59"/>
      <c r="B182" s="60"/>
      <c r="C182" s="60"/>
      <c r="D182" s="20"/>
      <c r="E182" s="61"/>
      <c r="F182" s="61"/>
      <c r="G182" s="61"/>
      <c r="H182" s="10"/>
      <c r="I182" s="10"/>
      <c r="J182" s="10"/>
      <c r="K182" s="10"/>
      <c r="L182" s="10"/>
      <c r="M182" s="10"/>
      <c r="N182" s="10"/>
      <c r="O182" s="10"/>
      <c r="P182" s="10"/>
      <c r="Q182" s="62"/>
      <c r="R182" s="62"/>
      <c r="S182" s="10"/>
      <c r="T182" s="10"/>
      <c r="U182" s="61"/>
      <c r="V182" s="60"/>
      <c r="W182" s="11"/>
      <c r="X182" s="60"/>
      <c r="Y182" s="63"/>
      <c r="Z182" s="63"/>
    </row>
    <row r="183">
      <c r="A183" s="10"/>
      <c r="B183" s="63"/>
      <c r="C183" s="63"/>
      <c r="D183" s="20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4"/>
      <c r="R183" s="63"/>
      <c r="S183" s="63"/>
      <c r="T183" s="63"/>
      <c r="U183" s="63"/>
      <c r="V183" s="63"/>
      <c r="W183" s="63"/>
      <c r="X183" s="65"/>
      <c r="Y183" s="63"/>
      <c r="Z183" s="63"/>
    </row>
    <row r="184">
      <c r="A184" s="54"/>
      <c r="B184" s="51"/>
      <c r="C184" s="51"/>
      <c r="D184" s="20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66"/>
      <c r="R184" s="51"/>
      <c r="S184" s="51"/>
      <c r="T184" s="51"/>
      <c r="U184" s="51"/>
      <c r="V184" s="51"/>
      <c r="W184" s="67"/>
      <c r="X184" s="65"/>
      <c r="Y184" s="63"/>
      <c r="Z184" s="63"/>
    </row>
    <row r="185">
      <c r="A185" s="68"/>
      <c r="B185" s="51"/>
      <c r="C185" s="51"/>
      <c r="D185" s="20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66"/>
      <c r="R185" s="51"/>
      <c r="S185" s="51"/>
      <c r="T185" s="51"/>
      <c r="U185" s="51"/>
      <c r="V185" s="51"/>
      <c r="W185" s="69"/>
      <c r="X185" s="68"/>
      <c r="Y185" s="63"/>
      <c r="Z185" s="63"/>
    </row>
    <row r="186">
      <c r="A186" s="55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66"/>
      <c r="R186" s="51"/>
      <c r="S186" s="51"/>
      <c r="T186" s="51"/>
      <c r="U186" s="51"/>
      <c r="V186" s="51"/>
      <c r="W186" s="69"/>
      <c r="X186" s="70"/>
      <c r="Y186" s="63"/>
      <c r="Z186" s="63"/>
    </row>
    <row r="187">
      <c r="A187" s="52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66"/>
      <c r="R187" s="51"/>
      <c r="S187" s="51"/>
      <c r="T187" s="51"/>
      <c r="U187" s="51"/>
      <c r="V187" s="51"/>
      <c r="W187" s="71"/>
      <c r="X187" s="68"/>
      <c r="Y187" s="63"/>
      <c r="Z187" s="63"/>
    </row>
    <row r="188">
      <c r="A188" s="65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3"/>
      <c r="R188" s="72"/>
      <c r="S188" s="72"/>
      <c r="T188" s="72"/>
      <c r="U188" s="72"/>
      <c r="V188" s="72"/>
      <c r="W188" s="65"/>
      <c r="X188" s="65"/>
      <c r="Y188" s="63"/>
      <c r="Z188" s="63"/>
    </row>
    <row r="189">
      <c r="A189" s="65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3"/>
      <c r="R189" s="72"/>
      <c r="S189" s="72"/>
      <c r="T189" s="72"/>
      <c r="U189" s="72"/>
      <c r="V189" s="72"/>
      <c r="W189" s="65"/>
      <c r="X189" s="65"/>
      <c r="Y189" s="63"/>
      <c r="Z189" s="63"/>
    </row>
    <row r="190">
      <c r="A190" s="54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3"/>
      <c r="R190" s="72"/>
      <c r="S190" s="72"/>
      <c r="T190" s="72"/>
      <c r="U190" s="72"/>
      <c r="V190" s="72"/>
      <c r="W190" s="65"/>
      <c r="X190" s="65"/>
      <c r="Y190" s="63"/>
      <c r="Z190" s="63"/>
    </row>
    <row r="191">
      <c r="A191" s="70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3"/>
      <c r="R191" s="72"/>
      <c r="S191" s="72"/>
      <c r="T191" s="72"/>
      <c r="U191" s="72"/>
      <c r="V191" s="72"/>
      <c r="W191" s="70"/>
      <c r="X191" s="70"/>
      <c r="Y191" s="63"/>
      <c r="Z191" s="63"/>
    </row>
    <row r="192">
      <c r="A192" s="65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3"/>
      <c r="R192" s="72"/>
      <c r="S192" s="72"/>
      <c r="T192" s="72"/>
      <c r="U192" s="72"/>
      <c r="V192" s="72"/>
      <c r="W192" s="65"/>
      <c r="X192" s="65"/>
      <c r="Y192" s="63"/>
      <c r="Z192" s="63"/>
    </row>
    <row r="193">
      <c r="A193" s="65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3"/>
      <c r="R193" s="72"/>
      <c r="S193" s="72"/>
      <c r="T193" s="72"/>
      <c r="U193" s="72"/>
      <c r="V193" s="72"/>
      <c r="W193" s="65"/>
      <c r="X193" s="65"/>
      <c r="Y193" s="63"/>
      <c r="Z193" s="63"/>
    </row>
    <row r="194">
      <c r="A194" s="65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3"/>
      <c r="R194" s="72"/>
      <c r="S194" s="72"/>
      <c r="T194" s="72"/>
      <c r="U194" s="72"/>
      <c r="V194" s="72"/>
      <c r="W194" s="65"/>
      <c r="X194" s="65"/>
      <c r="Y194" s="63"/>
      <c r="Z194" s="63"/>
    </row>
    <row r="195">
      <c r="A195" s="5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3"/>
      <c r="R195" s="72"/>
      <c r="S195" s="72"/>
      <c r="T195" s="72"/>
      <c r="U195" s="72"/>
      <c r="V195" s="72"/>
      <c r="W195" s="68"/>
      <c r="X195" s="68"/>
      <c r="Y195" s="63"/>
      <c r="Z195" s="63"/>
    </row>
    <row r="196">
      <c r="A196" s="55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3"/>
      <c r="R196" s="72"/>
      <c r="S196" s="72"/>
      <c r="T196" s="72"/>
      <c r="U196" s="72"/>
      <c r="V196" s="72"/>
      <c r="W196" s="70"/>
      <c r="X196" s="70"/>
      <c r="Y196" s="63"/>
      <c r="Z196" s="63"/>
    </row>
    <row r="197">
      <c r="A197" s="54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3"/>
      <c r="R197" s="72"/>
      <c r="S197" s="72"/>
      <c r="T197" s="72"/>
      <c r="U197" s="72"/>
      <c r="V197" s="72"/>
      <c r="W197" s="65"/>
      <c r="X197" s="65"/>
      <c r="Y197" s="63"/>
      <c r="Z197" s="63"/>
    </row>
    <row r="198">
      <c r="A198" s="54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3"/>
      <c r="R198" s="72"/>
      <c r="S198" s="72"/>
      <c r="T198" s="72"/>
      <c r="U198" s="72"/>
      <c r="V198" s="72"/>
      <c r="W198" s="65"/>
      <c r="X198" s="65"/>
      <c r="Y198" s="63"/>
      <c r="Z198" s="63"/>
    </row>
    <row r="199">
      <c r="A199" s="54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3"/>
      <c r="R199" s="72"/>
      <c r="S199" s="72"/>
      <c r="T199" s="72"/>
      <c r="U199" s="72"/>
      <c r="V199" s="72"/>
      <c r="W199" s="65"/>
      <c r="X199" s="65"/>
      <c r="Y199" s="63"/>
      <c r="Z199" s="63"/>
    </row>
    <row r="200">
      <c r="A200" s="55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3"/>
      <c r="R200" s="72"/>
      <c r="S200" s="72"/>
      <c r="T200" s="72"/>
      <c r="U200" s="72"/>
      <c r="V200" s="72"/>
      <c r="W200" s="70"/>
      <c r="X200" s="70"/>
      <c r="Y200" s="63"/>
      <c r="Z200" s="63"/>
    </row>
    <row r="201">
      <c r="A201" s="54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3"/>
      <c r="R201" s="72"/>
      <c r="S201" s="72"/>
      <c r="T201" s="72"/>
      <c r="U201" s="72"/>
      <c r="V201" s="72"/>
      <c r="W201" s="65"/>
      <c r="X201" s="65"/>
      <c r="Y201" s="63"/>
      <c r="Z201" s="63"/>
    </row>
    <row r="202">
      <c r="A202" s="54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6"/>
      <c r="R202" s="75"/>
      <c r="S202" s="75"/>
      <c r="T202" s="75"/>
      <c r="U202" s="75"/>
      <c r="V202" s="75"/>
      <c r="W202" s="65"/>
      <c r="X202" s="65"/>
      <c r="Y202" s="63"/>
      <c r="Z202" s="63"/>
    </row>
    <row r="203">
      <c r="A203" s="54"/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6"/>
      <c r="R203" s="75"/>
      <c r="S203" s="75"/>
      <c r="T203" s="75"/>
      <c r="U203" s="75"/>
      <c r="V203" s="75"/>
      <c r="W203" s="65"/>
      <c r="X203" s="65"/>
      <c r="Y203" s="63"/>
      <c r="Z203" s="63"/>
    </row>
    <row r="204">
      <c r="A204" s="10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6"/>
      <c r="R204" s="75"/>
      <c r="S204" s="75"/>
      <c r="T204" s="75"/>
      <c r="U204" s="75"/>
      <c r="V204" s="75"/>
      <c r="W204" s="65"/>
      <c r="X204" s="65"/>
      <c r="Y204" s="63"/>
      <c r="Z204" s="63"/>
    </row>
    <row r="205">
      <c r="A205" s="11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77"/>
      <c r="R205" s="45"/>
      <c r="S205" s="45"/>
      <c r="T205" s="45"/>
      <c r="U205" s="45"/>
      <c r="V205" s="45"/>
      <c r="W205" s="11"/>
      <c r="X205" s="11"/>
    </row>
    <row r="206">
      <c r="A206" s="5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77"/>
      <c r="R206" s="45"/>
      <c r="S206" s="45"/>
      <c r="T206" s="45"/>
      <c r="U206" s="45"/>
      <c r="V206" s="45"/>
      <c r="W206" s="57"/>
      <c r="X206" s="57"/>
    </row>
    <row r="207">
      <c r="A207" s="5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77"/>
      <c r="R207" s="45"/>
      <c r="S207" s="45"/>
      <c r="T207" s="45"/>
      <c r="U207" s="45"/>
      <c r="V207" s="45"/>
      <c r="W207" s="57"/>
      <c r="X207" s="57"/>
    </row>
    <row r="208">
      <c r="A208" s="54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77"/>
      <c r="R208" s="45"/>
      <c r="S208" s="45"/>
      <c r="T208" s="45"/>
      <c r="U208" s="45"/>
      <c r="V208" s="45"/>
      <c r="W208" s="11"/>
      <c r="X208" s="11"/>
    </row>
    <row r="209">
      <c r="A209" s="54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77"/>
      <c r="R209" s="45"/>
      <c r="S209" s="45"/>
      <c r="T209" s="45"/>
      <c r="U209" s="45"/>
      <c r="V209" s="45"/>
      <c r="W209" s="11"/>
      <c r="X209" s="11"/>
    </row>
    <row r="210">
      <c r="A210" s="54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77"/>
      <c r="R210" s="45"/>
      <c r="S210" s="45"/>
      <c r="T210" s="45"/>
      <c r="U210" s="45"/>
      <c r="V210" s="45"/>
      <c r="W210" s="11"/>
      <c r="X210" s="11"/>
    </row>
    <row r="211">
      <c r="A211" s="54"/>
      <c r="B211" s="11"/>
      <c r="C211" s="11"/>
      <c r="D211" s="11"/>
      <c r="E211" s="11"/>
      <c r="F211" s="11"/>
      <c r="G211" s="45"/>
      <c r="H211" s="11"/>
      <c r="I211" s="11"/>
      <c r="J211" s="11"/>
      <c r="K211" s="11"/>
      <c r="L211" s="11"/>
      <c r="M211" s="11"/>
      <c r="N211" s="11"/>
      <c r="O211" s="11"/>
      <c r="P211" s="11"/>
      <c r="Q211" s="13"/>
      <c r="R211" s="11"/>
      <c r="S211" s="11"/>
      <c r="T211" s="11"/>
      <c r="U211" s="11"/>
      <c r="V211" s="11"/>
      <c r="W211" s="11"/>
      <c r="X211" s="11"/>
    </row>
    <row r="212">
      <c r="A212" s="54"/>
      <c r="B212" s="11"/>
      <c r="C212" s="11"/>
      <c r="D212" s="11"/>
      <c r="E212" s="11"/>
      <c r="F212" s="11"/>
      <c r="G212" s="45"/>
      <c r="H212" s="11"/>
      <c r="I212" s="11"/>
      <c r="J212" s="11"/>
      <c r="K212" s="11"/>
      <c r="L212" s="11"/>
      <c r="M212" s="11"/>
      <c r="N212" s="11"/>
      <c r="O212" s="11"/>
      <c r="P212" s="11"/>
      <c r="Q212" s="13"/>
      <c r="R212" s="11"/>
      <c r="S212" s="11"/>
      <c r="T212" s="11"/>
      <c r="U212" s="11"/>
      <c r="V212" s="11"/>
      <c r="W212" s="11"/>
      <c r="X212" s="11"/>
    </row>
    <row r="213">
      <c r="A213" s="54"/>
      <c r="B213" s="11"/>
      <c r="C213" s="11"/>
      <c r="D213" s="11"/>
      <c r="E213" s="11"/>
      <c r="F213" s="11"/>
      <c r="G213" s="45"/>
      <c r="H213" s="11"/>
      <c r="I213" s="11"/>
      <c r="J213" s="11"/>
      <c r="K213" s="11"/>
      <c r="L213" s="11"/>
      <c r="M213" s="11"/>
      <c r="N213" s="11"/>
      <c r="O213" s="11"/>
      <c r="P213" s="11"/>
      <c r="Q213" s="13"/>
      <c r="R213" s="11"/>
      <c r="S213" s="11"/>
      <c r="T213" s="11"/>
      <c r="U213" s="11"/>
      <c r="V213" s="11"/>
      <c r="W213" s="11"/>
      <c r="X213" s="11"/>
    </row>
    <row r="214">
      <c r="A214" s="54"/>
      <c r="B214" s="11"/>
      <c r="C214" s="11"/>
      <c r="D214" s="11"/>
      <c r="E214" s="11"/>
      <c r="F214" s="11"/>
      <c r="G214" s="45"/>
      <c r="H214" s="11"/>
      <c r="I214" s="11"/>
      <c r="J214" s="11"/>
      <c r="K214" s="11"/>
      <c r="L214" s="11"/>
      <c r="M214" s="11"/>
      <c r="N214" s="11"/>
      <c r="O214" s="11"/>
      <c r="P214" s="11"/>
      <c r="Q214" s="13"/>
      <c r="R214" s="11"/>
      <c r="S214" s="11"/>
      <c r="T214" s="11"/>
      <c r="U214" s="11"/>
      <c r="V214" s="11"/>
      <c r="W214" s="11"/>
      <c r="X214" s="11"/>
    </row>
    <row r="215">
      <c r="A215" s="54"/>
      <c r="B215" s="11"/>
      <c r="C215" s="11"/>
      <c r="D215" s="11"/>
      <c r="E215" s="11"/>
      <c r="F215" s="11"/>
      <c r="G215" s="45"/>
      <c r="H215" s="11"/>
      <c r="I215" s="11"/>
      <c r="J215" s="11"/>
      <c r="K215" s="11"/>
      <c r="L215" s="11"/>
      <c r="M215" s="11"/>
      <c r="N215" s="11"/>
      <c r="O215" s="11"/>
      <c r="P215" s="11"/>
      <c r="Q215" s="13"/>
      <c r="R215" s="11"/>
      <c r="S215" s="11"/>
      <c r="T215" s="11"/>
      <c r="U215" s="11"/>
      <c r="V215" s="11"/>
      <c r="W215" s="11"/>
      <c r="X215" s="11"/>
    </row>
    <row r="216">
      <c r="A216" s="54"/>
      <c r="B216" s="11"/>
      <c r="C216" s="11"/>
      <c r="D216" s="11"/>
      <c r="E216" s="11"/>
      <c r="F216" s="11"/>
      <c r="G216" s="45"/>
      <c r="H216" s="11"/>
      <c r="I216" s="11"/>
      <c r="J216" s="11"/>
      <c r="K216" s="11"/>
      <c r="L216" s="11"/>
      <c r="M216" s="11"/>
      <c r="N216" s="11"/>
      <c r="O216" s="11"/>
      <c r="P216" s="11"/>
      <c r="Q216" s="13"/>
      <c r="R216" s="11"/>
      <c r="S216" s="11"/>
      <c r="T216" s="11"/>
      <c r="U216" s="11"/>
      <c r="V216" s="11"/>
      <c r="W216" s="11"/>
      <c r="X216" s="11"/>
    </row>
    <row r="217">
      <c r="A217" s="54"/>
      <c r="B217" s="11"/>
      <c r="C217" s="11"/>
      <c r="D217" s="11"/>
      <c r="E217" s="11"/>
      <c r="F217" s="11"/>
      <c r="G217" s="45"/>
      <c r="H217" s="11"/>
      <c r="I217" s="11"/>
      <c r="J217" s="11"/>
      <c r="K217" s="11"/>
      <c r="L217" s="11"/>
      <c r="M217" s="11"/>
      <c r="N217" s="11"/>
      <c r="O217" s="11"/>
      <c r="P217" s="11"/>
      <c r="Q217" s="13"/>
      <c r="R217" s="11"/>
      <c r="S217" s="11"/>
      <c r="T217" s="11"/>
      <c r="U217" s="11"/>
      <c r="V217" s="11"/>
      <c r="W217" s="11"/>
      <c r="X217" s="11"/>
    </row>
    <row r="218">
      <c r="A218" s="54"/>
      <c r="B218" s="11"/>
      <c r="C218" s="11"/>
      <c r="D218" s="11"/>
      <c r="E218" s="11"/>
      <c r="F218" s="11"/>
      <c r="G218" s="45"/>
      <c r="H218" s="11"/>
      <c r="I218" s="11"/>
      <c r="J218" s="11"/>
      <c r="K218" s="11"/>
      <c r="L218" s="11"/>
      <c r="M218" s="11"/>
      <c r="N218" s="11"/>
      <c r="O218" s="11"/>
      <c r="P218" s="11"/>
      <c r="Q218" s="13"/>
      <c r="R218" s="11"/>
      <c r="S218" s="11"/>
      <c r="T218" s="11"/>
      <c r="U218" s="11"/>
      <c r="V218" s="11"/>
      <c r="W218" s="11"/>
      <c r="X218" s="11"/>
    </row>
    <row r="219">
      <c r="A219" s="54"/>
      <c r="B219" s="11"/>
      <c r="C219" s="11"/>
      <c r="D219" s="11"/>
      <c r="E219" s="11"/>
      <c r="F219" s="11"/>
      <c r="G219" s="45"/>
      <c r="H219" s="11"/>
      <c r="I219" s="11"/>
      <c r="J219" s="11"/>
      <c r="K219" s="11"/>
      <c r="L219" s="11"/>
      <c r="M219" s="11"/>
      <c r="N219" s="11"/>
      <c r="O219" s="11"/>
      <c r="P219" s="11"/>
      <c r="Q219" s="13"/>
      <c r="R219" s="11"/>
      <c r="S219" s="11"/>
      <c r="T219" s="11"/>
      <c r="U219" s="11"/>
      <c r="V219" s="11"/>
      <c r="W219" s="11"/>
      <c r="X219" s="11"/>
    </row>
    <row r="220">
      <c r="A220" s="54"/>
      <c r="B220" s="11"/>
      <c r="C220" s="11"/>
      <c r="D220" s="11"/>
      <c r="E220" s="11"/>
      <c r="F220" s="11"/>
      <c r="G220" s="46"/>
      <c r="H220" s="11"/>
      <c r="I220" s="11"/>
      <c r="J220" s="11"/>
      <c r="K220" s="11"/>
      <c r="L220" s="11"/>
      <c r="M220" s="11"/>
      <c r="N220" s="11"/>
      <c r="O220" s="11"/>
      <c r="P220" s="11"/>
      <c r="Q220" s="13"/>
      <c r="R220" s="11"/>
      <c r="S220" s="11"/>
      <c r="T220" s="11"/>
      <c r="U220" s="11"/>
      <c r="V220" s="11"/>
      <c r="W220" s="11"/>
      <c r="X220" s="11"/>
    </row>
    <row r="221">
      <c r="A221" s="54"/>
      <c r="B221" s="11"/>
      <c r="C221" s="11"/>
      <c r="D221" s="11"/>
      <c r="E221" s="11"/>
      <c r="F221" s="11"/>
      <c r="G221" s="46"/>
      <c r="H221" s="11"/>
      <c r="I221" s="11"/>
      <c r="J221" s="11"/>
      <c r="K221" s="11"/>
      <c r="L221" s="11"/>
      <c r="M221" s="11"/>
      <c r="N221" s="11"/>
      <c r="O221" s="11"/>
      <c r="P221" s="11"/>
      <c r="Q221" s="13"/>
      <c r="R221" s="11"/>
      <c r="S221" s="11"/>
      <c r="T221" s="11"/>
      <c r="U221" s="11"/>
      <c r="V221" s="11"/>
      <c r="W221" s="11"/>
      <c r="X221" s="11"/>
    </row>
    <row r="222">
      <c r="A222" s="54"/>
      <c r="B222" s="11"/>
      <c r="C222" s="11"/>
      <c r="D222" s="11"/>
      <c r="E222" s="11"/>
      <c r="F222" s="11"/>
      <c r="G222" s="46"/>
      <c r="H222" s="11"/>
      <c r="I222" s="11"/>
      <c r="J222" s="11"/>
      <c r="K222" s="11"/>
      <c r="L222" s="11"/>
      <c r="M222" s="11"/>
      <c r="N222" s="11"/>
      <c r="O222" s="11"/>
      <c r="P222" s="11"/>
      <c r="Q222" s="13"/>
      <c r="R222" s="11"/>
      <c r="S222" s="11"/>
      <c r="T222" s="11"/>
      <c r="U222" s="11"/>
      <c r="V222" s="11"/>
      <c r="W222" s="11"/>
      <c r="X222" s="11"/>
    </row>
    <row r="223">
      <c r="A223" s="54"/>
      <c r="B223" s="11"/>
      <c r="C223" s="11"/>
      <c r="D223" s="11"/>
      <c r="E223" s="11"/>
      <c r="F223" s="11"/>
      <c r="G223" s="24"/>
      <c r="H223" s="11"/>
      <c r="I223" s="11"/>
      <c r="J223" s="11"/>
      <c r="K223" s="11"/>
      <c r="L223" s="11"/>
      <c r="M223" s="11"/>
      <c r="N223" s="11"/>
      <c r="O223" s="11"/>
      <c r="P223" s="11"/>
      <c r="Q223" s="13"/>
      <c r="R223" s="11"/>
      <c r="S223" s="11"/>
      <c r="T223" s="11"/>
      <c r="U223" s="11"/>
      <c r="V223" s="11"/>
      <c r="W223" s="11"/>
      <c r="X223" s="11"/>
    </row>
    <row r="224">
      <c r="A224" s="54"/>
      <c r="B224" s="11"/>
      <c r="C224" s="11"/>
      <c r="D224" s="11"/>
      <c r="E224" s="11"/>
      <c r="F224" s="11"/>
      <c r="G224" s="24"/>
      <c r="H224" s="11"/>
      <c r="I224" s="11"/>
      <c r="J224" s="11"/>
      <c r="K224" s="11"/>
      <c r="L224" s="11"/>
      <c r="M224" s="11"/>
      <c r="N224" s="11"/>
      <c r="O224" s="11"/>
      <c r="P224" s="11"/>
      <c r="Q224" s="13"/>
      <c r="R224" s="11"/>
      <c r="S224" s="11"/>
      <c r="T224" s="11"/>
      <c r="U224" s="11"/>
      <c r="V224" s="11"/>
      <c r="W224" s="11"/>
      <c r="X224" s="11"/>
    </row>
    <row r="225">
      <c r="A225" s="54"/>
      <c r="B225" s="11"/>
      <c r="C225" s="11"/>
      <c r="D225" s="11"/>
      <c r="E225" s="11"/>
      <c r="F225" s="11"/>
      <c r="G225" s="24"/>
      <c r="H225" s="11"/>
      <c r="I225" s="11"/>
      <c r="J225" s="11"/>
      <c r="K225" s="11"/>
      <c r="L225" s="11"/>
      <c r="M225" s="11"/>
      <c r="N225" s="11"/>
      <c r="O225" s="11"/>
      <c r="P225" s="11"/>
      <c r="Q225" s="13"/>
      <c r="R225" s="11"/>
      <c r="S225" s="11"/>
      <c r="T225" s="11"/>
      <c r="U225" s="11"/>
      <c r="V225" s="11"/>
      <c r="W225" s="11"/>
      <c r="X225" s="11"/>
    </row>
    <row r="226">
      <c r="A226" s="54"/>
      <c r="B226" s="11"/>
      <c r="C226" s="11"/>
      <c r="D226" s="11"/>
      <c r="E226" s="11"/>
      <c r="F226" s="11"/>
      <c r="G226" s="24"/>
      <c r="H226" s="11"/>
      <c r="I226" s="11"/>
      <c r="J226" s="11"/>
      <c r="K226" s="11"/>
      <c r="L226" s="11"/>
      <c r="M226" s="11"/>
      <c r="N226" s="11"/>
      <c r="O226" s="11"/>
      <c r="P226" s="11"/>
      <c r="Q226" s="13"/>
      <c r="R226" s="11"/>
      <c r="S226" s="11"/>
      <c r="T226" s="11"/>
      <c r="U226" s="11"/>
      <c r="V226" s="11"/>
      <c r="W226" s="11"/>
      <c r="X226" s="11"/>
    </row>
    <row r="227">
      <c r="A227" s="54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3"/>
      <c r="R227" s="11"/>
      <c r="S227" s="11"/>
      <c r="T227" s="11"/>
      <c r="U227" s="11"/>
      <c r="V227" s="11"/>
      <c r="W227" s="11"/>
      <c r="X227" s="11"/>
    </row>
    <row r="228">
      <c r="A228" s="54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3"/>
      <c r="R228" s="11"/>
      <c r="S228" s="11"/>
      <c r="T228" s="11"/>
      <c r="U228" s="11"/>
      <c r="V228" s="11"/>
      <c r="W228" s="11"/>
      <c r="X228" s="11"/>
    </row>
    <row r="229">
      <c r="A229" s="54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3"/>
      <c r="R229" s="11"/>
      <c r="S229" s="11"/>
      <c r="T229" s="11"/>
      <c r="U229" s="11"/>
      <c r="V229" s="11"/>
      <c r="W229" s="11"/>
      <c r="X229" s="11"/>
    </row>
    <row r="230">
      <c r="A230" s="54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3"/>
      <c r="R230" s="11"/>
      <c r="S230" s="11"/>
      <c r="T230" s="11"/>
      <c r="U230" s="11"/>
      <c r="V230" s="11"/>
      <c r="W230" s="11"/>
      <c r="X230" s="11"/>
    </row>
    <row r="231">
      <c r="A231" s="54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3"/>
      <c r="R231" s="11"/>
      <c r="S231" s="11"/>
      <c r="T231" s="11"/>
      <c r="U231" s="11"/>
      <c r="V231" s="11"/>
      <c r="W231" s="11"/>
      <c r="X231" s="11"/>
    </row>
    <row r="232">
      <c r="A232" s="54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3"/>
      <c r="R232" s="11"/>
      <c r="S232" s="11"/>
      <c r="T232" s="11"/>
      <c r="U232" s="11"/>
      <c r="V232" s="11"/>
      <c r="W232" s="11"/>
      <c r="X232" s="11"/>
    </row>
    <row r="233">
      <c r="A233" s="54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3"/>
      <c r="R233" s="11"/>
      <c r="S233" s="11"/>
      <c r="T233" s="11"/>
      <c r="U233" s="11"/>
      <c r="V233" s="11"/>
      <c r="W233" s="11"/>
      <c r="X233" s="11"/>
    </row>
    <row r="234">
      <c r="A234" s="54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3"/>
      <c r="R234" s="11"/>
      <c r="S234" s="11"/>
      <c r="T234" s="11"/>
      <c r="U234" s="11"/>
      <c r="V234" s="11"/>
      <c r="W234" s="11"/>
      <c r="X234" s="11"/>
    </row>
    <row r="235">
      <c r="A235" s="54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3"/>
      <c r="R235" s="11"/>
      <c r="S235" s="11"/>
      <c r="T235" s="11"/>
      <c r="U235" s="11"/>
      <c r="V235" s="11"/>
      <c r="W235" s="11"/>
      <c r="X235" s="11"/>
    </row>
    <row r="236">
      <c r="A236" s="54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3"/>
      <c r="R236" s="11"/>
      <c r="S236" s="11"/>
      <c r="T236" s="11"/>
      <c r="U236" s="11"/>
      <c r="V236" s="11"/>
      <c r="W236" s="11"/>
      <c r="X236" s="11"/>
    </row>
    <row r="237">
      <c r="A237" s="54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3"/>
      <c r="R237" s="11"/>
      <c r="S237" s="11"/>
      <c r="T237" s="11"/>
      <c r="U237" s="11"/>
      <c r="V237" s="11"/>
      <c r="W237" s="11"/>
      <c r="X237" s="11"/>
    </row>
    <row r="238">
      <c r="A238" s="54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3"/>
      <c r="R238" s="11"/>
      <c r="S238" s="11"/>
      <c r="T238" s="11"/>
      <c r="U238" s="11"/>
      <c r="V238" s="11"/>
      <c r="W238" s="11"/>
      <c r="X238" s="11"/>
    </row>
    <row r="239">
      <c r="A239" s="54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3"/>
      <c r="R239" s="11"/>
      <c r="S239" s="11"/>
      <c r="T239" s="11"/>
      <c r="U239" s="11"/>
      <c r="V239" s="11"/>
      <c r="W239" s="11"/>
      <c r="X239" s="11"/>
    </row>
    <row r="240">
      <c r="A240" s="54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3"/>
      <c r="R240" s="11"/>
      <c r="S240" s="11"/>
      <c r="T240" s="11"/>
      <c r="U240" s="11"/>
      <c r="V240" s="11"/>
      <c r="W240" s="11"/>
      <c r="X240" s="11"/>
    </row>
    <row r="241">
      <c r="A241" s="54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3"/>
      <c r="R241" s="11"/>
      <c r="S241" s="11"/>
      <c r="T241" s="11"/>
      <c r="U241" s="11"/>
      <c r="V241" s="11"/>
      <c r="W241" s="11"/>
      <c r="X241" s="11"/>
    </row>
    <row r="242">
      <c r="A242" s="54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3"/>
      <c r="R242" s="11"/>
      <c r="S242" s="11"/>
      <c r="T242" s="11"/>
      <c r="U242" s="11"/>
      <c r="V242" s="11"/>
      <c r="W242" s="11"/>
      <c r="X242" s="11"/>
    </row>
    <row r="243">
      <c r="A243" s="54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3"/>
      <c r="R243" s="11"/>
      <c r="S243" s="11"/>
      <c r="T243" s="11"/>
      <c r="U243" s="11"/>
      <c r="V243" s="11"/>
      <c r="W243" s="11"/>
      <c r="X243" s="11"/>
    </row>
    <row r="244">
      <c r="A244" s="54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3"/>
      <c r="R244" s="11"/>
      <c r="S244" s="11"/>
      <c r="T244" s="11"/>
      <c r="U244" s="11"/>
      <c r="V244" s="11"/>
      <c r="W244" s="11"/>
      <c r="X244" s="11"/>
    </row>
    <row r="245">
      <c r="A245" s="54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3"/>
      <c r="R245" s="11"/>
      <c r="S245" s="11"/>
      <c r="T245" s="11"/>
      <c r="U245" s="11"/>
      <c r="V245" s="11"/>
      <c r="W245" s="11"/>
      <c r="X245" s="11"/>
    </row>
    <row r="246">
      <c r="A246" s="54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3"/>
      <c r="R246" s="11"/>
      <c r="S246" s="11"/>
      <c r="T246" s="11"/>
      <c r="U246" s="11"/>
      <c r="V246" s="11"/>
      <c r="W246" s="11"/>
      <c r="X246" s="11"/>
    </row>
    <row r="247">
      <c r="A247" s="54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3"/>
      <c r="R247" s="11"/>
      <c r="S247" s="11"/>
      <c r="T247" s="11"/>
      <c r="U247" s="11"/>
      <c r="V247" s="11"/>
      <c r="W247" s="11"/>
      <c r="X247" s="11"/>
    </row>
    <row r="248">
      <c r="A248" s="54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3"/>
      <c r="R248" s="11"/>
      <c r="S248" s="11"/>
      <c r="T248" s="11"/>
      <c r="U248" s="11"/>
      <c r="V248" s="11"/>
      <c r="W248" s="11"/>
      <c r="X248" s="11"/>
    </row>
    <row r="249">
      <c r="A249" s="54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3"/>
      <c r="R249" s="11"/>
      <c r="S249" s="11"/>
      <c r="T249" s="11"/>
      <c r="U249" s="11"/>
      <c r="V249" s="11"/>
      <c r="W249" s="11"/>
      <c r="X249" s="11"/>
    </row>
    <row r="250">
      <c r="A250" s="54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</row>
    <row r="251">
      <c r="A251" s="54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</row>
    <row r="252">
      <c r="A252" s="54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</row>
    <row r="253">
      <c r="A253" s="54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</row>
    <row r="254">
      <c r="A254" s="54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</row>
    <row r="255">
      <c r="A255" s="54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</row>
    <row r="256">
      <c r="A256" s="54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</row>
    <row r="257">
      <c r="A257" s="54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</row>
    <row r="258">
      <c r="A258" s="54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</row>
    <row r="259">
      <c r="A259" s="54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</row>
    <row r="260">
      <c r="A260" s="54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</row>
    <row r="261">
      <c r="A261" s="54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</row>
    <row r="262">
      <c r="A262" s="54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</row>
    <row r="263">
      <c r="A263" s="54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</row>
    <row r="264">
      <c r="A264" s="54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</row>
    <row r="265">
      <c r="A265" s="54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</row>
    <row r="266">
      <c r="A266" s="54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</row>
    <row r="267">
      <c r="A267" s="54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</row>
  </sheetData>
  <hyperlinks>
    <hyperlink r:id="rId1" ref="S5"/>
    <hyperlink r:id="rId2" ref="S6"/>
    <hyperlink r:id="rId3" ref="S7"/>
    <hyperlink r:id="rId4" ref="S8"/>
    <hyperlink r:id="rId5" ref="S9"/>
    <hyperlink r:id="rId6" ref="S10"/>
    <hyperlink r:id="rId7" ref="S11"/>
    <hyperlink r:id="rId8" ref="S12"/>
    <hyperlink r:id="rId9" ref="S13"/>
    <hyperlink r:id="rId10" ref="S14"/>
    <hyperlink r:id="rId11" ref="S15"/>
    <hyperlink r:id="rId12" ref="S16"/>
    <hyperlink r:id="rId13" ref="S18"/>
    <hyperlink r:id="rId14" ref="S19"/>
    <hyperlink r:id="rId15" ref="S20"/>
    <hyperlink r:id="rId16" ref="S21"/>
    <hyperlink r:id="rId17" ref="S22"/>
    <hyperlink r:id="rId18" ref="S23"/>
    <hyperlink r:id="rId19" ref="S24"/>
    <hyperlink r:id="rId20" ref="S25"/>
    <hyperlink r:id="rId21" ref="S26"/>
    <hyperlink r:id="rId22" ref="S27"/>
    <hyperlink r:id="rId23" ref="S28"/>
    <hyperlink r:id="rId24" ref="S29"/>
    <hyperlink r:id="rId25" ref="S30"/>
    <hyperlink r:id="rId26" ref="S32"/>
    <hyperlink r:id="rId27" ref="S33"/>
    <hyperlink r:id="rId28" ref="S34"/>
    <hyperlink r:id="rId29" ref="S35"/>
    <hyperlink r:id="rId30" ref="S36"/>
    <hyperlink r:id="rId31" ref="S37"/>
    <hyperlink r:id="rId32" ref="S38"/>
    <hyperlink r:id="rId33" ref="S39"/>
    <hyperlink r:id="rId34" ref="S41"/>
    <hyperlink r:id="rId35" ref="S42"/>
    <hyperlink r:id="rId36" ref="S43"/>
    <hyperlink r:id="rId37" ref="S44"/>
    <hyperlink r:id="rId38" ref="S45"/>
    <hyperlink r:id="rId39" ref="S46"/>
    <hyperlink r:id="rId40" ref="S47"/>
    <hyperlink r:id="rId41" ref="S48"/>
    <hyperlink r:id="rId42" ref="S49"/>
    <hyperlink r:id="rId43" ref="S50"/>
    <hyperlink r:id="rId44" ref="S51"/>
    <hyperlink r:id="rId45" ref="S53"/>
    <hyperlink r:id="rId46" ref="S54"/>
    <hyperlink r:id="rId47" ref="S55"/>
    <hyperlink r:id="rId48" ref="S56"/>
    <hyperlink r:id="rId49" ref="S57"/>
    <hyperlink r:id="rId50" ref="S58"/>
    <hyperlink r:id="rId51" ref="S59"/>
    <hyperlink r:id="rId52" ref="S60"/>
    <hyperlink r:id="rId53" ref="S61"/>
    <hyperlink r:id="rId54" ref="S62"/>
    <hyperlink r:id="rId55" ref="S64"/>
    <hyperlink r:id="rId56" ref="S65"/>
    <hyperlink r:id="rId57" ref="S66"/>
    <hyperlink r:id="rId58" ref="S67"/>
    <hyperlink r:id="rId59" ref="S68"/>
    <hyperlink r:id="rId60" ref="S69"/>
    <hyperlink r:id="rId61" ref="S70"/>
    <hyperlink r:id="rId62" ref="S71"/>
    <hyperlink r:id="rId63" ref="S73"/>
    <hyperlink r:id="rId64" ref="S74"/>
    <hyperlink r:id="rId65" ref="S75"/>
    <hyperlink r:id="rId66" ref="S76"/>
    <hyperlink r:id="rId67" ref="S77"/>
    <hyperlink r:id="rId68" ref="S78"/>
    <hyperlink r:id="rId69" ref="S79"/>
    <hyperlink r:id="rId70" ref="S80"/>
    <hyperlink r:id="rId71" ref="S81"/>
    <hyperlink r:id="rId72" ref="S82"/>
    <hyperlink r:id="rId73" ref="S83"/>
    <hyperlink r:id="rId74" ref="S85"/>
    <hyperlink r:id="rId75" ref="S86"/>
    <hyperlink r:id="rId76" ref="S87"/>
    <hyperlink r:id="rId77" ref="S88"/>
    <hyperlink r:id="rId78" ref="S89"/>
    <hyperlink r:id="rId79" ref="S90"/>
    <hyperlink r:id="rId80" ref="S91"/>
    <hyperlink r:id="rId81" ref="S92"/>
    <hyperlink r:id="rId82" ref="S94"/>
    <hyperlink r:id="rId83" ref="S95"/>
    <hyperlink r:id="rId84" ref="S96"/>
    <hyperlink r:id="rId85" ref="S97"/>
    <hyperlink r:id="rId86" ref="S98"/>
    <hyperlink r:id="rId87" ref="S99"/>
    <hyperlink r:id="rId88" ref="S100"/>
    <hyperlink r:id="rId89" ref="S101"/>
    <hyperlink r:id="rId90" ref="S102"/>
    <hyperlink r:id="rId91" ref="S103"/>
    <hyperlink r:id="rId92" ref="S104"/>
    <hyperlink r:id="rId93" ref="S105"/>
    <hyperlink r:id="rId94" ref="S107"/>
    <hyperlink r:id="rId95" ref="S108"/>
    <hyperlink r:id="rId96" ref="S109"/>
    <hyperlink r:id="rId97" ref="S110"/>
    <hyperlink r:id="rId98" ref="S111"/>
    <hyperlink r:id="rId99" ref="S112"/>
    <hyperlink r:id="rId100" ref="S113"/>
    <hyperlink r:id="rId101" ref="S115"/>
    <hyperlink r:id="rId102" ref="S116"/>
    <hyperlink r:id="rId103" ref="S117"/>
    <hyperlink r:id="rId104" ref="S118"/>
    <hyperlink r:id="rId105" ref="S119"/>
    <hyperlink r:id="rId106" ref="S120"/>
    <hyperlink r:id="rId107" ref="S121"/>
    <hyperlink r:id="rId108" ref="S122"/>
    <hyperlink r:id="rId109" ref="S123"/>
    <hyperlink r:id="rId110" ref="S124"/>
    <hyperlink r:id="rId111" ref="S125"/>
    <hyperlink r:id="rId112" ref="S127"/>
    <hyperlink r:id="rId113" ref="S128"/>
    <hyperlink r:id="rId114" ref="S129"/>
    <hyperlink r:id="rId115" ref="S130"/>
    <hyperlink r:id="rId116" ref="S131"/>
    <hyperlink r:id="rId117" ref="S132"/>
    <hyperlink r:id="rId118" ref="S133"/>
    <hyperlink r:id="rId119" ref="S134"/>
    <hyperlink r:id="rId120" ref="S135"/>
    <hyperlink r:id="rId121" ref="S136"/>
    <hyperlink r:id="rId122" ref="S137"/>
    <hyperlink r:id="rId123" ref="S139"/>
    <hyperlink r:id="rId124" ref="S140"/>
    <hyperlink r:id="rId125" ref="S141"/>
    <hyperlink r:id="rId126" ref="S142"/>
    <hyperlink r:id="rId127" ref="S146"/>
    <hyperlink r:id="rId128" ref="S147"/>
    <hyperlink r:id="rId129" ref="S148"/>
    <hyperlink r:id="rId130" ref="S149"/>
    <hyperlink r:id="rId131" ref="S150"/>
    <hyperlink r:id="rId132" ref="S151"/>
    <hyperlink r:id="rId133" ref="S152"/>
    <hyperlink r:id="rId134" ref="S153"/>
    <hyperlink r:id="rId135" ref="S154"/>
    <hyperlink r:id="rId136" ref="S155"/>
    <hyperlink r:id="rId137" ref="S156"/>
    <hyperlink r:id="rId138" ref="S157"/>
    <hyperlink r:id="rId139" ref="S158"/>
    <hyperlink r:id="rId140" ref="S159"/>
    <hyperlink r:id="rId141" ref="S161"/>
    <hyperlink r:id="rId142" ref="S162"/>
    <hyperlink r:id="rId143" ref="S163"/>
    <hyperlink r:id="rId144" ref="S164"/>
    <hyperlink r:id="rId145" ref="S165"/>
    <hyperlink r:id="rId146" ref="S166"/>
    <hyperlink r:id="rId147" ref="S167"/>
    <hyperlink r:id="rId148" ref="S171"/>
    <hyperlink r:id="rId149" ref="S172"/>
    <hyperlink r:id="rId150" ref="S173"/>
    <hyperlink r:id="rId151" ref="S174"/>
    <hyperlink r:id="rId152" ref="S175"/>
    <hyperlink r:id="rId153" ref="S176"/>
    <hyperlink r:id="rId154" ref="S177"/>
    <hyperlink r:id="rId155" ref="S178"/>
    <hyperlink r:id="rId156" ref="S179"/>
  </hyperlinks>
  <drawing r:id="rId157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FA8D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0"/>
    <col customWidth="1" min="2" max="2" width="37.0"/>
    <col customWidth="1" min="3" max="3" width="41.29"/>
    <col customWidth="1" min="4" max="4" width="13.0"/>
    <col customWidth="1" min="5" max="5" width="9.71"/>
    <col customWidth="1" min="6" max="6" width="9.0"/>
    <col customWidth="1" min="7" max="7" width="9.71"/>
    <col customWidth="1" min="8" max="8" width="8.43"/>
    <col customWidth="1" min="9" max="9" width="7.57"/>
    <col customWidth="1" min="10" max="10" width="6.14"/>
    <col customWidth="1" min="11" max="11" width="6.57"/>
    <col customWidth="1" min="12" max="12" width="7.43"/>
    <col customWidth="1" min="13" max="16" width="9.29"/>
    <col customWidth="1" min="17" max="17" width="17.14"/>
    <col customWidth="1" min="18" max="18" width="28.0"/>
    <col customWidth="1" min="19" max="19" width="56.0"/>
    <col customWidth="1" min="20" max="20" width="41.71"/>
    <col customWidth="1" min="21" max="21" width="25.14"/>
  </cols>
  <sheetData>
    <row r="1">
      <c r="A1" s="1" t="s">
        <v>0</v>
      </c>
      <c r="B1" s="2" t="s">
        <v>1</v>
      </c>
      <c r="C1" s="2" t="s">
        <v>2</v>
      </c>
      <c r="D1" s="3" t="s">
        <v>594</v>
      </c>
      <c r="E1" s="2" t="s">
        <v>4</v>
      </c>
      <c r="F1" s="3" t="s">
        <v>5</v>
      </c>
      <c r="G1" s="3" t="s">
        <v>1653</v>
      </c>
      <c r="H1" s="3" t="s">
        <v>7</v>
      </c>
      <c r="I1" s="3" t="s">
        <v>8</v>
      </c>
      <c r="J1" s="2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3" t="s">
        <v>16</v>
      </c>
      <c r="R1" s="3" t="s">
        <v>17</v>
      </c>
      <c r="S1" s="3" t="s">
        <v>18</v>
      </c>
      <c r="T1" s="8"/>
      <c r="U1" s="8"/>
      <c r="V1" s="3"/>
      <c r="W1" s="3"/>
      <c r="X1" s="9"/>
    </row>
    <row r="2">
      <c r="A2" s="78"/>
      <c r="B2" s="12"/>
      <c r="C2" s="12"/>
      <c r="D2" s="81" t="s">
        <v>1654</v>
      </c>
      <c r="E2" s="11"/>
      <c r="F2" s="11"/>
      <c r="G2" s="11"/>
      <c r="H2" s="11"/>
      <c r="I2" s="11"/>
      <c r="J2" s="11"/>
      <c r="K2" s="11"/>
      <c r="L2" s="11"/>
      <c r="M2" s="12"/>
      <c r="N2" s="12"/>
      <c r="O2" s="12"/>
      <c r="P2" s="12"/>
      <c r="Q2" s="13"/>
      <c r="R2" s="13"/>
      <c r="S2" s="11"/>
      <c r="T2" s="11"/>
      <c r="U2" s="11"/>
      <c r="V2" s="11"/>
      <c r="W2" s="11"/>
      <c r="X2" s="11"/>
    </row>
    <row r="3">
      <c r="A3" s="2"/>
      <c r="B3" s="11"/>
      <c r="C3" s="12"/>
      <c r="D3" s="12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3"/>
      <c r="R3" s="13"/>
      <c r="S3" s="11"/>
      <c r="T3" s="11"/>
      <c r="U3" s="11"/>
      <c r="V3" s="11"/>
      <c r="W3" s="11"/>
      <c r="X3" s="11"/>
    </row>
    <row r="4">
      <c r="A4" s="14" t="s">
        <v>26</v>
      </c>
      <c r="B4" s="15"/>
      <c r="C4" s="12"/>
      <c r="D4" s="12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3"/>
      <c r="R4" s="13"/>
      <c r="S4" s="11"/>
      <c r="T4" s="11"/>
      <c r="U4" s="11"/>
      <c r="V4" s="11"/>
      <c r="W4" s="11"/>
      <c r="X4" s="11"/>
    </row>
    <row r="5">
      <c r="A5" s="11"/>
      <c r="B5" s="12" t="s">
        <v>2123</v>
      </c>
      <c r="C5" s="16" t="s">
        <v>38</v>
      </c>
      <c r="D5" s="20">
        <f t="shared" ref="D5:D18" si="1">ROUND((E5*0.05)+(F5*1)+(G5*1)+(H5*0.5)+(I5*0.49)+(J5*0)+(K5*4.5)+(L5*0.32)+(M5*90.8)+(N5*13)+(O5*13)+(P5*13), 2)</f>
        <v>289</v>
      </c>
      <c r="E5" s="12">
        <v>14.0</v>
      </c>
      <c r="F5" s="12">
        <v>38.0</v>
      </c>
      <c r="G5" s="12">
        <v>106.0</v>
      </c>
      <c r="H5" s="12"/>
      <c r="I5" s="12"/>
      <c r="J5" s="12"/>
      <c r="K5" s="12">
        <v>9.0</v>
      </c>
      <c r="L5" s="12"/>
      <c r="M5" s="12">
        <v>1.0</v>
      </c>
      <c r="N5" s="12"/>
      <c r="O5" s="12"/>
      <c r="P5" s="12">
        <v>1.0</v>
      </c>
      <c r="Q5" s="18" t="s">
        <v>1663</v>
      </c>
      <c r="R5" s="18" t="s">
        <v>553</v>
      </c>
      <c r="S5" s="19" t="s">
        <v>2125</v>
      </c>
      <c r="T5" s="11"/>
      <c r="U5" s="11"/>
      <c r="V5" s="11"/>
      <c r="W5" s="11"/>
      <c r="X5" s="11"/>
    </row>
    <row r="6">
      <c r="A6" s="20" t="s">
        <v>43</v>
      </c>
      <c r="B6" s="12" t="s">
        <v>2127</v>
      </c>
      <c r="C6" s="12" t="s">
        <v>45</v>
      </c>
      <c r="D6" s="20">
        <f t="shared" si="1"/>
        <v>197</v>
      </c>
      <c r="E6" s="12">
        <v>54.0</v>
      </c>
      <c r="F6" s="12">
        <v>20.0</v>
      </c>
      <c r="G6" s="12">
        <v>62.0</v>
      </c>
      <c r="H6" s="12">
        <v>17.0</v>
      </c>
      <c r="I6" s="12"/>
      <c r="J6" s="12"/>
      <c r="K6" s="12"/>
      <c r="L6" s="12"/>
      <c r="M6" s="12">
        <v>1.0</v>
      </c>
      <c r="N6" s="12">
        <v>1.0</v>
      </c>
      <c r="O6" s="12"/>
      <c r="P6" s="12"/>
      <c r="Q6" s="18" t="s">
        <v>49</v>
      </c>
      <c r="R6" s="18" t="s">
        <v>50</v>
      </c>
      <c r="S6" s="19" t="s">
        <v>2128</v>
      </c>
      <c r="T6" s="11"/>
      <c r="U6" s="11"/>
      <c r="V6" s="11"/>
      <c r="W6" s="11"/>
      <c r="X6" s="11"/>
    </row>
    <row r="7">
      <c r="A7" s="20" t="s">
        <v>46</v>
      </c>
      <c r="B7" s="12" t="s">
        <v>1667</v>
      </c>
      <c r="C7" s="12" t="s">
        <v>55</v>
      </c>
      <c r="D7" s="20">
        <f t="shared" si="1"/>
        <v>193.72</v>
      </c>
      <c r="E7" s="12">
        <v>12.0</v>
      </c>
      <c r="F7" s="12">
        <v>24.0</v>
      </c>
      <c r="G7" s="12">
        <v>57.0</v>
      </c>
      <c r="H7" s="12"/>
      <c r="I7" s="12"/>
      <c r="J7" s="12"/>
      <c r="K7" s="12"/>
      <c r="L7" s="12">
        <v>26.0</v>
      </c>
      <c r="M7" s="12">
        <v>1.0</v>
      </c>
      <c r="N7" s="12"/>
      <c r="O7" s="12"/>
      <c r="P7" s="12">
        <v>1.0</v>
      </c>
      <c r="Q7" s="18" t="s">
        <v>52</v>
      </c>
      <c r="R7" s="18"/>
      <c r="S7" s="19" t="s">
        <v>1669</v>
      </c>
      <c r="T7" s="11"/>
      <c r="U7" s="11"/>
      <c r="V7" s="11"/>
      <c r="W7" s="11"/>
      <c r="X7" s="11"/>
    </row>
    <row r="8">
      <c r="A8" s="20"/>
      <c r="B8" s="12" t="s">
        <v>1719</v>
      </c>
      <c r="C8" s="12" t="s">
        <v>183</v>
      </c>
      <c r="D8" s="20">
        <f t="shared" si="1"/>
        <v>186.86</v>
      </c>
      <c r="E8" s="12">
        <v>18.0</v>
      </c>
      <c r="F8" s="12">
        <v>25.0</v>
      </c>
      <c r="G8" s="12">
        <v>53.0</v>
      </c>
      <c r="H8" s="12"/>
      <c r="I8" s="12"/>
      <c r="J8" s="12"/>
      <c r="K8" s="12"/>
      <c r="L8" s="12">
        <v>13.0</v>
      </c>
      <c r="M8" s="12">
        <v>1.0</v>
      </c>
      <c r="N8" s="12"/>
      <c r="O8" s="12"/>
      <c r="P8" s="12">
        <v>1.0</v>
      </c>
      <c r="Q8" s="18" t="s">
        <v>52</v>
      </c>
      <c r="R8" s="18" t="s">
        <v>76</v>
      </c>
      <c r="S8" s="19" t="s">
        <v>1721</v>
      </c>
      <c r="T8" s="11"/>
      <c r="U8" s="11"/>
      <c r="V8" s="11"/>
      <c r="W8" s="11"/>
      <c r="X8" s="11"/>
    </row>
    <row r="9">
      <c r="A9" s="11"/>
      <c r="B9" s="12" t="s">
        <v>1659</v>
      </c>
      <c r="C9" s="16" t="s">
        <v>28</v>
      </c>
      <c r="D9" s="20">
        <f t="shared" si="1"/>
        <v>183.25</v>
      </c>
      <c r="E9" s="12">
        <v>15.0</v>
      </c>
      <c r="F9" s="12">
        <v>15.0</v>
      </c>
      <c r="G9" s="12">
        <v>79.0</v>
      </c>
      <c r="H9" s="12"/>
      <c r="I9" s="12"/>
      <c r="J9" s="12"/>
      <c r="K9" s="12">
        <v>11.0</v>
      </c>
      <c r="L9" s="12"/>
      <c r="M9" s="12"/>
      <c r="N9" s="12">
        <v>1.0</v>
      </c>
      <c r="O9" s="12">
        <v>1.0</v>
      </c>
      <c r="P9" s="12">
        <v>1.0</v>
      </c>
      <c r="Q9" s="18" t="s">
        <v>188</v>
      </c>
      <c r="R9" s="18" t="s">
        <v>1660</v>
      </c>
      <c r="S9" s="19" t="s">
        <v>1661</v>
      </c>
      <c r="T9" s="11"/>
      <c r="U9" s="11"/>
      <c r="V9" s="11"/>
      <c r="W9" s="11"/>
      <c r="X9" s="11"/>
    </row>
    <row r="10">
      <c r="A10" s="11"/>
      <c r="B10" s="12" t="s">
        <v>2143</v>
      </c>
      <c r="C10" s="16" t="s">
        <v>512</v>
      </c>
      <c r="D10" s="20">
        <f t="shared" si="1"/>
        <v>175.95</v>
      </c>
      <c r="E10" s="12">
        <v>19.0</v>
      </c>
      <c r="F10" s="12">
        <v>31.0</v>
      </c>
      <c r="G10" s="12">
        <v>81.0</v>
      </c>
      <c r="H10" s="12"/>
      <c r="I10" s="12"/>
      <c r="J10" s="12"/>
      <c r="K10" s="12">
        <v>14.0</v>
      </c>
      <c r="L10" s="12"/>
      <c r="M10" s="12"/>
      <c r="N10" s="12"/>
      <c r="O10" s="12"/>
      <c r="P10" s="12"/>
      <c r="Q10" s="18"/>
      <c r="R10" s="18"/>
      <c r="S10" s="19" t="s">
        <v>2144</v>
      </c>
      <c r="T10" s="11"/>
      <c r="U10" s="11"/>
      <c r="V10" s="11"/>
      <c r="W10" s="11"/>
      <c r="X10" s="11"/>
    </row>
    <row r="11">
      <c r="A11" s="11"/>
      <c r="B11" s="12" t="s">
        <v>2147</v>
      </c>
      <c r="C11" s="16" t="s">
        <v>93</v>
      </c>
      <c r="D11" s="20">
        <f t="shared" si="1"/>
        <v>150</v>
      </c>
      <c r="E11" s="12">
        <v>30.0</v>
      </c>
      <c r="F11" s="12">
        <v>35.0</v>
      </c>
      <c r="G11" s="12">
        <v>73.0</v>
      </c>
      <c r="H11" s="12"/>
      <c r="I11" s="12"/>
      <c r="J11" s="12"/>
      <c r="K11" s="12">
        <v>9.0</v>
      </c>
      <c r="L11" s="12"/>
      <c r="M11" s="12"/>
      <c r="N11" s="12"/>
      <c r="O11" s="12"/>
      <c r="P11" s="12"/>
      <c r="Q11" s="18"/>
      <c r="R11" s="18"/>
      <c r="S11" s="19" t="s">
        <v>2153</v>
      </c>
      <c r="T11" s="11"/>
      <c r="U11" s="11"/>
      <c r="V11" s="11"/>
      <c r="W11" s="11"/>
      <c r="X11" s="11"/>
    </row>
    <row r="12">
      <c r="A12" s="20"/>
      <c r="B12" s="12" t="s">
        <v>1675</v>
      </c>
      <c r="C12" s="12" t="s">
        <v>1676</v>
      </c>
      <c r="D12" s="20">
        <f t="shared" si="1"/>
        <v>120.53</v>
      </c>
      <c r="E12" s="12">
        <v>21.0</v>
      </c>
      <c r="F12" s="12">
        <v>36.0</v>
      </c>
      <c r="G12" s="12">
        <v>79.0</v>
      </c>
      <c r="H12" s="12"/>
      <c r="I12" s="12"/>
      <c r="J12" s="12"/>
      <c r="K12" s="12"/>
      <c r="L12" s="12">
        <v>14.0</v>
      </c>
      <c r="M12" s="12"/>
      <c r="N12" s="12"/>
      <c r="O12" s="12"/>
      <c r="P12" s="12"/>
      <c r="Q12" s="18"/>
      <c r="R12" s="18"/>
      <c r="S12" s="19" t="s">
        <v>1677</v>
      </c>
      <c r="T12" s="11"/>
      <c r="U12" s="11"/>
      <c r="V12" s="11"/>
      <c r="W12" s="11"/>
      <c r="X12" s="11"/>
    </row>
    <row r="13">
      <c r="A13" s="20"/>
      <c r="B13" s="12" t="s">
        <v>1533</v>
      </c>
      <c r="C13" s="12" t="s">
        <v>1687</v>
      </c>
      <c r="D13" s="20">
        <f t="shared" si="1"/>
        <v>119.6</v>
      </c>
      <c r="E13" s="12">
        <v>12.0</v>
      </c>
      <c r="F13" s="12">
        <v>15.0</v>
      </c>
      <c r="G13" s="12">
        <v>35.0</v>
      </c>
      <c r="H13" s="12">
        <v>24.0</v>
      </c>
      <c r="I13" s="12"/>
      <c r="J13" s="12"/>
      <c r="K13" s="12">
        <v>4.0</v>
      </c>
      <c r="L13" s="12"/>
      <c r="M13" s="12"/>
      <c r="N13" s="12"/>
      <c r="O13" s="12">
        <v>1.0</v>
      </c>
      <c r="P13" s="12">
        <v>2.0</v>
      </c>
      <c r="Q13" s="18" t="s">
        <v>1688</v>
      </c>
      <c r="R13" s="18"/>
      <c r="S13" s="19" t="s">
        <v>1224</v>
      </c>
      <c r="T13" s="11"/>
      <c r="U13" s="11"/>
      <c r="V13" s="11"/>
      <c r="W13" s="11"/>
      <c r="X13" s="11"/>
    </row>
    <row r="14">
      <c r="A14" s="21"/>
      <c r="B14" s="12" t="s">
        <v>1696</v>
      </c>
      <c r="C14" s="12" t="s">
        <v>512</v>
      </c>
      <c r="D14" s="20">
        <f t="shared" si="1"/>
        <v>116.62</v>
      </c>
      <c r="E14" s="12">
        <v>34.0</v>
      </c>
      <c r="F14" s="12">
        <v>37.0</v>
      </c>
      <c r="G14" s="12">
        <v>68.0</v>
      </c>
      <c r="H14" s="12"/>
      <c r="I14" s="12"/>
      <c r="J14" s="12"/>
      <c r="K14" s="12"/>
      <c r="L14" s="12">
        <v>31.0</v>
      </c>
      <c r="M14" s="12"/>
      <c r="N14" s="12"/>
      <c r="O14" s="12"/>
      <c r="P14" s="12"/>
      <c r="Q14" s="18"/>
      <c r="R14" s="18"/>
      <c r="S14" s="19" t="s">
        <v>1697</v>
      </c>
      <c r="T14" s="11"/>
      <c r="U14" s="11"/>
      <c r="V14" s="11"/>
      <c r="W14" s="11"/>
      <c r="X14" s="11"/>
    </row>
    <row r="15">
      <c r="A15" s="21"/>
      <c r="B15" s="12" t="s">
        <v>1672</v>
      </c>
      <c r="C15" s="12" t="s">
        <v>237</v>
      </c>
      <c r="D15" s="20">
        <f t="shared" si="1"/>
        <v>111.44</v>
      </c>
      <c r="E15" s="12">
        <v>24.0</v>
      </c>
      <c r="F15" s="12">
        <v>27.0</v>
      </c>
      <c r="G15" s="12">
        <v>73.0</v>
      </c>
      <c r="H15" s="12"/>
      <c r="I15" s="12"/>
      <c r="J15" s="12"/>
      <c r="K15" s="12"/>
      <c r="L15" s="12">
        <v>32.0</v>
      </c>
      <c r="M15" s="12"/>
      <c r="N15" s="12"/>
      <c r="O15" s="12"/>
      <c r="P15" s="12"/>
      <c r="Q15" s="18"/>
      <c r="R15" s="18"/>
      <c r="S15" s="19" t="s">
        <v>1673</v>
      </c>
      <c r="T15" s="11"/>
      <c r="U15" s="11"/>
      <c r="V15" s="11"/>
      <c r="W15" s="11"/>
      <c r="X15" s="11"/>
    </row>
    <row r="16">
      <c r="A16" s="20" t="s">
        <v>46</v>
      </c>
      <c r="B16" s="12" t="s">
        <v>1713</v>
      </c>
      <c r="C16" s="12" t="s">
        <v>1705</v>
      </c>
      <c r="D16" s="20">
        <f t="shared" si="1"/>
        <v>107.94</v>
      </c>
      <c r="E16" s="12">
        <v>26.0</v>
      </c>
      <c r="F16" s="12">
        <v>30.0</v>
      </c>
      <c r="G16" s="12">
        <v>68.0</v>
      </c>
      <c r="H16" s="12"/>
      <c r="I16" s="12"/>
      <c r="J16" s="12"/>
      <c r="K16" s="12"/>
      <c r="L16" s="12">
        <v>27.0</v>
      </c>
      <c r="M16" s="12"/>
      <c r="N16" s="12"/>
      <c r="O16" s="12"/>
      <c r="P16" s="12"/>
      <c r="Q16" s="18"/>
      <c r="R16" s="18"/>
      <c r="S16" s="19" t="s">
        <v>1715</v>
      </c>
      <c r="T16" s="11"/>
      <c r="U16" s="11"/>
      <c r="V16" s="11"/>
      <c r="W16" s="11"/>
      <c r="X16" s="11"/>
    </row>
    <row r="17">
      <c r="A17" s="20"/>
      <c r="B17" s="12" t="s">
        <v>1725</v>
      </c>
      <c r="C17" s="12" t="s">
        <v>1032</v>
      </c>
      <c r="D17" s="20">
        <f t="shared" si="1"/>
        <v>103.32</v>
      </c>
      <c r="E17" s="12">
        <v>24.0</v>
      </c>
      <c r="F17" s="12">
        <v>23.0</v>
      </c>
      <c r="G17" s="12">
        <v>35.0</v>
      </c>
      <c r="H17" s="12"/>
      <c r="I17" s="12"/>
      <c r="J17" s="12"/>
      <c r="K17" s="12"/>
      <c r="L17" s="12">
        <v>16.0</v>
      </c>
      <c r="M17" s="12"/>
      <c r="N17" s="12">
        <v>1.0</v>
      </c>
      <c r="O17" s="12"/>
      <c r="P17" s="12">
        <v>2.0</v>
      </c>
      <c r="Q17" s="18" t="s">
        <v>736</v>
      </c>
      <c r="R17" s="18"/>
      <c r="S17" s="19" t="s">
        <v>1727</v>
      </c>
      <c r="T17" s="11"/>
      <c r="U17" s="11"/>
      <c r="V17" s="11"/>
      <c r="W17" s="11"/>
      <c r="X17" s="11"/>
    </row>
    <row r="18">
      <c r="A18" s="20"/>
      <c r="B18" s="12" t="s">
        <v>1679</v>
      </c>
      <c r="C18" s="12" t="s">
        <v>1032</v>
      </c>
      <c r="D18" s="20">
        <f t="shared" si="1"/>
        <v>99.38</v>
      </c>
      <c r="E18" s="12">
        <v>22.0</v>
      </c>
      <c r="F18" s="12">
        <v>23.0</v>
      </c>
      <c r="G18" s="12">
        <v>66.0</v>
      </c>
      <c r="H18" s="12"/>
      <c r="I18" s="12"/>
      <c r="J18" s="12"/>
      <c r="K18" s="12"/>
      <c r="L18" s="12">
        <v>29.0</v>
      </c>
      <c r="M18" s="12"/>
      <c r="N18" s="12"/>
      <c r="O18" s="12"/>
      <c r="P18" s="12"/>
      <c r="Q18" s="18"/>
      <c r="R18" s="18"/>
      <c r="S18" s="19" t="s">
        <v>1680</v>
      </c>
      <c r="T18" s="11"/>
      <c r="U18" s="11"/>
      <c r="V18" s="11"/>
      <c r="W18" s="11"/>
      <c r="X18" s="11"/>
    </row>
    <row r="19">
      <c r="A19" s="2" t="s">
        <v>84</v>
      </c>
      <c r="B19" s="11"/>
      <c r="C19" s="11"/>
      <c r="D19" s="20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3"/>
      <c r="R19" s="13"/>
      <c r="S19" s="22"/>
      <c r="T19" s="11"/>
      <c r="U19" s="11"/>
      <c r="V19" s="11"/>
      <c r="W19" s="11"/>
      <c r="X19" s="11"/>
    </row>
    <row r="20">
      <c r="A20" s="11"/>
      <c r="B20" s="24" t="s">
        <v>1712</v>
      </c>
      <c r="C20" s="24" t="s">
        <v>335</v>
      </c>
      <c r="D20" s="20">
        <f t="shared" ref="D20:D32" si="2">ROUND((E20*0.05)+(F20*1)+(G20*1)+(H20*0.5)+(I20*0.49)+(J20*0)+(K20*4.5)+(L20*0.32)+(M20*90.8)+(N20*13)+(O20*13)+(P20*13), 2)</f>
        <v>93.5</v>
      </c>
      <c r="E20" s="24"/>
      <c r="F20" s="24"/>
      <c r="G20" s="24">
        <v>53.0</v>
      </c>
      <c r="H20" s="24"/>
      <c r="I20" s="24"/>
      <c r="J20" s="24"/>
      <c r="K20" s="24">
        <v>9.0</v>
      </c>
      <c r="L20" s="24"/>
      <c r="M20" s="24"/>
      <c r="N20" s="24"/>
      <c r="O20" s="24"/>
      <c r="P20" s="24"/>
      <c r="Q20" s="25"/>
      <c r="R20" s="23"/>
      <c r="S20" s="26" t="s">
        <v>1714</v>
      </c>
      <c r="T20" s="27"/>
      <c r="U20" s="11"/>
      <c r="V20" s="11"/>
      <c r="W20" s="11"/>
      <c r="X20" s="11"/>
      <c r="Y20" s="11"/>
    </row>
    <row r="21">
      <c r="A21" s="11"/>
      <c r="B21" s="24" t="s">
        <v>1739</v>
      </c>
      <c r="C21" s="24" t="s">
        <v>537</v>
      </c>
      <c r="D21" s="20">
        <f t="shared" si="2"/>
        <v>92</v>
      </c>
      <c r="E21" s="24"/>
      <c r="F21" s="24">
        <v>10.0</v>
      </c>
      <c r="G21" s="24">
        <v>55.0</v>
      </c>
      <c r="H21" s="24"/>
      <c r="I21" s="24"/>
      <c r="J21" s="24"/>
      <c r="K21" s="24">
        <v>6.0</v>
      </c>
      <c r="L21" s="24"/>
      <c r="M21" s="24"/>
      <c r="N21" s="24"/>
      <c r="O21" s="24"/>
      <c r="P21" s="24"/>
      <c r="Q21" s="25"/>
      <c r="R21" s="23"/>
      <c r="S21" s="26" t="s">
        <v>1740</v>
      </c>
      <c r="T21" s="27"/>
      <c r="U21" s="11"/>
      <c r="V21" s="11"/>
      <c r="W21" s="11"/>
      <c r="X21" s="11"/>
      <c r="Y21" s="11"/>
    </row>
    <row r="22">
      <c r="A22" s="11"/>
      <c r="B22" s="24" t="s">
        <v>1746</v>
      </c>
      <c r="C22" s="24" t="s">
        <v>1747</v>
      </c>
      <c r="D22" s="20">
        <f t="shared" si="2"/>
        <v>90</v>
      </c>
      <c r="E22" s="24"/>
      <c r="F22" s="24">
        <v>19.0</v>
      </c>
      <c r="G22" s="24">
        <v>35.0</v>
      </c>
      <c r="H22" s="24"/>
      <c r="I22" s="24"/>
      <c r="J22" s="24"/>
      <c r="K22" s="24">
        <v>8.0</v>
      </c>
      <c r="L22" s="24"/>
      <c r="M22" s="24"/>
      <c r="N22" s="24"/>
      <c r="O22" s="24"/>
      <c r="P22" s="24"/>
      <c r="Q22" s="25"/>
      <c r="R22" s="23"/>
      <c r="S22" s="26" t="s">
        <v>1748</v>
      </c>
      <c r="T22" s="27"/>
      <c r="U22" s="11"/>
      <c r="V22" s="11"/>
      <c r="W22" s="11"/>
      <c r="X22" s="11"/>
      <c r="Y22" s="11"/>
    </row>
    <row r="23">
      <c r="A23" s="11"/>
      <c r="B23" s="12" t="s">
        <v>1702</v>
      </c>
      <c r="C23" s="12" t="s">
        <v>98</v>
      </c>
      <c r="D23" s="20">
        <f t="shared" si="2"/>
        <v>88.1</v>
      </c>
      <c r="E23" s="12">
        <v>22.0</v>
      </c>
      <c r="F23" s="12">
        <v>21.0</v>
      </c>
      <c r="G23" s="12">
        <v>48.0</v>
      </c>
      <c r="H23" s="12"/>
      <c r="I23" s="12"/>
      <c r="J23" s="12"/>
      <c r="K23" s="12">
        <v>4.0</v>
      </c>
      <c r="L23" s="12"/>
      <c r="M23" s="12"/>
      <c r="N23" s="12"/>
      <c r="O23" s="12"/>
      <c r="P23" s="12"/>
      <c r="Q23" s="18"/>
      <c r="R23" s="23"/>
      <c r="S23" s="19" t="s">
        <v>1703</v>
      </c>
      <c r="T23" s="12"/>
      <c r="U23" s="11"/>
      <c r="V23" s="11"/>
      <c r="W23" s="11"/>
      <c r="X23" s="11"/>
      <c r="Y23" s="11"/>
    </row>
    <row r="24">
      <c r="A24" s="11"/>
      <c r="B24" s="24" t="s">
        <v>1756</v>
      </c>
      <c r="C24" s="24" t="s">
        <v>104</v>
      </c>
      <c r="D24" s="20">
        <f t="shared" si="2"/>
        <v>78.2</v>
      </c>
      <c r="E24" s="24">
        <v>24.0</v>
      </c>
      <c r="F24" s="24">
        <v>15.0</v>
      </c>
      <c r="G24" s="24">
        <v>35.0</v>
      </c>
      <c r="H24" s="24"/>
      <c r="I24" s="24"/>
      <c r="J24" s="24"/>
      <c r="K24" s="24">
        <v>6.0</v>
      </c>
      <c r="L24" s="24"/>
      <c r="M24" s="24"/>
      <c r="N24" s="24"/>
      <c r="O24" s="24"/>
      <c r="P24" s="24"/>
      <c r="Q24" s="25"/>
      <c r="R24" s="23"/>
      <c r="S24" s="26" t="s">
        <v>1758</v>
      </c>
      <c r="T24" s="27"/>
      <c r="U24" s="11"/>
      <c r="V24" s="11"/>
      <c r="W24" s="11"/>
      <c r="X24" s="11"/>
      <c r="Y24" s="11"/>
    </row>
    <row r="25">
      <c r="A25" s="11"/>
      <c r="B25" s="24" t="s">
        <v>1776</v>
      </c>
      <c r="C25" s="24" t="s">
        <v>534</v>
      </c>
      <c r="D25" s="20">
        <f t="shared" si="2"/>
        <v>75.5</v>
      </c>
      <c r="E25" s="24"/>
      <c r="F25" s="24">
        <v>13.0</v>
      </c>
      <c r="G25" s="24">
        <v>22.0</v>
      </c>
      <c r="H25" s="24"/>
      <c r="I25" s="24"/>
      <c r="J25" s="24"/>
      <c r="K25" s="24">
        <v>9.0</v>
      </c>
      <c r="L25" s="24"/>
      <c r="M25" s="24"/>
      <c r="N25" s="24"/>
      <c r="O25" s="24"/>
      <c r="P25" s="24"/>
      <c r="Q25" s="25"/>
      <c r="R25" s="23"/>
      <c r="S25" s="26" t="s">
        <v>1778</v>
      </c>
      <c r="T25" s="27"/>
      <c r="U25" s="11"/>
      <c r="V25" s="11"/>
      <c r="W25" s="11"/>
      <c r="X25" s="11"/>
      <c r="Y25" s="11"/>
    </row>
    <row r="26">
      <c r="A26" s="11"/>
      <c r="B26" s="12" t="s">
        <v>1694</v>
      </c>
      <c r="C26" s="12" t="s">
        <v>1695</v>
      </c>
      <c r="D26" s="20">
        <f t="shared" si="2"/>
        <v>73.2</v>
      </c>
      <c r="E26" s="12"/>
      <c r="F26" s="12">
        <v>15.0</v>
      </c>
      <c r="G26" s="12">
        <v>55.0</v>
      </c>
      <c r="H26" s="12"/>
      <c r="I26" s="12"/>
      <c r="J26" s="12"/>
      <c r="K26" s="12"/>
      <c r="L26" s="12">
        <v>10.0</v>
      </c>
      <c r="M26" s="12"/>
      <c r="N26" s="12"/>
      <c r="O26" s="12"/>
      <c r="P26" s="12"/>
      <c r="Q26" s="18"/>
      <c r="R26" s="23"/>
      <c r="S26" s="19" t="s">
        <v>1698</v>
      </c>
      <c r="T26" s="12"/>
      <c r="U26" s="11"/>
      <c r="V26" s="11"/>
      <c r="W26" s="11"/>
      <c r="X26" s="11"/>
      <c r="Y26" s="11"/>
    </row>
    <row r="27">
      <c r="A27" s="11"/>
      <c r="B27" s="24" t="s">
        <v>1704</v>
      </c>
      <c r="C27" s="24" t="s">
        <v>1705</v>
      </c>
      <c r="D27" s="20">
        <f t="shared" si="2"/>
        <v>61.46</v>
      </c>
      <c r="E27" s="24">
        <v>14.0</v>
      </c>
      <c r="F27" s="24">
        <v>15.0</v>
      </c>
      <c r="G27" s="24">
        <v>40.0</v>
      </c>
      <c r="H27" s="24"/>
      <c r="I27" s="24"/>
      <c r="J27" s="24"/>
      <c r="K27" s="24"/>
      <c r="L27" s="24">
        <v>18.0</v>
      </c>
      <c r="M27" s="24"/>
      <c r="N27" s="24"/>
      <c r="O27" s="24"/>
      <c r="P27" s="24"/>
      <c r="Q27" s="25"/>
      <c r="R27" s="23"/>
      <c r="S27" s="26" t="s">
        <v>1707</v>
      </c>
      <c r="T27" s="27"/>
      <c r="U27" s="11"/>
      <c r="V27" s="11"/>
      <c r="W27" s="11"/>
      <c r="X27" s="11"/>
      <c r="Y27" s="11"/>
    </row>
    <row r="28">
      <c r="A28" s="11"/>
      <c r="B28" s="12" t="s">
        <v>85</v>
      </c>
      <c r="C28" s="12" t="s">
        <v>86</v>
      </c>
      <c r="D28" s="20">
        <f t="shared" si="2"/>
        <v>60.55</v>
      </c>
      <c r="E28" s="12">
        <v>31.0</v>
      </c>
      <c r="F28" s="12">
        <v>12.0</v>
      </c>
      <c r="G28" s="12">
        <v>26.0</v>
      </c>
      <c r="H28" s="12">
        <v>16.0</v>
      </c>
      <c r="I28" s="12"/>
      <c r="J28" s="12"/>
      <c r="K28" s="12"/>
      <c r="L28" s="12"/>
      <c r="M28" s="12"/>
      <c r="N28" s="12"/>
      <c r="O28" s="12">
        <v>1.0</v>
      </c>
      <c r="P28" s="12"/>
      <c r="Q28" s="18" t="s">
        <v>89</v>
      </c>
      <c r="R28" s="23"/>
      <c r="S28" s="19" t="s">
        <v>90</v>
      </c>
      <c r="T28" s="12"/>
      <c r="U28" s="11"/>
      <c r="V28" s="11"/>
      <c r="W28" s="11"/>
      <c r="X28" s="11"/>
      <c r="Y28" s="11"/>
    </row>
    <row r="29">
      <c r="A29" s="11"/>
      <c r="B29" s="12" t="s">
        <v>1708</v>
      </c>
      <c r="C29" s="12" t="s">
        <v>55</v>
      </c>
      <c r="D29" s="20">
        <f t="shared" si="2"/>
        <v>58.19</v>
      </c>
      <c r="E29" s="12">
        <v>15.0</v>
      </c>
      <c r="F29" s="12">
        <v>17.0</v>
      </c>
      <c r="G29" s="12">
        <v>35.0</v>
      </c>
      <c r="H29" s="12"/>
      <c r="I29" s="12"/>
      <c r="J29" s="12"/>
      <c r="K29" s="12"/>
      <c r="L29" s="12">
        <v>17.0</v>
      </c>
      <c r="M29" s="12"/>
      <c r="N29" s="12"/>
      <c r="O29" s="12"/>
      <c r="P29" s="12"/>
      <c r="Q29" s="18"/>
      <c r="R29" s="23"/>
      <c r="S29" s="19" t="s">
        <v>1711</v>
      </c>
      <c r="T29" s="11"/>
      <c r="U29" s="11"/>
      <c r="V29" s="11"/>
      <c r="W29" s="11"/>
      <c r="X29" s="11"/>
      <c r="Y29" s="11"/>
    </row>
    <row r="30">
      <c r="A30" s="11"/>
      <c r="B30" s="24" t="s">
        <v>1762</v>
      </c>
      <c r="C30" s="24" t="s">
        <v>1763</v>
      </c>
      <c r="D30" s="20">
        <f t="shared" si="2"/>
        <v>51</v>
      </c>
      <c r="E30" s="24">
        <v>12.0</v>
      </c>
      <c r="F30" s="24">
        <v>18.0</v>
      </c>
      <c r="G30" s="24">
        <v>26.0</v>
      </c>
      <c r="H30" s="24"/>
      <c r="I30" s="24"/>
      <c r="J30" s="24"/>
      <c r="K30" s="24"/>
      <c r="L30" s="24">
        <v>20.0</v>
      </c>
      <c r="M30" s="24"/>
      <c r="N30" s="24"/>
      <c r="O30" s="24"/>
      <c r="P30" s="24"/>
      <c r="Q30" s="25"/>
      <c r="R30" s="23"/>
      <c r="S30" s="26" t="s">
        <v>1764</v>
      </c>
      <c r="T30" s="27"/>
      <c r="U30" s="11"/>
      <c r="V30" s="11"/>
      <c r="W30" s="11"/>
      <c r="X30" s="11"/>
      <c r="Y30" s="11"/>
    </row>
    <row r="31">
      <c r="A31" s="11"/>
      <c r="B31" s="24" t="s">
        <v>1767</v>
      </c>
      <c r="C31" s="24" t="s">
        <v>1768</v>
      </c>
      <c r="D31" s="20">
        <f t="shared" si="2"/>
        <v>51</v>
      </c>
      <c r="E31" s="24"/>
      <c r="F31" s="24"/>
      <c r="G31" s="24">
        <v>51.0</v>
      </c>
      <c r="H31" s="24"/>
      <c r="I31" s="24"/>
      <c r="J31" s="24"/>
      <c r="K31" s="24"/>
      <c r="L31" s="24"/>
      <c r="M31" s="24"/>
      <c r="N31" s="24"/>
      <c r="O31" s="24"/>
      <c r="P31" s="24"/>
      <c r="Q31" s="25"/>
      <c r="R31" s="28" t="s">
        <v>195</v>
      </c>
      <c r="S31" s="26" t="s">
        <v>1769</v>
      </c>
      <c r="T31" s="27"/>
      <c r="U31" s="11"/>
      <c r="V31" s="11"/>
      <c r="W31" s="11"/>
      <c r="X31" s="11"/>
      <c r="Y31" s="11"/>
    </row>
    <row r="32">
      <c r="A32" s="11"/>
      <c r="B32" s="12" t="s">
        <v>628</v>
      </c>
      <c r="C32" s="12" t="s">
        <v>442</v>
      </c>
      <c r="D32" s="20">
        <f t="shared" si="2"/>
        <v>40.9</v>
      </c>
      <c r="E32" s="12">
        <v>18.0</v>
      </c>
      <c r="F32" s="12">
        <v>17.0</v>
      </c>
      <c r="G32" s="12">
        <v>23.0</v>
      </c>
      <c r="H32" s="12"/>
      <c r="I32" s="12"/>
      <c r="J32" s="12"/>
      <c r="K32" s="12"/>
      <c r="L32" s="12"/>
      <c r="M32" s="12"/>
      <c r="N32" s="12"/>
      <c r="O32" s="12"/>
      <c r="P32" s="12"/>
      <c r="Q32" s="18"/>
      <c r="R32" s="28" t="s">
        <v>1717</v>
      </c>
      <c r="S32" s="19" t="s">
        <v>634</v>
      </c>
      <c r="T32" s="11"/>
      <c r="U32" s="11"/>
      <c r="V32" s="11"/>
      <c r="W32" s="11"/>
      <c r="X32" s="11"/>
      <c r="Y32" s="11"/>
    </row>
    <row r="33">
      <c r="A33" s="2" t="s">
        <v>116</v>
      </c>
      <c r="B33" s="11"/>
      <c r="C33" s="11"/>
      <c r="D33" s="2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3"/>
      <c r="R33" s="13"/>
      <c r="S33" s="26"/>
      <c r="T33" s="11"/>
      <c r="U33" s="11"/>
      <c r="V33" s="11"/>
      <c r="W33" s="11"/>
      <c r="X33" s="11"/>
    </row>
    <row r="34">
      <c r="A34" s="11"/>
      <c r="B34" s="12" t="s">
        <v>1722</v>
      </c>
      <c r="C34" s="12" t="s">
        <v>1723</v>
      </c>
      <c r="D34" s="20">
        <f t="shared" ref="D34:D41" si="3">ROUND((E34*0.05)+(F34*1)+(G34*1)+(H34*0.5)+(I34*0.49)+(J34*0)+(K34*4.5)+(L34*0.32)+(M34*90.8)+(N34*13)+(O34*13)+(P34*13), 2)</f>
        <v>144.3</v>
      </c>
      <c r="E34" s="12"/>
      <c r="F34" s="12">
        <v>16.0</v>
      </c>
      <c r="G34" s="12">
        <v>92.0</v>
      </c>
      <c r="H34" s="12"/>
      <c r="I34" s="12"/>
      <c r="J34" s="12"/>
      <c r="K34" s="12">
        <v>7.0</v>
      </c>
      <c r="L34" s="12">
        <v>15.0</v>
      </c>
      <c r="M34" s="12"/>
      <c r="N34" s="12"/>
      <c r="O34" s="12"/>
      <c r="P34" s="12"/>
      <c r="Q34" s="18"/>
      <c r="R34" s="18" t="s">
        <v>1728</v>
      </c>
      <c r="S34" s="19" t="s">
        <v>1729</v>
      </c>
      <c r="T34" s="11"/>
      <c r="U34" s="11"/>
      <c r="V34" s="11"/>
      <c r="W34" s="11"/>
      <c r="X34" s="11"/>
    </row>
    <row r="35">
      <c r="A35" s="20" t="s">
        <v>43</v>
      </c>
      <c r="B35" s="12" t="s">
        <v>2210</v>
      </c>
      <c r="C35" s="12" t="s">
        <v>45</v>
      </c>
      <c r="D35" s="20">
        <f t="shared" si="3"/>
        <v>124.65</v>
      </c>
      <c r="E35" s="12">
        <v>33.0</v>
      </c>
      <c r="F35" s="12">
        <v>19.0</v>
      </c>
      <c r="G35" s="12">
        <v>42.0</v>
      </c>
      <c r="H35" s="12">
        <v>18.0</v>
      </c>
      <c r="I35" s="12"/>
      <c r="J35" s="12"/>
      <c r="K35" s="12">
        <v>6.0</v>
      </c>
      <c r="L35" s="12"/>
      <c r="M35" s="12"/>
      <c r="N35" s="12">
        <v>1.0</v>
      </c>
      <c r="O35" s="12">
        <v>1.0</v>
      </c>
      <c r="P35" s="12"/>
      <c r="Q35" s="18" t="s">
        <v>121</v>
      </c>
      <c r="R35" s="18" t="s">
        <v>826</v>
      </c>
      <c r="S35" s="19" t="s">
        <v>2211</v>
      </c>
      <c r="T35" s="11"/>
      <c r="U35" s="11"/>
      <c r="V35" s="11"/>
      <c r="W35" s="11"/>
      <c r="X35" s="11"/>
    </row>
    <row r="36">
      <c r="A36" s="11"/>
      <c r="B36" s="12" t="s">
        <v>2215</v>
      </c>
      <c r="C36" s="12" t="s">
        <v>318</v>
      </c>
      <c r="D36" s="20">
        <f t="shared" si="3"/>
        <v>113.1</v>
      </c>
      <c r="E36" s="12">
        <v>22.0</v>
      </c>
      <c r="F36" s="12">
        <v>25.0</v>
      </c>
      <c r="G36" s="12">
        <v>51.0</v>
      </c>
      <c r="H36" s="12"/>
      <c r="I36" s="12"/>
      <c r="J36" s="12"/>
      <c r="K36" s="12">
        <v>8.0</v>
      </c>
      <c r="L36" s="12"/>
      <c r="M36" s="12"/>
      <c r="N36" s="12"/>
      <c r="O36" s="12"/>
      <c r="P36" s="12"/>
      <c r="Q36" s="18"/>
      <c r="R36" s="18"/>
      <c r="S36" s="19" t="s">
        <v>2217</v>
      </c>
      <c r="T36" s="11"/>
      <c r="U36" s="11"/>
      <c r="V36" s="11"/>
      <c r="W36" s="11"/>
      <c r="X36" s="11"/>
    </row>
    <row r="37">
      <c r="A37" s="11"/>
      <c r="B37" s="12" t="s">
        <v>1736</v>
      </c>
      <c r="C37" s="12" t="s">
        <v>212</v>
      </c>
      <c r="D37" s="20">
        <f t="shared" si="3"/>
        <v>110.2</v>
      </c>
      <c r="E37" s="12">
        <v>24.0</v>
      </c>
      <c r="F37" s="12">
        <v>25.0</v>
      </c>
      <c r="G37" s="12">
        <v>48.0</v>
      </c>
      <c r="H37" s="12"/>
      <c r="I37" s="12"/>
      <c r="J37" s="12"/>
      <c r="K37" s="12">
        <v>8.0</v>
      </c>
      <c r="L37" s="12"/>
      <c r="M37" s="12"/>
      <c r="N37" s="12"/>
      <c r="O37" s="12"/>
      <c r="P37" s="12"/>
      <c r="Q37" s="18"/>
      <c r="R37" s="18"/>
      <c r="S37" s="19" t="s">
        <v>1737</v>
      </c>
      <c r="T37" s="11"/>
      <c r="U37" s="11"/>
      <c r="V37" s="11"/>
      <c r="W37" s="11"/>
      <c r="X37" s="11"/>
    </row>
    <row r="38">
      <c r="A38" s="21" t="s">
        <v>46</v>
      </c>
      <c r="B38" s="12" t="s">
        <v>1730</v>
      </c>
      <c r="C38" s="12" t="s">
        <v>1001</v>
      </c>
      <c r="D38" s="20">
        <f t="shared" si="3"/>
        <v>91.9</v>
      </c>
      <c r="E38" s="12">
        <v>10.0</v>
      </c>
      <c r="F38" s="12">
        <v>17.0</v>
      </c>
      <c r="G38" s="12">
        <v>42.0</v>
      </c>
      <c r="H38" s="12"/>
      <c r="I38" s="12"/>
      <c r="J38" s="12"/>
      <c r="K38" s="12"/>
      <c r="L38" s="12">
        <v>20.0</v>
      </c>
      <c r="M38" s="12"/>
      <c r="N38" s="12">
        <v>1.0</v>
      </c>
      <c r="O38" s="12"/>
      <c r="P38" s="12">
        <v>1.0</v>
      </c>
      <c r="Q38" s="18" t="s">
        <v>331</v>
      </c>
      <c r="R38" s="18"/>
      <c r="S38" s="19" t="s">
        <v>1731</v>
      </c>
      <c r="T38" s="11"/>
      <c r="U38" s="11"/>
      <c r="V38" s="11"/>
      <c r="W38" s="11"/>
      <c r="X38" s="11"/>
      <c r="Y38" s="11"/>
    </row>
    <row r="39">
      <c r="A39" s="11"/>
      <c r="B39" s="12" t="s">
        <v>2223</v>
      </c>
      <c r="C39" s="12" t="s">
        <v>96</v>
      </c>
      <c r="D39" s="20">
        <f t="shared" si="3"/>
        <v>83.6</v>
      </c>
      <c r="E39" s="12">
        <v>22.0</v>
      </c>
      <c r="F39" s="12">
        <v>24.0</v>
      </c>
      <c r="G39" s="12"/>
      <c r="H39" s="12"/>
      <c r="I39" s="12"/>
      <c r="J39" s="12"/>
      <c r="K39" s="12">
        <v>13.0</v>
      </c>
      <c r="L39" s="12"/>
      <c r="M39" s="12"/>
      <c r="N39" s="12"/>
      <c r="O39" s="12"/>
      <c r="P39" s="12"/>
      <c r="Q39" s="18"/>
      <c r="R39" s="18"/>
      <c r="S39" s="19" t="s">
        <v>2224</v>
      </c>
      <c r="T39" s="11"/>
      <c r="U39" s="11"/>
      <c r="V39" s="11"/>
      <c r="W39" s="11"/>
      <c r="X39" s="11"/>
    </row>
    <row r="40">
      <c r="A40" s="21"/>
      <c r="B40" s="12" t="s">
        <v>1734</v>
      </c>
      <c r="C40" s="12" t="s">
        <v>207</v>
      </c>
      <c r="D40" s="20">
        <f t="shared" si="3"/>
        <v>80.98</v>
      </c>
      <c r="E40" s="12">
        <v>18.0</v>
      </c>
      <c r="F40" s="12">
        <v>13.0</v>
      </c>
      <c r="G40" s="12">
        <v>35.0</v>
      </c>
      <c r="H40" s="12"/>
      <c r="I40" s="12"/>
      <c r="J40" s="12"/>
      <c r="K40" s="12"/>
      <c r="L40" s="12">
        <v>19.0</v>
      </c>
      <c r="M40" s="12"/>
      <c r="N40" s="12"/>
      <c r="O40" s="12">
        <v>1.0</v>
      </c>
      <c r="P40" s="12">
        <v>1.0</v>
      </c>
      <c r="Q40" s="18" t="s">
        <v>121</v>
      </c>
      <c r="R40" s="18"/>
      <c r="S40" s="19" t="s">
        <v>1735</v>
      </c>
      <c r="T40" s="11"/>
      <c r="U40" s="11"/>
      <c r="V40" s="11"/>
      <c r="W40" s="11"/>
      <c r="X40" s="11"/>
      <c r="Y40" s="11"/>
    </row>
    <row r="41">
      <c r="A41" s="11"/>
      <c r="B41" s="12" t="s">
        <v>1803</v>
      </c>
      <c r="C41" s="12" t="s">
        <v>302</v>
      </c>
      <c r="D41" s="20">
        <f t="shared" si="3"/>
        <v>76.27</v>
      </c>
      <c r="E41" s="12">
        <v>31.0</v>
      </c>
      <c r="F41" s="12">
        <v>22.0</v>
      </c>
      <c r="G41" s="12">
        <v>46.0</v>
      </c>
      <c r="H41" s="12"/>
      <c r="I41" s="12"/>
      <c r="J41" s="12"/>
      <c r="K41" s="12"/>
      <c r="L41" s="12">
        <v>21.0</v>
      </c>
      <c r="M41" s="12"/>
      <c r="N41" s="12"/>
      <c r="O41" s="12"/>
      <c r="P41" s="12"/>
      <c r="Q41" s="18"/>
      <c r="R41" s="18"/>
      <c r="S41" s="19" t="s">
        <v>1805</v>
      </c>
      <c r="T41" s="11"/>
      <c r="U41" s="11"/>
      <c r="V41" s="11"/>
      <c r="W41" s="11"/>
      <c r="X41" s="11"/>
    </row>
    <row r="42">
      <c r="A42" s="2" t="s">
        <v>144</v>
      </c>
      <c r="B42" s="11"/>
      <c r="C42" s="11"/>
      <c r="D42" s="2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3"/>
      <c r="R42" s="13"/>
      <c r="S42" s="22"/>
      <c r="T42" s="11"/>
      <c r="U42" s="11"/>
      <c r="V42" s="11"/>
      <c r="W42" s="11"/>
      <c r="X42" s="11"/>
    </row>
    <row r="43">
      <c r="A43" s="11"/>
      <c r="B43" s="16" t="s">
        <v>1749</v>
      </c>
      <c r="C43" s="12" t="s">
        <v>98</v>
      </c>
      <c r="D43" s="20">
        <f t="shared" ref="D43:D53" si="4">ROUND((E43*0.05)+(F43*1)+(G43*1)+(H43*0.5)+(I43*0.49)+(J43*0)+(K43*4.5)+(L43*0.32)+(M43*90.8)+(N43*13)+(O43*13)+(P43*13), 2)</f>
        <v>99.8</v>
      </c>
      <c r="E43" s="12">
        <v>16.0</v>
      </c>
      <c r="F43" s="12">
        <v>17.0</v>
      </c>
      <c r="G43" s="12">
        <v>46.0</v>
      </c>
      <c r="H43" s="12"/>
      <c r="I43" s="12"/>
      <c r="J43" s="12"/>
      <c r="K43" s="12">
        <v>8.0</v>
      </c>
      <c r="L43" s="12"/>
      <c r="M43" s="12"/>
      <c r="N43" s="12"/>
      <c r="O43" s="12"/>
      <c r="P43" s="12"/>
      <c r="Q43" s="18"/>
      <c r="R43" s="23"/>
      <c r="S43" s="19" t="s">
        <v>1750</v>
      </c>
      <c r="T43" s="12"/>
      <c r="U43" s="11"/>
      <c r="V43" s="11"/>
      <c r="W43" s="11"/>
      <c r="X43" s="11"/>
      <c r="Y43" s="11"/>
    </row>
    <row r="44">
      <c r="A44" s="11"/>
      <c r="B44" s="16" t="s">
        <v>1738</v>
      </c>
      <c r="C44" s="12" t="s">
        <v>96</v>
      </c>
      <c r="D44" s="20">
        <f t="shared" si="4"/>
        <v>99.5</v>
      </c>
      <c r="E44" s="12"/>
      <c r="F44" s="12">
        <v>13.0</v>
      </c>
      <c r="G44" s="12">
        <v>64.0</v>
      </c>
      <c r="H44" s="12"/>
      <c r="I44" s="12"/>
      <c r="J44" s="12"/>
      <c r="K44" s="12">
        <v>5.0</v>
      </c>
      <c r="L44" s="12"/>
      <c r="M44" s="12"/>
      <c r="N44" s="12"/>
      <c r="O44" s="12"/>
      <c r="P44" s="12"/>
      <c r="Q44" s="18"/>
      <c r="R44" s="23"/>
      <c r="S44" s="19" t="s">
        <v>1741</v>
      </c>
      <c r="T44" s="12"/>
      <c r="U44" s="11"/>
      <c r="V44" s="11"/>
      <c r="W44" s="11"/>
      <c r="X44" s="11"/>
      <c r="Y44" s="11"/>
    </row>
    <row r="45">
      <c r="A45" s="11"/>
      <c r="B45" s="12" t="s">
        <v>1759</v>
      </c>
      <c r="C45" s="12" t="s">
        <v>1485</v>
      </c>
      <c r="D45" s="20">
        <f t="shared" si="4"/>
        <v>93.5</v>
      </c>
      <c r="E45" s="12"/>
      <c r="F45" s="12"/>
      <c r="G45" s="12">
        <v>53.0</v>
      </c>
      <c r="H45" s="12"/>
      <c r="I45" s="12"/>
      <c r="J45" s="12"/>
      <c r="K45" s="12">
        <v>9.0</v>
      </c>
      <c r="L45" s="12"/>
      <c r="M45" s="12"/>
      <c r="N45" s="12"/>
      <c r="O45" s="12"/>
      <c r="P45" s="12"/>
      <c r="Q45" s="18"/>
      <c r="R45" s="23"/>
      <c r="S45" s="19" t="s">
        <v>1761</v>
      </c>
      <c r="T45" s="11"/>
      <c r="U45" s="11"/>
      <c r="V45" s="11"/>
      <c r="W45" s="11"/>
      <c r="X45" s="11"/>
      <c r="Y45" s="11"/>
    </row>
    <row r="46">
      <c r="A46" s="11"/>
      <c r="B46" s="16" t="s">
        <v>1845</v>
      </c>
      <c r="C46" s="12" t="s">
        <v>28</v>
      </c>
      <c r="D46" s="20">
        <f t="shared" si="4"/>
        <v>90.5</v>
      </c>
      <c r="E46" s="12"/>
      <c r="F46" s="12"/>
      <c r="G46" s="12">
        <v>59.0</v>
      </c>
      <c r="H46" s="12"/>
      <c r="I46" s="12"/>
      <c r="J46" s="12"/>
      <c r="K46" s="12">
        <v>7.0</v>
      </c>
      <c r="L46" s="12"/>
      <c r="M46" s="12"/>
      <c r="N46" s="12"/>
      <c r="O46" s="12"/>
      <c r="P46" s="12"/>
      <c r="Q46" s="18"/>
      <c r="R46" s="23"/>
      <c r="S46" s="19" t="s">
        <v>1847</v>
      </c>
      <c r="T46" s="12"/>
      <c r="U46" s="11"/>
      <c r="V46" s="11"/>
      <c r="W46" s="11"/>
      <c r="X46" s="11"/>
      <c r="Y46" s="11"/>
    </row>
    <row r="47">
      <c r="A47" s="11"/>
      <c r="B47" s="16" t="s">
        <v>1865</v>
      </c>
      <c r="C47" s="12" t="s">
        <v>1866</v>
      </c>
      <c r="D47" s="20">
        <f t="shared" si="4"/>
        <v>89.5</v>
      </c>
      <c r="E47" s="12"/>
      <c r="F47" s="12">
        <v>18.0</v>
      </c>
      <c r="G47" s="12">
        <v>40.0</v>
      </c>
      <c r="H47" s="12"/>
      <c r="I47" s="12"/>
      <c r="J47" s="12"/>
      <c r="K47" s="12">
        <v>7.0</v>
      </c>
      <c r="L47" s="12"/>
      <c r="M47" s="12"/>
      <c r="N47" s="12"/>
      <c r="O47" s="12"/>
      <c r="P47" s="12"/>
      <c r="Q47" s="18"/>
      <c r="R47" s="23"/>
      <c r="S47" s="19" t="s">
        <v>1868</v>
      </c>
      <c r="T47" s="12"/>
      <c r="U47" s="11"/>
      <c r="V47" s="11"/>
      <c r="W47" s="11"/>
      <c r="X47" s="11"/>
      <c r="Y47" s="11"/>
    </row>
    <row r="48">
      <c r="A48" s="11"/>
      <c r="B48" s="16" t="s">
        <v>1873</v>
      </c>
      <c r="C48" s="12" t="s">
        <v>1874</v>
      </c>
      <c r="D48" s="20">
        <f t="shared" si="4"/>
        <v>89.5</v>
      </c>
      <c r="E48" s="12"/>
      <c r="F48" s="12">
        <v>18.0</v>
      </c>
      <c r="G48" s="12">
        <v>40.0</v>
      </c>
      <c r="H48" s="12"/>
      <c r="I48" s="12"/>
      <c r="J48" s="12"/>
      <c r="K48" s="12">
        <v>7.0</v>
      </c>
      <c r="L48" s="12"/>
      <c r="M48" s="12"/>
      <c r="N48" s="12"/>
      <c r="O48" s="12"/>
      <c r="P48" s="12"/>
      <c r="Q48" s="18"/>
      <c r="R48" s="23"/>
      <c r="S48" s="19" t="s">
        <v>1875</v>
      </c>
      <c r="T48" s="12"/>
      <c r="U48" s="11"/>
      <c r="V48" s="11"/>
      <c r="W48" s="11"/>
      <c r="X48" s="11"/>
      <c r="Y48" s="11"/>
    </row>
    <row r="49">
      <c r="A49" s="11"/>
      <c r="B49" s="12" t="s">
        <v>1742</v>
      </c>
      <c r="C49" s="12" t="s">
        <v>146</v>
      </c>
      <c r="D49" s="20">
        <f t="shared" si="4"/>
        <v>86.34</v>
      </c>
      <c r="E49" s="12"/>
      <c r="F49" s="12">
        <v>18.0</v>
      </c>
      <c r="G49" s="12">
        <v>42.0</v>
      </c>
      <c r="H49" s="12"/>
      <c r="I49" s="12"/>
      <c r="J49" s="12"/>
      <c r="K49" s="12">
        <v>5.0</v>
      </c>
      <c r="L49" s="12">
        <v>12.0</v>
      </c>
      <c r="M49" s="12"/>
      <c r="N49" s="12"/>
      <c r="O49" s="12"/>
      <c r="P49" s="12"/>
      <c r="Q49" s="18"/>
      <c r="R49" s="23"/>
      <c r="S49" s="19" t="s">
        <v>1743</v>
      </c>
      <c r="T49" s="11"/>
      <c r="U49" s="11"/>
      <c r="V49" s="11"/>
      <c r="W49" s="11"/>
      <c r="X49" s="11"/>
      <c r="Y49" s="11"/>
    </row>
    <row r="50">
      <c r="A50" s="11"/>
      <c r="B50" s="16" t="s">
        <v>1744</v>
      </c>
      <c r="C50" s="12" t="s">
        <v>271</v>
      </c>
      <c r="D50" s="20">
        <f t="shared" si="4"/>
        <v>77.1</v>
      </c>
      <c r="E50" s="12">
        <v>22.0</v>
      </c>
      <c r="F50" s="12">
        <v>21.0</v>
      </c>
      <c r="G50" s="12">
        <v>55.0</v>
      </c>
      <c r="H50" s="12"/>
      <c r="I50" s="12"/>
      <c r="J50" s="12"/>
      <c r="K50" s="12"/>
      <c r="L50" s="12"/>
      <c r="M50" s="12"/>
      <c r="N50" s="12"/>
      <c r="O50" s="12"/>
      <c r="P50" s="12"/>
      <c r="Q50" s="18"/>
      <c r="R50" s="23"/>
      <c r="S50" s="19" t="s">
        <v>1745</v>
      </c>
      <c r="T50" s="12"/>
      <c r="U50" s="11"/>
      <c r="V50" s="11"/>
      <c r="W50" s="11"/>
      <c r="X50" s="11"/>
      <c r="Y50" s="11"/>
    </row>
    <row r="51">
      <c r="A51" s="29"/>
      <c r="B51" s="16" t="s">
        <v>1765</v>
      </c>
      <c r="C51" s="16" t="s">
        <v>1431</v>
      </c>
      <c r="D51" s="20">
        <f t="shared" si="4"/>
        <v>74.75</v>
      </c>
      <c r="E51" s="12">
        <v>15.0</v>
      </c>
      <c r="F51" s="12">
        <v>16.0</v>
      </c>
      <c r="G51" s="12">
        <v>40.0</v>
      </c>
      <c r="H51" s="12"/>
      <c r="I51" s="12"/>
      <c r="J51" s="12"/>
      <c r="K51" s="12">
        <v>4.0</v>
      </c>
      <c r="L51" s="12"/>
      <c r="M51" s="12"/>
      <c r="N51" s="12"/>
      <c r="O51" s="12"/>
      <c r="P51" s="12"/>
      <c r="Q51" s="18"/>
      <c r="R51" s="18"/>
      <c r="S51" s="19" t="s">
        <v>1766</v>
      </c>
      <c r="T51" s="11"/>
      <c r="U51" s="11"/>
      <c r="V51" s="11"/>
      <c r="W51" s="11"/>
      <c r="X51" s="11"/>
      <c r="Y51" s="29"/>
      <c r="Z51" s="29"/>
    </row>
    <row r="52">
      <c r="A52" s="11"/>
      <c r="B52" s="16" t="s">
        <v>1753</v>
      </c>
      <c r="C52" s="12" t="s">
        <v>1373</v>
      </c>
      <c r="D52" s="20">
        <f t="shared" si="4"/>
        <v>64.36</v>
      </c>
      <c r="E52" s="12">
        <v>12.0</v>
      </c>
      <c r="F52" s="12">
        <v>16.0</v>
      </c>
      <c r="G52" s="12">
        <v>42.0</v>
      </c>
      <c r="H52" s="12"/>
      <c r="I52" s="12"/>
      <c r="J52" s="12"/>
      <c r="K52" s="12"/>
      <c r="L52" s="12">
        <v>18.0</v>
      </c>
      <c r="M52" s="12"/>
      <c r="N52" s="12"/>
      <c r="O52" s="12"/>
      <c r="P52" s="12"/>
      <c r="Q52" s="18"/>
      <c r="R52" s="23"/>
      <c r="S52" s="19" t="s">
        <v>1755</v>
      </c>
      <c r="T52" s="12"/>
      <c r="U52" s="11"/>
      <c r="V52" s="11"/>
      <c r="W52" s="11"/>
      <c r="X52" s="11"/>
      <c r="Y52" s="11"/>
    </row>
    <row r="53">
      <c r="A53" s="11"/>
      <c r="B53" s="16" t="s">
        <v>1879</v>
      </c>
      <c r="C53" s="12" t="s">
        <v>1881</v>
      </c>
      <c r="D53" s="20">
        <f t="shared" si="4"/>
        <v>64</v>
      </c>
      <c r="E53" s="12"/>
      <c r="F53" s="12">
        <v>27.0</v>
      </c>
      <c r="G53" s="12">
        <v>37.0</v>
      </c>
      <c r="H53" s="12"/>
      <c r="I53" s="12"/>
      <c r="J53" s="12"/>
      <c r="K53" s="12"/>
      <c r="L53" s="12"/>
      <c r="M53" s="12"/>
      <c r="N53" s="12"/>
      <c r="O53" s="12"/>
      <c r="P53" s="12"/>
      <c r="Q53" s="18"/>
      <c r="R53" s="23"/>
      <c r="S53" s="19" t="s">
        <v>1883</v>
      </c>
      <c r="T53" s="12"/>
      <c r="U53" s="11"/>
      <c r="V53" s="11"/>
      <c r="W53" s="11"/>
      <c r="X53" s="11"/>
      <c r="Y53" s="11"/>
    </row>
    <row r="54">
      <c r="A54" s="2" t="s">
        <v>167</v>
      </c>
      <c r="B54" s="11"/>
      <c r="C54" s="11"/>
      <c r="D54" s="20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3"/>
      <c r="R54" s="23"/>
      <c r="S54" s="22"/>
      <c r="T54" s="11"/>
      <c r="U54" s="11"/>
      <c r="V54" s="11"/>
      <c r="W54" s="11"/>
      <c r="X54" s="11"/>
    </row>
    <row r="55">
      <c r="A55" s="11"/>
      <c r="B55" s="12" t="s">
        <v>1771</v>
      </c>
      <c r="C55" s="12" t="s">
        <v>1723</v>
      </c>
      <c r="D55" s="20">
        <f t="shared" ref="D55:D66" si="5">ROUND((E55*0.05)+(F55*1)+(G55*1)+(H55*0.5)+(I55*0.49)+(J55*0)+(K55*4.5)+(L55*0.32)+(M55*90.8)+(N55*13)+(O55*13)+(P55*13), 2)</f>
        <v>218.4</v>
      </c>
      <c r="E55" s="12"/>
      <c r="F55" s="12">
        <v>20.0</v>
      </c>
      <c r="G55" s="12">
        <v>121.0</v>
      </c>
      <c r="H55" s="12"/>
      <c r="I55" s="12"/>
      <c r="J55" s="12"/>
      <c r="K55" s="12">
        <v>10.0</v>
      </c>
      <c r="L55" s="12">
        <v>20.0</v>
      </c>
      <c r="M55" s="12"/>
      <c r="N55" s="12"/>
      <c r="O55" s="12">
        <v>1.0</v>
      </c>
      <c r="P55" s="12">
        <v>1.0</v>
      </c>
      <c r="Q55" s="18" t="s">
        <v>331</v>
      </c>
      <c r="R55" s="28" t="s">
        <v>1728</v>
      </c>
      <c r="S55" s="19" t="s">
        <v>1775</v>
      </c>
      <c r="T55" s="11"/>
      <c r="U55" s="11"/>
      <c r="V55" s="11"/>
      <c r="W55" s="11"/>
      <c r="X55" s="11"/>
    </row>
    <row r="56">
      <c r="A56" s="21" t="s">
        <v>43</v>
      </c>
      <c r="B56" s="12" t="s">
        <v>2264</v>
      </c>
      <c r="C56" s="12" t="s">
        <v>45</v>
      </c>
      <c r="D56" s="20">
        <f t="shared" si="5"/>
        <v>165.1</v>
      </c>
      <c r="E56" s="12">
        <v>42.0</v>
      </c>
      <c r="F56" s="12">
        <v>23.0</v>
      </c>
      <c r="G56" s="12">
        <v>59.0</v>
      </c>
      <c r="H56" s="12">
        <v>21.0</v>
      </c>
      <c r="I56" s="12"/>
      <c r="J56" s="12"/>
      <c r="K56" s="12">
        <v>7.0</v>
      </c>
      <c r="L56" s="12"/>
      <c r="M56" s="12"/>
      <c r="N56" s="12">
        <v>1.0</v>
      </c>
      <c r="O56" s="12">
        <v>2.0</v>
      </c>
      <c r="P56" s="12"/>
      <c r="Q56" s="18" t="s">
        <v>180</v>
      </c>
      <c r="R56" s="18" t="s">
        <v>470</v>
      </c>
      <c r="S56" s="19" t="s">
        <v>2269</v>
      </c>
      <c r="T56" s="11"/>
      <c r="U56" s="11"/>
      <c r="V56" s="11"/>
      <c r="W56" s="11"/>
      <c r="X56" s="11"/>
    </row>
    <row r="57">
      <c r="A57" s="11"/>
      <c r="B57" s="30" t="s">
        <v>2271</v>
      </c>
      <c r="C57" s="12" t="s">
        <v>425</v>
      </c>
      <c r="D57" s="20">
        <f t="shared" si="5"/>
        <v>164</v>
      </c>
      <c r="E57" s="12"/>
      <c r="F57" s="12"/>
      <c r="G57" s="12">
        <v>92.0</v>
      </c>
      <c r="H57" s="12"/>
      <c r="I57" s="12"/>
      <c r="J57" s="12"/>
      <c r="K57" s="12">
        <v>16.0</v>
      </c>
      <c r="L57" s="12"/>
      <c r="M57" s="12"/>
      <c r="N57" s="12"/>
      <c r="O57" s="12"/>
      <c r="P57" s="12"/>
      <c r="Q57" s="18"/>
      <c r="R57" s="18"/>
      <c r="S57" s="19" t="s">
        <v>2272</v>
      </c>
      <c r="T57" s="11"/>
      <c r="U57" s="11"/>
      <c r="V57" s="11"/>
      <c r="W57" s="11"/>
      <c r="X57" s="11"/>
    </row>
    <row r="58">
      <c r="A58" s="11"/>
      <c r="B58" s="30" t="s">
        <v>2273</v>
      </c>
      <c r="C58" s="12" t="s">
        <v>1237</v>
      </c>
      <c r="D58" s="20">
        <f t="shared" si="5"/>
        <v>146.55</v>
      </c>
      <c r="E58" s="12">
        <v>31.0</v>
      </c>
      <c r="F58" s="12">
        <v>21.0</v>
      </c>
      <c r="G58" s="12">
        <v>88.0</v>
      </c>
      <c r="H58" s="12"/>
      <c r="I58" s="12"/>
      <c r="J58" s="12"/>
      <c r="K58" s="12">
        <v>8.0</v>
      </c>
      <c r="L58" s="12"/>
      <c r="M58" s="12"/>
      <c r="N58" s="12"/>
      <c r="O58" s="12"/>
      <c r="P58" s="12"/>
      <c r="Q58" s="18"/>
      <c r="R58" s="18"/>
      <c r="S58" s="19" t="s">
        <v>2275</v>
      </c>
      <c r="T58" s="11"/>
      <c r="U58" s="11"/>
      <c r="V58" s="11"/>
      <c r="W58" s="11"/>
      <c r="X58" s="11"/>
    </row>
    <row r="59">
      <c r="A59" s="21"/>
      <c r="B59" s="12" t="s">
        <v>1898</v>
      </c>
      <c r="C59" s="12" t="s">
        <v>1043</v>
      </c>
      <c r="D59" s="20">
        <f t="shared" si="5"/>
        <v>145.51</v>
      </c>
      <c r="E59" s="12">
        <v>25.0</v>
      </c>
      <c r="F59" s="12">
        <v>32.0</v>
      </c>
      <c r="G59" s="12">
        <v>75.0</v>
      </c>
      <c r="H59" s="12"/>
      <c r="I59" s="12"/>
      <c r="J59" s="12"/>
      <c r="K59" s="12">
        <v>7.0</v>
      </c>
      <c r="L59" s="12">
        <v>18.0</v>
      </c>
      <c r="M59" s="12"/>
      <c r="N59" s="12"/>
      <c r="O59" s="12"/>
      <c r="P59" s="12"/>
      <c r="Q59" s="18"/>
      <c r="R59" s="18"/>
      <c r="S59" s="19" t="s">
        <v>1899</v>
      </c>
      <c r="T59" s="11"/>
      <c r="U59" s="11"/>
      <c r="V59" s="11"/>
      <c r="W59" s="11"/>
      <c r="X59" s="11"/>
    </row>
    <row r="60">
      <c r="A60" s="11"/>
      <c r="B60" s="30" t="s">
        <v>1781</v>
      </c>
      <c r="C60" s="12" t="s">
        <v>442</v>
      </c>
      <c r="D60" s="20">
        <f t="shared" si="5"/>
        <v>144.51</v>
      </c>
      <c r="E60" s="12">
        <v>25.0</v>
      </c>
      <c r="F60" s="12">
        <v>33.0</v>
      </c>
      <c r="G60" s="12">
        <v>73.0</v>
      </c>
      <c r="H60" s="12"/>
      <c r="I60" s="12"/>
      <c r="J60" s="12"/>
      <c r="K60" s="12">
        <v>7.0</v>
      </c>
      <c r="L60" s="12">
        <v>18.0</v>
      </c>
      <c r="M60" s="12"/>
      <c r="N60" s="12"/>
      <c r="O60" s="12"/>
      <c r="P60" s="12"/>
      <c r="Q60" s="18"/>
      <c r="R60" s="18"/>
      <c r="S60" s="19" t="s">
        <v>1782</v>
      </c>
      <c r="T60" s="11"/>
      <c r="U60" s="11"/>
      <c r="V60" s="11"/>
      <c r="W60" s="11"/>
      <c r="X60" s="11"/>
    </row>
    <row r="61">
      <c r="A61" s="11"/>
      <c r="B61" s="30" t="s">
        <v>2283</v>
      </c>
      <c r="C61" s="12" t="s">
        <v>130</v>
      </c>
      <c r="D61" s="20">
        <f t="shared" si="5"/>
        <v>144.4</v>
      </c>
      <c r="E61" s="12">
        <v>28.0</v>
      </c>
      <c r="F61" s="12">
        <v>30.0</v>
      </c>
      <c r="G61" s="12">
        <v>68.0</v>
      </c>
      <c r="H61" s="12"/>
      <c r="I61" s="12"/>
      <c r="J61" s="12"/>
      <c r="K61" s="12">
        <v>10.0</v>
      </c>
      <c r="L61" s="12"/>
      <c r="M61" s="12"/>
      <c r="N61" s="12"/>
      <c r="O61" s="12"/>
      <c r="P61" s="12"/>
      <c r="Q61" s="18"/>
      <c r="R61" s="18"/>
      <c r="S61" s="19" t="s">
        <v>2284</v>
      </c>
      <c r="T61" s="11"/>
      <c r="U61" s="11"/>
      <c r="V61" s="11"/>
      <c r="W61" s="11"/>
      <c r="X61" s="11"/>
    </row>
    <row r="62">
      <c r="A62" s="21" t="s">
        <v>46</v>
      </c>
      <c r="B62" s="30" t="s">
        <v>1777</v>
      </c>
      <c r="C62" s="12" t="s">
        <v>130</v>
      </c>
      <c r="D62" s="20">
        <f t="shared" si="5"/>
        <v>130.92</v>
      </c>
      <c r="E62" s="12">
        <v>12.0</v>
      </c>
      <c r="F62" s="12">
        <v>26.0</v>
      </c>
      <c r="G62" s="12">
        <v>57.0</v>
      </c>
      <c r="H62" s="12"/>
      <c r="I62" s="12"/>
      <c r="J62" s="12"/>
      <c r="K62" s="12"/>
      <c r="L62" s="12">
        <v>26.0</v>
      </c>
      <c r="M62" s="12"/>
      <c r="N62" s="12">
        <v>1.0</v>
      </c>
      <c r="O62" s="12">
        <v>1.0</v>
      </c>
      <c r="P62" s="12">
        <v>1.0</v>
      </c>
      <c r="Q62" s="18" t="s">
        <v>31</v>
      </c>
      <c r="R62" s="18"/>
      <c r="S62" s="19" t="s">
        <v>1779</v>
      </c>
      <c r="T62" s="11"/>
      <c r="U62" s="11"/>
      <c r="V62" s="11"/>
      <c r="W62" s="11"/>
      <c r="X62" s="11"/>
    </row>
    <row r="63">
      <c r="A63" s="21"/>
      <c r="B63" s="12" t="s">
        <v>1351</v>
      </c>
      <c r="C63" s="12" t="s">
        <v>1905</v>
      </c>
      <c r="D63" s="20">
        <f t="shared" si="5"/>
        <v>130.18</v>
      </c>
      <c r="E63" s="12">
        <v>28.0</v>
      </c>
      <c r="F63" s="12">
        <v>29.0</v>
      </c>
      <c r="G63" s="12">
        <v>42.0</v>
      </c>
      <c r="H63" s="12">
        <v>19.0</v>
      </c>
      <c r="I63" s="12"/>
      <c r="J63" s="12"/>
      <c r="K63" s="12"/>
      <c r="L63" s="12">
        <v>29.0</v>
      </c>
      <c r="M63" s="12"/>
      <c r="N63" s="12"/>
      <c r="O63" s="12">
        <v>1.0</v>
      </c>
      <c r="P63" s="12">
        <v>2.0</v>
      </c>
      <c r="Q63" s="18" t="s">
        <v>1688</v>
      </c>
      <c r="R63" s="18" t="s">
        <v>76</v>
      </c>
      <c r="S63" s="19" t="s">
        <v>1353</v>
      </c>
      <c r="T63" s="11"/>
      <c r="U63" s="11"/>
      <c r="V63" s="11"/>
      <c r="W63" s="11"/>
      <c r="X63" s="11"/>
    </row>
    <row r="64">
      <c r="A64" s="21" t="s">
        <v>46</v>
      </c>
      <c r="B64" s="12" t="s">
        <v>1916</v>
      </c>
      <c r="C64" s="12" t="s">
        <v>48</v>
      </c>
      <c r="D64" s="20">
        <f t="shared" si="5"/>
        <v>116.28</v>
      </c>
      <c r="E64" s="12">
        <v>16.0</v>
      </c>
      <c r="F64" s="12">
        <v>17.0</v>
      </c>
      <c r="G64" s="12">
        <v>55.0</v>
      </c>
      <c r="H64" s="12"/>
      <c r="I64" s="12"/>
      <c r="J64" s="12"/>
      <c r="K64" s="12"/>
      <c r="L64" s="12">
        <v>14.0</v>
      </c>
      <c r="M64" s="12"/>
      <c r="N64" s="12">
        <v>1.0</v>
      </c>
      <c r="O64" s="12">
        <v>1.0</v>
      </c>
      <c r="P64" s="12">
        <v>1.0</v>
      </c>
      <c r="Q64" s="18" t="s">
        <v>1177</v>
      </c>
      <c r="R64" s="18" t="s">
        <v>76</v>
      </c>
      <c r="S64" s="19" t="s">
        <v>1919</v>
      </c>
      <c r="T64" s="11"/>
      <c r="U64" s="11"/>
      <c r="V64" s="11"/>
      <c r="W64" s="11"/>
      <c r="X64" s="11"/>
    </row>
    <row r="65">
      <c r="A65" s="21"/>
      <c r="B65" s="12" t="s">
        <v>1908</v>
      </c>
      <c r="C65" s="12" t="s">
        <v>193</v>
      </c>
      <c r="D65" s="20">
        <f t="shared" si="5"/>
        <v>99.31</v>
      </c>
      <c r="E65" s="12">
        <v>27.0</v>
      </c>
      <c r="F65" s="12">
        <v>25.0</v>
      </c>
      <c r="G65" s="12">
        <v>64.0</v>
      </c>
      <c r="H65" s="12"/>
      <c r="I65" s="12"/>
      <c r="J65" s="12"/>
      <c r="K65" s="12"/>
      <c r="L65" s="12">
        <v>28.0</v>
      </c>
      <c r="M65" s="12"/>
      <c r="N65" s="12"/>
      <c r="O65" s="12"/>
      <c r="P65" s="12"/>
      <c r="Q65" s="18"/>
      <c r="R65" s="18"/>
      <c r="S65" s="19" t="s">
        <v>1911</v>
      </c>
      <c r="T65" s="11"/>
      <c r="U65" s="11"/>
      <c r="V65" s="11"/>
      <c r="W65" s="11"/>
      <c r="X65" s="11"/>
    </row>
    <row r="66" ht="16.5" customHeight="1">
      <c r="A66" s="21"/>
      <c r="B66" s="30" t="s">
        <v>1785</v>
      </c>
      <c r="C66" s="12" t="s">
        <v>1786</v>
      </c>
      <c r="D66" s="20">
        <f t="shared" si="5"/>
        <v>79.85</v>
      </c>
      <c r="E66" s="12">
        <v>45.0</v>
      </c>
      <c r="F66" s="12"/>
      <c r="G66" s="12">
        <v>68.0</v>
      </c>
      <c r="H66" s="12"/>
      <c r="I66" s="12"/>
      <c r="J66" s="12"/>
      <c r="K66" s="12"/>
      <c r="L66" s="12">
        <v>30.0</v>
      </c>
      <c r="M66" s="12"/>
      <c r="N66" s="12"/>
      <c r="O66" s="12"/>
      <c r="P66" s="12"/>
      <c r="Q66" s="18"/>
      <c r="R66" s="18"/>
      <c r="S66" s="19" t="s">
        <v>1787</v>
      </c>
      <c r="T66" s="11"/>
      <c r="U66" s="11"/>
      <c r="V66" s="11"/>
      <c r="W66" s="11"/>
      <c r="X66" s="11"/>
    </row>
    <row r="67">
      <c r="A67" s="2" t="s">
        <v>214</v>
      </c>
      <c r="B67" s="11"/>
      <c r="C67" s="11"/>
      <c r="D67" s="20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3"/>
      <c r="R67" s="13"/>
      <c r="S67" s="22"/>
      <c r="T67" s="11"/>
      <c r="U67" s="11"/>
      <c r="V67" s="11"/>
      <c r="W67" s="11"/>
      <c r="X67" s="11"/>
    </row>
    <row r="68">
      <c r="A68" s="11"/>
      <c r="B68" s="12" t="s">
        <v>2296</v>
      </c>
      <c r="C68" s="12" t="s">
        <v>64</v>
      </c>
      <c r="D68" s="20">
        <f t="shared" ref="D68:D75" si="6">ROUND((E68*0.05)+(F68*1)+(G68*1)+(H68*0.5)+(I68*0.49)+(J68*0)+(K68*4.5)+(L68*0.32)+(M68*90.8)+(N68*13)+(O68*13)+(P68*13), 2)</f>
        <v>82.75</v>
      </c>
      <c r="E68" s="12">
        <v>15.0</v>
      </c>
      <c r="F68" s="12">
        <v>18.0</v>
      </c>
      <c r="G68" s="12">
        <v>37.0</v>
      </c>
      <c r="H68" s="12"/>
      <c r="I68" s="12"/>
      <c r="J68" s="12"/>
      <c r="K68" s="12">
        <v>6.0</v>
      </c>
      <c r="L68" s="12"/>
      <c r="M68" s="12"/>
      <c r="N68" s="12"/>
      <c r="O68" s="12"/>
      <c r="P68" s="12"/>
      <c r="Q68" s="18"/>
      <c r="R68" s="28"/>
      <c r="S68" s="31" t="s">
        <v>2299</v>
      </c>
      <c r="T68" s="12"/>
      <c r="U68" s="11"/>
      <c r="V68" s="11"/>
      <c r="W68" s="11"/>
      <c r="X68" s="11"/>
      <c r="Y68" s="11"/>
    </row>
    <row r="69">
      <c r="A69" s="11"/>
      <c r="B69" s="12" t="s">
        <v>1790</v>
      </c>
      <c r="C69" s="12" t="s">
        <v>1791</v>
      </c>
      <c r="D69" s="20">
        <f t="shared" si="6"/>
        <v>77.2</v>
      </c>
      <c r="E69" s="12">
        <v>24.0</v>
      </c>
      <c r="F69" s="12">
        <v>12.0</v>
      </c>
      <c r="G69" s="12">
        <v>64.0</v>
      </c>
      <c r="H69" s="12"/>
      <c r="I69" s="12"/>
      <c r="J69" s="12"/>
      <c r="K69" s="12"/>
      <c r="L69" s="12"/>
      <c r="M69" s="12"/>
      <c r="N69" s="12"/>
      <c r="O69" s="12"/>
      <c r="P69" s="12"/>
      <c r="Q69" s="18"/>
      <c r="R69" s="23"/>
      <c r="S69" s="19" t="s">
        <v>1793</v>
      </c>
      <c r="T69" s="12"/>
      <c r="U69" s="11"/>
      <c r="V69" s="11"/>
      <c r="W69" s="11"/>
      <c r="X69" s="11"/>
      <c r="Y69" s="11"/>
    </row>
    <row r="70">
      <c r="A70" s="11"/>
      <c r="B70" s="12" t="s">
        <v>1788</v>
      </c>
      <c r="C70" s="12" t="s">
        <v>473</v>
      </c>
      <c r="D70" s="20">
        <f t="shared" si="6"/>
        <v>72.66</v>
      </c>
      <c r="E70" s="12">
        <v>18.0</v>
      </c>
      <c r="F70" s="12">
        <v>20.0</v>
      </c>
      <c r="G70" s="12">
        <v>46.0</v>
      </c>
      <c r="H70" s="12"/>
      <c r="I70" s="12"/>
      <c r="J70" s="12"/>
      <c r="K70" s="12"/>
      <c r="L70" s="12">
        <v>18.0</v>
      </c>
      <c r="M70" s="12"/>
      <c r="N70" s="12"/>
      <c r="O70" s="12"/>
      <c r="P70" s="12"/>
      <c r="Q70" s="18"/>
      <c r="R70" s="23"/>
      <c r="S70" s="19" t="s">
        <v>1789</v>
      </c>
      <c r="T70" s="12"/>
      <c r="U70" s="11"/>
      <c r="V70" s="11"/>
      <c r="W70" s="11"/>
      <c r="X70" s="11"/>
      <c r="Y70" s="11"/>
    </row>
    <row r="71">
      <c r="A71" s="11"/>
      <c r="B71" s="12" t="s">
        <v>1387</v>
      </c>
      <c r="C71" s="12" t="s">
        <v>1905</v>
      </c>
      <c r="D71" s="20">
        <f t="shared" si="6"/>
        <v>72.34</v>
      </c>
      <c r="E71" s="12">
        <v>22.0</v>
      </c>
      <c r="F71" s="12">
        <v>17.0</v>
      </c>
      <c r="G71" s="12">
        <v>31.0</v>
      </c>
      <c r="H71" s="12">
        <v>16.0</v>
      </c>
      <c r="I71" s="12"/>
      <c r="J71" s="12"/>
      <c r="K71" s="12"/>
      <c r="L71" s="12">
        <v>7.0</v>
      </c>
      <c r="M71" s="12"/>
      <c r="N71" s="12"/>
      <c r="O71" s="12">
        <v>1.0</v>
      </c>
      <c r="P71" s="12"/>
      <c r="Q71" s="18" t="s">
        <v>1388</v>
      </c>
      <c r="R71" s="28" t="s">
        <v>76</v>
      </c>
      <c r="S71" s="31" t="s">
        <v>1390</v>
      </c>
      <c r="T71" s="12"/>
      <c r="U71" s="11"/>
      <c r="V71" s="11"/>
      <c r="W71" s="11"/>
      <c r="X71" s="11"/>
      <c r="Y71" s="11"/>
    </row>
    <row r="72">
      <c r="A72" s="11"/>
      <c r="B72" s="12" t="s">
        <v>1944</v>
      </c>
      <c r="C72" s="12" t="s">
        <v>342</v>
      </c>
      <c r="D72" s="20">
        <f t="shared" si="6"/>
        <v>58.09</v>
      </c>
      <c r="E72" s="12">
        <v>13.0</v>
      </c>
      <c r="F72" s="12">
        <v>15.0</v>
      </c>
      <c r="G72" s="12">
        <v>37.0</v>
      </c>
      <c r="H72" s="12"/>
      <c r="I72" s="12"/>
      <c r="J72" s="12"/>
      <c r="K72" s="12"/>
      <c r="L72" s="12">
        <v>17.0</v>
      </c>
      <c r="M72" s="12"/>
      <c r="N72" s="12"/>
      <c r="O72" s="12"/>
      <c r="P72" s="12"/>
      <c r="Q72" s="18"/>
      <c r="R72" s="23"/>
      <c r="S72" s="19" t="s">
        <v>1945</v>
      </c>
      <c r="T72" s="12"/>
      <c r="U72" s="11"/>
      <c r="V72" s="11"/>
      <c r="W72" s="11"/>
      <c r="X72" s="11"/>
      <c r="Y72" s="11"/>
    </row>
    <row r="73">
      <c r="B73" s="12" t="s">
        <v>1796</v>
      </c>
      <c r="C73" s="12" t="s">
        <v>1797</v>
      </c>
      <c r="D73" s="20">
        <f t="shared" si="6"/>
        <v>51.64</v>
      </c>
      <c r="E73" s="12">
        <v>12.0</v>
      </c>
      <c r="F73" s="12">
        <v>15.0</v>
      </c>
      <c r="G73" s="12">
        <v>29.0</v>
      </c>
      <c r="H73" s="12"/>
      <c r="I73" s="12"/>
      <c r="J73" s="12"/>
      <c r="K73" s="12"/>
      <c r="L73" s="12">
        <v>22.0</v>
      </c>
      <c r="M73" s="12"/>
      <c r="N73" s="12"/>
      <c r="O73" s="12"/>
      <c r="P73" s="12"/>
      <c r="Q73" s="18"/>
      <c r="R73" s="23"/>
      <c r="S73" s="19" t="s">
        <v>1798</v>
      </c>
      <c r="T73" s="12"/>
      <c r="U73" s="11"/>
      <c r="V73" s="11"/>
      <c r="W73" s="11"/>
      <c r="X73" s="11"/>
      <c r="Y73" s="11"/>
    </row>
    <row r="74">
      <c r="A74" s="11"/>
      <c r="B74" s="12" t="s">
        <v>765</v>
      </c>
      <c r="C74" s="12" t="s">
        <v>661</v>
      </c>
      <c r="D74" s="20">
        <f t="shared" si="6"/>
        <v>49.75</v>
      </c>
      <c r="E74" s="12">
        <v>15.0</v>
      </c>
      <c r="F74" s="12">
        <v>15.0</v>
      </c>
      <c r="G74" s="12">
        <v>21.0</v>
      </c>
      <c r="H74" s="12"/>
      <c r="I74" s="12"/>
      <c r="J74" s="12"/>
      <c r="K74" s="12"/>
      <c r="L74" s="12"/>
      <c r="M74" s="12"/>
      <c r="N74" s="12">
        <v>1.0</v>
      </c>
      <c r="O74" s="12"/>
      <c r="P74" s="12"/>
      <c r="Q74" s="18" t="s">
        <v>768</v>
      </c>
      <c r="R74" s="23"/>
      <c r="S74" s="19" t="s">
        <v>769</v>
      </c>
      <c r="T74" s="12"/>
      <c r="U74" s="11"/>
      <c r="V74" s="11"/>
      <c r="W74" s="11"/>
      <c r="X74" s="11"/>
      <c r="Y74" s="11"/>
    </row>
    <row r="75">
      <c r="A75" s="11"/>
      <c r="B75" s="12" t="s">
        <v>1800</v>
      </c>
      <c r="C75" s="12" t="s">
        <v>1801</v>
      </c>
      <c r="D75" s="20">
        <f t="shared" si="6"/>
        <v>47.11</v>
      </c>
      <c r="E75" s="12">
        <v>19.0</v>
      </c>
      <c r="F75" s="12">
        <v>13.0</v>
      </c>
      <c r="G75" s="12">
        <v>29.0</v>
      </c>
      <c r="H75" s="12"/>
      <c r="I75" s="12"/>
      <c r="J75" s="12"/>
      <c r="K75" s="12"/>
      <c r="L75" s="12">
        <v>13.0</v>
      </c>
      <c r="M75" s="12"/>
      <c r="N75" s="12"/>
      <c r="O75" s="12"/>
      <c r="P75" s="12"/>
      <c r="Q75" s="18"/>
      <c r="R75" s="28"/>
      <c r="S75" s="19" t="s">
        <v>1802</v>
      </c>
      <c r="T75" s="12"/>
      <c r="U75" s="11"/>
      <c r="V75" s="11"/>
      <c r="W75" s="11"/>
      <c r="X75" s="11"/>
      <c r="Y75" s="11"/>
    </row>
    <row r="76">
      <c r="A76" s="2" t="s">
        <v>232</v>
      </c>
      <c r="B76" s="11"/>
      <c r="C76" s="11"/>
      <c r="D76" s="20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3"/>
      <c r="R76" s="13"/>
      <c r="S76" s="22"/>
      <c r="T76" s="11"/>
      <c r="U76" s="11"/>
      <c r="V76" s="11"/>
      <c r="W76" s="11"/>
      <c r="X76" s="11"/>
    </row>
    <row r="77">
      <c r="A77" s="20"/>
      <c r="B77" s="12" t="s">
        <v>1813</v>
      </c>
      <c r="C77" s="12" t="s">
        <v>996</v>
      </c>
      <c r="D77" s="20">
        <f t="shared" ref="D77:D86" si="7">ROUND((E77*0.05)+(F77*1)+(G77*1)+(H77*0.5)+(I77*0.49)+(J77*0)+(K77*4.5)+(L77*0.32)+(M77*90.8)+(N77*13)+(O77*13)+(P77*13), 2)</f>
        <v>113.65</v>
      </c>
      <c r="E77" s="12">
        <v>23.0</v>
      </c>
      <c r="F77" s="12">
        <v>26.0</v>
      </c>
      <c r="G77" s="12">
        <v>55.0</v>
      </c>
      <c r="H77" s="12"/>
      <c r="I77" s="12"/>
      <c r="J77" s="12"/>
      <c r="K77" s="12">
        <v>7.0</v>
      </c>
      <c r="L77" s="12"/>
      <c r="M77" s="12"/>
      <c r="N77" s="12"/>
      <c r="O77" s="12"/>
      <c r="P77" s="12"/>
      <c r="Q77" s="18"/>
      <c r="R77" s="18"/>
      <c r="S77" s="19" t="s">
        <v>1814</v>
      </c>
      <c r="T77" s="12"/>
      <c r="U77" s="11"/>
      <c r="V77" s="11"/>
      <c r="W77" s="11"/>
      <c r="X77" s="11"/>
      <c r="Y77" s="11"/>
    </row>
    <row r="78">
      <c r="A78" s="20"/>
      <c r="B78" s="12" t="s">
        <v>2318</v>
      </c>
      <c r="C78" s="12" t="s">
        <v>202</v>
      </c>
      <c r="D78" s="20">
        <f t="shared" si="7"/>
        <v>112.7</v>
      </c>
      <c r="E78" s="12">
        <v>24.0</v>
      </c>
      <c r="F78" s="12">
        <v>25.0</v>
      </c>
      <c r="G78" s="12">
        <v>55.0</v>
      </c>
      <c r="H78" s="12"/>
      <c r="I78" s="12"/>
      <c r="J78" s="12"/>
      <c r="K78" s="12">
        <v>7.0</v>
      </c>
      <c r="L78" s="12"/>
      <c r="M78" s="12"/>
      <c r="N78" s="12"/>
      <c r="O78" s="12"/>
      <c r="P78" s="12"/>
      <c r="Q78" s="18"/>
      <c r="R78" s="18"/>
      <c r="S78" s="19" t="s">
        <v>2319</v>
      </c>
      <c r="T78" s="11"/>
      <c r="U78" s="11"/>
      <c r="V78" s="11"/>
      <c r="W78" s="11"/>
      <c r="X78" s="11"/>
    </row>
    <row r="79">
      <c r="A79" s="21"/>
      <c r="B79" s="12" t="s">
        <v>1967</v>
      </c>
      <c r="C79" s="12" t="s">
        <v>512</v>
      </c>
      <c r="D79" s="20">
        <f t="shared" si="7"/>
        <v>102.84</v>
      </c>
      <c r="E79" s="12">
        <v>16.0</v>
      </c>
      <c r="F79" s="12">
        <v>18.0</v>
      </c>
      <c r="G79" s="12">
        <v>77.0</v>
      </c>
      <c r="H79" s="12"/>
      <c r="I79" s="12"/>
      <c r="J79" s="12"/>
      <c r="K79" s="12"/>
      <c r="L79" s="12">
        <v>22.0</v>
      </c>
      <c r="M79" s="12"/>
      <c r="N79" s="12"/>
      <c r="O79" s="12"/>
      <c r="P79" s="12"/>
      <c r="Q79" s="18"/>
      <c r="R79" s="18"/>
      <c r="S79" s="19" t="s">
        <v>1969</v>
      </c>
      <c r="T79" s="11"/>
      <c r="U79" s="11"/>
      <c r="V79" s="11"/>
      <c r="W79" s="11"/>
      <c r="X79" s="11"/>
    </row>
    <row r="80">
      <c r="A80" s="20" t="s">
        <v>43</v>
      </c>
      <c r="B80" s="12" t="s">
        <v>2323</v>
      </c>
      <c r="C80" s="12" t="s">
        <v>45</v>
      </c>
      <c r="D80" s="20">
        <f t="shared" si="7"/>
        <v>89.3</v>
      </c>
      <c r="E80" s="12">
        <v>36.0</v>
      </c>
      <c r="F80" s="12">
        <v>18.0</v>
      </c>
      <c r="G80" s="12">
        <v>59.0</v>
      </c>
      <c r="H80" s="12">
        <v>21.0</v>
      </c>
      <c r="I80" s="12"/>
      <c r="J80" s="12"/>
      <c r="K80" s="12"/>
      <c r="L80" s="12"/>
      <c r="M80" s="12"/>
      <c r="N80" s="12"/>
      <c r="O80" s="12"/>
      <c r="P80" s="12"/>
      <c r="Q80" s="18"/>
      <c r="R80" s="18" t="s">
        <v>122</v>
      </c>
      <c r="S80" s="19" t="s">
        <v>2325</v>
      </c>
      <c r="T80" s="11"/>
      <c r="U80" s="11"/>
      <c r="V80" s="11"/>
      <c r="W80" s="11"/>
      <c r="X80" s="11"/>
    </row>
    <row r="81">
      <c r="A81" s="20"/>
      <c r="B81" s="12" t="s">
        <v>1982</v>
      </c>
      <c r="C81" s="12" t="s">
        <v>564</v>
      </c>
      <c r="D81" s="20">
        <f t="shared" si="7"/>
        <v>86.86</v>
      </c>
      <c r="E81" s="12">
        <v>22.0</v>
      </c>
      <c r="F81" s="12">
        <v>25.0</v>
      </c>
      <c r="G81" s="12">
        <v>55.0</v>
      </c>
      <c r="H81" s="12"/>
      <c r="I81" s="12"/>
      <c r="J81" s="12"/>
      <c r="K81" s="12"/>
      <c r="L81" s="12">
        <v>18.0</v>
      </c>
      <c r="M81" s="12"/>
      <c r="N81" s="12"/>
      <c r="O81" s="12"/>
      <c r="P81" s="12"/>
      <c r="Q81" s="18"/>
      <c r="R81" s="18"/>
      <c r="S81" s="19" t="s">
        <v>1985</v>
      </c>
      <c r="T81" s="11"/>
      <c r="U81" s="11"/>
      <c r="V81" s="11"/>
      <c r="W81" s="11"/>
      <c r="X81" s="11"/>
    </row>
    <row r="82">
      <c r="A82" s="20"/>
      <c r="B82" s="12" t="s">
        <v>1977</v>
      </c>
      <c r="C82" s="12" t="s">
        <v>1978</v>
      </c>
      <c r="D82" s="20">
        <f t="shared" si="7"/>
        <v>86</v>
      </c>
      <c r="E82" s="12"/>
      <c r="F82" s="12">
        <v>25.0</v>
      </c>
      <c r="G82" s="12">
        <v>53.0</v>
      </c>
      <c r="H82" s="12"/>
      <c r="I82" s="12"/>
      <c r="J82" s="12"/>
      <c r="K82" s="12"/>
      <c r="L82" s="12">
        <v>25.0</v>
      </c>
      <c r="M82" s="12"/>
      <c r="N82" s="12"/>
      <c r="O82" s="12"/>
      <c r="P82" s="12"/>
      <c r="Q82" s="18"/>
      <c r="R82" s="18"/>
      <c r="S82" s="19" t="s">
        <v>1979</v>
      </c>
      <c r="T82" s="11"/>
      <c r="U82" s="11"/>
      <c r="V82" s="11"/>
      <c r="W82" s="11"/>
      <c r="X82" s="11"/>
    </row>
    <row r="83">
      <c r="A83" s="20"/>
      <c r="B83" s="12" t="s">
        <v>2002</v>
      </c>
      <c r="C83" s="12" t="s">
        <v>2003</v>
      </c>
      <c r="D83" s="20">
        <f t="shared" si="7"/>
        <v>84.12</v>
      </c>
      <c r="E83" s="12"/>
      <c r="F83" s="12">
        <v>22.0</v>
      </c>
      <c r="G83" s="12">
        <v>57.0</v>
      </c>
      <c r="H83" s="12"/>
      <c r="I83" s="12"/>
      <c r="J83" s="12"/>
      <c r="K83" s="12"/>
      <c r="L83" s="12">
        <v>16.0</v>
      </c>
      <c r="M83" s="12"/>
      <c r="N83" s="12"/>
      <c r="O83" s="12"/>
      <c r="P83" s="12"/>
      <c r="Q83" s="18"/>
      <c r="R83" s="18"/>
      <c r="S83" s="19" t="s">
        <v>2004</v>
      </c>
      <c r="T83" s="11"/>
      <c r="U83" s="11"/>
      <c r="V83" s="11"/>
      <c r="W83" s="11"/>
      <c r="X83" s="11"/>
    </row>
    <row r="84">
      <c r="A84" s="20"/>
      <c r="B84" s="12" t="s">
        <v>1815</v>
      </c>
      <c r="C84" s="12" t="s">
        <v>1816</v>
      </c>
      <c r="D84" s="20">
        <f t="shared" si="7"/>
        <v>81.34</v>
      </c>
      <c r="E84" s="12">
        <v>10.0</v>
      </c>
      <c r="F84" s="12">
        <v>20.0</v>
      </c>
      <c r="G84" s="12">
        <v>31.0</v>
      </c>
      <c r="H84" s="12"/>
      <c r="I84" s="12"/>
      <c r="J84" s="12"/>
      <c r="K84" s="12"/>
      <c r="L84" s="12">
        <v>12.0</v>
      </c>
      <c r="M84" s="12"/>
      <c r="N84" s="12">
        <v>1.0</v>
      </c>
      <c r="O84" s="12"/>
      <c r="P84" s="12">
        <v>1.0</v>
      </c>
      <c r="Q84" s="18" t="s">
        <v>1817</v>
      </c>
      <c r="R84" s="18"/>
      <c r="S84" s="19" t="s">
        <v>1818</v>
      </c>
      <c r="T84" s="11"/>
      <c r="U84" s="11"/>
      <c r="V84" s="11"/>
      <c r="W84" s="11"/>
      <c r="X84" s="11"/>
    </row>
    <row r="85">
      <c r="A85" s="21" t="s">
        <v>46</v>
      </c>
      <c r="B85" s="12" t="s">
        <v>1807</v>
      </c>
      <c r="C85" s="12" t="s">
        <v>463</v>
      </c>
      <c r="D85" s="20">
        <f t="shared" si="7"/>
        <v>80.27</v>
      </c>
      <c r="E85" s="12">
        <v>19.0</v>
      </c>
      <c r="F85" s="12">
        <v>20.0</v>
      </c>
      <c r="G85" s="12">
        <v>51.0</v>
      </c>
      <c r="H85" s="12"/>
      <c r="I85" s="12"/>
      <c r="J85" s="12"/>
      <c r="K85" s="12"/>
      <c r="L85" s="12">
        <v>26.0</v>
      </c>
      <c r="M85" s="12"/>
      <c r="N85" s="12"/>
      <c r="O85" s="12"/>
      <c r="P85" s="12"/>
      <c r="Q85" s="18"/>
      <c r="R85" s="18"/>
      <c r="S85" s="19" t="s">
        <v>1811</v>
      </c>
      <c r="T85" s="11"/>
      <c r="U85" s="11"/>
      <c r="V85" s="11"/>
      <c r="W85" s="11"/>
      <c r="X85" s="11"/>
    </row>
    <row r="86">
      <c r="B86" s="12" t="s">
        <v>1819</v>
      </c>
      <c r="C86" s="12" t="s">
        <v>1820</v>
      </c>
      <c r="D86" s="20">
        <f t="shared" si="7"/>
        <v>72.66</v>
      </c>
      <c r="E86" s="12">
        <v>18.0</v>
      </c>
      <c r="F86" s="12">
        <v>20.0</v>
      </c>
      <c r="G86" s="12">
        <v>46.0</v>
      </c>
      <c r="H86" s="12"/>
      <c r="I86" s="12"/>
      <c r="J86" s="12"/>
      <c r="K86" s="12"/>
      <c r="L86" s="12">
        <v>18.0</v>
      </c>
      <c r="M86" s="12"/>
      <c r="N86" s="12"/>
      <c r="O86" s="12"/>
      <c r="P86" s="12"/>
      <c r="Q86" s="18"/>
      <c r="R86" s="18"/>
      <c r="S86" s="19" t="s">
        <v>1822</v>
      </c>
      <c r="T86" s="11"/>
      <c r="U86" s="11"/>
      <c r="V86" s="11"/>
      <c r="W86" s="11"/>
      <c r="X86" s="11"/>
    </row>
    <row r="87">
      <c r="A87" s="2" t="s">
        <v>261</v>
      </c>
      <c r="B87" s="11"/>
      <c r="C87" s="11"/>
      <c r="D87" s="20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3"/>
      <c r="R87" s="13"/>
      <c r="S87" s="32"/>
      <c r="T87" s="11"/>
      <c r="U87" s="11"/>
      <c r="V87" s="11"/>
      <c r="W87" s="11"/>
      <c r="X87" s="11"/>
    </row>
    <row r="88">
      <c r="A88" s="11"/>
      <c r="B88" s="12" t="s">
        <v>1828</v>
      </c>
      <c r="C88" s="12" t="s">
        <v>1829</v>
      </c>
      <c r="D88" s="20">
        <f t="shared" ref="D88:D94" si="8">ROUND((E88*0.05)+(F88*1)+(G88*1)+(H88*0.5)+(I88*0.49)+(J88*0)+(K88*4.5)+(L88*0.32)+(M88*90.8)+(N88*13)+(O88*13)+(P88*13), 2)</f>
        <v>158.52</v>
      </c>
      <c r="E88" s="12"/>
      <c r="F88" s="12">
        <v>12.0</v>
      </c>
      <c r="G88" s="12">
        <v>81.0</v>
      </c>
      <c r="H88" s="12"/>
      <c r="I88" s="12"/>
      <c r="J88" s="12"/>
      <c r="K88" s="12">
        <v>8.0</v>
      </c>
      <c r="L88" s="12">
        <v>11.0</v>
      </c>
      <c r="M88" s="12"/>
      <c r="N88" s="12"/>
      <c r="O88" s="12">
        <v>1.0</v>
      </c>
      <c r="P88" s="12">
        <v>1.0</v>
      </c>
      <c r="Q88" s="18" t="s">
        <v>331</v>
      </c>
      <c r="R88" s="18" t="s">
        <v>1728</v>
      </c>
      <c r="S88" s="19" t="s">
        <v>1830</v>
      </c>
      <c r="T88" s="11"/>
      <c r="U88" s="11"/>
      <c r="V88" s="11"/>
      <c r="W88" s="11"/>
      <c r="X88" s="11"/>
    </row>
    <row r="89">
      <c r="A89" s="11"/>
      <c r="B89" s="12" t="s">
        <v>1834</v>
      </c>
      <c r="C89" s="12" t="s">
        <v>335</v>
      </c>
      <c r="D89" s="20">
        <f t="shared" si="8"/>
        <v>118.75</v>
      </c>
      <c r="E89" s="12">
        <v>25.0</v>
      </c>
      <c r="F89" s="12">
        <v>24.0</v>
      </c>
      <c r="G89" s="12">
        <v>62.0</v>
      </c>
      <c r="H89" s="12"/>
      <c r="I89" s="12"/>
      <c r="J89" s="12"/>
      <c r="K89" s="12">
        <v>7.0</v>
      </c>
      <c r="L89" s="12"/>
      <c r="M89" s="12"/>
      <c r="N89" s="12"/>
      <c r="O89" s="12"/>
      <c r="P89" s="12"/>
      <c r="Q89" s="18"/>
      <c r="R89" s="18"/>
      <c r="S89" s="19" t="s">
        <v>1836</v>
      </c>
      <c r="T89" s="11"/>
      <c r="U89" s="11"/>
      <c r="V89" s="11"/>
      <c r="W89" s="11"/>
      <c r="X89" s="11"/>
    </row>
    <row r="90">
      <c r="A90" s="11"/>
      <c r="B90" s="12" t="s">
        <v>2340</v>
      </c>
      <c r="C90" s="12" t="s">
        <v>342</v>
      </c>
      <c r="D90" s="20">
        <f t="shared" si="8"/>
        <v>115.9</v>
      </c>
      <c r="E90" s="12">
        <v>18.0</v>
      </c>
      <c r="F90" s="12">
        <v>26.0</v>
      </c>
      <c r="G90" s="12">
        <v>53.0</v>
      </c>
      <c r="H90" s="12"/>
      <c r="I90" s="12"/>
      <c r="J90" s="12"/>
      <c r="K90" s="12">
        <v>8.0</v>
      </c>
      <c r="L90" s="12"/>
      <c r="M90" s="12"/>
      <c r="N90" s="12"/>
      <c r="O90" s="12"/>
      <c r="P90" s="12"/>
      <c r="Q90" s="18"/>
      <c r="R90" s="18"/>
      <c r="S90" s="19" t="s">
        <v>2342</v>
      </c>
      <c r="T90" s="11"/>
      <c r="U90" s="11"/>
      <c r="V90" s="11"/>
      <c r="W90" s="11"/>
      <c r="X90" s="11"/>
    </row>
    <row r="91">
      <c r="A91" s="11"/>
      <c r="B91" s="12" t="s">
        <v>1843</v>
      </c>
      <c r="C91" s="12" t="s">
        <v>512</v>
      </c>
      <c r="D91" s="20">
        <f t="shared" si="8"/>
        <v>111.8</v>
      </c>
      <c r="E91" s="12">
        <v>16.0</v>
      </c>
      <c r="F91" s="12">
        <v>11.0</v>
      </c>
      <c r="G91" s="12">
        <v>55.0</v>
      </c>
      <c r="H91" s="12"/>
      <c r="I91" s="12"/>
      <c r="J91" s="12"/>
      <c r="K91" s="12">
        <v>10.0</v>
      </c>
      <c r="L91" s="12"/>
      <c r="M91" s="12"/>
      <c r="N91" s="12"/>
      <c r="O91" s="12"/>
      <c r="P91" s="12"/>
      <c r="Q91" s="18"/>
      <c r="R91" s="18"/>
      <c r="S91" s="19" t="s">
        <v>1844</v>
      </c>
      <c r="T91" s="11"/>
      <c r="U91" s="11"/>
      <c r="V91" s="11"/>
      <c r="W91" s="11"/>
      <c r="X91" s="11"/>
    </row>
    <row r="92">
      <c r="A92" s="11"/>
      <c r="B92" s="12" t="s">
        <v>1831</v>
      </c>
      <c r="C92" s="12" t="s">
        <v>436</v>
      </c>
      <c r="D92" s="20">
        <f t="shared" si="8"/>
        <v>111.4</v>
      </c>
      <c r="E92" s="12"/>
      <c r="F92" s="12">
        <v>23.0</v>
      </c>
      <c r="G92" s="12">
        <v>46.0</v>
      </c>
      <c r="H92" s="12"/>
      <c r="I92" s="12"/>
      <c r="J92" s="12"/>
      <c r="K92" s="12">
        <v>8.0</v>
      </c>
      <c r="L92" s="12">
        <v>20.0</v>
      </c>
      <c r="M92" s="12"/>
      <c r="N92" s="12"/>
      <c r="O92" s="12"/>
      <c r="P92" s="12"/>
      <c r="Q92" s="18"/>
      <c r="R92" s="18"/>
      <c r="S92" s="19" t="s">
        <v>1833</v>
      </c>
      <c r="T92" s="11"/>
      <c r="U92" s="11"/>
      <c r="V92" s="11"/>
      <c r="W92" s="11"/>
      <c r="X92" s="11"/>
    </row>
    <row r="93">
      <c r="A93" s="11"/>
      <c r="B93" s="12" t="s">
        <v>1425</v>
      </c>
      <c r="C93" s="12" t="s">
        <v>1905</v>
      </c>
      <c r="D93" s="20">
        <f t="shared" si="8"/>
        <v>100.25</v>
      </c>
      <c r="E93" s="12">
        <v>17.0</v>
      </c>
      <c r="F93" s="12">
        <v>19.0</v>
      </c>
      <c r="G93" s="12">
        <v>42.0</v>
      </c>
      <c r="H93" s="12">
        <v>12.0</v>
      </c>
      <c r="I93" s="12"/>
      <c r="J93" s="12"/>
      <c r="K93" s="12"/>
      <c r="L93" s="12">
        <v>20.0</v>
      </c>
      <c r="M93" s="12"/>
      <c r="N93" s="12"/>
      <c r="O93" s="12">
        <v>1.0</v>
      </c>
      <c r="P93" s="12">
        <v>1.0</v>
      </c>
      <c r="Q93" s="18" t="s">
        <v>1177</v>
      </c>
      <c r="R93" s="18" t="s">
        <v>76</v>
      </c>
      <c r="S93" s="19" t="s">
        <v>1426</v>
      </c>
      <c r="T93" s="11"/>
      <c r="U93" s="11"/>
      <c r="V93" s="11"/>
      <c r="W93" s="11"/>
      <c r="X93" s="11"/>
    </row>
    <row r="94">
      <c r="A94" s="11"/>
      <c r="B94" s="12" t="s">
        <v>2036</v>
      </c>
      <c r="C94" s="12" t="s">
        <v>688</v>
      </c>
      <c r="D94" s="20">
        <f t="shared" si="8"/>
        <v>84.62</v>
      </c>
      <c r="E94" s="12">
        <v>18.0</v>
      </c>
      <c r="F94" s="12">
        <v>24.0</v>
      </c>
      <c r="G94" s="12">
        <v>53.0</v>
      </c>
      <c r="H94" s="12"/>
      <c r="I94" s="12"/>
      <c r="J94" s="12"/>
      <c r="K94" s="12"/>
      <c r="L94" s="12">
        <v>21.0</v>
      </c>
      <c r="M94" s="12"/>
      <c r="N94" s="12"/>
      <c r="O94" s="12"/>
      <c r="P94" s="12"/>
      <c r="Q94" s="18"/>
      <c r="R94" s="18"/>
      <c r="S94" s="19" t="s">
        <v>2040</v>
      </c>
      <c r="T94" s="11"/>
      <c r="U94" s="11"/>
      <c r="V94" s="11"/>
      <c r="W94" s="11"/>
      <c r="X94" s="11"/>
    </row>
    <row r="95">
      <c r="A95" s="2" t="s">
        <v>283</v>
      </c>
      <c r="B95" s="11"/>
      <c r="C95" s="11"/>
      <c r="D95" s="20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3"/>
      <c r="R95" s="13"/>
      <c r="S95" s="22"/>
      <c r="T95" s="11"/>
      <c r="U95" s="11"/>
      <c r="V95" s="11"/>
      <c r="W95" s="11"/>
      <c r="X95" s="11"/>
    </row>
    <row r="96">
      <c r="A96" s="11"/>
      <c r="B96" s="12" t="s">
        <v>1859</v>
      </c>
      <c r="C96" s="12" t="s">
        <v>28</v>
      </c>
      <c r="D96" s="20">
        <f t="shared" ref="D96:D107" si="9">ROUND((E96*0.05)+(F96*1)+(G96*1)+(H96*0.5)+(I96*0.49)+(J96*0)+(K96*4.5)+(L96*0.32)+(M96*90.8)+(N96*13)+(O96*13)+(P96*13), 2)</f>
        <v>172.55</v>
      </c>
      <c r="E96" s="12">
        <v>21.0</v>
      </c>
      <c r="F96" s="12">
        <v>21.0</v>
      </c>
      <c r="G96" s="12">
        <v>62.0</v>
      </c>
      <c r="H96" s="12"/>
      <c r="I96" s="12"/>
      <c r="J96" s="12"/>
      <c r="K96" s="12">
        <v>11.0</v>
      </c>
      <c r="L96" s="12"/>
      <c r="M96" s="12"/>
      <c r="N96" s="12">
        <v>1.0</v>
      </c>
      <c r="O96" s="12">
        <v>1.0</v>
      </c>
      <c r="P96" s="12">
        <v>1.0</v>
      </c>
      <c r="Q96" s="18" t="s">
        <v>188</v>
      </c>
      <c r="R96" s="28" t="s">
        <v>1660</v>
      </c>
      <c r="S96" s="19" t="s">
        <v>1861</v>
      </c>
      <c r="T96" s="12"/>
      <c r="U96" s="11"/>
      <c r="V96" s="11"/>
      <c r="W96" s="11"/>
      <c r="X96" s="11"/>
      <c r="Y96" s="11"/>
    </row>
    <row r="97">
      <c r="A97" s="11"/>
      <c r="B97" s="12" t="s">
        <v>1846</v>
      </c>
      <c r="C97" s="12" t="s">
        <v>96</v>
      </c>
      <c r="D97" s="20">
        <f t="shared" si="9"/>
        <v>149.72</v>
      </c>
      <c r="E97" s="12"/>
      <c r="F97" s="12">
        <v>25.0</v>
      </c>
      <c r="G97" s="12">
        <v>118.0</v>
      </c>
      <c r="H97" s="12"/>
      <c r="I97" s="12"/>
      <c r="J97" s="12"/>
      <c r="K97" s="12"/>
      <c r="L97" s="12">
        <v>21.0</v>
      </c>
      <c r="M97" s="12"/>
      <c r="N97" s="12"/>
      <c r="O97" s="12"/>
      <c r="P97" s="12"/>
      <c r="Q97" s="18"/>
      <c r="R97" s="17"/>
      <c r="S97" s="19" t="s">
        <v>1848</v>
      </c>
      <c r="T97" s="12"/>
      <c r="U97" s="11"/>
      <c r="V97" s="11"/>
      <c r="W97" s="11"/>
      <c r="X97" s="11"/>
      <c r="Y97" s="11"/>
    </row>
    <row r="98">
      <c r="A98" s="21" t="s">
        <v>43</v>
      </c>
      <c r="B98" s="12" t="s">
        <v>2363</v>
      </c>
      <c r="C98" s="12" t="s">
        <v>45</v>
      </c>
      <c r="D98" s="20">
        <f t="shared" si="9"/>
        <v>145.2</v>
      </c>
      <c r="E98" s="12">
        <v>54.0</v>
      </c>
      <c r="F98" s="12">
        <v>26.0</v>
      </c>
      <c r="G98" s="12">
        <v>79.0</v>
      </c>
      <c r="H98" s="12">
        <v>21.0</v>
      </c>
      <c r="I98" s="12"/>
      <c r="J98" s="12"/>
      <c r="K98" s="12">
        <v>6.0</v>
      </c>
      <c r="L98" s="12"/>
      <c r="M98" s="12"/>
      <c r="N98" s="12"/>
      <c r="O98" s="12"/>
      <c r="P98" s="12"/>
      <c r="Q98" s="18"/>
      <c r="R98" s="28" t="s">
        <v>1488</v>
      </c>
      <c r="S98" s="19" t="s">
        <v>2364</v>
      </c>
      <c r="T98" s="12"/>
      <c r="U98" s="11"/>
      <c r="V98" s="11"/>
      <c r="W98" s="11"/>
      <c r="X98" s="11"/>
      <c r="Y98" s="11"/>
    </row>
    <row r="99">
      <c r="A99" s="21" t="s">
        <v>46</v>
      </c>
      <c r="B99" s="12" t="s">
        <v>1857</v>
      </c>
      <c r="C99" s="12" t="s">
        <v>146</v>
      </c>
      <c r="D99" s="20">
        <f t="shared" si="9"/>
        <v>144.51</v>
      </c>
      <c r="E99" s="12">
        <v>25.0</v>
      </c>
      <c r="F99" s="12">
        <v>33.0</v>
      </c>
      <c r="G99" s="12">
        <v>73.0</v>
      </c>
      <c r="H99" s="12"/>
      <c r="I99" s="12"/>
      <c r="J99" s="12"/>
      <c r="K99" s="12">
        <v>7.0</v>
      </c>
      <c r="L99" s="12">
        <v>18.0</v>
      </c>
      <c r="M99" s="12"/>
      <c r="N99" s="12"/>
      <c r="O99" s="12"/>
      <c r="P99" s="12"/>
      <c r="Q99" s="18"/>
      <c r="R99" s="17"/>
      <c r="S99" s="19" t="s">
        <v>1858</v>
      </c>
      <c r="T99" s="12"/>
      <c r="U99" s="11"/>
      <c r="V99" s="11"/>
      <c r="W99" s="11"/>
      <c r="X99" s="11"/>
      <c r="Y99" s="11"/>
    </row>
    <row r="100">
      <c r="A100" s="11"/>
      <c r="B100" s="12" t="s">
        <v>2064</v>
      </c>
      <c r="C100" s="12" t="s">
        <v>96</v>
      </c>
      <c r="D100" s="20">
        <f t="shared" si="9"/>
        <v>144.2</v>
      </c>
      <c r="E100" s="12"/>
      <c r="F100" s="12">
        <v>29.0</v>
      </c>
      <c r="G100" s="12">
        <v>77.0</v>
      </c>
      <c r="H100" s="12"/>
      <c r="I100" s="12"/>
      <c r="J100" s="12"/>
      <c r="K100" s="12">
        <v>6.0</v>
      </c>
      <c r="L100" s="12">
        <v>35.0</v>
      </c>
      <c r="M100" s="12"/>
      <c r="N100" s="12"/>
      <c r="O100" s="12"/>
      <c r="P100" s="12"/>
      <c r="Q100" s="18"/>
      <c r="R100" s="17"/>
      <c r="S100" s="19" t="s">
        <v>2066</v>
      </c>
      <c r="T100" s="12"/>
      <c r="U100" s="11"/>
      <c r="V100" s="11"/>
      <c r="W100" s="11"/>
      <c r="X100" s="11"/>
      <c r="Y100" s="11"/>
    </row>
    <row r="101">
      <c r="A101" s="11"/>
      <c r="B101" s="12" t="s">
        <v>1849</v>
      </c>
      <c r="C101" s="12" t="s">
        <v>1850</v>
      </c>
      <c r="D101" s="20">
        <f t="shared" si="9"/>
        <v>143.89</v>
      </c>
      <c r="E101" s="12">
        <v>25.0</v>
      </c>
      <c r="F101" s="12">
        <v>29.0</v>
      </c>
      <c r="G101" s="12">
        <v>66.0</v>
      </c>
      <c r="H101" s="12"/>
      <c r="I101" s="12"/>
      <c r="J101" s="12"/>
      <c r="K101" s="12"/>
      <c r="L101" s="12">
        <v>27.0</v>
      </c>
      <c r="M101" s="12"/>
      <c r="N101" s="12">
        <v>1.0</v>
      </c>
      <c r="O101" s="12">
        <v>1.0</v>
      </c>
      <c r="P101" s="12">
        <v>1.0</v>
      </c>
      <c r="Q101" s="18" t="s">
        <v>1663</v>
      </c>
      <c r="R101" s="18"/>
      <c r="S101" s="19" t="s">
        <v>1851</v>
      </c>
      <c r="T101" s="11"/>
      <c r="U101" s="11"/>
      <c r="V101" s="11"/>
      <c r="W101" s="11"/>
      <c r="X101" s="11"/>
    </row>
    <row r="102">
      <c r="A102" s="11"/>
      <c r="B102" s="12" t="s">
        <v>1853</v>
      </c>
      <c r="C102" s="12" t="s">
        <v>1854</v>
      </c>
      <c r="D102" s="20">
        <f t="shared" si="9"/>
        <v>129.28</v>
      </c>
      <c r="E102" s="12">
        <v>12.0</v>
      </c>
      <c r="F102" s="12">
        <v>27.0</v>
      </c>
      <c r="G102" s="12">
        <v>55.0</v>
      </c>
      <c r="H102" s="12"/>
      <c r="I102" s="12"/>
      <c r="J102" s="12"/>
      <c r="K102" s="12"/>
      <c r="L102" s="12">
        <v>24.0</v>
      </c>
      <c r="M102" s="12"/>
      <c r="N102" s="12">
        <v>1.0</v>
      </c>
      <c r="O102" s="12"/>
      <c r="P102" s="12">
        <v>2.0</v>
      </c>
      <c r="Q102" s="18" t="s">
        <v>31</v>
      </c>
      <c r="R102" s="17"/>
      <c r="S102" s="19" t="s">
        <v>1856</v>
      </c>
      <c r="T102" s="12"/>
      <c r="U102" s="11"/>
      <c r="V102" s="11"/>
      <c r="W102" s="11"/>
      <c r="X102" s="11"/>
      <c r="Y102" s="11"/>
    </row>
    <row r="103">
      <c r="A103" s="11"/>
      <c r="B103" s="12" t="s">
        <v>2091</v>
      </c>
      <c r="C103" s="12" t="s">
        <v>1481</v>
      </c>
      <c r="D103" s="20">
        <f t="shared" si="9"/>
        <v>121.78</v>
      </c>
      <c r="E103" s="12"/>
      <c r="F103" s="12"/>
      <c r="G103" s="12">
        <v>24.0</v>
      </c>
      <c r="H103" s="12"/>
      <c r="I103" s="12"/>
      <c r="J103" s="12"/>
      <c r="K103" s="12">
        <v>11.0</v>
      </c>
      <c r="L103" s="12">
        <v>29.0</v>
      </c>
      <c r="M103" s="12"/>
      <c r="N103" s="12">
        <v>3.0</v>
      </c>
      <c r="O103" s="12"/>
      <c r="P103" s="12"/>
      <c r="Q103" s="18" t="s">
        <v>52</v>
      </c>
      <c r="R103" s="17"/>
      <c r="S103" s="19" t="s">
        <v>2093</v>
      </c>
      <c r="T103" s="12"/>
      <c r="U103" s="11"/>
      <c r="V103" s="11"/>
      <c r="W103" s="11"/>
      <c r="X103" s="11"/>
      <c r="Y103" s="11"/>
    </row>
    <row r="104">
      <c r="A104" s="21"/>
      <c r="B104" s="12" t="s">
        <v>2383</v>
      </c>
      <c r="C104" s="12" t="s">
        <v>1043</v>
      </c>
      <c r="D104" s="20">
        <f t="shared" si="9"/>
        <v>119.8</v>
      </c>
      <c r="E104" s="12">
        <v>36.0</v>
      </c>
      <c r="F104" s="12">
        <v>34.0</v>
      </c>
      <c r="G104" s="12">
        <v>84.0</v>
      </c>
      <c r="H104" s="12"/>
      <c r="I104" s="12"/>
      <c r="J104" s="12"/>
      <c r="K104" s="12"/>
      <c r="L104" s="12"/>
      <c r="M104" s="12"/>
      <c r="N104" s="12"/>
      <c r="O104" s="12"/>
      <c r="P104" s="12"/>
      <c r="Q104" s="18"/>
      <c r="R104" s="28"/>
      <c r="S104" s="19" t="s">
        <v>2385</v>
      </c>
      <c r="T104" s="12"/>
      <c r="U104" s="11"/>
      <c r="V104" s="11"/>
      <c r="W104" s="11"/>
      <c r="X104" s="11"/>
      <c r="Y104" s="11"/>
    </row>
    <row r="105">
      <c r="A105" s="11"/>
      <c r="B105" s="12" t="s">
        <v>2081</v>
      </c>
      <c r="C105" s="12" t="s">
        <v>321</v>
      </c>
      <c r="D105" s="20">
        <f t="shared" si="9"/>
        <v>115.52</v>
      </c>
      <c r="E105" s="12">
        <v>24.0</v>
      </c>
      <c r="F105" s="12">
        <v>33.0</v>
      </c>
      <c r="G105" s="12">
        <v>73.0</v>
      </c>
      <c r="H105" s="12"/>
      <c r="I105" s="12"/>
      <c r="J105" s="12"/>
      <c r="K105" s="12"/>
      <c r="L105" s="12">
        <v>26.0</v>
      </c>
      <c r="M105" s="12"/>
      <c r="N105" s="12"/>
      <c r="O105" s="12"/>
      <c r="P105" s="12"/>
      <c r="Q105" s="18"/>
      <c r="R105" s="17"/>
      <c r="S105" s="19" t="s">
        <v>2084</v>
      </c>
      <c r="T105" s="12"/>
      <c r="U105" s="11"/>
      <c r="V105" s="11"/>
      <c r="W105" s="11"/>
      <c r="X105" s="11"/>
      <c r="Y105" s="11"/>
    </row>
    <row r="106">
      <c r="A106" s="21"/>
      <c r="B106" s="16" t="s">
        <v>1863</v>
      </c>
      <c r="C106" s="12" t="s">
        <v>1864</v>
      </c>
      <c r="D106" s="20">
        <f t="shared" si="9"/>
        <v>108.35</v>
      </c>
      <c r="E106" s="12">
        <v>27.0</v>
      </c>
      <c r="F106" s="12">
        <v>22.0</v>
      </c>
      <c r="G106" s="12">
        <v>77.0</v>
      </c>
      <c r="H106" s="12"/>
      <c r="I106" s="12"/>
      <c r="J106" s="12"/>
      <c r="K106" s="12"/>
      <c r="L106" s="12">
        <v>25.0</v>
      </c>
      <c r="M106" s="12"/>
      <c r="N106" s="12"/>
      <c r="O106" s="12"/>
      <c r="P106" s="12"/>
      <c r="Q106" s="18"/>
      <c r="R106" s="18"/>
      <c r="S106" s="31" t="s">
        <v>1867</v>
      </c>
      <c r="T106" s="11"/>
      <c r="U106" s="11"/>
      <c r="V106" s="11"/>
      <c r="W106" s="11"/>
      <c r="X106" s="11"/>
    </row>
    <row r="107">
      <c r="A107" s="21" t="s">
        <v>46</v>
      </c>
      <c r="B107" s="12" t="s">
        <v>2088</v>
      </c>
      <c r="C107" s="12" t="s">
        <v>64</v>
      </c>
      <c r="D107" s="20">
        <f t="shared" si="9"/>
        <v>88.56</v>
      </c>
      <c r="E107" s="12">
        <v>24.0</v>
      </c>
      <c r="F107" s="12">
        <v>25.0</v>
      </c>
      <c r="G107" s="12">
        <v>55.0</v>
      </c>
      <c r="H107" s="12"/>
      <c r="I107" s="12"/>
      <c r="J107" s="12"/>
      <c r="K107" s="12"/>
      <c r="L107" s="12">
        <v>23.0</v>
      </c>
      <c r="M107" s="12"/>
      <c r="N107" s="12"/>
      <c r="O107" s="12"/>
      <c r="P107" s="12"/>
      <c r="Q107" s="18"/>
      <c r="R107" s="28" t="s">
        <v>76</v>
      </c>
      <c r="S107" s="19" t="s">
        <v>2089</v>
      </c>
      <c r="T107" s="12"/>
      <c r="U107" s="11"/>
      <c r="V107" s="11"/>
      <c r="W107" s="11"/>
      <c r="X107" s="11"/>
      <c r="Y107" s="11"/>
    </row>
    <row r="108">
      <c r="A108" s="2" t="s">
        <v>313</v>
      </c>
      <c r="B108" s="11"/>
      <c r="C108" s="11"/>
      <c r="D108" s="20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3"/>
      <c r="R108" s="13"/>
      <c r="S108" s="22"/>
      <c r="T108" s="11"/>
      <c r="U108" s="11"/>
      <c r="V108" s="11"/>
      <c r="W108" s="11"/>
      <c r="X108" s="11"/>
    </row>
    <row r="109">
      <c r="A109" s="11"/>
      <c r="B109" s="12" t="s">
        <v>2399</v>
      </c>
      <c r="C109" s="12" t="s">
        <v>2400</v>
      </c>
      <c r="D109" s="20">
        <f t="shared" ref="D109:D115" si="10">ROUND((E109*0.05)+(F109*1)+(G109*1)+(H109*0.5)+(I109*0.49)+(J109*0)+(K109*4.5)+(L109*0.32)+(M109*90.8)+(N109*13)+(O109*13)+(P109*13), 2)</f>
        <v>115.95</v>
      </c>
      <c r="E109" s="12">
        <v>19.0</v>
      </c>
      <c r="F109" s="12">
        <v>24.0</v>
      </c>
      <c r="G109" s="12">
        <v>55.0</v>
      </c>
      <c r="H109" s="12"/>
      <c r="I109" s="12"/>
      <c r="J109" s="12"/>
      <c r="K109" s="12">
        <v>8.0</v>
      </c>
      <c r="L109" s="12"/>
      <c r="M109" s="12"/>
      <c r="N109" s="12"/>
      <c r="O109" s="12"/>
      <c r="P109" s="12"/>
      <c r="Q109" s="18"/>
      <c r="R109" s="18"/>
      <c r="S109" s="19" t="s">
        <v>2405</v>
      </c>
      <c r="T109" s="11"/>
      <c r="U109" s="11"/>
      <c r="V109" s="11"/>
      <c r="W109" s="11"/>
      <c r="X109" s="11"/>
    </row>
    <row r="110">
      <c r="A110" s="11"/>
      <c r="B110" s="12" t="s">
        <v>1889</v>
      </c>
      <c r="C110" s="12" t="s">
        <v>445</v>
      </c>
      <c r="D110" s="20">
        <f t="shared" si="10"/>
        <v>108.1</v>
      </c>
      <c r="E110" s="12">
        <v>22.0</v>
      </c>
      <c r="F110" s="12">
        <v>25.0</v>
      </c>
      <c r="G110" s="12">
        <v>55.0</v>
      </c>
      <c r="H110" s="12"/>
      <c r="I110" s="12"/>
      <c r="J110" s="12"/>
      <c r="K110" s="12">
        <v>6.0</v>
      </c>
      <c r="L110" s="12"/>
      <c r="M110" s="12"/>
      <c r="N110" s="12"/>
      <c r="O110" s="12"/>
      <c r="P110" s="12"/>
      <c r="Q110" s="18"/>
      <c r="R110" s="18"/>
      <c r="S110" s="19" t="s">
        <v>1890</v>
      </c>
      <c r="T110" s="11"/>
      <c r="U110" s="11"/>
      <c r="V110" s="11"/>
      <c r="W110" s="11"/>
      <c r="X110" s="11"/>
    </row>
    <row r="111">
      <c r="A111" s="11"/>
      <c r="B111" s="12" t="s">
        <v>1891</v>
      </c>
      <c r="C111" s="12" t="s">
        <v>923</v>
      </c>
      <c r="D111" s="20">
        <f t="shared" si="10"/>
        <v>103.11</v>
      </c>
      <c r="E111" s="12">
        <v>19.0</v>
      </c>
      <c r="F111" s="12">
        <v>24.0</v>
      </c>
      <c r="G111" s="12">
        <v>29.0</v>
      </c>
      <c r="H111" s="12"/>
      <c r="I111" s="12"/>
      <c r="J111" s="12"/>
      <c r="K111" s="12">
        <v>10.0</v>
      </c>
      <c r="L111" s="12">
        <v>13.0</v>
      </c>
      <c r="M111" s="12"/>
      <c r="N111" s="12"/>
      <c r="O111" s="12"/>
      <c r="P111" s="12"/>
      <c r="Q111" s="18"/>
      <c r="R111" s="18"/>
      <c r="S111" s="19" t="s">
        <v>1892</v>
      </c>
      <c r="T111" s="11"/>
      <c r="U111" s="11"/>
      <c r="V111" s="11"/>
      <c r="W111" s="11"/>
      <c r="X111" s="11"/>
    </row>
    <row r="112">
      <c r="A112" s="11"/>
      <c r="B112" s="12" t="s">
        <v>1876</v>
      </c>
      <c r="C112" s="12" t="s">
        <v>1877</v>
      </c>
      <c r="D112" s="20">
        <f t="shared" si="10"/>
        <v>96.56</v>
      </c>
      <c r="E112" s="12">
        <v>24.0</v>
      </c>
      <c r="F112" s="12">
        <v>26.0</v>
      </c>
      <c r="G112" s="12">
        <v>62.0</v>
      </c>
      <c r="H112" s="12"/>
      <c r="I112" s="12"/>
      <c r="J112" s="12"/>
      <c r="K112" s="12"/>
      <c r="L112" s="12">
        <v>23.0</v>
      </c>
      <c r="M112" s="12"/>
      <c r="N112" s="12"/>
      <c r="O112" s="12"/>
      <c r="P112" s="12"/>
      <c r="Q112" s="18"/>
      <c r="R112" s="18"/>
      <c r="S112" s="19" t="s">
        <v>1878</v>
      </c>
      <c r="T112" s="11"/>
      <c r="U112" s="11"/>
      <c r="V112" s="11"/>
      <c r="W112" s="11"/>
      <c r="X112" s="11"/>
    </row>
    <row r="113">
      <c r="A113" s="11"/>
      <c r="B113" s="12" t="s">
        <v>1884</v>
      </c>
      <c r="C113" s="12" t="s">
        <v>1885</v>
      </c>
      <c r="D113" s="20">
        <f t="shared" si="10"/>
        <v>88.3</v>
      </c>
      <c r="E113" s="12">
        <v>10.0</v>
      </c>
      <c r="F113" s="12">
        <v>22.0</v>
      </c>
      <c r="G113" s="12">
        <v>35.0</v>
      </c>
      <c r="H113" s="12"/>
      <c r="I113" s="12"/>
      <c r="J113" s="12"/>
      <c r="K113" s="12"/>
      <c r="L113" s="12">
        <v>15.0</v>
      </c>
      <c r="M113" s="12"/>
      <c r="N113" s="12">
        <v>1.0</v>
      </c>
      <c r="O113" s="12"/>
      <c r="P113" s="12">
        <v>1.0</v>
      </c>
      <c r="Q113" s="18" t="s">
        <v>121</v>
      </c>
      <c r="R113" s="18"/>
      <c r="S113" s="19" t="s">
        <v>1886</v>
      </c>
      <c r="T113" s="11"/>
      <c r="U113" s="11"/>
      <c r="V113" s="11"/>
      <c r="W113" s="11"/>
      <c r="X113" s="11"/>
    </row>
    <row r="114">
      <c r="A114" s="11"/>
      <c r="B114" s="12" t="s">
        <v>1880</v>
      </c>
      <c r="C114" s="12" t="s">
        <v>1295</v>
      </c>
      <c r="D114" s="20">
        <f t="shared" si="10"/>
        <v>86</v>
      </c>
      <c r="E114" s="12"/>
      <c r="F114" s="12">
        <v>25.0</v>
      </c>
      <c r="G114" s="12">
        <v>53.0</v>
      </c>
      <c r="H114" s="12"/>
      <c r="I114" s="12"/>
      <c r="J114" s="12"/>
      <c r="K114" s="12"/>
      <c r="L114" s="12">
        <v>25.0</v>
      </c>
      <c r="M114" s="12"/>
      <c r="N114" s="12"/>
      <c r="O114" s="12"/>
      <c r="P114" s="12"/>
      <c r="Q114" s="18"/>
      <c r="R114" s="18"/>
      <c r="S114" s="19" t="s">
        <v>1882</v>
      </c>
      <c r="T114" s="11"/>
      <c r="U114" s="11"/>
      <c r="V114" s="11"/>
      <c r="W114" s="11"/>
      <c r="X114" s="11"/>
    </row>
    <row r="115">
      <c r="A115" s="11"/>
      <c r="B115" s="12" t="s">
        <v>2106</v>
      </c>
      <c r="C115" s="12" t="s">
        <v>212</v>
      </c>
      <c r="D115" s="20">
        <f t="shared" si="10"/>
        <v>84.45</v>
      </c>
      <c r="E115" s="12">
        <v>21.0</v>
      </c>
      <c r="F115" s="12">
        <v>24.0</v>
      </c>
      <c r="G115" s="12">
        <v>53.0</v>
      </c>
      <c r="H115" s="12"/>
      <c r="I115" s="12"/>
      <c r="J115" s="12"/>
      <c r="K115" s="12"/>
      <c r="L115" s="12">
        <v>20.0</v>
      </c>
      <c r="M115" s="12"/>
      <c r="N115" s="12"/>
      <c r="O115" s="12"/>
      <c r="P115" s="12"/>
      <c r="Q115" s="18"/>
      <c r="R115" s="18"/>
      <c r="S115" s="19" t="s">
        <v>2107</v>
      </c>
      <c r="T115" s="11"/>
      <c r="U115" s="11"/>
      <c r="V115" s="11"/>
      <c r="W115" s="11"/>
      <c r="X115" s="11"/>
    </row>
    <row r="116">
      <c r="A116" s="2" t="s">
        <v>333</v>
      </c>
      <c r="B116" s="11"/>
      <c r="C116" s="11"/>
      <c r="D116" s="20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3"/>
      <c r="R116" s="13"/>
      <c r="S116" s="22"/>
      <c r="T116" s="11"/>
      <c r="U116" s="11"/>
      <c r="V116" s="11"/>
      <c r="W116" s="11"/>
      <c r="X116" s="11"/>
    </row>
    <row r="117">
      <c r="A117" s="11"/>
      <c r="B117" s="12" t="s">
        <v>2112</v>
      </c>
      <c r="C117" s="12" t="s">
        <v>339</v>
      </c>
      <c r="D117" s="20">
        <f t="shared" ref="D117:D127" si="11">ROUND((E117*0.05)+(F117*1)+(G117*1)+(H117*0.5)+(I117*0.49)+(J117*0)+(K117*4.5)+(L117*0.32)+(M117*90.8)+(N117*13)+(O117*13)+(P117*13), 2)</f>
        <v>100</v>
      </c>
      <c r="E117" s="12"/>
      <c r="F117" s="12">
        <v>20.0</v>
      </c>
      <c r="G117" s="12">
        <v>44.0</v>
      </c>
      <c r="H117" s="12"/>
      <c r="I117" s="12"/>
      <c r="J117" s="12"/>
      <c r="K117" s="12">
        <v>8.0</v>
      </c>
      <c r="L117" s="12"/>
      <c r="M117" s="12"/>
      <c r="N117" s="12"/>
      <c r="O117" s="12"/>
      <c r="P117" s="12"/>
      <c r="Q117" s="18"/>
      <c r="R117" s="18"/>
      <c r="S117" s="19" t="s">
        <v>2113</v>
      </c>
      <c r="T117" s="11"/>
      <c r="U117" s="11"/>
      <c r="V117" s="11"/>
      <c r="W117" s="11"/>
      <c r="X117" s="11"/>
    </row>
    <row r="118">
      <c r="A118" s="11"/>
      <c r="B118" s="12" t="s">
        <v>1901</v>
      </c>
      <c r="C118" s="12" t="s">
        <v>98</v>
      </c>
      <c r="D118" s="20">
        <f t="shared" si="11"/>
        <v>95.1</v>
      </c>
      <c r="E118" s="12">
        <v>22.0</v>
      </c>
      <c r="F118" s="12">
        <v>21.0</v>
      </c>
      <c r="G118" s="12">
        <v>46.0</v>
      </c>
      <c r="H118" s="12"/>
      <c r="I118" s="12"/>
      <c r="J118" s="12"/>
      <c r="K118" s="12">
        <v>6.0</v>
      </c>
      <c r="L118" s="12"/>
      <c r="M118" s="12"/>
      <c r="N118" s="12"/>
      <c r="O118" s="12"/>
      <c r="P118" s="12"/>
      <c r="Q118" s="18"/>
      <c r="R118" s="18"/>
      <c r="S118" s="19" t="s">
        <v>1902</v>
      </c>
      <c r="T118" s="11"/>
      <c r="U118" s="11"/>
      <c r="V118" s="11"/>
      <c r="W118" s="11"/>
      <c r="X118" s="11"/>
    </row>
    <row r="119">
      <c r="A119" s="11"/>
      <c r="B119" s="12" t="s">
        <v>1903</v>
      </c>
      <c r="C119" s="12" t="s">
        <v>1607</v>
      </c>
      <c r="D119" s="20">
        <f t="shared" si="11"/>
        <v>90</v>
      </c>
      <c r="E119" s="12"/>
      <c r="F119" s="12">
        <v>15.0</v>
      </c>
      <c r="G119" s="12">
        <v>57.0</v>
      </c>
      <c r="H119" s="12"/>
      <c r="I119" s="12"/>
      <c r="J119" s="12"/>
      <c r="K119" s="12">
        <v>4.0</v>
      </c>
      <c r="L119" s="12"/>
      <c r="M119" s="12"/>
      <c r="N119" s="12"/>
      <c r="O119" s="12"/>
      <c r="P119" s="12"/>
      <c r="Q119" s="18"/>
      <c r="R119" s="18"/>
      <c r="S119" s="19" t="s">
        <v>1904</v>
      </c>
      <c r="T119" s="11"/>
      <c r="U119" s="11"/>
      <c r="V119" s="11"/>
      <c r="W119" s="11"/>
      <c r="X119" s="11"/>
    </row>
    <row r="120">
      <c r="A120" s="11"/>
      <c r="B120" s="12" t="s">
        <v>1906</v>
      </c>
      <c r="C120" s="12" t="s">
        <v>1603</v>
      </c>
      <c r="D120" s="20">
        <f t="shared" si="11"/>
        <v>90</v>
      </c>
      <c r="E120" s="12"/>
      <c r="F120" s="12">
        <v>15.0</v>
      </c>
      <c r="G120" s="12">
        <v>57.0</v>
      </c>
      <c r="H120" s="12"/>
      <c r="I120" s="12"/>
      <c r="J120" s="12"/>
      <c r="K120" s="12">
        <v>4.0</v>
      </c>
      <c r="L120" s="12"/>
      <c r="M120" s="12"/>
      <c r="N120" s="12"/>
      <c r="O120" s="12"/>
      <c r="P120" s="12"/>
      <c r="Q120" s="18"/>
      <c r="R120" s="18"/>
      <c r="S120" s="19" t="s">
        <v>1907</v>
      </c>
      <c r="T120" s="11"/>
      <c r="U120" s="11"/>
      <c r="V120" s="11"/>
      <c r="W120" s="11"/>
      <c r="X120" s="11"/>
    </row>
    <row r="121">
      <c r="A121" s="11"/>
      <c r="B121" s="12" t="s">
        <v>1924</v>
      </c>
      <c r="C121" s="12" t="s">
        <v>460</v>
      </c>
      <c r="D121" s="20">
        <f t="shared" si="11"/>
        <v>88.5</v>
      </c>
      <c r="E121" s="12"/>
      <c r="F121" s="12"/>
      <c r="G121" s="12">
        <v>57.0</v>
      </c>
      <c r="H121" s="12"/>
      <c r="I121" s="12"/>
      <c r="J121" s="12"/>
      <c r="K121" s="12">
        <v>7.0</v>
      </c>
      <c r="L121" s="12"/>
      <c r="M121" s="12"/>
      <c r="N121" s="12"/>
      <c r="O121" s="12"/>
      <c r="P121" s="12"/>
      <c r="Q121" s="18"/>
      <c r="R121" s="18"/>
      <c r="S121" s="19" t="s">
        <v>1926</v>
      </c>
      <c r="T121" s="11"/>
      <c r="U121" s="11"/>
      <c r="V121" s="11"/>
      <c r="W121" s="11"/>
      <c r="X121" s="11"/>
    </row>
    <row r="122">
      <c r="A122" s="11"/>
      <c r="B122" s="12" t="s">
        <v>1909</v>
      </c>
      <c r="C122" s="12" t="s">
        <v>159</v>
      </c>
      <c r="D122" s="20">
        <f t="shared" si="11"/>
        <v>86</v>
      </c>
      <c r="E122" s="12"/>
      <c r="F122" s="12">
        <v>13.0</v>
      </c>
      <c r="G122" s="12">
        <v>55.0</v>
      </c>
      <c r="H122" s="12"/>
      <c r="I122" s="12"/>
      <c r="J122" s="12"/>
      <c r="K122" s="12">
        <v>4.0</v>
      </c>
      <c r="L122" s="12"/>
      <c r="M122" s="12"/>
      <c r="N122" s="12"/>
      <c r="O122" s="12"/>
      <c r="P122" s="12"/>
      <c r="Q122" s="18"/>
      <c r="R122" s="18"/>
      <c r="S122" s="19" t="s">
        <v>1912</v>
      </c>
      <c r="T122" s="11"/>
      <c r="U122" s="11"/>
      <c r="V122" s="11"/>
      <c r="W122" s="11"/>
      <c r="X122" s="11"/>
    </row>
    <row r="123">
      <c r="A123" s="11"/>
      <c r="B123" s="12" t="s">
        <v>2114</v>
      </c>
      <c r="C123" s="12" t="s">
        <v>1913</v>
      </c>
      <c r="D123" s="20">
        <f t="shared" si="11"/>
        <v>79.26</v>
      </c>
      <c r="E123" s="12"/>
      <c r="F123" s="12"/>
      <c r="G123" s="12">
        <v>42.0</v>
      </c>
      <c r="H123" s="12"/>
      <c r="I123" s="12"/>
      <c r="J123" s="12"/>
      <c r="K123" s="12">
        <v>7.0</v>
      </c>
      <c r="L123" s="12">
        <v>18.0</v>
      </c>
      <c r="M123" s="12"/>
      <c r="N123" s="12"/>
      <c r="O123" s="12"/>
      <c r="P123" s="12"/>
      <c r="Q123" s="18"/>
      <c r="R123" s="18"/>
      <c r="S123" s="19" t="s">
        <v>2115</v>
      </c>
      <c r="T123" s="11"/>
      <c r="U123" s="11"/>
      <c r="V123" s="11"/>
      <c r="W123" s="11"/>
      <c r="X123" s="11"/>
    </row>
    <row r="124">
      <c r="A124" s="11"/>
      <c r="B124" s="12" t="s">
        <v>1897</v>
      </c>
      <c r="C124" s="12" t="s">
        <v>72</v>
      </c>
      <c r="D124" s="20">
        <f t="shared" si="11"/>
        <v>74.52</v>
      </c>
      <c r="E124" s="12"/>
      <c r="F124" s="12">
        <v>12.0</v>
      </c>
      <c r="G124" s="12">
        <v>59.0</v>
      </c>
      <c r="H124" s="12"/>
      <c r="I124" s="12"/>
      <c r="J124" s="12"/>
      <c r="K124" s="12"/>
      <c r="L124" s="12">
        <v>11.0</v>
      </c>
      <c r="M124" s="12"/>
      <c r="N124" s="12"/>
      <c r="O124" s="12"/>
      <c r="P124" s="12"/>
      <c r="Q124" s="18"/>
      <c r="R124" s="18"/>
      <c r="S124" s="19" t="s">
        <v>1900</v>
      </c>
      <c r="T124" s="11"/>
      <c r="U124" s="11"/>
      <c r="V124" s="11"/>
      <c r="W124" s="11"/>
      <c r="X124" s="11"/>
    </row>
    <row r="125">
      <c r="A125" s="11"/>
      <c r="B125" s="12" t="s">
        <v>1917</v>
      </c>
      <c r="C125" s="12" t="s">
        <v>1918</v>
      </c>
      <c r="D125" s="20">
        <f t="shared" si="11"/>
        <v>67.84</v>
      </c>
      <c r="E125" s="12"/>
      <c r="F125" s="12"/>
      <c r="G125" s="12">
        <v>64.0</v>
      </c>
      <c r="H125" s="12"/>
      <c r="I125" s="12"/>
      <c r="J125" s="12"/>
      <c r="K125" s="12"/>
      <c r="L125" s="12">
        <v>12.0</v>
      </c>
      <c r="M125" s="12"/>
      <c r="N125" s="12"/>
      <c r="O125" s="12"/>
      <c r="P125" s="12"/>
      <c r="Q125" s="18"/>
      <c r="R125" s="18"/>
      <c r="S125" s="19" t="s">
        <v>1920</v>
      </c>
      <c r="T125" s="11"/>
      <c r="U125" s="11"/>
      <c r="V125" s="11"/>
      <c r="W125" s="11"/>
      <c r="X125" s="11"/>
    </row>
    <row r="126">
      <c r="A126" s="11"/>
      <c r="B126" s="12" t="s">
        <v>1927</v>
      </c>
      <c r="C126" s="12" t="s">
        <v>1928</v>
      </c>
      <c r="D126" s="20">
        <f t="shared" si="11"/>
        <v>54.95</v>
      </c>
      <c r="E126" s="12">
        <v>13.0</v>
      </c>
      <c r="F126" s="12">
        <v>18.0</v>
      </c>
      <c r="G126" s="12"/>
      <c r="H126" s="12"/>
      <c r="I126" s="12"/>
      <c r="J126" s="12"/>
      <c r="K126" s="12">
        <v>7.0</v>
      </c>
      <c r="L126" s="12">
        <v>15.0</v>
      </c>
      <c r="M126" s="12"/>
      <c r="N126" s="12"/>
      <c r="O126" s="12"/>
      <c r="P126" s="12"/>
      <c r="Q126" s="18"/>
      <c r="R126" s="18"/>
      <c r="S126" s="19" t="s">
        <v>1929</v>
      </c>
      <c r="T126" s="11"/>
      <c r="U126" s="11"/>
      <c r="V126" s="11"/>
      <c r="W126" s="11"/>
      <c r="X126" s="11"/>
    </row>
    <row r="127">
      <c r="A127" s="11"/>
      <c r="B127" s="12" t="s">
        <v>1921</v>
      </c>
      <c r="C127" s="12" t="s">
        <v>921</v>
      </c>
      <c r="D127" s="20">
        <f t="shared" si="11"/>
        <v>51.25</v>
      </c>
      <c r="E127" s="12">
        <v>17.0</v>
      </c>
      <c r="F127" s="12">
        <v>18.0</v>
      </c>
      <c r="G127" s="12">
        <v>26.0</v>
      </c>
      <c r="H127" s="12"/>
      <c r="I127" s="12"/>
      <c r="J127" s="12"/>
      <c r="K127" s="12"/>
      <c r="L127" s="12">
        <v>20.0</v>
      </c>
      <c r="M127" s="12"/>
      <c r="N127" s="12"/>
      <c r="O127" s="12"/>
      <c r="P127" s="12"/>
      <c r="Q127" s="18"/>
      <c r="R127" s="18"/>
      <c r="S127" s="19" t="s">
        <v>1922</v>
      </c>
      <c r="T127" s="11"/>
      <c r="U127" s="11"/>
      <c r="V127" s="11"/>
      <c r="W127" s="11"/>
      <c r="X127" s="11"/>
    </row>
    <row r="128">
      <c r="A128" s="2" t="s">
        <v>365</v>
      </c>
      <c r="B128" s="83"/>
      <c r="C128" s="11"/>
      <c r="D128" s="20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3"/>
      <c r="R128" s="13"/>
      <c r="S128" s="22"/>
      <c r="T128" s="11"/>
      <c r="U128" s="11"/>
      <c r="V128" s="11"/>
      <c r="W128" s="11"/>
      <c r="X128" s="11"/>
    </row>
    <row r="129">
      <c r="A129" s="11"/>
      <c r="B129" s="12" t="s">
        <v>1930</v>
      </c>
      <c r="C129" s="16" t="s">
        <v>378</v>
      </c>
      <c r="D129" s="20"/>
      <c r="E129" s="12"/>
      <c r="F129" s="12"/>
      <c r="G129" s="12">
        <v>84.0</v>
      </c>
      <c r="H129" s="12"/>
      <c r="I129" s="12"/>
      <c r="J129" s="12"/>
      <c r="K129" s="12"/>
      <c r="L129" s="12"/>
      <c r="M129" s="12"/>
      <c r="N129" s="12"/>
      <c r="O129" s="12"/>
      <c r="P129" s="12"/>
      <c r="Q129" s="18"/>
      <c r="R129" s="18" t="s">
        <v>1931</v>
      </c>
      <c r="S129" s="19" t="s">
        <v>1932</v>
      </c>
      <c r="T129" s="12"/>
      <c r="U129" s="11"/>
      <c r="V129" s="11"/>
      <c r="W129" s="11"/>
      <c r="X129" s="11"/>
      <c r="Y129" s="11"/>
    </row>
    <row r="130">
      <c r="A130" s="11"/>
      <c r="B130" s="12" t="s">
        <v>1933</v>
      </c>
      <c r="C130" s="12" t="s">
        <v>183</v>
      </c>
      <c r="D130" s="20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8"/>
      <c r="R130" s="18" t="s">
        <v>1934</v>
      </c>
      <c r="S130" s="19" t="s">
        <v>1935</v>
      </c>
      <c r="T130" s="12"/>
      <c r="U130" s="11"/>
      <c r="V130" s="11"/>
      <c r="W130" s="11"/>
      <c r="X130" s="11"/>
      <c r="Y130" s="11"/>
    </row>
    <row r="131">
      <c r="A131" s="11"/>
      <c r="B131" s="12" t="s">
        <v>1937</v>
      </c>
      <c r="C131" s="12" t="s">
        <v>1182</v>
      </c>
      <c r="D131" s="20"/>
      <c r="E131" s="12"/>
      <c r="F131" s="12"/>
      <c r="G131" s="12">
        <v>70.0</v>
      </c>
      <c r="H131" s="12"/>
      <c r="I131" s="12"/>
      <c r="J131" s="12"/>
      <c r="K131" s="12"/>
      <c r="L131" s="12"/>
      <c r="M131" s="12"/>
      <c r="N131" s="12"/>
      <c r="O131" s="12"/>
      <c r="P131" s="12"/>
      <c r="Q131" s="18"/>
      <c r="R131" s="18" t="s">
        <v>1938</v>
      </c>
      <c r="S131" s="19" t="s">
        <v>1939</v>
      </c>
      <c r="T131" s="11"/>
      <c r="U131" s="11"/>
      <c r="V131" s="11"/>
      <c r="W131" s="11"/>
      <c r="X131" s="11"/>
    </row>
    <row r="132">
      <c r="A132" s="11"/>
      <c r="B132" s="12" t="s">
        <v>1949</v>
      </c>
      <c r="C132" s="12" t="s">
        <v>1950</v>
      </c>
      <c r="D132" s="20"/>
      <c r="E132" s="12"/>
      <c r="F132" s="12"/>
      <c r="G132" s="12">
        <v>70.0</v>
      </c>
      <c r="H132" s="12"/>
      <c r="I132" s="12"/>
      <c r="J132" s="12"/>
      <c r="K132" s="12"/>
      <c r="L132" s="12"/>
      <c r="M132" s="12"/>
      <c r="N132" s="12"/>
      <c r="O132" s="12"/>
      <c r="P132" s="12"/>
      <c r="Q132" s="18"/>
      <c r="R132" s="18" t="s">
        <v>1951</v>
      </c>
      <c r="S132" s="19" t="s">
        <v>1952</v>
      </c>
      <c r="T132" s="12"/>
      <c r="U132" s="11"/>
      <c r="V132" s="11"/>
      <c r="W132" s="11"/>
      <c r="X132" s="11"/>
      <c r="Y132" s="11"/>
    </row>
    <row r="133">
      <c r="A133" s="11"/>
      <c r="B133" s="12" t="s">
        <v>1954</v>
      </c>
      <c r="C133" s="12" t="s">
        <v>1955</v>
      </c>
      <c r="D133" s="20"/>
      <c r="E133" s="12">
        <v>15.0</v>
      </c>
      <c r="F133" s="12">
        <v>15.0</v>
      </c>
      <c r="G133" s="12"/>
      <c r="H133" s="12"/>
      <c r="I133" s="12"/>
      <c r="J133" s="12"/>
      <c r="K133" s="12">
        <v>20.0</v>
      </c>
      <c r="L133" s="12">
        <v>15.0</v>
      </c>
      <c r="M133" s="12"/>
      <c r="N133" s="12"/>
      <c r="O133" s="12"/>
      <c r="P133" s="12"/>
      <c r="Q133" s="18"/>
      <c r="R133" s="18" t="s">
        <v>2138</v>
      </c>
      <c r="S133" s="19" t="s">
        <v>1957</v>
      </c>
      <c r="T133" s="12"/>
      <c r="U133" s="11"/>
      <c r="V133" s="11"/>
      <c r="W133" s="11"/>
      <c r="X133" s="11"/>
      <c r="Y133" s="11"/>
    </row>
    <row r="134">
      <c r="A134" s="11"/>
      <c r="B134" s="12" t="s">
        <v>1946</v>
      </c>
      <c r="C134" s="16" t="s">
        <v>392</v>
      </c>
      <c r="D134" s="20"/>
      <c r="E134" s="12"/>
      <c r="F134" s="12"/>
      <c r="G134" s="12"/>
      <c r="H134" s="12"/>
      <c r="I134" s="12"/>
      <c r="J134" s="12"/>
      <c r="K134" s="12">
        <v>14.0</v>
      </c>
      <c r="L134" s="12"/>
      <c r="M134" s="12"/>
      <c r="N134" s="12"/>
      <c r="O134" s="12"/>
      <c r="P134" s="12"/>
      <c r="Q134" s="18"/>
      <c r="R134" s="18" t="s">
        <v>1947</v>
      </c>
      <c r="S134" s="19" t="s">
        <v>1948</v>
      </c>
      <c r="T134" s="12"/>
      <c r="U134" s="11"/>
      <c r="V134" s="11"/>
      <c r="W134" s="11"/>
      <c r="X134" s="11"/>
      <c r="Y134" s="11"/>
    </row>
    <row r="135">
      <c r="A135" s="11"/>
      <c r="B135" s="12" t="s">
        <v>1940</v>
      </c>
      <c r="C135" s="16" t="s">
        <v>342</v>
      </c>
      <c r="D135" s="20"/>
      <c r="E135" s="12"/>
      <c r="F135" s="12"/>
      <c r="G135" s="12"/>
      <c r="H135" s="12"/>
      <c r="I135" s="12"/>
      <c r="J135" s="12"/>
      <c r="K135" s="12">
        <v>13.0</v>
      </c>
      <c r="L135" s="12"/>
      <c r="M135" s="12"/>
      <c r="N135" s="12"/>
      <c r="O135" s="12"/>
      <c r="P135" s="12"/>
      <c r="Q135" s="18"/>
      <c r="R135" s="18" t="s">
        <v>1941</v>
      </c>
      <c r="S135" s="19" t="s">
        <v>1942</v>
      </c>
      <c r="T135" s="12"/>
      <c r="U135" s="11"/>
      <c r="V135" s="11"/>
      <c r="W135" s="11"/>
      <c r="X135" s="11"/>
      <c r="Y135" s="11"/>
    </row>
    <row r="136">
      <c r="A136" s="11"/>
      <c r="B136" s="12" t="s">
        <v>385</v>
      </c>
      <c r="C136" s="12" t="s">
        <v>386</v>
      </c>
      <c r="D136" s="20"/>
      <c r="E136" s="12"/>
      <c r="F136" s="12"/>
      <c r="G136" s="12"/>
      <c r="H136" s="12">
        <v>32.0</v>
      </c>
      <c r="I136" s="12"/>
      <c r="J136" s="12"/>
      <c r="K136" s="12"/>
      <c r="L136" s="12"/>
      <c r="M136" s="12"/>
      <c r="N136" s="12"/>
      <c r="O136" s="12"/>
      <c r="P136" s="12"/>
      <c r="Q136" s="18"/>
      <c r="R136" s="18" t="s">
        <v>1943</v>
      </c>
      <c r="S136" s="19" t="s">
        <v>387</v>
      </c>
      <c r="T136" s="11"/>
      <c r="U136" s="11"/>
      <c r="V136" s="11"/>
      <c r="W136" s="11"/>
      <c r="X136" s="11"/>
    </row>
    <row r="137">
      <c r="A137" s="11"/>
      <c r="B137" s="12" t="s">
        <v>2148</v>
      </c>
      <c r="C137" s="12" t="s">
        <v>2149</v>
      </c>
      <c r="D137" s="20"/>
      <c r="E137" s="12"/>
      <c r="F137" s="12"/>
      <c r="G137" s="12">
        <v>53.0</v>
      </c>
      <c r="H137" s="12"/>
      <c r="I137" s="12"/>
      <c r="J137" s="12"/>
      <c r="K137" s="12"/>
      <c r="L137" s="12"/>
      <c r="M137" s="12"/>
      <c r="N137" s="12"/>
      <c r="O137" s="12"/>
      <c r="P137" s="12"/>
      <c r="Q137" s="18"/>
      <c r="R137" s="18" t="s">
        <v>2150</v>
      </c>
      <c r="S137" s="19" t="s">
        <v>2152</v>
      </c>
      <c r="T137" s="12"/>
      <c r="U137" s="11"/>
      <c r="V137" s="11"/>
      <c r="W137" s="11"/>
      <c r="X137" s="11"/>
      <c r="Y137" s="11"/>
    </row>
    <row r="138">
      <c r="A138" s="11"/>
      <c r="B138" s="12" t="s">
        <v>388</v>
      </c>
      <c r="C138" s="12" t="s">
        <v>867</v>
      </c>
      <c r="D138" s="20"/>
      <c r="E138" s="12"/>
      <c r="F138" s="12"/>
      <c r="G138" s="12"/>
      <c r="H138" s="12">
        <v>26.0</v>
      </c>
      <c r="I138" s="12"/>
      <c r="J138" s="12"/>
      <c r="K138" s="12"/>
      <c r="L138" s="12"/>
      <c r="M138" s="12"/>
      <c r="N138" s="12"/>
      <c r="O138" s="12"/>
      <c r="P138" s="12"/>
      <c r="Q138" s="18"/>
      <c r="R138" s="18" t="s">
        <v>1959</v>
      </c>
      <c r="S138" s="19" t="s">
        <v>390</v>
      </c>
      <c r="T138" s="11"/>
      <c r="U138" s="11"/>
      <c r="V138" s="11"/>
      <c r="W138" s="11"/>
      <c r="X138" s="11"/>
    </row>
    <row r="139">
      <c r="A139" s="11"/>
      <c r="B139" s="12" t="s">
        <v>1960</v>
      </c>
      <c r="C139" s="12" t="s">
        <v>1816</v>
      </c>
      <c r="D139" s="20"/>
      <c r="E139" s="12"/>
      <c r="F139" s="12"/>
      <c r="G139" s="12">
        <v>59.0</v>
      </c>
      <c r="H139" s="12"/>
      <c r="I139" s="12"/>
      <c r="J139" s="12"/>
      <c r="K139" s="12"/>
      <c r="L139" s="12"/>
      <c r="M139" s="12"/>
      <c r="N139" s="12"/>
      <c r="O139" s="12"/>
      <c r="P139" s="12"/>
      <c r="Q139" s="18"/>
      <c r="R139" s="18" t="s">
        <v>1962</v>
      </c>
      <c r="S139" s="19" t="s">
        <v>1963</v>
      </c>
      <c r="T139" s="12"/>
      <c r="U139" s="11"/>
      <c r="V139" s="11"/>
      <c r="W139" s="11"/>
      <c r="X139" s="11"/>
      <c r="Y139" s="11"/>
    </row>
    <row r="140">
      <c r="A140" s="3" t="s">
        <v>1989</v>
      </c>
      <c r="B140" s="11"/>
      <c r="C140" s="11"/>
      <c r="D140" s="20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3"/>
      <c r="R140" s="13"/>
      <c r="S140" s="22"/>
      <c r="T140" s="11"/>
      <c r="U140" s="11"/>
      <c r="V140" s="11"/>
      <c r="W140" s="11"/>
      <c r="X140" s="11"/>
    </row>
    <row r="141">
      <c r="A141" s="11"/>
      <c r="B141" s="12" t="s">
        <v>2496</v>
      </c>
      <c r="C141" s="12" t="s">
        <v>436</v>
      </c>
      <c r="D141" s="20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8"/>
      <c r="R141" s="18" t="s">
        <v>2497</v>
      </c>
      <c r="S141" s="19" t="s">
        <v>2498</v>
      </c>
      <c r="T141" s="11"/>
      <c r="U141" s="11"/>
      <c r="V141" s="11"/>
      <c r="W141" s="11"/>
      <c r="X141" s="11"/>
    </row>
    <row r="142">
      <c r="A142" s="11"/>
      <c r="B142" s="12" t="s">
        <v>2502</v>
      </c>
      <c r="C142" s="12" t="s">
        <v>916</v>
      </c>
      <c r="D142" s="20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8"/>
      <c r="R142" s="18" t="s">
        <v>2503</v>
      </c>
      <c r="S142" s="19" t="s">
        <v>2504</v>
      </c>
      <c r="T142" s="11"/>
      <c r="U142" s="11"/>
      <c r="V142" s="11"/>
      <c r="W142" s="11"/>
      <c r="X142" s="11"/>
    </row>
    <row r="143">
      <c r="A143" s="11"/>
      <c r="B143" s="12" t="s">
        <v>2505</v>
      </c>
      <c r="C143" s="12" t="s">
        <v>45</v>
      </c>
      <c r="D143" s="20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8"/>
      <c r="R143" s="18" t="s">
        <v>2506</v>
      </c>
      <c r="S143" s="19" t="s">
        <v>2507</v>
      </c>
      <c r="T143" s="11"/>
      <c r="U143" s="11"/>
      <c r="V143" s="11"/>
      <c r="W143" s="11"/>
      <c r="X143" s="11"/>
    </row>
    <row r="144">
      <c r="A144" s="11"/>
      <c r="B144" s="12"/>
      <c r="C144" s="12"/>
      <c r="D144" s="20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8"/>
      <c r="R144" s="18"/>
      <c r="S144" s="38"/>
      <c r="T144" s="11"/>
      <c r="U144" s="11"/>
      <c r="V144" s="11"/>
      <c r="W144" s="11"/>
      <c r="X144" s="11"/>
    </row>
    <row r="145">
      <c r="A145" s="1" t="s">
        <v>0</v>
      </c>
      <c r="B145" s="2" t="s">
        <v>1</v>
      </c>
      <c r="C145" s="2" t="s">
        <v>2</v>
      </c>
      <c r="D145" s="44" t="s">
        <v>594</v>
      </c>
      <c r="E145" s="2" t="s">
        <v>4</v>
      </c>
      <c r="F145" s="3" t="s">
        <v>5</v>
      </c>
      <c r="G145" s="3" t="s">
        <v>1653</v>
      </c>
      <c r="H145" s="3" t="s">
        <v>7</v>
      </c>
      <c r="I145" s="3" t="s">
        <v>8</v>
      </c>
      <c r="J145" s="2" t="s">
        <v>9</v>
      </c>
      <c r="K145" s="3" t="s">
        <v>10</v>
      </c>
      <c r="L145" s="3" t="s">
        <v>11</v>
      </c>
      <c r="M145" s="4" t="s">
        <v>12</v>
      </c>
      <c r="N145" s="5" t="s">
        <v>13</v>
      </c>
      <c r="O145" s="6" t="s">
        <v>14</v>
      </c>
      <c r="P145" s="7" t="s">
        <v>15</v>
      </c>
      <c r="Q145" s="3" t="s">
        <v>16</v>
      </c>
      <c r="R145" s="3" t="s">
        <v>17</v>
      </c>
      <c r="S145" s="42" t="s">
        <v>18</v>
      </c>
      <c r="T145" s="2"/>
      <c r="U145" s="43"/>
      <c r="V145" s="39"/>
      <c r="W145" s="39"/>
      <c r="X145" s="39"/>
    </row>
    <row r="146">
      <c r="A146" s="44" t="s">
        <v>419</v>
      </c>
      <c r="B146" s="24"/>
      <c r="C146" s="24"/>
      <c r="D146" s="20"/>
      <c r="E146" s="24"/>
      <c r="F146" s="24"/>
      <c r="G146" s="20"/>
      <c r="H146" s="24"/>
      <c r="I146" s="24"/>
      <c r="J146" s="24"/>
      <c r="K146" s="24"/>
      <c r="L146" s="24"/>
      <c r="M146" s="24"/>
      <c r="N146" s="24"/>
      <c r="O146" s="24"/>
      <c r="P146" s="24"/>
      <c r="Q146" s="25"/>
      <c r="R146" s="25"/>
      <c r="S146" s="38"/>
      <c r="T146" s="24"/>
      <c r="U146" s="45"/>
      <c r="V146" s="24"/>
      <c r="W146" s="24"/>
      <c r="X146" s="46"/>
    </row>
    <row r="147">
      <c r="A147" s="11"/>
      <c r="B147" s="24" t="s">
        <v>2012</v>
      </c>
      <c r="C147" s="24" t="s">
        <v>45</v>
      </c>
      <c r="D147" s="20">
        <f t="shared" ref="D147:D160" si="12">ROUND((E147*0.05)+(F147*1)+(G147*1)+(H147*0.5)+(I147*0.49)+(J147*0)+(K147*4.5)+(L147*0.32)+(M147*90.8)+(N147*13)+(O147*13)+(P147*13), 2)</f>
        <v>394.4</v>
      </c>
      <c r="E147" s="24">
        <v>28.0</v>
      </c>
      <c r="F147" s="24">
        <v>18.0</v>
      </c>
      <c r="G147" s="24">
        <v>375.0</v>
      </c>
      <c r="H147" s="24"/>
      <c r="I147" s="24"/>
      <c r="J147" s="24"/>
      <c r="K147" s="24"/>
      <c r="L147" s="24"/>
      <c r="M147" s="24"/>
      <c r="N147" s="24"/>
      <c r="O147" s="24"/>
      <c r="P147" s="24"/>
      <c r="Q147" s="25"/>
      <c r="R147" s="25" t="s">
        <v>421</v>
      </c>
      <c r="S147" s="19" t="s">
        <v>2013</v>
      </c>
      <c r="T147" s="24"/>
      <c r="U147" s="24"/>
      <c r="V147" s="24"/>
      <c r="W147" s="24"/>
      <c r="X147" s="46"/>
    </row>
    <row r="148">
      <c r="A148" s="11"/>
      <c r="B148" s="24" t="s">
        <v>2014</v>
      </c>
      <c r="C148" s="24" t="s">
        <v>896</v>
      </c>
      <c r="D148" s="20">
        <f t="shared" si="12"/>
        <v>368.5</v>
      </c>
      <c r="E148" s="24"/>
      <c r="F148" s="24">
        <v>20.0</v>
      </c>
      <c r="G148" s="24">
        <v>317.0</v>
      </c>
      <c r="H148" s="24"/>
      <c r="I148" s="24"/>
      <c r="J148" s="24"/>
      <c r="K148" s="24">
        <v>7.0</v>
      </c>
      <c r="L148" s="24"/>
      <c r="M148" s="24"/>
      <c r="N148" s="24"/>
      <c r="O148" s="24"/>
      <c r="P148" s="24"/>
      <c r="Q148" s="25"/>
      <c r="R148" s="25"/>
      <c r="S148" s="19" t="s">
        <v>2015</v>
      </c>
      <c r="T148" s="24"/>
      <c r="U148" s="24"/>
      <c r="V148" s="24"/>
      <c r="W148" s="24"/>
      <c r="X148" s="46"/>
    </row>
    <row r="149">
      <c r="A149" s="11"/>
      <c r="B149" s="24" t="s">
        <v>2017</v>
      </c>
      <c r="C149" s="24" t="s">
        <v>288</v>
      </c>
      <c r="D149" s="20">
        <f t="shared" si="12"/>
        <v>353.2</v>
      </c>
      <c r="E149" s="24">
        <v>24.0</v>
      </c>
      <c r="F149" s="24"/>
      <c r="G149" s="16">
        <v>317.0</v>
      </c>
      <c r="H149" s="24">
        <v>16.0</v>
      </c>
      <c r="I149" s="24"/>
      <c r="J149" s="24"/>
      <c r="K149" s="24">
        <v>6.0</v>
      </c>
      <c r="L149" s="24"/>
      <c r="M149" s="24"/>
      <c r="N149" s="24"/>
      <c r="O149" s="24"/>
      <c r="P149" s="24"/>
      <c r="Q149" s="25"/>
      <c r="R149" s="25"/>
      <c r="S149" s="19" t="s">
        <v>2019</v>
      </c>
      <c r="T149" s="24"/>
      <c r="U149" s="24"/>
      <c r="V149" s="24"/>
      <c r="W149" s="24"/>
      <c r="X149" s="46"/>
    </row>
    <row r="150">
      <c r="A150" s="11"/>
      <c r="B150" s="24" t="s">
        <v>2020</v>
      </c>
      <c r="C150" s="24" t="s">
        <v>96</v>
      </c>
      <c r="D150" s="20">
        <f t="shared" si="12"/>
        <v>350</v>
      </c>
      <c r="E150" s="24"/>
      <c r="F150" s="24">
        <v>15.0</v>
      </c>
      <c r="G150" s="24">
        <v>299.0</v>
      </c>
      <c r="H150" s="24"/>
      <c r="I150" s="24"/>
      <c r="J150" s="24"/>
      <c r="K150" s="24">
        <v>8.0</v>
      </c>
      <c r="L150" s="24"/>
      <c r="M150" s="24"/>
      <c r="N150" s="24"/>
      <c r="O150" s="24"/>
      <c r="P150" s="24"/>
      <c r="Q150" s="25"/>
      <c r="R150" s="25"/>
      <c r="S150" s="19" t="s">
        <v>2021</v>
      </c>
      <c r="T150" s="24"/>
      <c r="U150" s="24"/>
      <c r="V150" s="24"/>
      <c r="W150" s="24"/>
      <c r="X150" s="46"/>
    </row>
    <row r="151">
      <c r="A151" s="11"/>
      <c r="B151" s="24" t="s">
        <v>2022</v>
      </c>
      <c r="C151" s="24" t="s">
        <v>2023</v>
      </c>
      <c r="D151" s="20">
        <f t="shared" si="12"/>
        <v>347.6</v>
      </c>
      <c r="E151" s="24">
        <v>12.0</v>
      </c>
      <c r="F151" s="24">
        <v>12.0</v>
      </c>
      <c r="G151" s="24">
        <v>299.0</v>
      </c>
      <c r="H151" s="24"/>
      <c r="I151" s="24"/>
      <c r="J151" s="24"/>
      <c r="K151" s="24">
        <v>8.0</v>
      </c>
      <c r="L151" s="24"/>
      <c r="M151" s="24"/>
      <c r="N151" s="24"/>
      <c r="O151" s="24"/>
      <c r="P151" s="24"/>
      <c r="Q151" s="25"/>
      <c r="R151" s="25"/>
      <c r="S151" s="19" t="s">
        <v>2024</v>
      </c>
      <c r="T151" s="24"/>
      <c r="U151" s="24"/>
      <c r="V151" s="24"/>
      <c r="W151" s="24"/>
      <c r="X151" s="46"/>
    </row>
    <row r="152">
      <c r="A152" s="11"/>
      <c r="B152" s="24" t="s">
        <v>2031</v>
      </c>
      <c r="C152" s="24" t="s">
        <v>96</v>
      </c>
      <c r="D152" s="20">
        <f t="shared" si="12"/>
        <v>276.5</v>
      </c>
      <c r="E152" s="24"/>
      <c r="F152" s="24"/>
      <c r="G152" s="24">
        <v>227.0</v>
      </c>
      <c r="H152" s="24"/>
      <c r="I152" s="24"/>
      <c r="J152" s="24"/>
      <c r="K152" s="24">
        <v>11.0</v>
      </c>
      <c r="L152" s="24"/>
      <c r="M152" s="24"/>
      <c r="N152" s="24"/>
      <c r="O152" s="24"/>
      <c r="P152" s="24"/>
      <c r="Q152" s="25"/>
      <c r="R152" s="25"/>
      <c r="S152" s="19" t="s">
        <v>2032</v>
      </c>
      <c r="T152" s="24"/>
      <c r="U152" s="24"/>
      <c r="V152" s="24"/>
      <c r="W152" s="24"/>
      <c r="X152" s="46"/>
    </row>
    <row r="153">
      <c r="A153" s="11"/>
      <c r="B153" s="24" t="s">
        <v>2029</v>
      </c>
      <c r="C153" s="24" t="s">
        <v>463</v>
      </c>
      <c r="D153" s="20">
        <f t="shared" si="12"/>
        <v>274.6</v>
      </c>
      <c r="E153" s="24">
        <v>12.0</v>
      </c>
      <c r="F153" s="24">
        <v>11.0</v>
      </c>
      <c r="G153" s="16">
        <v>227.0</v>
      </c>
      <c r="H153" s="24"/>
      <c r="I153" s="24"/>
      <c r="J153" s="24"/>
      <c r="K153" s="24">
        <v>8.0</v>
      </c>
      <c r="L153" s="24"/>
      <c r="M153" s="24"/>
      <c r="N153" s="24"/>
      <c r="O153" s="24"/>
      <c r="P153" s="24"/>
      <c r="Q153" s="25"/>
      <c r="R153" s="25"/>
      <c r="S153" s="19" t="s">
        <v>2030</v>
      </c>
      <c r="T153" s="24"/>
      <c r="U153" s="24"/>
      <c r="V153" s="24"/>
      <c r="W153" s="24"/>
      <c r="X153" s="46"/>
    </row>
    <row r="154">
      <c r="A154" s="11"/>
      <c r="B154" s="24" t="s">
        <v>2027</v>
      </c>
      <c r="C154" s="24" t="s">
        <v>108</v>
      </c>
      <c r="D154" s="20">
        <f t="shared" si="12"/>
        <v>274.16</v>
      </c>
      <c r="E154" s="24"/>
      <c r="F154" s="24">
        <v>16.0</v>
      </c>
      <c r="G154" s="16">
        <v>227.0</v>
      </c>
      <c r="H154" s="24"/>
      <c r="I154" s="24"/>
      <c r="J154" s="24"/>
      <c r="K154" s="24">
        <v>6.0</v>
      </c>
      <c r="L154" s="24">
        <v>13.0</v>
      </c>
      <c r="M154" s="24"/>
      <c r="N154" s="24"/>
      <c r="O154" s="24"/>
      <c r="P154" s="24"/>
      <c r="Q154" s="25"/>
      <c r="R154" s="25"/>
      <c r="S154" s="19" t="s">
        <v>2028</v>
      </c>
      <c r="T154" s="24"/>
      <c r="U154" s="24"/>
      <c r="V154" s="24"/>
      <c r="W154" s="24"/>
      <c r="X154" s="46"/>
    </row>
    <row r="155">
      <c r="A155" s="11"/>
      <c r="B155" s="24" t="s">
        <v>2025</v>
      </c>
      <c r="C155" s="24" t="s">
        <v>1230</v>
      </c>
      <c r="D155" s="20">
        <f t="shared" si="12"/>
        <v>247.41</v>
      </c>
      <c r="E155" s="24">
        <v>13.0</v>
      </c>
      <c r="F155" s="24">
        <v>14.0</v>
      </c>
      <c r="G155" s="16">
        <v>227.0</v>
      </c>
      <c r="H155" s="24"/>
      <c r="I155" s="24"/>
      <c r="J155" s="24"/>
      <c r="K155" s="24"/>
      <c r="L155" s="24">
        <v>18.0</v>
      </c>
      <c r="M155" s="24"/>
      <c r="N155" s="24"/>
      <c r="O155" s="24"/>
      <c r="P155" s="24"/>
      <c r="Q155" s="25"/>
      <c r="R155" s="25"/>
      <c r="S155" s="19" t="s">
        <v>2026</v>
      </c>
      <c r="T155" s="24"/>
      <c r="U155" s="24"/>
      <c r="V155" s="24"/>
      <c r="W155" s="24"/>
      <c r="X155" s="46"/>
    </row>
    <row r="156">
      <c r="A156" s="11"/>
      <c r="B156" s="24" t="s">
        <v>2047</v>
      </c>
      <c r="C156" s="24" t="s">
        <v>2048</v>
      </c>
      <c r="D156" s="20">
        <f t="shared" si="12"/>
        <v>232.5</v>
      </c>
      <c r="E156" s="24">
        <v>10.0</v>
      </c>
      <c r="F156" s="24">
        <v>20.0</v>
      </c>
      <c r="G156" s="24">
        <v>194.0</v>
      </c>
      <c r="H156" s="24"/>
      <c r="I156" s="24"/>
      <c r="J156" s="24"/>
      <c r="K156" s="24">
        <v>4.0</v>
      </c>
      <c r="L156" s="24"/>
      <c r="M156" s="24"/>
      <c r="N156" s="24"/>
      <c r="O156" s="24"/>
      <c r="P156" s="24"/>
      <c r="Q156" s="25"/>
      <c r="R156" s="25"/>
      <c r="S156" s="19" t="s">
        <v>2049</v>
      </c>
      <c r="T156" s="24"/>
      <c r="U156" s="24"/>
      <c r="V156" s="24"/>
      <c r="W156" s="24"/>
      <c r="X156" s="46"/>
    </row>
    <row r="157">
      <c r="A157" s="11"/>
      <c r="B157" s="24" t="s">
        <v>2037</v>
      </c>
      <c r="C157" s="24" t="s">
        <v>2038</v>
      </c>
      <c r="D157" s="20">
        <f t="shared" si="12"/>
        <v>228.2</v>
      </c>
      <c r="E157" s="24">
        <v>24.0</v>
      </c>
      <c r="F157" s="24"/>
      <c r="G157" s="16">
        <v>227.0</v>
      </c>
      <c r="H157" s="24"/>
      <c r="I157" s="24"/>
      <c r="J157" s="24"/>
      <c r="K157" s="24"/>
      <c r="L157" s="24"/>
      <c r="M157" s="24"/>
      <c r="N157" s="24"/>
      <c r="O157" s="24"/>
      <c r="P157" s="24"/>
      <c r="Q157" s="25"/>
      <c r="R157" s="25" t="s">
        <v>122</v>
      </c>
      <c r="S157" s="19" t="s">
        <v>2039</v>
      </c>
      <c r="T157" s="24"/>
      <c r="U157" s="24"/>
      <c r="V157" s="24"/>
      <c r="W157" s="24"/>
      <c r="X157" s="46"/>
    </row>
    <row r="158">
      <c r="A158" s="11"/>
      <c r="B158" s="24" t="s">
        <v>2042</v>
      </c>
      <c r="C158" s="24" t="s">
        <v>564</v>
      </c>
      <c r="D158" s="20">
        <f t="shared" si="12"/>
        <v>227.95</v>
      </c>
      <c r="E158" s="24">
        <v>19.0</v>
      </c>
      <c r="F158" s="24"/>
      <c r="G158" s="16">
        <v>227.0</v>
      </c>
      <c r="H158" s="24"/>
      <c r="I158" s="24"/>
      <c r="J158" s="24"/>
      <c r="K158" s="24"/>
      <c r="L158" s="24"/>
      <c r="M158" s="24"/>
      <c r="N158" s="24"/>
      <c r="O158" s="24"/>
      <c r="P158" s="24"/>
      <c r="Q158" s="25"/>
      <c r="R158" s="25" t="s">
        <v>122</v>
      </c>
      <c r="S158" s="19" t="s">
        <v>2043</v>
      </c>
      <c r="T158" s="24"/>
      <c r="U158" s="24"/>
      <c r="V158" s="24"/>
      <c r="W158" s="24"/>
      <c r="X158" s="46"/>
    </row>
    <row r="159">
      <c r="A159" s="11"/>
      <c r="B159" s="24" t="s">
        <v>2053</v>
      </c>
      <c r="C159" s="24" t="s">
        <v>2054</v>
      </c>
      <c r="D159" s="20">
        <f t="shared" si="12"/>
        <v>196.45</v>
      </c>
      <c r="E159" s="24">
        <v>19.0</v>
      </c>
      <c r="F159" s="24">
        <v>13.0</v>
      </c>
      <c r="G159" s="24">
        <v>160.0</v>
      </c>
      <c r="H159" s="24"/>
      <c r="I159" s="24"/>
      <c r="J159" s="24"/>
      <c r="K159" s="24">
        <v>5.0</v>
      </c>
      <c r="L159" s="24"/>
      <c r="M159" s="24"/>
      <c r="N159" s="24"/>
      <c r="O159" s="24"/>
      <c r="P159" s="24"/>
      <c r="Q159" s="25"/>
      <c r="R159" s="25"/>
      <c r="S159" s="19" t="s">
        <v>2055</v>
      </c>
      <c r="T159" s="24"/>
      <c r="U159" s="24"/>
      <c r="V159" s="24"/>
      <c r="W159" s="24"/>
      <c r="X159" s="46"/>
    </row>
    <row r="160">
      <c r="A160" s="11"/>
      <c r="B160" s="24" t="s">
        <v>2056</v>
      </c>
      <c r="C160" s="24" t="s">
        <v>2057</v>
      </c>
      <c r="D160" s="20">
        <f t="shared" si="12"/>
        <v>160.74</v>
      </c>
      <c r="E160" s="24">
        <v>18.0</v>
      </c>
      <c r="F160" s="24">
        <v>13.0</v>
      </c>
      <c r="G160" s="24">
        <v>143.0</v>
      </c>
      <c r="H160" s="24"/>
      <c r="I160" s="24"/>
      <c r="J160" s="24"/>
      <c r="K160" s="24"/>
      <c r="L160" s="24">
        <v>12.0</v>
      </c>
      <c r="M160" s="24"/>
      <c r="N160" s="24"/>
      <c r="O160" s="24"/>
      <c r="P160" s="24"/>
      <c r="Q160" s="25"/>
      <c r="R160" s="25"/>
      <c r="S160" s="19" t="s">
        <v>2058</v>
      </c>
      <c r="T160" s="24"/>
      <c r="U160" s="24"/>
      <c r="V160" s="24"/>
      <c r="W160" s="24"/>
      <c r="X160" s="46"/>
    </row>
    <row r="161">
      <c r="A161" s="3" t="s">
        <v>2033</v>
      </c>
      <c r="B161" s="24"/>
      <c r="C161" s="24"/>
      <c r="D161" s="20"/>
      <c r="E161" s="24"/>
      <c r="F161" s="24"/>
      <c r="G161" s="16"/>
      <c r="H161" s="24"/>
      <c r="I161" s="24"/>
      <c r="J161" s="24"/>
      <c r="K161" s="24"/>
      <c r="L161" s="24"/>
      <c r="M161" s="24"/>
      <c r="N161" s="24"/>
      <c r="O161" s="24"/>
      <c r="P161" s="24"/>
      <c r="Q161" s="25"/>
      <c r="R161" s="25"/>
      <c r="S161" s="38"/>
      <c r="T161" s="24"/>
      <c r="U161" s="24"/>
      <c r="V161" s="24"/>
      <c r="W161" s="24"/>
      <c r="X161" s="46"/>
    </row>
    <row r="162">
      <c r="A162" s="11"/>
      <c r="B162" s="24" t="s">
        <v>2063</v>
      </c>
      <c r="C162" s="24" t="s">
        <v>98</v>
      </c>
      <c r="D162" s="20">
        <f t="shared" ref="D162:D169" si="13">ROUND((E162*0.05)+(F162*1)+(G162*1)+(H162*0.5)+(I162*0.49)+(J162*0)+(K162*4.5)+(L162*0.32)+(M162*90.8)+(N162*13)+(O162*13)+(P162*13), 2)</f>
        <v>102</v>
      </c>
      <c r="E162" s="24"/>
      <c r="F162" s="24"/>
      <c r="G162" s="24">
        <v>75.0</v>
      </c>
      <c r="H162" s="24"/>
      <c r="I162" s="24"/>
      <c r="J162" s="24"/>
      <c r="K162" s="24">
        <v>6.0</v>
      </c>
      <c r="L162" s="24"/>
      <c r="M162" s="24"/>
      <c r="N162" s="24"/>
      <c r="O162" s="24"/>
      <c r="P162" s="24"/>
      <c r="Q162" s="25"/>
      <c r="R162" s="25"/>
      <c r="S162" s="19" t="s">
        <v>2065</v>
      </c>
      <c r="T162" s="24"/>
      <c r="U162" s="24"/>
      <c r="V162" s="24"/>
      <c r="W162" s="24"/>
      <c r="X162" s="46"/>
    </row>
    <row r="163">
      <c r="A163" s="11"/>
      <c r="B163" s="24" t="s">
        <v>2077</v>
      </c>
      <c r="C163" s="24" t="s">
        <v>216</v>
      </c>
      <c r="D163" s="20">
        <f t="shared" si="13"/>
        <v>90.5</v>
      </c>
      <c r="E163" s="24"/>
      <c r="F163" s="24"/>
      <c r="G163" s="16">
        <v>59.0</v>
      </c>
      <c r="H163" s="24"/>
      <c r="I163" s="24"/>
      <c r="J163" s="24"/>
      <c r="K163" s="24">
        <v>7.0</v>
      </c>
      <c r="L163" s="24"/>
      <c r="M163" s="24"/>
      <c r="N163" s="24"/>
      <c r="O163" s="24"/>
      <c r="P163" s="24"/>
      <c r="Q163" s="25"/>
      <c r="R163" s="25"/>
      <c r="S163" s="19" t="s">
        <v>2078</v>
      </c>
      <c r="T163" s="24"/>
      <c r="U163" s="24"/>
      <c r="V163" s="24"/>
      <c r="W163" s="24"/>
      <c r="X163" s="46"/>
    </row>
    <row r="164">
      <c r="A164" s="11"/>
      <c r="B164" s="24" t="s">
        <v>2067</v>
      </c>
      <c r="C164" s="24" t="s">
        <v>321</v>
      </c>
      <c r="D164" s="20">
        <f t="shared" si="13"/>
        <v>89</v>
      </c>
      <c r="E164" s="24"/>
      <c r="F164" s="24">
        <v>22.0</v>
      </c>
      <c r="G164" s="16">
        <v>40.0</v>
      </c>
      <c r="H164" s="24"/>
      <c r="I164" s="24"/>
      <c r="J164" s="24"/>
      <c r="K164" s="24">
        <v>6.0</v>
      </c>
      <c r="L164" s="24"/>
      <c r="M164" s="24"/>
      <c r="N164" s="24"/>
      <c r="O164" s="24"/>
      <c r="P164" s="24"/>
      <c r="Q164" s="25"/>
      <c r="R164" s="25"/>
      <c r="S164" s="19" t="s">
        <v>2069</v>
      </c>
      <c r="T164" s="24"/>
      <c r="U164" s="24"/>
      <c r="V164" s="24"/>
      <c r="W164" s="24"/>
      <c r="X164" s="46"/>
    </row>
    <row r="165">
      <c r="A165" s="11"/>
      <c r="B165" s="24" t="s">
        <v>2514</v>
      </c>
      <c r="C165" s="24" t="s">
        <v>96</v>
      </c>
      <c r="D165" s="20">
        <f t="shared" si="13"/>
        <v>86</v>
      </c>
      <c r="E165" s="24"/>
      <c r="F165" s="24">
        <v>24.0</v>
      </c>
      <c r="G165" s="24">
        <v>35.0</v>
      </c>
      <c r="H165" s="24"/>
      <c r="I165" s="24"/>
      <c r="J165" s="24"/>
      <c r="K165" s="24">
        <v>6.0</v>
      </c>
      <c r="L165" s="24"/>
      <c r="M165" s="24"/>
      <c r="N165" s="24"/>
      <c r="O165" s="24"/>
      <c r="P165" s="24"/>
      <c r="Q165" s="25"/>
      <c r="R165" s="25"/>
      <c r="S165" s="19" t="s">
        <v>2515</v>
      </c>
      <c r="T165" s="24"/>
      <c r="U165" s="24"/>
      <c r="V165" s="24"/>
      <c r="W165" s="24"/>
      <c r="X165" s="46"/>
    </row>
    <row r="166">
      <c r="A166" s="11"/>
      <c r="B166" s="24" t="s">
        <v>2061</v>
      </c>
      <c r="C166" s="24" t="s">
        <v>353</v>
      </c>
      <c r="D166" s="20">
        <f t="shared" si="13"/>
        <v>83.84</v>
      </c>
      <c r="E166" s="24"/>
      <c r="F166" s="24">
        <v>16.0</v>
      </c>
      <c r="G166" s="24">
        <v>64.0</v>
      </c>
      <c r="H166" s="24"/>
      <c r="I166" s="24"/>
      <c r="J166" s="24"/>
      <c r="K166" s="24"/>
      <c r="L166" s="24">
        <v>12.0</v>
      </c>
      <c r="M166" s="24"/>
      <c r="N166" s="24"/>
      <c r="O166" s="24"/>
      <c r="P166" s="24"/>
      <c r="Q166" s="25"/>
      <c r="R166" s="25"/>
      <c r="S166" s="19" t="s">
        <v>2062</v>
      </c>
      <c r="T166" s="24"/>
      <c r="U166" s="24"/>
      <c r="V166" s="24"/>
      <c r="W166" s="24"/>
      <c r="X166" s="46"/>
    </row>
    <row r="167">
      <c r="A167" s="11"/>
      <c r="B167" s="24" t="s">
        <v>2079</v>
      </c>
      <c r="C167" s="24" t="s">
        <v>397</v>
      </c>
      <c r="D167" s="20">
        <f t="shared" si="13"/>
        <v>80.8</v>
      </c>
      <c r="E167" s="24">
        <v>16.0</v>
      </c>
      <c r="F167" s="24">
        <v>18.0</v>
      </c>
      <c r="G167" s="24">
        <v>35.0</v>
      </c>
      <c r="H167" s="24"/>
      <c r="I167" s="24"/>
      <c r="J167" s="24"/>
      <c r="K167" s="24">
        <v>6.0</v>
      </c>
      <c r="L167" s="24"/>
      <c r="M167" s="24"/>
      <c r="N167" s="24"/>
      <c r="O167" s="24"/>
      <c r="P167" s="24"/>
      <c r="Q167" s="25"/>
      <c r="R167" s="25"/>
      <c r="S167" s="19" t="s">
        <v>2080</v>
      </c>
      <c r="T167" s="24"/>
      <c r="U167" s="46"/>
      <c r="V167" s="24"/>
      <c r="W167" s="24"/>
      <c r="X167" s="46"/>
    </row>
    <row r="168">
      <c r="A168" s="11"/>
      <c r="B168" s="24" t="s">
        <v>2082</v>
      </c>
      <c r="C168" s="24" t="s">
        <v>2083</v>
      </c>
      <c r="D168" s="20">
        <f t="shared" si="13"/>
        <v>64.5</v>
      </c>
      <c r="E168" s="24"/>
      <c r="F168" s="24">
        <v>13.0</v>
      </c>
      <c r="G168" s="16">
        <v>29.0</v>
      </c>
      <c r="H168" s="24"/>
      <c r="I168" s="24"/>
      <c r="J168" s="24"/>
      <c r="K168" s="24">
        <v>5.0</v>
      </c>
      <c r="L168" s="24"/>
      <c r="M168" s="24"/>
      <c r="N168" s="24"/>
      <c r="O168" s="24"/>
      <c r="P168" s="24"/>
      <c r="Q168" s="25"/>
      <c r="R168" s="25"/>
      <c r="S168" s="19" t="s">
        <v>2085</v>
      </c>
      <c r="T168" s="24"/>
      <c r="U168" s="24"/>
      <c r="V168" s="24"/>
      <c r="W168" s="24"/>
      <c r="X168" s="46"/>
    </row>
    <row r="169">
      <c r="A169" s="11"/>
      <c r="B169" s="24" t="s">
        <v>2073</v>
      </c>
      <c r="C169" s="24" t="s">
        <v>1144</v>
      </c>
      <c r="D169" s="20">
        <f t="shared" si="13"/>
        <v>61.72</v>
      </c>
      <c r="E169" s="24">
        <v>12.0</v>
      </c>
      <c r="F169" s="24">
        <v>10.0</v>
      </c>
      <c r="G169" s="24">
        <v>46.0</v>
      </c>
      <c r="H169" s="24"/>
      <c r="I169" s="24"/>
      <c r="J169" s="24"/>
      <c r="K169" s="24"/>
      <c r="L169" s="24">
        <v>16.0</v>
      </c>
      <c r="M169" s="24"/>
      <c r="N169" s="24"/>
      <c r="O169" s="24"/>
      <c r="P169" s="24"/>
      <c r="Q169" s="25"/>
      <c r="R169" s="25"/>
      <c r="S169" s="19" t="s">
        <v>2075</v>
      </c>
      <c r="T169" s="24"/>
      <c r="U169" s="24"/>
      <c r="V169" s="24"/>
      <c r="W169" s="24"/>
      <c r="X169" s="46"/>
    </row>
    <row r="170">
      <c r="A170" s="11"/>
      <c r="B170" s="24"/>
      <c r="C170" s="24"/>
      <c r="D170" s="20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5"/>
      <c r="R170" s="25"/>
      <c r="S170" s="38"/>
      <c r="T170" s="24"/>
      <c r="U170" s="24"/>
      <c r="V170" s="24"/>
      <c r="W170" s="24"/>
      <c r="X170" s="46"/>
    </row>
    <row r="171">
      <c r="A171" s="1" t="s">
        <v>0</v>
      </c>
      <c r="B171" s="2" t="s">
        <v>1</v>
      </c>
      <c r="C171" s="2" t="s">
        <v>2</v>
      </c>
      <c r="D171" s="44" t="s">
        <v>594</v>
      </c>
      <c r="E171" s="2" t="s">
        <v>4</v>
      </c>
      <c r="F171" s="3" t="s">
        <v>5</v>
      </c>
      <c r="G171" s="3" t="s">
        <v>1653</v>
      </c>
      <c r="H171" s="3" t="s">
        <v>7</v>
      </c>
      <c r="I171" s="3" t="s">
        <v>8</v>
      </c>
      <c r="J171" s="2" t="s">
        <v>9</v>
      </c>
      <c r="K171" s="3" t="s">
        <v>10</v>
      </c>
      <c r="L171" s="3" t="s">
        <v>11</v>
      </c>
      <c r="M171" s="4" t="s">
        <v>12</v>
      </c>
      <c r="N171" s="5" t="s">
        <v>13</v>
      </c>
      <c r="O171" s="6" t="s">
        <v>14</v>
      </c>
      <c r="P171" s="7" t="s">
        <v>15</v>
      </c>
      <c r="Q171" s="3" t="s">
        <v>16</v>
      </c>
      <c r="R171" s="3" t="s">
        <v>17</v>
      </c>
      <c r="S171" s="42" t="s">
        <v>18</v>
      </c>
      <c r="T171" s="47"/>
      <c r="U171" s="47"/>
      <c r="V171" s="47"/>
      <c r="W171" s="47"/>
      <c r="X171" s="47"/>
      <c r="Y171" s="50"/>
      <c r="Z171" s="50"/>
    </row>
    <row r="172">
      <c r="A172" s="44" t="s">
        <v>468</v>
      </c>
      <c r="B172" s="24"/>
      <c r="C172" s="24"/>
      <c r="D172" s="20"/>
      <c r="E172" s="51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5"/>
      <c r="R172" s="24"/>
      <c r="S172" s="38"/>
      <c r="T172" s="24"/>
      <c r="U172" s="24"/>
      <c r="V172" s="24"/>
      <c r="W172" s="24"/>
      <c r="X172" s="46"/>
    </row>
    <row r="173">
      <c r="A173" s="55"/>
      <c r="B173" s="24" t="s">
        <v>2090</v>
      </c>
      <c r="C173" s="24" t="s">
        <v>374</v>
      </c>
      <c r="D173" s="20">
        <f t="shared" ref="D173:D181" si="14">ROUND((E173*0.05)+(F173*1)+(G173*1)+(H173*0.5)+(I173*0.49)+(J173*0)+(K173*4.5)+(L173*0.32)+(M173*90.8)+(N173*13)+(O173*13)+(P173*13), 2)</f>
        <v>320.4</v>
      </c>
      <c r="E173" s="24">
        <v>28.0</v>
      </c>
      <c r="F173" s="24">
        <v>46.0</v>
      </c>
      <c r="G173" s="24">
        <v>228.0</v>
      </c>
      <c r="H173" s="24"/>
      <c r="I173" s="24"/>
      <c r="J173" s="24"/>
      <c r="K173" s="24">
        <v>10.0</v>
      </c>
      <c r="L173" s="24"/>
      <c r="M173" s="24"/>
      <c r="N173" s="24"/>
      <c r="O173" s="24"/>
      <c r="P173" s="24"/>
      <c r="Q173" s="25"/>
      <c r="R173" s="25"/>
      <c r="S173" s="19" t="s">
        <v>2092</v>
      </c>
      <c r="T173" s="24"/>
      <c r="U173" s="24"/>
      <c r="V173" s="24"/>
      <c r="W173" s="56"/>
      <c r="X173" s="57"/>
    </row>
    <row r="174">
      <c r="A174" s="54"/>
      <c r="B174" s="24" t="s">
        <v>2095</v>
      </c>
      <c r="C174" s="24" t="s">
        <v>292</v>
      </c>
      <c r="D174" s="20">
        <f t="shared" si="14"/>
        <v>315.85</v>
      </c>
      <c r="E174" s="24">
        <v>37.0</v>
      </c>
      <c r="F174" s="24">
        <v>33.0</v>
      </c>
      <c r="G174" s="24">
        <v>227.0</v>
      </c>
      <c r="H174" s="24"/>
      <c r="I174" s="24"/>
      <c r="J174" s="24"/>
      <c r="K174" s="24">
        <v>12.0</v>
      </c>
      <c r="L174" s="24"/>
      <c r="M174" s="24"/>
      <c r="N174" s="24"/>
      <c r="O174" s="24"/>
      <c r="P174" s="24"/>
      <c r="Q174" s="25"/>
      <c r="R174" s="25"/>
      <c r="S174" s="19" t="s">
        <v>2097</v>
      </c>
      <c r="T174" s="24"/>
      <c r="U174" s="24"/>
      <c r="V174" s="24"/>
      <c r="W174" s="12"/>
      <c r="X174" s="11"/>
    </row>
    <row r="175">
      <c r="A175" s="55"/>
      <c r="B175" s="24" t="s">
        <v>2104</v>
      </c>
      <c r="C175" s="24" t="s">
        <v>125</v>
      </c>
      <c r="D175" s="20">
        <f t="shared" si="14"/>
        <v>285.35</v>
      </c>
      <c r="E175" s="24">
        <v>27.0</v>
      </c>
      <c r="F175" s="24">
        <v>45.0</v>
      </c>
      <c r="G175" s="24">
        <v>194.0</v>
      </c>
      <c r="H175" s="24"/>
      <c r="I175" s="24"/>
      <c r="J175" s="24"/>
      <c r="K175" s="24">
        <v>10.0</v>
      </c>
      <c r="L175" s="24"/>
      <c r="M175" s="24"/>
      <c r="N175" s="24"/>
      <c r="O175" s="24"/>
      <c r="P175" s="24"/>
      <c r="Q175" s="25"/>
      <c r="R175" s="25"/>
      <c r="S175" s="19" t="s">
        <v>2105</v>
      </c>
      <c r="T175" s="24"/>
      <c r="U175" s="24"/>
      <c r="V175" s="24"/>
      <c r="W175" s="56"/>
      <c r="X175" s="57"/>
    </row>
    <row r="176" ht="14.25" customHeight="1">
      <c r="A176" s="29"/>
      <c r="B176" s="16" t="s">
        <v>2086</v>
      </c>
      <c r="C176" s="16" t="s">
        <v>1710</v>
      </c>
      <c r="D176" s="20">
        <f t="shared" si="14"/>
        <v>270.07</v>
      </c>
      <c r="E176" s="16">
        <v>27.0</v>
      </c>
      <c r="F176" s="16">
        <v>27.0</v>
      </c>
      <c r="G176" s="16">
        <v>227.0</v>
      </c>
      <c r="H176" s="16"/>
      <c r="I176" s="16"/>
      <c r="J176" s="16"/>
      <c r="K176" s="16"/>
      <c r="L176" s="16">
        <v>46.0</v>
      </c>
      <c r="M176" s="16"/>
      <c r="N176" s="16"/>
      <c r="O176" s="16"/>
      <c r="P176" s="16"/>
      <c r="Q176" s="28"/>
      <c r="R176" s="28"/>
      <c r="S176" s="31" t="s">
        <v>2087</v>
      </c>
      <c r="T176" s="29"/>
      <c r="U176" s="29"/>
      <c r="V176" s="29"/>
      <c r="W176" s="29"/>
      <c r="X176" s="29"/>
      <c r="Y176" s="29"/>
      <c r="Z176" s="29"/>
    </row>
    <row r="177">
      <c r="A177" s="52"/>
      <c r="B177" s="24" t="s">
        <v>469</v>
      </c>
      <c r="C177" s="24" t="s">
        <v>45</v>
      </c>
      <c r="D177" s="20">
        <f t="shared" si="14"/>
        <v>254.4</v>
      </c>
      <c r="E177" s="24">
        <v>48.0</v>
      </c>
      <c r="F177" s="24">
        <v>35.0</v>
      </c>
      <c r="G177" s="24">
        <v>199.0</v>
      </c>
      <c r="H177" s="24">
        <v>36.0</v>
      </c>
      <c r="I177" s="24"/>
      <c r="J177" s="24">
        <v>21.0</v>
      </c>
      <c r="K177" s="24"/>
      <c r="L177" s="24"/>
      <c r="M177" s="24"/>
      <c r="N177" s="24"/>
      <c r="O177" s="24"/>
      <c r="P177" s="24"/>
      <c r="Q177" s="25"/>
      <c r="R177" s="25" t="s">
        <v>470</v>
      </c>
      <c r="S177" s="19" t="s">
        <v>471</v>
      </c>
      <c r="T177" s="24"/>
      <c r="U177" s="24"/>
      <c r="V177" s="24"/>
      <c r="W177" s="27"/>
      <c r="X177" s="53"/>
    </row>
    <row r="178">
      <c r="A178" s="54"/>
      <c r="B178" s="58" t="s">
        <v>2098</v>
      </c>
      <c r="C178" s="24" t="s">
        <v>1639</v>
      </c>
      <c r="D178" s="20">
        <f t="shared" si="14"/>
        <v>252.49</v>
      </c>
      <c r="E178" s="24">
        <v>27.0</v>
      </c>
      <c r="F178" s="24">
        <v>40.0</v>
      </c>
      <c r="G178" s="24">
        <v>194.0</v>
      </c>
      <c r="H178" s="24">
        <v>17.0</v>
      </c>
      <c r="I178" s="24"/>
      <c r="J178" s="24"/>
      <c r="K178" s="24"/>
      <c r="L178" s="24">
        <v>27.0</v>
      </c>
      <c r="M178" s="24"/>
      <c r="N178" s="24"/>
      <c r="O178" s="24"/>
      <c r="P178" s="24"/>
      <c r="Q178" s="25"/>
      <c r="R178" s="25"/>
      <c r="S178" s="19" t="s">
        <v>2099</v>
      </c>
      <c r="T178" s="24"/>
      <c r="U178" s="24"/>
      <c r="V178" s="24"/>
      <c r="W178" s="24"/>
      <c r="X178" s="46"/>
      <c r="Y178" s="29"/>
      <c r="Z178" s="29"/>
    </row>
    <row r="179" ht="17.25" customHeight="1">
      <c r="A179" s="54"/>
      <c r="B179" s="24" t="s">
        <v>2100</v>
      </c>
      <c r="C179" s="24" t="s">
        <v>839</v>
      </c>
      <c r="D179" s="20">
        <f t="shared" si="14"/>
        <v>248.35</v>
      </c>
      <c r="E179" s="24">
        <v>27.0</v>
      </c>
      <c r="F179" s="24">
        <v>45.0</v>
      </c>
      <c r="G179" s="24">
        <v>194.0</v>
      </c>
      <c r="H179" s="24"/>
      <c r="I179" s="24"/>
      <c r="J179" s="24"/>
      <c r="K179" s="24"/>
      <c r="L179" s="24">
        <v>25.0</v>
      </c>
      <c r="M179" s="24"/>
      <c r="N179" s="24"/>
      <c r="O179" s="24"/>
      <c r="P179" s="24"/>
      <c r="Q179" s="25"/>
      <c r="R179" s="25"/>
      <c r="S179" s="19" t="s">
        <v>2101</v>
      </c>
      <c r="T179" s="24"/>
      <c r="U179" s="24"/>
      <c r="V179" s="24"/>
      <c r="W179" s="12"/>
      <c r="X179" s="11"/>
    </row>
    <row r="180">
      <c r="A180" s="54"/>
      <c r="B180" s="12" t="s">
        <v>2102</v>
      </c>
      <c r="C180" s="12" t="s">
        <v>96</v>
      </c>
      <c r="D180" s="20">
        <f t="shared" si="14"/>
        <v>233</v>
      </c>
      <c r="E180" s="12"/>
      <c r="F180" s="12">
        <v>23.0</v>
      </c>
      <c r="G180" s="12">
        <v>194.0</v>
      </c>
      <c r="H180" s="12"/>
      <c r="I180" s="12"/>
      <c r="J180" s="12"/>
      <c r="K180" s="12"/>
      <c r="L180" s="12">
        <v>50.0</v>
      </c>
      <c r="M180" s="12"/>
      <c r="N180" s="12"/>
      <c r="O180" s="12"/>
      <c r="P180" s="12"/>
      <c r="Q180" s="18"/>
      <c r="R180" s="18"/>
      <c r="S180" s="19" t="s">
        <v>2103</v>
      </c>
      <c r="T180" s="12"/>
      <c r="U180" s="12"/>
      <c r="V180" s="12"/>
      <c r="W180" s="16"/>
      <c r="X180" s="11"/>
    </row>
    <row r="181">
      <c r="A181" s="52"/>
      <c r="B181" s="24" t="s">
        <v>2108</v>
      </c>
      <c r="C181" s="24" t="s">
        <v>1885</v>
      </c>
      <c r="D181" s="20">
        <f t="shared" si="14"/>
        <v>184.85</v>
      </c>
      <c r="E181" s="24">
        <v>33.0</v>
      </c>
      <c r="F181" s="24">
        <v>29.0</v>
      </c>
      <c r="G181" s="24">
        <v>143.0</v>
      </c>
      <c r="H181" s="24"/>
      <c r="I181" s="24"/>
      <c r="J181" s="24"/>
      <c r="K181" s="24"/>
      <c r="L181" s="24">
        <v>35.0</v>
      </c>
      <c r="M181" s="24"/>
      <c r="N181" s="24"/>
      <c r="O181" s="24"/>
      <c r="P181" s="24"/>
      <c r="Q181" s="25"/>
      <c r="R181" s="25"/>
      <c r="S181" s="19" t="s">
        <v>2109</v>
      </c>
      <c r="T181" s="24"/>
      <c r="U181" s="24"/>
      <c r="V181" s="24"/>
      <c r="W181" s="27"/>
      <c r="X181" s="53"/>
    </row>
    <row r="182">
      <c r="A182" s="54"/>
      <c r="B182" s="24"/>
      <c r="C182" s="24"/>
      <c r="D182" s="20"/>
      <c r="E182" s="51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5"/>
      <c r="R182" s="25"/>
      <c r="S182" s="38"/>
      <c r="T182" s="24"/>
      <c r="U182" s="24"/>
      <c r="V182" s="24"/>
      <c r="W182" s="12"/>
      <c r="X182" s="11"/>
    </row>
    <row r="183">
      <c r="A183" s="54"/>
      <c r="B183" s="24"/>
      <c r="C183" s="24"/>
      <c r="D183" s="20"/>
      <c r="E183" s="51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5"/>
      <c r="R183" s="25"/>
      <c r="S183" s="38"/>
      <c r="T183" s="24"/>
      <c r="U183" s="24"/>
      <c r="V183" s="24"/>
      <c r="W183" s="24"/>
      <c r="X183" s="46"/>
    </row>
    <row r="184">
      <c r="A184" s="59"/>
      <c r="B184" s="60"/>
      <c r="C184" s="60"/>
      <c r="D184" s="20"/>
      <c r="E184" s="61"/>
      <c r="F184" s="61"/>
      <c r="G184" s="61"/>
      <c r="H184" s="10"/>
      <c r="I184" s="10"/>
      <c r="J184" s="10"/>
      <c r="K184" s="10"/>
      <c r="L184" s="10"/>
      <c r="M184" s="10"/>
      <c r="N184" s="10"/>
      <c r="O184" s="10"/>
      <c r="P184" s="10"/>
      <c r="Q184" s="62"/>
      <c r="R184" s="62"/>
      <c r="S184" s="79"/>
      <c r="T184" s="10"/>
      <c r="U184" s="61"/>
      <c r="V184" s="60"/>
      <c r="W184" s="11"/>
      <c r="X184" s="60"/>
      <c r="Y184" s="63"/>
      <c r="Z184" s="63"/>
    </row>
    <row r="185">
      <c r="A185" s="10"/>
      <c r="B185" s="63"/>
      <c r="C185" s="63"/>
      <c r="D185" s="20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4"/>
      <c r="R185" s="63"/>
      <c r="S185" s="63"/>
      <c r="T185" s="63"/>
      <c r="U185" s="63"/>
      <c r="V185" s="63"/>
      <c r="W185" s="63"/>
      <c r="X185" s="65"/>
      <c r="Y185" s="63"/>
      <c r="Z185" s="63"/>
    </row>
    <row r="186">
      <c r="A186" s="54"/>
      <c r="B186" s="51"/>
      <c r="C186" s="51"/>
      <c r="D186" s="20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66"/>
      <c r="R186" s="51"/>
      <c r="S186" s="51"/>
      <c r="T186" s="51"/>
      <c r="U186" s="51"/>
      <c r="V186" s="51"/>
      <c r="W186" s="67"/>
      <c r="X186" s="65"/>
      <c r="Y186" s="63"/>
      <c r="Z186" s="63"/>
    </row>
    <row r="187">
      <c r="A187" s="68"/>
      <c r="B187" s="51"/>
      <c r="C187" s="51"/>
      <c r="D187" s="20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66"/>
      <c r="R187" s="51"/>
      <c r="S187" s="51"/>
      <c r="T187" s="51"/>
      <c r="U187" s="51"/>
      <c r="V187" s="51"/>
      <c r="W187" s="69"/>
      <c r="X187" s="68"/>
      <c r="Y187" s="63"/>
      <c r="Z187" s="63"/>
    </row>
    <row r="188">
      <c r="A188" s="55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66"/>
      <c r="R188" s="51"/>
      <c r="S188" s="51"/>
      <c r="T188" s="51"/>
      <c r="U188" s="51"/>
      <c r="V188" s="51"/>
      <c r="W188" s="69"/>
      <c r="X188" s="70"/>
      <c r="Y188" s="63"/>
      <c r="Z188" s="63"/>
    </row>
    <row r="189">
      <c r="A189" s="52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66"/>
      <c r="R189" s="51"/>
      <c r="S189" s="51"/>
      <c r="T189" s="51"/>
      <c r="U189" s="51"/>
      <c r="V189" s="51"/>
      <c r="W189" s="71"/>
      <c r="X189" s="68"/>
      <c r="Y189" s="63"/>
      <c r="Z189" s="63"/>
    </row>
    <row r="190">
      <c r="A190" s="65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3"/>
      <c r="R190" s="72"/>
      <c r="S190" s="72"/>
      <c r="T190" s="72"/>
      <c r="U190" s="72"/>
      <c r="V190" s="72"/>
      <c r="W190" s="65"/>
      <c r="X190" s="65"/>
      <c r="Y190" s="63"/>
      <c r="Z190" s="63"/>
    </row>
    <row r="191">
      <c r="A191" s="65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3"/>
      <c r="R191" s="72"/>
      <c r="S191" s="72"/>
      <c r="T191" s="72"/>
      <c r="U191" s="72"/>
      <c r="V191" s="72"/>
      <c r="W191" s="65"/>
      <c r="X191" s="65"/>
      <c r="Y191" s="63"/>
      <c r="Z191" s="63"/>
    </row>
    <row r="192">
      <c r="A192" s="54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3"/>
      <c r="R192" s="72"/>
      <c r="S192" s="72"/>
      <c r="T192" s="72"/>
      <c r="U192" s="72"/>
      <c r="V192" s="72"/>
      <c r="W192" s="65"/>
      <c r="X192" s="65"/>
      <c r="Y192" s="63"/>
      <c r="Z192" s="63"/>
    </row>
    <row r="193">
      <c r="A193" s="70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3"/>
      <c r="R193" s="72"/>
      <c r="S193" s="72"/>
      <c r="T193" s="72"/>
      <c r="U193" s="72"/>
      <c r="V193" s="72"/>
      <c r="W193" s="70"/>
      <c r="X193" s="70"/>
      <c r="Y193" s="63"/>
      <c r="Z193" s="63"/>
    </row>
    <row r="194">
      <c r="A194" s="65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3"/>
      <c r="R194" s="72"/>
      <c r="S194" s="72"/>
      <c r="T194" s="72"/>
      <c r="U194" s="72"/>
      <c r="V194" s="72"/>
      <c r="W194" s="65"/>
      <c r="X194" s="65"/>
      <c r="Y194" s="63"/>
      <c r="Z194" s="63"/>
    </row>
    <row r="195">
      <c r="A195" s="65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3"/>
      <c r="R195" s="72"/>
      <c r="S195" s="72"/>
      <c r="T195" s="72"/>
      <c r="U195" s="72"/>
      <c r="V195" s="72"/>
      <c r="W195" s="65"/>
      <c r="X195" s="65"/>
      <c r="Y195" s="63"/>
      <c r="Z195" s="63"/>
    </row>
    <row r="196">
      <c r="A196" s="65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3"/>
      <c r="R196" s="72"/>
      <c r="S196" s="72"/>
      <c r="T196" s="72"/>
      <c r="U196" s="72"/>
      <c r="V196" s="72"/>
      <c r="W196" s="65"/>
      <c r="X196" s="65"/>
      <c r="Y196" s="63"/>
      <c r="Z196" s="63"/>
    </row>
    <row r="197">
      <c r="A197" s="5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3"/>
      <c r="R197" s="72"/>
      <c r="S197" s="72"/>
      <c r="T197" s="72"/>
      <c r="U197" s="72"/>
      <c r="V197" s="72"/>
      <c r="W197" s="68"/>
      <c r="X197" s="68"/>
      <c r="Y197" s="63"/>
      <c r="Z197" s="63"/>
    </row>
    <row r="198">
      <c r="A198" s="55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3"/>
      <c r="R198" s="72"/>
      <c r="S198" s="72"/>
      <c r="T198" s="72"/>
      <c r="U198" s="72"/>
      <c r="V198" s="72"/>
      <c r="W198" s="70"/>
      <c r="X198" s="70"/>
      <c r="Y198" s="63"/>
      <c r="Z198" s="63"/>
    </row>
    <row r="199">
      <c r="A199" s="54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3"/>
      <c r="R199" s="72"/>
      <c r="S199" s="72"/>
      <c r="T199" s="72"/>
      <c r="U199" s="72"/>
      <c r="V199" s="72"/>
      <c r="W199" s="65"/>
      <c r="X199" s="65"/>
      <c r="Y199" s="63"/>
      <c r="Z199" s="63"/>
    </row>
    <row r="200">
      <c r="A200" s="54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3"/>
      <c r="R200" s="72"/>
      <c r="S200" s="72"/>
      <c r="T200" s="72"/>
      <c r="U200" s="72"/>
      <c r="V200" s="72"/>
      <c r="W200" s="65"/>
      <c r="X200" s="65"/>
      <c r="Y200" s="63"/>
      <c r="Z200" s="63"/>
    </row>
    <row r="201">
      <c r="A201" s="54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3"/>
      <c r="R201" s="72"/>
      <c r="S201" s="72"/>
      <c r="T201" s="72"/>
      <c r="U201" s="72"/>
      <c r="V201" s="72"/>
      <c r="W201" s="65"/>
      <c r="X201" s="65"/>
      <c r="Y201" s="63"/>
      <c r="Z201" s="63"/>
    </row>
    <row r="202">
      <c r="A202" s="55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3"/>
      <c r="R202" s="72"/>
      <c r="S202" s="72"/>
      <c r="T202" s="72"/>
      <c r="U202" s="72"/>
      <c r="V202" s="72"/>
      <c r="W202" s="70"/>
      <c r="X202" s="70"/>
      <c r="Y202" s="63"/>
      <c r="Z202" s="63"/>
    </row>
    <row r="203">
      <c r="A203" s="54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3"/>
      <c r="R203" s="72"/>
      <c r="S203" s="72"/>
      <c r="T203" s="72"/>
      <c r="U203" s="72"/>
      <c r="V203" s="72"/>
      <c r="W203" s="65"/>
      <c r="X203" s="65"/>
      <c r="Y203" s="63"/>
      <c r="Z203" s="63"/>
    </row>
    <row r="204">
      <c r="A204" s="54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6"/>
      <c r="R204" s="75"/>
      <c r="S204" s="75"/>
      <c r="T204" s="75"/>
      <c r="U204" s="75"/>
      <c r="V204" s="75"/>
      <c r="W204" s="65"/>
      <c r="X204" s="65"/>
      <c r="Y204" s="63"/>
      <c r="Z204" s="63"/>
    </row>
    <row r="205">
      <c r="A205" s="54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6"/>
      <c r="R205" s="75"/>
      <c r="S205" s="75"/>
      <c r="T205" s="75"/>
      <c r="U205" s="75"/>
      <c r="V205" s="75"/>
      <c r="W205" s="65"/>
      <c r="X205" s="65"/>
      <c r="Y205" s="63"/>
      <c r="Z205" s="63"/>
    </row>
    <row r="206">
      <c r="A206" s="10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6"/>
      <c r="R206" s="75"/>
      <c r="S206" s="75"/>
      <c r="T206" s="75"/>
      <c r="U206" s="75"/>
      <c r="V206" s="75"/>
      <c r="W206" s="65"/>
      <c r="X206" s="65"/>
      <c r="Y206" s="63"/>
      <c r="Z206" s="63"/>
    </row>
    <row r="207">
      <c r="A207" s="11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77"/>
      <c r="R207" s="45"/>
      <c r="S207" s="45"/>
      <c r="T207" s="45"/>
      <c r="U207" s="45"/>
      <c r="V207" s="45"/>
      <c r="W207" s="11"/>
      <c r="X207" s="11"/>
    </row>
    <row r="208">
      <c r="A208" s="5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77"/>
      <c r="R208" s="45"/>
      <c r="S208" s="45"/>
      <c r="T208" s="45"/>
      <c r="U208" s="45"/>
      <c r="V208" s="45"/>
      <c r="W208" s="57"/>
      <c r="X208" s="57"/>
    </row>
    <row r="209">
      <c r="A209" s="5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77"/>
      <c r="R209" s="45"/>
      <c r="S209" s="45"/>
      <c r="T209" s="45"/>
      <c r="U209" s="45"/>
      <c r="V209" s="45"/>
      <c r="W209" s="57"/>
      <c r="X209" s="57"/>
    </row>
    <row r="210">
      <c r="A210" s="54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77"/>
      <c r="R210" s="45"/>
      <c r="S210" s="45"/>
      <c r="T210" s="45"/>
      <c r="U210" s="45"/>
      <c r="V210" s="45"/>
      <c r="W210" s="11"/>
      <c r="X210" s="11"/>
    </row>
    <row r="211">
      <c r="A211" s="54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77"/>
      <c r="R211" s="45"/>
      <c r="S211" s="45"/>
      <c r="T211" s="45"/>
      <c r="U211" s="45"/>
      <c r="V211" s="45"/>
      <c r="W211" s="11"/>
      <c r="X211" s="11"/>
    </row>
    <row r="212">
      <c r="A212" s="54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77"/>
      <c r="R212" s="45"/>
      <c r="S212" s="45"/>
      <c r="T212" s="45"/>
      <c r="U212" s="45"/>
      <c r="V212" s="45"/>
      <c r="W212" s="11"/>
      <c r="X212" s="11"/>
    </row>
    <row r="213">
      <c r="A213" s="54"/>
      <c r="B213" s="11"/>
      <c r="C213" s="11"/>
      <c r="D213" s="11"/>
      <c r="E213" s="11"/>
      <c r="F213" s="11"/>
      <c r="G213" s="45"/>
      <c r="H213" s="11"/>
      <c r="I213" s="11"/>
      <c r="J213" s="11"/>
      <c r="K213" s="11"/>
      <c r="L213" s="11"/>
      <c r="M213" s="11"/>
      <c r="N213" s="11"/>
      <c r="O213" s="11"/>
      <c r="P213" s="11"/>
      <c r="Q213" s="13"/>
      <c r="R213" s="11"/>
      <c r="S213" s="11"/>
      <c r="T213" s="11"/>
      <c r="U213" s="11"/>
      <c r="V213" s="11"/>
      <c r="W213" s="11"/>
      <c r="X213" s="11"/>
    </row>
    <row r="214">
      <c r="A214" s="54"/>
      <c r="B214" s="11"/>
      <c r="C214" s="11"/>
      <c r="D214" s="11"/>
      <c r="E214" s="11"/>
      <c r="F214" s="11"/>
      <c r="G214" s="45"/>
      <c r="H214" s="11"/>
      <c r="I214" s="11"/>
      <c r="J214" s="11"/>
      <c r="K214" s="11"/>
      <c r="L214" s="11"/>
      <c r="M214" s="11"/>
      <c r="N214" s="11"/>
      <c r="O214" s="11"/>
      <c r="P214" s="11"/>
      <c r="Q214" s="13"/>
      <c r="R214" s="11"/>
      <c r="S214" s="11"/>
      <c r="T214" s="11"/>
      <c r="U214" s="11"/>
      <c r="V214" s="11"/>
      <c r="W214" s="11"/>
      <c r="X214" s="11"/>
    </row>
    <row r="215">
      <c r="A215" s="54"/>
      <c r="B215" s="11"/>
      <c r="C215" s="11"/>
      <c r="D215" s="11"/>
      <c r="E215" s="11"/>
      <c r="F215" s="11"/>
      <c r="G215" s="45"/>
      <c r="H215" s="11"/>
      <c r="I215" s="11"/>
      <c r="J215" s="11"/>
      <c r="K215" s="11"/>
      <c r="L215" s="11"/>
      <c r="M215" s="11"/>
      <c r="N215" s="11"/>
      <c r="O215" s="11"/>
      <c r="P215" s="11"/>
      <c r="Q215" s="13"/>
      <c r="R215" s="11"/>
      <c r="S215" s="11"/>
      <c r="T215" s="11"/>
      <c r="U215" s="11"/>
      <c r="V215" s="11"/>
      <c r="W215" s="11"/>
      <c r="X215" s="11"/>
    </row>
    <row r="216">
      <c r="A216" s="54"/>
      <c r="B216" s="11"/>
      <c r="C216" s="11"/>
      <c r="D216" s="11"/>
      <c r="E216" s="11"/>
      <c r="F216" s="11"/>
      <c r="G216" s="45"/>
      <c r="H216" s="11"/>
      <c r="I216" s="11"/>
      <c r="J216" s="11"/>
      <c r="K216" s="11"/>
      <c r="L216" s="11"/>
      <c r="M216" s="11"/>
      <c r="N216" s="11"/>
      <c r="O216" s="11"/>
      <c r="P216" s="11"/>
      <c r="Q216" s="13"/>
      <c r="R216" s="11"/>
      <c r="S216" s="11"/>
      <c r="T216" s="11"/>
      <c r="U216" s="11"/>
      <c r="V216" s="11"/>
      <c r="W216" s="11"/>
      <c r="X216" s="11"/>
    </row>
    <row r="217">
      <c r="A217" s="54"/>
      <c r="B217" s="11"/>
      <c r="C217" s="11"/>
      <c r="D217" s="11"/>
      <c r="E217" s="11"/>
      <c r="F217" s="11"/>
      <c r="G217" s="45"/>
      <c r="H217" s="11"/>
      <c r="I217" s="11"/>
      <c r="J217" s="11"/>
      <c r="K217" s="11"/>
      <c r="L217" s="11"/>
      <c r="M217" s="11"/>
      <c r="N217" s="11"/>
      <c r="O217" s="11"/>
      <c r="P217" s="11"/>
      <c r="Q217" s="13"/>
      <c r="R217" s="11"/>
      <c r="S217" s="11"/>
      <c r="T217" s="11"/>
      <c r="U217" s="11"/>
      <c r="V217" s="11"/>
      <c r="W217" s="11"/>
      <c r="X217" s="11"/>
    </row>
    <row r="218">
      <c r="A218" s="54"/>
      <c r="B218" s="11"/>
      <c r="C218" s="11"/>
      <c r="D218" s="11"/>
      <c r="E218" s="11"/>
      <c r="F218" s="11"/>
      <c r="G218" s="45"/>
      <c r="H218" s="11"/>
      <c r="I218" s="11"/>
      <c r="J218" s="11"/>
      <c r="K218" s="11"/>
      <c r="L218" s="11"/>
      <c r="M218" s="11"/>
      <c r="N218" s="11"/>
      <c r="O218" s="11"/>
      <c r="P218" s="11"/>
      <c r="Q218" s="13"/>
      <c r="R218" s="11"/>
      <c r="S218" s="11"/>
      <c r="T218" s="11"/>
      <c r="U218" s="11"/>
      <c r="V218" s="11"/>
      <c r="W218" s="11"/>
      <c r="X218" s="11"/>
    </row>
    <row r="219">
      <c r="A219" s="54"/>
      <c r="B219" s="11"/>
      <c r="C219" s="11"/>
      <c r="D219" s="11"/>
      <c r="E219" s="11"/>
      <c r="F219" s="11"/>
      <c r="G219" s="45"/>
      <c r="H219" s="11"/>
      <c r="I219" s="11"/>
      <c r="J219" s="11"/>
      <c r="K219" s="11"/>
      <c r="L219" s="11"/>
      <c r="M219" s="11"/>
      <c r="N219" s="11"/>
      <c r="O219" s="11"/>
      <c r="P219" s="11"/>
      <c r="Q219" s="13"/>
      <c r="R219" s="11"/>
      <c r="S219" s="11"/>
      <c r="T219" s="11"/>
      <c r="U219" s="11"/>
      <c r="V219" s="11"/>
      <c r="W219" s="11"/>
      <c r="X219" s="11"/>
    </row>
    <row r="220">
      <c r="A220" s="54"/>
      <c r="B220" s="11"/>
      <c r="C220" s="11"/>
      <c r="D220" s="11"/>
      <c r="E220" s="11"/>
      <c r="F220" s="11"/>
      <c r="G220" s="45"/>
      <c r="H220" s="11"/>
      <c r="I220" s="11"/>
      <c r="J220" s="11"/>
      <c r="K220" s="11"/>
      <c r="L220" s="11"/>
      <c r="M220" s="11"/>
      <c r="N220" s="11"/>
      <c r="O220" s="11"/>
      <c r="P220" s="11"/>
      <c r="Q220" s="13"/>
      <c r="R220" s="11"/>
      <c r="S220" s="11"/>
      <c r="T220" s="11"/>
      <c r="U220" s="11"/>
      <c r="V220" s="11"/>
      <c r="W220" s="11"/>
      <c r="X220" s="11"/>
    </row>
    <row r="221">
      <c r="A221" s="54"/>
      <c r="B221" s="11"/>
      <c r="C221" s="11"/>
      <c r="D221" s="11"/>
      <c r="E221" s="11"/>
      <c r="F221" s="11"/>
      <c r="G221" s="45"/>
      <c r="H221" s="11"/>
      <c r="I221" s="11"/>
      <c r="J221" s="11"/>
      <c r="K221" s="11"/>
      <c r="L221" s="11"/>
      <c r="M221" s="11"/>
      <c r="N221" s="11"/>
      <c r="O221" s="11"/>
      <c r="P221" s="11"/>
      <c r="Q221" s="13"/>
      <c r="R221" s="11"/>
      <c r="S221" s="11"/>
      <c r="T221" s="11"/>
      <c r="U221" s="11"/>
      <c r="V221" s="11"/>
      <c r="W221" s="11"/>
      <c r="X221" s="11"/>
    </row>
    <row r="222">
      <c r="A222" s="54"/>
      <c r="B222" s="11"/>
      <c r="C222" s="11"/>
      <c r="D222" s="11"/>
      <c r="E222" s="11"/>
      <c r="F222" s="11"/>
      <c r="G222" s="46"/>
      <c r="H222" s="11"/>
      <c r="I222" s="11"/>
      <c r="J222" s="11"/>
      <c r="K222" s="11"/>
      <c r="L222" s="11"/>
      <c r="M222" s="11"/>
      <c r="N222" s="11"/>
      <c r="O222" s="11"/>
      <c r="P222" s="11"/>
      <c r="Q222" s="13"/>
      <c r="R222" s="11"/>
      <c r="S222" s="11"/>
      <c r="T222" s="11"/>
      <c r="U222" s="11"/>
      <c r="V222" s="11"/>
      <c r="W222" s="11"/>
      <c r="X222" s="11"/>
    </row>
    <row r="223">
      <c r="A223" s="54"/>
      <c r="B223" s="11"/>
      <c r="C223" s="11"/>
      <c r="D223" s="11"/>
      <c r="E223" s="11"/>
      <c r="F223" s="11"/>
      <c r="G223" s="46"/>
      <c r="H223" s="11"/>
      <c r="I223" s="11"/>
      <c r="J223" s="11"/>
      <c r="K223" s="11"/>
      <c r="L223" s="11"/>
      <c r="M223" s="11"/>
      <c r="N223" s="11"/>
      <c r="O223" s="11"/>
      <c r="P223" s="11"/>
      <c r="Q223" s="13"/>
      <c r="R223" s="11"/>
      <c r="S223" s="11"/>
      <c r="T223" s="11"/>
      <c r="U223" s="11"/>
      <c r="V223" s="11"/>
      <c r="W223" s="11"/>
      <c r="X223" s="11"/>
    </row>
    <row r="224">
      <c r="A224" s="54"/>
      <c r="B224" s="11"/>
      <c r="C224" s="11"/>
      <c r="D224" s="11"/>
      <c r="E224" s="11"/>
      <c r="F224" s="11"/>
      <c r="G224" s="46"/>
      <c r="H224" s="11"/>
      <c r="I224" s="11"/>
      <c r="J224" s="11"/>
      <c r="K224" s="11"/>
      <c r="L224" s="11"/>
      <c r="M224" s="11"/>
      <c r="N224" s="11"/>
      <c r="O224" s="11"/>
      <c r="P224" s="11"/>
      <c r="Q224" s="13"/>
      <c r="R224" s="11"/>
      <c r="S224" s="11"/>
      <c r="T224" s="11"/>
      <c r="U224" s="11"/>
      <c r="V224" s="11"/>
      <c r="W224" s="11"/>
      <c r="X224" s="11"/>
    </row>
    <row r="225">
      <c r="A225" s="54"/>
      <c r="B225" s="11"/>
      <c r="C225" s="11"/>
      <c r="D225" s="11"/>
      <c r="E225" s="11"/>
      <c r="F225" s="11"/>
      <c r="G225" s="24"/>
      <c r="H225" s="11"/>
      <c r="I225" s="11"/>
      <c r="J225" s="11"/>
      <c r="K225" s="11"/>
      <c r="L225" s="11"/>
      <c r="M225" s="11"/>
      <c r="N225" s="11"/>
      <c r="O225" s="11"/>
      <c r="P225" s="11"/>
      <c r="Q225" s="13"/>
      <c r="R225" s="11"/>
      <c r="S225" s="11"/>
      <c r="T225" s="11"/>
      <c r="U225" s="11"/>
      <c r="V225" s="11"/>
      <c r="W225" s="11"/>
      <c r="X225" s="11"/>
    </row>
    <row r="226">
      <c r="A226" s="54"/>
      <c r="B226" s="11"/>
      <c r="C226" s="11"/>
      <c r="D226" s="11"/>
      <c r="E226" s="11"/>
      <c r="F226" s="11"/>
      <c r="G226" s="24"/>
      <c r="H226" s="11"/>
      <c r="I226" s="11"/>
      <c r="J226" s="11"/>
      <c r="K226" s="11"/>
      <c r="L226" s="11"/>
      <c r="M226" s="11"/>
      <c r="N226" s="11"/>
      <c r="O226" s="11"/>
      <c r="P226" s="11"/>
      <c r="Q226" s="13"/>
      <c r="R226" s="11"/>
      <c r="S226" s="11"/>
      <c r="T226" s="11"/>
      <c r="U226" s="11"/>
      <c r="V226" s="11"/>
      <c r="W226" s="11"/>
      <c r="X226" s="11"/>
    </row>
    <row r="227">
      <c r="A227" s="54"/>
      <c r="B227" s="11"/>
      <c r="C227" s="11"/>
      <c r="D227" s="11"/>
      <c r="E227" s="11"/>
      <c r="F227" s="11"/>
      <c r="G227" s="24"/>
      <c r="H227" s="11"/>
      <c r="I227" s="11"/>
      <c r="J227" s="11"/>
      <c r="K227" s="11"/>
      <c r="L227" s="11"/>
      <c r="M227" s="11"/>
      <c r="N227" s="11"/>
      <c r="O227" s="11"/>
      <c r="P227" s="11"/>
      <c r="Q227" s="13"/>
      <c r="R227" s="11"/>
      <c r="S227" s="11"/>
      <c r="T227" s="11"/>
      <c r="U227" s="11"/>
      <c r="V227" s="11"/>
      <c r="W227" s="11"/>
      <c r="X227" s="11"/>
    </row>
    <row r="228">
      <c r="A228" s="54"/>
      <c r="B228" s="11"/>
      <c r="C228" s="11"/>
      <c r="D228" s="11"/>
      <c r="E228" s="11"/>
      <c r="F228" s="11"/>
      <c r="G228" s="24"/>
      <c r="H228" s="11"/>
      <c r="I228" s="11"/>
      <c r="J228" s="11"/>
      <c r="K228" s="11"/>
      <c r="L228" s="11"/>
      <c r="M228" s="11"/>
      <c r="N228" s="11"/>
      <c r="O228" s="11"/>
      <c r="P228" s="11"/>
      <c r="Q228" s="13"/>
      <c r="R228" s="11"/>
      <c r="S228" s="11"/>
      <c r="T228" s="11"/>
      <c r="U228" s="11"/>
      <c r="V228" s="11"/>
      <c r="W228" s="11"/>
      <c r="X228" s="11"/>
    </row>
    <row r="229">
      <c r="A229" s="54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3"/>
      <c r="R229" s="11"/>
      <c r="S229" s="11"/>
      <c r="T229" s="11"/>
      <c r="U229" s="11"/>
      <c r="V229" s="11"/>
      <c r="W229" s="11"/>
      <c r="X229" s="11"/>
    </row>
    <row r="230">
      <c r="A230" s="54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3"/>
      <c r="R230" s="11"/>
      <c r="S230" s="11"/>
      <c r="T230" s="11"/>
      <c r="U230" s="11"/>
      <c r="V230" s="11"/>
      <c r="W230" s="11"/>
      <c r="X230" s="11"/>
    </row>
    <row r="231">
      <c r="A231" s="54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3"/>
      <c r="R231" s="11"/>
      <c r="S231" s="11"/>
      <c r="T231" s="11"/>
      <c r="U231" s="11"/>
      <c r="V231" s="11"/>
      <c r="W231" s="11"/>
      <c r="X231" s="11"/>
    </row>
    <row r="232">
      <c r="A232" s="54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3"/>
      <c r="R232" s="11"/>
      <c r="S232" s="11"/>
      <c r="T232" s="11"/>
      <c r="U232" s="11"/>
      <c r="V232" s="11"/>
      <c r="W232" s="11"/>
      <c r="X232" s="11"/>
    </row>
    <row r="233">
      <c r="A233" s="54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3"/>
      <c r="R233" s="11"/>
      <c r="S233" s="11"/>
      <c r="T233" s="11"/>
      <c r="U233" s="11"/>
      <c r="V233" s="11"/>
      <c r="W233" s="11"/>
      <c r="X233" s="11"/>
    </row>
    <row r="234">
      <c r="A234" s="54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3"/>
      <c r="R234" s="11"/>
      <c r="S234" s="11"/>
      <c r="T234" s="11"/>
      <c r="U234" s="11"/>
      <c r="V234" s="11"/>
      <c r="W234" s="11"/>
      <c r="X234" s="11"/>
    </row>
    <row r="235">
      <c r="A235" s="54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3"/>
      <c r="R235" s="11"/>
      <c r="S235" s="11"/>
      <c r="T235" s="11"/>
      <c r="U235" s="11"/>
      <c r="V235" s="11"/>
      <c r="W235" s="11"/>
      <c r="X235" s="11"/>
    </row>
    <row r="236">
      <c r="A236" s="54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3"/>
      <c r="R236" s="11"/>
      <c r="S236" s="11"/>
      <c r="T236" s="11"/>
      <c r="U236" s="11"/>
      <c r="V236" s="11"/>
      <c r="W236" s="11"/>
      <c r="X236" s="11"/>
    </row>
    <row r="237">
      <c r="A237" s="54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3"/>
      <c r="R237" s="11"/>
      <c r="S237" s="11"/>
      <c r="T237" s="11"/>
      <c r="U237" s="11"/>
      <c r="V237" s="11"/>
      <c r="W237" s="11"/>
      <c r="X237" s="11"/>
    </row>
    <row r="238">
      <c r="A238" s="54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3"/>
      <c r="R238" s="11"/>
      <c r="S238" s="11"/>
      <c r="T238" s="11"/>
      <c r="U238" s="11"/>
      <c r="V238" s="11"/>
      <c r="W238" s="11"/>
      <c r="X238" s="11"/>
    </row>
    <row r="239">
      <c r="A239" s="54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3"/>
      <c r="R239" s="11"/>
      <c r="S239" s="11"/>
      <c r="T239" s="11"/>
      <c r="U239" s="11"/>
      <c r="V239" s="11"/>
      <c r="W239" s="11"/>
      <c r="X239" s="11"/>
    </row>
    <row r="240">
      <c r="A240" s="54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3"/>
      <c r="R240" s="11"/>
      <c r="S240" s="11"/>
      <c r="T240" s="11"/>
      <c r="U240" s="11"/>
      <c r="V240" s="11"/>
      <c r="W240" s="11"/>
      <c r="X240" s="11"/>
    </row>
    <row r="241">
      <c r="A241" s="54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3"/>
      <c r="R241" s="11"/>
      <c r="S241" s="11"/>
      <c r="T241" s="11"/>
      <c r="U241" s="11"/>
      <c r="V241" s="11"/>
      <c r="W241" s="11"/>
      <c r="X241" s="11"/>
    </row>
    <row r="242">
      <c r="A242" s="54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3"/>
      <c r="R242" s="11"/>
      <c r="S242" s="11"/>
      <c r="T242" s="11"/>
      <c r="U242" s="11"/>
      <c r="V242" s="11"/>
      <c r="W242" s="11"/>
      <c r="X242" s="11"/>
    </row>
    <row r="243">
      <c r="A243" s="54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3"/>
      <c r="R243" s="11"/>
      <c r="S243" s="11"/>
      <c r="T243" s="11"/>
      <c r="U243" s="11"/>
      <c r="V243" s="11"/>
      <c r="W243" s="11"/>
      <c r="X243" s="11"/>
    </row>
    <row r="244">
      <c r="A244" s="54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3"/>
      <c r="R244" s="11"/>
      <c r="S244" s="11"/>
      <c r="T244" s="11"/>
      <c r="U244" s="11"/>
      <c r="V244" s="11"/>
      <c r="W244" s="11"/>
      <c r="X244" s="11"/>
    </row>
    <row r="245">
      <c r="A245" s="54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3"/>
      <c r="R245" s="11"/>
      <c r="S245" s="11"/>
      <c r="T245" s="11"/>
      <c r="U245" s="11"/>
      <c r="V245" s="11"/>
      <c r="W245" s="11"/>
      <c r="X245" s="11"/>
    </row>
    <row r="246">
      <c r="A246" s="54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3"/>
      <c r="R246" s="11"/>
      <c r="S246" s="11"/>
      <c r="T246" s="11"/>
      <c r="U246" s="11"/>
      <c r="V246" s="11"/>
      <c r="W246" s="11"/>
      <c r="X246" s="11"/>
    </row>
    <row r="247">
      <c r="A247" s="54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3"/>
      <c r="R247" s="11"/>
      <c r="S247" s="11"/>
      <c r="T247" s="11"/>
      <c r="U247" s="11"/>
      <c r="V247" s="11"/>
      <c r="W247" s="11"/>
      <c r="X247" s="11"/>
    </row>
    <row r="248">
      <c r="A248" s="54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3"/>
      <c r="R248" s="11"/>
      <c r="S248" s="11"/>
      <c r="T248" s="11"/>
      <c r="U248" s="11"/>
      <c r="V248" s="11"/>
      <c r="W248" s="11"/>
      <c r="X248" s="11"/>
    </row>
    <row r="249">
      <c r="A249" s="54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3"/>
      <c r="R249" s="11"/>
      <c r="S249" s="11"/>
      <c r="T249" s="11"/>
      <c r="U249" s="11"/>
      <c r="V249" s="11"/>
      <c r="W249" s="11"/>
      <c r="X249" s="11"/>
    </row>
    <row r="250">
      <c r="A250" s="54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3"/>
      <c r="R250" s="11"/>
      <c r="S250" s="11"/>
      <c r="T250" s="11"/>
      <c r="U250" s="11"/>
      <c r="V250" s="11"/>
      <c r="W250" s="11"/>
      <c r="X250" s="11"/>
    </row>
    <row r="251">
      <c r="A251" s="54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3"/>
      <c r="R251" s="11"/>
      <c r="S251" s="11"/>
      <c r="T251" s="11"/>
      <c r="U251" s="11"/>
      <c r="V251" s="11"/>
      <c r="W251" s="11"/>
      <c r="X251" s="11"/>
    </row>
    <row r="252">
      <c r="A252" s="54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</row>
    <row r="253">
      <c r="A253" s="54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</row>
    <row r="254">
      <c r="A254" s="54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</row>
    <row r="255">
      <c r="A255" s="54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</row>
    <row r="256">
      <c r="A256" s="54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</row>
    <row r="257">
      <c r="A257" s="54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</row>
    <row r="258">
      <c r="A258" s="54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</row>
    <row r="259">
      <c r="A259" s="54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</row>
    <row r="260">
      <c r="A260" s="54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</row>
    <row r="261">
      <c r="A261" s="54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</row>
    <row r="262">
      <c r="A262" s="54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</row>
    <row r="263">
      <c r="A263" s="54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</row>
    <row r="264">
      <c r="A264" s="54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</row>
    <row r="265">
      <c r="A265" s="54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</row>
    <row r="266">
      <c r="A266" s="54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</row>
    <row r="267">
      <c r="A267" s="54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</row>
    <row r="268">
      <c r="A268" s="54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</row>
    <row r="269">
      <c r="A269" s="54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</row>
  </sheetData>
  <hyperlinks>
    <hyperlink r:id="rId1" ref="S5"/>
    <hyperlink r:id="rId2" ref="S6"/>
    <hyperlink r:id="rId3" ref="S7"/>
    <hyperlink r:id="rId4" ref="S8"/>
    <hyperlink r:id="rId5" ref="S9"/>
    <hyperlink r:id="rId6" ref="S10"/>
    <hyperlink r:id="rId7" ref="S11"/>
    <hyperlink r:id="rId8" ref="S12"/>
    <hyperlink r:id="rId9" ref="S13"/>
    <hyperlink r:id="rId10" ref="S14"/>
    <hyperlink r:id="rId11" ref="S15"/>
    <hyperlink r:id="rId12" ref="S16"/>
    <hyperlink r:id="rId13" ref="S17"/>
    <hyperlink r:id="rId14" ref="S18"/>
    <hyperlink r:id="rId15" ref="S20"/>
    <hyperlink r:id="rId16" ref="S21"/>
    <hyperlink r:id="rId17" ref="S22"/>
    <hyperlink r:id="rId18" ref="S23"/>
    <hyperlink r:id="rId19" ref="S24"/>
    <hyperlink r:id="rId20" ref="S25"/>
    <hyperlink r:id="rId21" ref="S26"/>
    <hyperlink r:id="rId22" ref="S27"/>
    <hyperlink r:id="rId23" ref="S28"/>
    <hyperlink r:id="rId24" ref="S29"/>
    <hyperlink r:id="rId25" ref="S30"/>
    <hyperlink r:id="rId26" ref="S31"/>
    <hyperlink r:id="rId27" ref="S32"/>
    <hyperlink r:id="rId28" ref="S34"/>
    <hyperlink r:id="rId29" ref="S35"/>
    <hyperlink r:id="rId30" ref="S36"/>
    <hyperlink r:id="rId31" ref="S37"/>
    <hyperlink r:id="rId32" ref="S38"/>
    <hyperlink r:id="rId33" ref="S39"/>
    <hyperlink r:id="rId34" ref="S40"/>
    <hyperlink r:id="rId35" ref="S41"/>
    <hyperlink r:id="rId36" ref="S43"/>
    <hyperlink r:id="rId37" ref="S44"/>
    <hyperlink r:id="rId38" ref="S45"/>
    <hyperlink r:id="rId39" ref="S46"/>
    <hyperlink r:id="rId40" ref="S47"/>
    <hyperlink r:id="rId41" ref="S48"/>
    <hyperlink r:id="rId42" ref="S49"/>
    <hyperlink r:id="rId43" ref="S50"/>
    <hyperlink r:id="rId44" ref="S51"/>
    <hyperlink r:id="rId45" ref="S52"/>
    <hyperlink r:id="rId46" ref="S53"/>
    <hyperlink r:id="rId47" ref="S55"/>
    <hyperlink r:id="rId48" ref="S56"/>
    <hyperlink r:id="rId49" ref="S57"/>
    <hyperlink r:id="rId50" ref="S58"/>
    <hyperlink r:id="rId51" ref="S59"/>
    <hyperlink r:id="rId52" ref="S60"/>
    <hyperlink r:id="rId53" ref="S61"/>
    <hyperlink r:id="rId54" ref="S62"/>
    <hyperlink r:id="rId55" ref="S63"/>
    <hyperlink r:id="rId56" ref="S64"/>
    <hyperlink r:id="rId57" ref="S65"/>
    <hyperlink r:id="rId58" ref="S66"/>
    <hyperlink r:id="rId59" ref="S68"/>
    <hyperlink r:id="rId60" ref="S69"/>
    <hyperlink r:id="rId61" ref="S70"/>
    <hyperlink r:id="rId62" ref="S71"/>
    <hyperlink r:id="rId63" ref="S72"/>
    <hyperlink r:id="rId64" ref="S73"/>
    <hyperlink r:id="rId65" ref="S74"/>
    <hyperlink r:id="rId66" ref="S75"/>
    <hyperlink r:id="rId67" ref="S77"/>
    <hyperlink r:id="rId68" ref="S78"/>
    <hyperlink r:id="rId69" ref="S79"/>
    <hyperlink r:id="rId70" ref="S80"/>
    <hyperlink r:id="rId71" ref="S81"/>
    <hyperlink r:id="rId72" ref="S82"/>
    <hyperlink r:id="rId73" ref="S83"/>
    <hyperlink r:id="rId74" ref="S84"/>
    <hyperlink r:id="rId75" ref="S85"/>
    <hyperlink r:id="rId76" ref="S86"/>
    <hyperlink r:id="rId77" ref="S88"/>
    <hyperlink r:id="rId78" ref="S89"/>
    <hyperlink r:id="rId79" ref="S90"/>
    <hyperlink r:id="rId80" ref="S91"/>
    <hyperlink r:id="rId81" ref="S92"/>
    <hyperlink r:id="rId82" ref="S93"/>
    <hyperlink r:id="rId83" ref="S94"/>
    <hyperlink r:id="rId84" ref="S96"/>
    <hyperlink r:id="rId85" ref="S97"/>
    <hyperlink r:id="rId86" ref="S98"/>
    <hyperlink r:id="rId87" ref="S99"/>
    <hyperlink r:id="rId88" ref="S100"/>
    <hyperlink r:id="rId89" ref="S101"/>
    <hyperlink r:id="rId90" ref="S102"/>
    <hyperlink r:id="rId91" ref="S103"/>
    <hyperlink r:id="rId92" ref="S104"/>
    <hyperlink r:id="rId93" ref="S105"/>
    <hyperlink r:id="rId94" ref="S106"/>
    <hyperlink r:id="rId95" ref="S107"/>
    <hyperlink r:id="rId96" ref="S109"/>
    <hyperlink r:id="rId97" ref="S110"/>
    <hyperlink r:id="rId98" ref="S111"/>
    <hyperlink r:id="rId99" ref="S112"/>
    <hyperlink r:id="rId100" ref="S113"/>
    <hyperlink r:id="rId101" ref="S114"/>
    <hyperlink r:id="rId102" ref="S115"/>
    <hyperlink r:id="rId103" ref="S117"/>
    <hyperlink r:id="rId104" ref="S118"/>
    <hyperlink r:id="rId105" ref="S119"/>
    <hyperlink r:id="rId106" ref="S120"/>
    <hyperlink r:id="rId107" ref="S121"/>
    <hyperlink r:id="rId108" ref="S122"/>
    <hyperlink r:id="rId109" ref="S123"/>
    <hyperlink r:id="rId110" ref="S124"/>
    <hyperlink r:id="rId111" ref="S125"/>
    <hyperlink r:id="rId112" ref="S126"/>
    <hyperlink r:id="rId113" ref="S127"/>
    <hyperlink r:id="rId114" ref="S129"/>
    <hyperlink r:id="rId115" ref="S130"/>
    <hyperlink r:id="rId116" ref="S131"/>
    <hyperlink r:id="rId117" ref="S132"/>
    <hyperlink r:id="rId118" ref="S133"/>
    <hyperlink r:id="rId119" ref="S134"/>
    <hyperlink r:id="rId120" ref="S135"/>
    <hyperlink r:id="rId121" ref="S136"/>
    <hyperlink r:id="rId122" ref="S137"/>
    <hyperlink r:id="rId123" ref="S138"/>
    <hyperlink r:id="rId124" ref="S139"/>
    <hyperlink r:id="rId125" ref="S141"/>
    <hyperlink r:id="rId126" ref="S142"/>
    <hyperlink r:id="rId127" ref="S143"/>
    <hyperlink r:id="rId128" ref="S147"/>
    <hyperlink r:id="rId129" ref="S148"/>
    <hyperlink r:id="rId130" ref="S149"/>
    <hyperlink r:id="rId131" ref="S150"/>
    <hyperlink r:id="rId132" ref="S151"/>
    <hyperlink r:id="rId133" ref="S152"/>
    <hyperlink r:id="rId134" ref="S153"/>
    <hyperlink r:id="rId135" ref="S154"/>
    <hyperlink r:id="rId136" ref="S155"/>
    <hyperlink r:id="rId137" ref="S156"/>
    <hyperlink r:id="rId138" ref="S157"/>
    <hyperlink r:id="rId139" ref="S158"/>
    <hyperlink r:id="rId140" ref="S159"/>
    <hyperlink r:id="rId141" ref="S160"/>
    <hyperlink r:id="rId142" ref="S162"/>
    <hyperlink r:id="rId143" ref="S163"/>
    <hyperlink r:id="rId144" ref="S164"/>
    <hyperlink r:id="rId145" ref="S165"/>
    <hyperlink r:id="rId146" ref="S166"/>
    <hyperlink r:id="rId147" ref="S167"/>
    <hyperlink r:id="rId148" ref="S168"/>
    <hyperlink r:id="rId149" ref="S169"/>
    <hyperlink r:id="rId150" ref="S173"/>
    <hyperlink r:id="rId151" ref="S174"/>
    <hyperlink r:id="rId152" ref="S175"/>
    <hyperlink r:id="rId153" ref="S176"/>
    <hyperlink r:id="rId154" ref="S177"/>
    <hyperlink r:id="rId155" ref="S178"/>
    <hyperlink r:id="rId156" ref="S179"/>
    <hyperlink r:id="rId157" ref="S180"/>
    <hyperlink r:id="rId158" ref="S181"/>
  </hyperlinks>
  <drawing r:id="rId159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27BA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0"/>
    <col customWidth="1" min="2" max="2" width="33.57"/>
    <col customWidth="1" min="3" max="3" width="40.29"/>
    <col customWidth="1" min="4" max="4" width="9.0"/>
    <col customWidth="1" min="5" max="5" width="9.29"/>
    <col customWidth="1" min="6" max="6" width="7.29"/>
    <col customWidth="1" min="7" max="7" width="6.86"/>
    <col customWidth="1" min="8" max="8" width="10.71"/>
    <col customWidth="1" min="9" max="9" width="9.29"/>
    <col customWidth="1" min="10" max="11" width="5.86"/>
    <col customWidth="1" min="12" max="12" width="8.29"/>
    <col customWidth="1" min="13" max="13" width="7.0"/>
    <col customWidth="1" min="14" max="14" width="7.43"/>
    <col customWidth="1" min="15" max="15" width="11.14"/>
    <col customWidth="1" min="16" max="19" width="9.29"/>
    <col customWidth="1" min="20" max="20" width="15.0"/>
    <col customWidth="1" min="21" max="21" width="22.14"/>
    <col customWidth="1" min="22" max="22" width="56.0"/>
    <col customWidth="1" min="23" max="23" width="41.71"/>
    <col customWidth="1" min="24" max="24" width="25.14"/>
  </cols>
  <sheetData>
    <row r="1">
      <c r="A1" s="1" t="s">
        <v>0</v>
      </c>
      <c r="B1" s="2" t="s">
        <v>1</v>
      </c>
      <c r="C1" s="2" t="s">
        <v>2</v>
      </c>
      <c r="D1" s="3" t="s">
        <v>594</v>
      </c>
      <c r="E1" s="2" t="s">
        <v>4</v>
      </c>
      <c r="F1" s="3" t="s">
        <v>1072</v>
      </c>
      <c r="G1" s="3" t="s">
        <v>5</v>
      </c>
      <c r="H1" s="3" t="s">
        <v>2116</v>
      </c>
      <c r="I1" s="3" t="s">
        <v>2117</v>
      </c>
      <c r="J1" s="3" t="s">
        <v>9</v>
      </c>
      <c r="K1" s="3" t="s">
        <v>2118</v>
      </c>
      <c r="L1" s="3" t="s">
        <v>2119</v>
      </c>
      <c r="M1" s="3" t="s">
        <v>2120</v>
      </c>
      <c r="N1" s="3" t="s">
        <v>2121</v>
      </c>
      <c r="O1" s="3" t="s">
        <v>2122</v>
      </c>
      <c r="P1" s="4" t="s">
        <v>12</v>
      </c>
      <c r="Q1" s="5" t="s">
        <v>13</v>
      </c>
      <c r="R1" s="6" t="s">
        <v>14</v>
      </c>
      <c r="S1" s="7" t="s">
        <v>15</v>
      </c>
      <c r="T1" s="3" t="s">
        <v>16</v>
      </c>
      <c r="U1" s="3" t="s">
        <v>17</v>
      </c>
      <c r="V1" s="3" t="s">
        <v>18</v>
      </c>
      <c r="W1" s="8"/>
      <c r="X1" s="8"/>
      <c r="Y1" s="3"/>
      <c r="Z1" s="3"/>
      <c r="AA1" s="9"/>
    </row>
    <row r="2">
      <c r="A2" s="78"/>
      <c r="B2" s="12"/>
      <c r="C2" s="12"/>
      <c r="D2" s="81" t="s">
        <v>1654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2"/>
      <c r="Q2" s="12"/>
      <c r="R2" s="12"/>
      <c r="S2" s="12"/>
      <c r="T2" s="13"/>
      <c r="U2" s="13"/>
      <c r="V2" s="11"/>
      <c r="W2" s="11"/>
      <c r="X2" s="11"/>
      <c r="Y2" s="11"/>
      <c r="Z2" s="11"/>
      <c r="AA2" s="11"/>
    </row>
    <row r="3">
      <c r="A3" s="2"/>
      <c r="B3" s="11"/>
      <c r="C3" s="12"/>
      <c r="D3" s="12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3"/>
      <c r="U3" s="13"/>
      <c r="V3" s="11"/>
      <c r="W3" s="11"/>
      <c r="X3" s="11"/>
      <c r="Y3" s="11"/>
      <c r="Z3" s="11"/>
      <c r="AA3" s="11"/>
    </row>
    <row r="4">
      <c r="A4" s="14" t="s">
        <v>26</v>
      </c>
      <c r="B4" s="15"/>
      <c r="C4" s="12"/>
      <c r="D4" s="12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3"/>
      <c r="U4" s="13"/>
      <c r="V4" s="11"/>
      <c r="W4" s="11"/>
      <c r="X4" s="11"/>
      <c r="Y4" s="11"/>
      <c r="Z4" s="11"/>
      <c r="AA4" s="11"/>
    </row>
    <row r="5">
      <c r="A5" s="11"/>
      <c r="B5" s="12" t="s">
        <v>2124</v>
      </c>
      <c r="C5" s="16" t="s">
        <v>38</v>
      </c>
      <c r="D5" s="20">
        <f t="shared" ref="D5:D13" si="1">ROUND((E5*1)+(F5*0.2)+(G5*0.5)+(H5*0.44)+(I5*0.7)+(J5*0.16)+(K5*0.2)+(L5*0.7)+(M5*0.6)+(N5*0.6)+(O5*0.15)+(P5*18)+(Q5*12)+(R5*12)+(S5*12), 2)</f>
        <v>141.08</v>
      </c>
      <c r="E5" s="12">
        <v>67.0</v>
      </c>
      <c r="F5" s="12"/>
      <c r="G5" s="12"/>
      <c r="H5" s="12"/>
      <c r="I5" s="12">
        <v>38.0</v>
      </c>
      <c r="J5" s="12">
        <v>13.0</v>
      </c>
      <c r="K5" s="12"/>
      <c r="L5" s="12">
        <v>22.0</v>
      </c>
      <c r="M5" s="12"/>
      <c r="N5" s="12"/>
      <c r="O5" s="12"/>
      <c r="P5" s="12">
        <v>1.0</v>
      </c>
      <c r="Q5" s="12"/>
      <c r="R5" s="12"/>
      <c r="S5" s="12">
        <v>1.0</v>
      </c>
      <c r="T5" s="18" t="s">
        <v>498</v>
      </c>
      <c r="U5" s="18" t="s">
        <v>553</v>
      </c>
      <c r="V5" s="19" t="s">
        <v>2126</v>
      </c>
      <c r="W5" s="11"/>
      <c r="X5" s="11"/>
      <c r="Y5" s="11"/>
      <c r="Z5" s="11"/>
      <c r="AA5" s="11"/>
    </row>
    <row r="6">
      <c r="A6" s="21" t="s">
        <v>43</v>
      </c>
      <c r="B6" s="12" t="s">
        <v>2129</v>
      </c>
      <c r="C6" s="12" t="s">
        <v>45</v>
      </c>
      <c r="D6" s="20">
        <f t="shared" si="1"/>
        <v>118.42</v>
      </c>
      <c r="E6" s="12">
        <v>57.0</v>
      </c>
      <c r="F6" s="12"/>
      <c r="G6" s="12">
        <v>21.0</v>
      </c>
      <c r="H6" s="12">
        <v>33.0</v>
      </c>
      <c r="I6" s="12"/>
      <c r="J6" s="12"/>
      <c r="K6" s="12">
        <v>32.0</v>
      </c>
      <c r="L6" s="12"/>
      <c r="M6" s="12"/>
      <c r="N6" s="12"/>
      <c r="O6" s="12"/>
      <c r="P6" s="12">
        <v>1.0</v>
      </c>
      <c r="Q6" s="12">
        <v>1.0</v>
      </c>
      <c r="R6" s="12"/>
      <c r="S6" s="12"/>
      <c r="T6" s="18" t="s">
        <v>49</v>
      </c>
      <c r="U6" s="18" t="s">
        <v>2130</v>
      </c>
      <c r="V6" s="19" t="s">
        <v>2131</v>
      </c>
      <c r="W6" s="11"/>
      <c r="X6" s="11"/>
      <c r="Y6" s="11"/>
      <c r="Z6" s="11"/>
      <c r="AA6" s="11"/>
    </row>
    <row r="7">
      <c r="A7" s="11"/>
      <c r="B7" s="12" t="s">
        <v>2132</v>
      </c>
      <c r="C7" s="12" t="s">
        <v>425</v>
      </c>
      <c r="D7" s="20">
        <f t="shared" si="1"/>
        <v>103.7</v>
      </c>
      <c r="E7" s="12">
        <v>47.0</v>
      </c>
      <c r="F7" s="12"/>
      <c r="G7" s="12"/>
      <c r="H7" s="12"/>
      <c r="I7" s="12">
        <v>23.0</v>
      </c>
      <c r="J7" s="12"/>
      <c r="K7" s="12">
        <v>23.0</v>
      </c>
      <c r="L7" s="12"/>
      <c r="M7" s="12"/>
      <c r="N7" s="12"/>
      <c r="O7" s="12"/>
      <c r="P7" s="12"/>
      <c r="Q7" s="12">
        <v>1.0</v>
      </c>
      <c r="R7" s="12">
        <v>1.0</v>
      </c>
      <c r="S7" s="12">
        <v>1.0</v>
      </c>
      <c r="T7" s="18" t="s">
        <v>2133</v>
      </c>
      <c r="U7" s="18"/>
      <c r="V7" s="19" t="s">
        <v>2134</v>
      </c>
      <c r="W7" s="11"/>
      <c r="X7" s="11"/>
      <c r="Y7" s="11"/>
      <c r="Z7" s="11"/>
      <c r="AA7" s="11"/>
    </row>
    <row r="8">
      <c r="A8" s="21"/>
      <c r="B8" s="12" t="s">
        <v>2135</v>
      </c>
      <c r="C8" s="12" t="s">
        <v>2136</v>
      </c>
      <c r="D8" s="20">
        <f t="shared" si="1"/>
        <v>93.5</v>
      </c>
      <c r="E8" s="12">
        <v>37.0</v>
      </c>
      <c r="F8" s="12">
        <v>17.0</v>
      </c>
      <c r="G8" s="12"/>
      <c r="H8" s="12"/>
      <c r="I8" s="12">
        <v>33.0</v>
      </c>
      <c r="J8" s="12"/>
      <c r="K8" s="12"/>
      <c r="L8" s="12"/>
      <c r="M8" s="12"/>
      <c r="N8" s="12"/>
      <c r="O8" s="12"/>
      <c r="P8" s="12">
        <v>1.0</v>
      </c>
      <c r="Q8" s="12">
        <v>1.0</v>
      </c>
      <c r="R8" s="12"/>
      <c r="S8" s="12"/>
      <c r="T8" s="18" t="s">
        <v>2133</v>
      </c>
      <c r="U8" s="18"/>
      <c r="V8" s="19" t="s">
        <v>2137</v>
      </c>
      <c r="W8" s="11"/>
      <c r="X8" s="11"/>
      <c r="Y8" s="11"/>
      <c r="Z8" s="11"/>
      <c r="AA8" s="11"/>
    </row>
    <row r="9">
      <c r="A9" s="20"/>
      <c r="B9" s="12" t="s">
        <v>2139</v>
      </c>
      <c r="C9" s="12" t="s">
        <v>425</v>
      </c>
      <c r="D9" s="20">
        <f t="shared" si="1"/>
        <v>79.1</v>
      </c>
      <c r="E9" s="12">
        <v>27.0</v>
      </c>
      <c r="F9" s="12"/>
      <c r="G9" s="12"/>
      <c r="H9" s="12"/>
      <c r="I9" s="12">
        <v>23.0</v>
      </c>
      <c r="J9" s="12"/>
      <c r="K9" s="12"/>
      <c r="L9" s="12"/>
      <c r="M9" s="12"/>
      <c r="N9" s="12"/>
      <c r="O9" s="12"/>
      <c r="P9" s="12"/>
      <c r="Q9" s="12">
        <v>1.0</v>
      </c>
      <c r="R9" s="12"/>
      <c r="S9" s="12">
        <v>2.0</v>
      </c>
      <c r="T9" s="18" t="s">
        <v>740</v>
      </c>
      <c r="U9" s="18" t="s">
        <v>76</v>
      </c>
      <c r="V9" s="19" t="s">
        <v>2140</v>
      </c>
      <c r="W9" s="11"/>
      <c r="X9" s="11"/>
      <c r="Y9" s="11"/>
      <c r="Z9" s="11"/>
      <c r="AA9" s="11"/>
    </row>
    <row r="10">
      <c r="A10" s="21"/>
      <c r="B10" s="12" t="s">
        <v>2141</v>
      </c>
      <c r="C10" s="12" t="s">
        <v>1245</v>
      </c>
      <c r="D10" s="20">
        <f t="shared" si="1"/>
        <v>76.2</v>
      </c>
      <c r="E10" s="12">
        <v>48.0</v>
      </c>
      <c r="F10" s="12">
        <v>36.0</v>
      </c>
      <c r="G10" s="12"/>
      <c r="H10" s="12"/>
      <c r="I10" s="12">
        <v>30.0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8"/>
      <c r="U10" s="18"/>
      <c r="V10" s="19" t="s">
        <v>2142</v>
      </c>
      <c r="W10" s="11"/>
      <c r="X10" s="11"/>
      <c r="Y10" s="11"/>
      <c r="Z10" s="11"/>
      <c r="AA10" s="11"/>
    </row>
    <row r="11">
      <c r="A11" s="21"/>
      <c r="B11" s="12" t="s">
        <v>2145</v>
      </c>
      <c r="C11" s="12" t="s">
        <v>425</v>
      </c>
      <c r="D11" s="20">
        <f t="shared" si="1"/>
        <v>72.94</v>
      </c>
      <c r="E11" s="12">
        <v>40.0</v>
      </c>
      <c r="F11" s="12"/>
      <c r="G11" s="12">
        <v>22.0</v>
      </c>
      <c r="H11" s="12">
        <v>26.0</v>
      </c>
      <c r="I11" s="12">
        <v>15.0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8"/>
      <c r="U11" s="18" t="s">
        <v>1089</v>
      </c>
      <c r="V11" s="19" t="s">
        <v>2146</v>
      </c>
      <c r="W11" s="11"/>
      <c r="X11" s="11"/>
      <c r="Y11" s="11"/>
      <c r="Z11" s="11"/>
      <c r="AA11" s="11"/>
    </row>
    <row r="12">
      <c r="A12" s="20" t="s">
        <v>46</v>
      </c>
      <c r="B12" s="12" t="s">
        <v>2151</v>
      </c>
      <c r="C12" s="12" t="s">
        <v>48</v>
      </c>
      <c r="D12" s="20">
        <f t="shared" si="1"/>
        <v>64.82</v>
      </c>
      <c r="E12" s="12">
        <v>30.0</v>
      </c>
      <c r="F12" s="12"/>
      <c r="G12" s="12">
        <v>20.0</v>
      </c>
      <c r="H12" s="12">
        <v>23.0</v>
      </c>
      <c r="I12" s="12">
        <v>21.0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8"/>
      <c r="U12" s="18"/>
      <c r="V12" s="19" t="s">
        <v>2154</v>
      </c>
      <c r="W12" s="11"/>
      <c r="X12" s="11"/>
      <c r="Y12" s="11"/>
      <c r="Z12" s="11"/>
      <c r="AA12" s="11"/>
    </row>
    <row r="13">
      <c r="A13" s="21"/>
      <c r="B13" s="12" t="s">
        <v>2155</v>
      </c>
      <c r="C13" s="12" t="s">
        <v>2156</v>
      </c>
      <c r="D13" s="20">
        <f t="shared" si="1"/>
        <v>62.8</v>
      </c>
      <c r="E13" s="12">
        <v>36.0</v>
      </c>
      <c r="F13" s="12">
        <v>38.0</v>
      </c>
      <c r="G13" s="12">
        <v>16.0</v>
      </c>
      <c r="H13" s="12"/>
      <c r="I13" s="12">
        <v>16.0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8"/>
      <c r="U13" s="18" t="s">
        <v>1124</v>
      </c>
      <c r="V13" s="19" t="s">
        <v>2157</v>
      </c>
      <c r="W13" s="11"/>
      <c r="X13" s="11"/>
      <c r="Y13" s="11"/>
      <c r="Z13" s="11"/>
      <c r="AA13" s="11"/>
    </row>
    <row r="14">
      <c r="A14" s="2" t="s">
        <v>84</v>
      </c>
      <c r="B14" s="11"/>
      <c r="C14" s="11"/>
      <c r="D14" s="20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3"/>
      <c r="U14" s="13"/>
      <c r="V14" s="38"/>
      <c r="W14" s="11"/>
      <c r="X14" s="11"/>
      <c r="Y14" s="11"/>
      <c r="Z14" s="11"/>
      <c r="AA14" s="11"/>
    </row>
    <row r="15">
      <c r="A15" s="11"/>
      <c r="B15" s="24" t="s">
        <v>2158</v>
      </c>
      <c r="C15" s="24" t="s">
        <v>98</v>
      </c>
      <c r="D15" s="20">
        <f t="shared" ref="D15:D24" si="2">ROUND((E15*1)+(F15*0.2)+(G15*0.5)+(H15*0.44)+(I15*0.7)+(J15*0.16)+(K15*0.2)+(L15*0.7)+(M15*0.6)+(N15*0.6)+(O15*0.15)+(P15*18)+(Q15*12)+(R15*12)+(S15*12), 2)</f>
        <v>57.9</v>
      </c>
      <c r="E15" s="24">
        <v>33.0</v>
      </c>
      <c r="F15" s="24"/>
      <c r="G15" s="24">
        <v>19.0</v>
      </c>
      <c r="H15" s="24"/>
      <c r="I15" s="24">
        <v>22.0</v>
      </c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5"/>
      <c r="U15" s="100"/>
      <c r="V15" s="109" t="s">
        <v>2164</v>
      </c>
      <c r="W15" s="27"/>
      <c r="X15" s="11"/>
      <c r="Y15" s="11"/>
      <c r="Z15" s="11"/>
      <c r="AA15" s="11"/>
      <c r="AB15" s="11"/>
    </row>
    <row r="16">
      <c r="A16" s="11"/>
      <c r="B16" s="12" t="s">
        <v>2171</v>
      </c>
      <c r="C16" s="12" t="s">
        <v>1695</v>
      </c>
      <c r="D16" s="20">
        <f t="shared" si="2"/>
        <v>56.5</v>
      </c>
      <c r="E16" s="12">
        <v>37.0</v>
      </c>
      <c r="F16" s="12"/>
      <c r="G16" s="12"/>
      <c r="H16" s="12"/>
      <c r="I16" s="12">
        <v>15.0</v>
      </c>
      <c r="J16" s="12"/>
      <c r="K16" s="12"/>
      <c r="L16" s="12"/>
      <c r="M16" s="12"/>
      <c r="N16" s="12">
        <v>15.0</v>
      </c>
      <c r="O16" s="12"/>
      <c r="P16" s="12"/>
      <c r="Q16" s="12"/>
      <c r="R16" s="12"/>
      <c r="S16" s="12"/>
      <c r="T16" s="18"/>
      <c r="U16" s="28"/>
      <c r="V16" s="19" t="s">
        <v>2172</v>
      </c>
      <c r="W16" s="11"/>
      <c r="X16" s="11"/>
      <c r="Y16" s="11"/>
      <c r="Z16" s="11"/>
      <c r="AA16" s="11"/>
      <c r="AB16" s="11"/>
    </row>
    <row r="17">
      <c r="A17" s="11"/>
      <c r="B17" s="24" t="s">
        <v>2173</v>
      </c>
      <c r="C17" s="24" t="s">
        <v>537</v>
      </c>
      <c r="D17" s="20">
        <f t="shared" si="2"/>
        <v>55.1</v>
      </c>
      <c r="E17" s="24">
        <v>37.0</v>
      </c>
      <c r="F17" s="24"/>
      <c r="G17" s="24"/>
      <c r="H17" s="24"/>
      <c r="I17" s="24">
        <v>13.0</v>
      </c>
      <c r="J17" s="24"/>
      <c r="K17" s="24"/>
      <c r="L17" s="24"/>
      <c r="M17" s="24"/>
      <c r="N17" s="24">
        <v>15.0</v>
      </c>
      <c r="O17" s="24"/>
      <c r="P17" s="24"/>
      <c r="Q17" s="24"/>
      <c r="R17" s="24"/>
      <c r="S17" s="24"/>
      <c r="T17" s="25"/>
      <c r="U17" s="100"/>
      <c r="V17" s="26" t="s">
        <v>2174</v>
      </c>
      <c r="W17" s="27"/>
      <c r="X17" s="11"/>
      <c r="Y17" s="11"/>
      <c r="Z17" s="11"/>
      <c r="AA17" s="11"/>
      <c r="AB17" s="11"/>
    </row>
    <row r="18">
      <c r="A18" s="11"/>
      <c r="B18" s="12" t="s">
        <v>2175</v>
      </c>
      <c r="C18" s="12" t="s">
        <v>1676</v>
      </c>
      <c r="D18" s="20">
        <f t="shared" si="2"/>
        <v>52.9</v>
      </c>
      <c r="E18" s="12">
        <v>27.0</v>
      </c>
      <c r="F18" s="12"/>
      <c r="G18" s="12"/>
      <c r="H18" s="12"/>
      <c r="I18" s="12">
        <v>19.0</v>
      </c>
      <c r="J18" s="12"/>
      <c r="K18" s="12"/>
      <c r="L18" s="12">
        <v>18.0</v>
      </c>
      <c r="M18" s="12"/>
      <c r="N18" s="12"/>
      <c r="O18" s="12"/>
      <c r="P18" s="12"/>
      <c r="Q18" s="12"/>
      <c r="R18" s="12"/>
      <c r="S18" s="12"/>
      <c r="T18" s="18"/>
      <c r="U18" s="28"/>
      <c r="V18" s="19" t="s">
        <v>2176</v>
      </c>
      <c r="W18" s="12"/>
      <c r="X18" s="11"/>
      <c r="Y18" s="11"/>
      <c r="Z18" s="11"/>
      <c r="AA18" s="11"/>
      <c r="AB18" s="11"/>
    </row>
    <row r="19">
      <c r="A19" s="11"/>
      <c r="B19" s="12" t="s">
        <v>2177</v>
      </c>
      <c r="C19" s="12" t="s">
        <v>271</v>
      </c>
      <c r="D19" s="20">
        <f t="shared" si="2"/>
        <v>52.4</v>
      </c>
      <c r="E19" s="12">
        <v>30.0</v>
      </c>
      <c r="F19" s="12"/>
      <c r="G19" s="12"/>
      <c r="H19" s="12"/>
      <c r="I19" s="12">
        <v>20.0</v>
      </c>
      <c r="J19" s="12"/>
      <c r="K19" s="12"/>
      <c r="L19" s="12">
        <v>12.0</v>
      </c>
      <c r="M19" s="12"/>
      <c r="N19" s="12"/>
      <c r="O19" s="12"/>
      <c r="P19" s="12"/>
      <c r="Q19" s="12"/>
      <c r="R19" s="12"/>
      <c r="S19" s="12"/>
      <c r="T19" s="18"/>
      <c r="U19" s="28"/>
      <c r="V19" s="19" t="s">
        <v>2178</v>
      </c>
      <c r="W19" s="11"/>
      <c r="X19" s="11"/>
      <c r="Y19" s="11"/>
      <c r="Z19" s="11"/>
      <c r="AA19" s="11"/>
      <c r="AB19" s="11"/>
    </row>
    <row r="20">
      <c r="A20" s="11"/>
      <c r="B20" s="24" t="s">
        <v>2179</v>
      </c>
      <c r="C20" s="24" t="s">
        <v>1747</v>
      </c>
      <c r="D20" s="20">
        <f t="shared" si="2"/>
        <v>51.9</v>
      </c>
      <c r="E20" s="24">
        <v>40.0</v>
      </c>
      <c r="F20" s="24"/>
      <c r="G20" s="24"/>
      <c r="H20" s="24"/>
      <c r="I20" s="24">
        <v>17.0</v>
      </c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5"/>
      <c r="U20" s="28"/>
      <c r="V20" s="26" t="s">
        <v>2180</v>
      </c>
      <c r="W20" s="27"/>
      <c r="X20" s="11"/>
      <c r="Y20" s="11"/>
      <c r="Z20" s="11"/>
      <c r="AA20" s="11"/>
      <c r="AB20" s="11"/>
    </row>
    <row r="21">
      <c r="A21" s="11"/>
      <c r="B21" s="12" t="s">
        <v>2181</v>
      </c>
      <c r="C21" s="12" t="s">
        <v>256</v>
      </c>
      <c r="D21" s="20">
        <f t="shared" si="2"/>
        <v>44.26</v>
      </c>
      <c r="E21" s="12">
        <v>27.0</v>
      </c>
      <c r="F21" s="12"/>
      <c r="G21" s="12"/>
      <c r="H21" s="12"/>
      <c r="I21" s="12"/>
      <c r="J21" s="12">
        <v>16.0</v>
      </c>
      <c r="K21" s="12"/>
      <c r="L21" s="12">
        <v>21.0</v>
      </c>
      <c r="M21" s="12"/>
      <c r="N21" s="12"/>
      <c r="O21" s="12"/>
      <c r="P21" s="12"/>
      <c r="Q21" s="12"/>
      <c r="R21" s="12"/>
      <c r="S21" s="12"/>
      <c r="T21" s="18"/>
      <c r="U21" s="100"/>
      <c r="V21" s="19" t="s">
        <v>2182</v>
      </c>
      <c r="W21" s="12"/>
      <c r="X21" s="11"/>
      <c r="Y21" s="11"/>
      <c r="Z21" s="11"/>
      <c r="AA21" s="11"/>
      <c r="AB21" s="11"/>
    </row>
    <row r="22">
      <c r="A22" s="11"/>
      <c r="B22" s="12" t="s">
        <v>2183</v>
      </c>
      <c r="C22" s="12" t="s">
        <v>1874</v>
      </c>
      <c r="D22" s="20">
        <f t="shared" si="2"/>
        <v>43</v>
      </c>
      <c r="E22" s="12">
        <v>27.0</v>
      </c>
      <c r="F22" s="12">
        <v>17.0</v>
      </c>
      <c r="G22" s="12"/>
      <c r="H22" s="12"/>
      <c r="I22" s="12">
        <v>18.0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8"/>
      <c r="U22" s="100"/>
      <c r="V22" s="19" t="s">
        <v>2184</v>
      </c>
      <c r="W22" s="11"/>
      <c r="X22" s="11"/>
      <c r="Y22" s="11"/>
      <c r="Z22" s="11"/>
      <c r="AA22" s="11"/>
      <c r="AB22" s="11"/>
    </row>
    <row r="23">
      <c r="A23" s="11"/>
      <c r="B23" s="12" t="s">
        <v>2185</v>
      </c>
      <c r="C23" s="12" t="s">
        <v>1866</v>
      </c>
      <c r="D23" s="20">
        <f t="shared" si="2"/>
        <v>43</v>
      </c>
      <c r="E23" s="12">
        <v>27.0</v>
      </c>
      <c r="F23" s="12">
        <v>17.0</v>
      </c>
      <c r="G23" s="12"/>
      <c r="H23" s="12"/>
      <c r="I23" s="12">
        <v>18.0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8"/>
      <c r="U23" s="28"/>
      <c r="V23" s="19" t="s">
        <v>2186</v>
      </c>
      <c r="W23" s="11"/>
      <c r="X23" s="11"/>
      <c r="Y23" s="11"/>
      <c r="Z23" s="11"/>
      <c r="AA23" s="11"/>
      <c r="AB23" s="11"/>
    </row>
    <row r="24">
      <c r="A24" s="11"/>
      <c r="B24" s="12" t="s">
        <v>2187</v>
      </c>
      <c r="C24" s="12" t="s">
        <v>1710</v>
      </c>
      <c r="D24" s="20">
        <f t="shared" si="2"/>
        <v>41.75</v>
      </c>
      <c r="E24" s="12">
        <v>26.0</v>
      </c>
      <c r="F24" s="12"/>
      <c r="G24" s="12"/>
      <c r="H24" s="12"/>
      <c r="I24" s="12"/>
      <c r="J24" s="12"/>
      <c r="K24" s="12"/>
      <c r="L24" s="12"/>
      <c r="M24" s="12"/>
      <c r="N24" s="12">
        <v>19.0</v>
      </c>
      <c r="O24" s="12">
        <v>29.0</v>
      </c>
      <c r="P24" s="12"/>
      <c r="Q24" s="12"/>
      <c r="R24" s="12"/>
      <c r="S24" s="12"/>
      <c r="T24" s="18"/>
      <c r="U24" s="28"/>
      <c r="V24" s="19" t="s">
        <v>2188</v>
      </c>
      <c r="W24" s="12"/>
      <c r="X24" s="11"/>
      <c r="Y24" s="11"/>
      <c r="Z24" s="11"/>
      <c r="AA24" s="11"/>
      <c r="AB24" s="11"/>
    </row>
    <row r="25">
      <c r="A25" s="2" t="s">
        <v>116</v>
      </c>
      <c r="B25" s="11"/>
      <c r="C25" s="11"/>
      <c r="D25" s="2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3"/>
      <c r="U25" s="13"/>
      <c r="V25" s="26"/>
      <c r="W25" s="11"/>
      <c r="X25" s="11"/>
      <c r="Y25" s="11"/>
      <c r="Z25" s="11"/>
      <c r="AA25" s="11"/>
    </row>
    <row r="26">
      <c r="A26" s="21" t="s">
        <v>43</v>
      </c>
      <c r="B26" s="12" t="s">
        <v>2189</v>
      </c>
      <c r="C26" s="12" t="s">
        <v>45</v>
      </c>
      <c r="D26" s="20">
        <f t="shared" ref="D26:D32" si="3">ROUND((E26*1)+(F26*0.2)+(G26*0.5)+(H26*0.44)+(I26*0.7)+(J26*0.16)+(K26*0.2)+(L26*0.7)+(M26*0.6)+(N26*0.6)+(O26*0.15)+(P26*18)+(Q26*12)+(R26*12)+(S26*12), 2)</f>
        <v>79.56</v>
      </c>
      <c r="E26" s="12">
        <v>34.0</v>
      </c>
      <c r="F26" s="12"/>
      <c r="G26" s="12">
        <v>18.0</v>
      </c>
      <c r="H26" s="12">
        <v>19.0</v>
      </c>
      <c r="I26" s="12"/>
      <c r="J26" s="12"/>
      <c r="K26" s="12">
        <v>21.0</v>
      </c>
      <c r="L26" s="12"/>
      <c r="M26" s="12"/>
      <c r="N26" s="12"/>
      <c r="O26" s="12"/>
      <c r="P26" s="12"/>
      <c r="Q26" s="12">
        <v>1.0</v>
      </c>
      <c r="R26" s="12">
        <v>1.0</v>
      </c>
      <c r="S26" s="12"/>
      <c r="T26" s="18" t="s">
        <v>121</v>
      </c>
      <c r="U26" s="18" t="s">
        <v>2190</v>
      </c>
      <c r="V26" s="19" t="s">
        <v>2191</v>
      </c>
      <c r="W26" s="11"/>
      <c r="X26" s="11"/>
      <c r="Y26" s="11"/>
      <c r="Z26" s="11"/>
      <c r="AA26" s="11"/>
      <c r="AB26" s="11"/>
    </row>
    <row r="27">
      <c r="A27" s="20" t="s">
        <v>46</v>
      </c>
      <c r="B27" s="12" t="s">
        <v>2192</v>
      </c>
      <c r="C27" s="12" t="s">
        <v>302</v>
      </c>
      <c r="D27" s="20">
        <f t="shared" si="3"/>
        <v>77.6</v>
      </c>
      <c r="E27" s="12">
        <v>22.0</v>
      </c>
      <c r="F27" s="12"/>
      <c r="G27" s="12">
        <v>22.0</v>
      </c>
      <c r="H27" s="12">
        <v>15.0</v>
      </c>
      <c r="I27" s="12">
        <v>20.0</v>
      </c>
      <c r="J27" s="12"/>
      <c r="K27" s="12"/>
      <c r="L27" s="12"/>
      <c r="M27" s="12"/>
      <c r="N27" s="12"/>
      <c r="O27" s="12"/>
      <c r="P27" s="12"/>
      <c r="Q27" s="12">
        <v>1.0</v>
      </c>
      <c r="R27" s="12"/>
      <c r="S27" s="12">
        <v>1.0</v>
      </c>
      <c r="T27" s="18" t="s">
        <v>2193</v>
      </c>
      <c r="U27" s="18" t="s">
        <v>76</v>
      </c>
      <c r="V27" s="19" t="s">
        <v>2194</v>
      </c>
      <c r="W27" s="11"/>
      <c r="X27" s="11"/>
      <c r="Y27" s="11"/>
      <c r="Z27" s="11"/>
      <c r="AA27" s="11"/>
    </row>
    <row r="28">
      <c r="A28" s="21"/>
      <c r="B28" s="12" t="s">
        <v>2195</v>
      </c>
      <c r="C28" s="12" t="s">
        <v>237</v>
      </c>
      <c r="D28" s="20">
        <f t="shared" si="3"/>
        <v>72.2</v>
      </c>
      <c r="E28" s="12">
        <v>22.0</v>
      </c>
      <c r="F28" s="12">
        <v>16.0</v>
      </c>
      <c r="G28" s="12"/>
      <c r="H28" s="12"/>
      <c r="I28" s="12">
        <v>20.0</v>
      </c>
      <c r="J28" s="12"/>
      <c r="K28" s="12"/>
      <c r="L28" s="12"/>
      <c r="M28" s="12">
        <v>15.0</v>
      </c>
      <c r="N28" s="12"/>
      <c r="O28" s="12"/>
      <c r="P28" s="12"/>
      <c r="Q28" s="12">
        <v>1.0</v>
      </c>
      <c r="R28" s="12"/>
      <c r="S28" s="12">
        <v>1.0</v>
      </c>
      <c r="T28" s="18" t="s">
        <v>2196</v>
      </c>
      <c r="U28" s="18"/>
      <c r="V28" s="19" t="s">
        <v>2197</v>
      </c>
      <c r="W28" s="11"/>
      <c r="X28" s="11"/>
      <c r="Y28" s="11"/>
      <c r="Z28" s="11"/>
      <c r="AA28" s="11"/>
    </row>
    <row r="29">
      <c r="A29" s="21"/>
      <c r="B29" s="12" t="s">
        <v>2198</v>
      </c>
      <c r="C29" s="12" t="s">
        <v>243</v>
      </c>
      <c r="D29" s="20">
        <f t="shared" si="3"/>
        <v>66.4</v>
      </c>
      <c r="E29" s="12">
        <v>27.0</v>
      </c>
      <c r="F29" s="12">
        <v>23.0</v>
      </c>
      <c r="G29" s="12"/>
      <c r="H29" s="12"/>
      <c r="I29" s="12"/>
      <c r="J29" s="12"/>
      <c r="K29" s="12"/>
      <c r="L29" s="12"/>
      <c r="M29" s="12">
        <v>18.0</v>
      </c>
      <c r="N29" s="12"/>
      <c r="O29" s="12"/>
      <c r="P29" s="12"/>
      <c r="Q29" s="12">
        <v>1.0</v>
      </c>
      <c r="R29" s="12">
        <v>1.0</v>
      </c>
      <c r="S29" s="12"/>
      <c r="T29" s="18" t="s">
        <v>566</v>
      </c>
      <c r="U29" s="18"/>
      <c r="V29" s="19" t="s">
        <v>2199</v>
      </c>
      <c r="W29" s="11"/>
      <c r="X29" s="11"/>
      <c r="Y29" s="11"/>
      <c r="Z29" s="11"/>
      <c r="AA29" s="11"/>
    </row>
    <row r="30">
      <c r="A30" s="11"/>
      <c r="B30" s="12" t="s">
        <v>2200</v>
      </c>
      <c r="C30" s="12" t="s">
        <v>2201</v>
      </c>
      <c r="D30" s="20">
        <f t="shared" si="3"/>
        <v>61.8</v>
      </c>
      <c r="E30" s="12">
        <v>22.0</v>
      </c>
      <c r="F30" s="12">
        <v>16.0</v>
      </c>
      <c r="G30" s="12"/>
      <c r="H30" s="12"/>
      <c r="I30" s="12">
        <v>18.0</v>
      </c>
      <c r="J30" s="12"/>
      <c r="K30" s="12"/>
      <c r="L30" s="12"/>
      <c r="M30" s="12"/>
      <c r="N30" s="12"/>
      <c r="O30" s="12"/>
      <c r="P30" s="12"/>
      <c r="Q30" s="12"/>
      <c r="R30" s="12">
        <v>1.0</v>
      </c>
      <c r="S30" s="12">
        <v>1.0</v>
      </c>
      <c r="T30" s="18" t="s">
        <v>586</v>
      </c>
      <c r="U30" s="18"/>
      <c r="V30" s="19" t="s">
        <v>2202</v>
      </c>
      <c r="W30" s="11"/>
      <c r="X30" s="11"/>
      <c r="Y30" s="11"/>
      <c r="Z30" s="11"/>
      <c r="AA30" s="11"/>
      <c r="AB30" s="11"/>
    </row>
    <row r="31">
      <c r="A31" s="21"/>
      <c r="B31" s="12" t="s">
        <v>2203</v>
      </c>
      <c r="C31" s="12" t="s">
        <v>473</v>
      </c>
      <c r="D31" s="20">
        <f t="shared" si="3"/>
        <v>55.1</v>
      </c>
      <c r="E31" s="12">
        <v>34.0</v>
      </c>
      <c r="F31" s="12">
        <v>25.0</v>
      </c>
      <c r="G31" s="12"/>
      <c r="H31" s="12"/>
      <c r="I31" s="12">
        <v>23.0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8"/>
      <c r="U31" s="18"/>
      <c r="V31" s="19" t="s">
        <v>2204</v>
      </c>
      <c r="W31" s="11"/>
      <c r="X31" s="11"/>
      <c r="Y31" s="11"/>
      <c r="Z31" s="11"/>
      <c r="AA31" s="11"/>
      <c r="AB31" s="11"/>
    </row>
    <row r="32">
      <c r="A32" s="11"/>
      <c r="B32" s="12" t="s">
        <v>2205</v>
      </c>
      <c r="C32" s="12" t="s">
        <v>2206</v>
      </c>
      <c r="D32" s="20">
        <f t="shared" si="3"/>
        <v>52.8</v>
      </c>
      <c r="E32" s="12">
        <v>27.0</v>
      </c>
      <c r="F32" s="12"/>
      <c r="G32" s="12"/>
      <c r="H32" s="12">
        <v>30.0</v>
      </c>
      <c r="I32" s="12">
        <v>18.0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8"/>
      <c r="U32" s="18"/>
      <c r="V32" s="19" t="s">
        <v>2207</v>
      </c>
      <c r="W32" s="11"/>
      <c r="X32" s="11"/>
      <c r="Y32" s="11"/>
      <c r="Z32" s="11"/>
      <c r="AA32" s="11"/>
      <c r="AB32" s="11"/>
    </row>
    <row r="33">
      <c r="A33" s="2" t="s">
        <v>144</v>
      </c>
      <c r="B33" s="11"/>
      <c r="C33" s="11"/>
      <c r="D33" s="2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3"/>
      <c r="U33" s="13"/>
      <c r="V33" s="22"/>
      <c r="W33" s="11"/>
      <c r="X33" s="11"/>
      <c r="Y33" s="11"/>
      <c r="Z33" s="11"/>
      <c r="AA33" s="11"/>
    </row>
    <row r="34">
      <c r="A34" s="11"/>
      <c r="B34" s="16" t="s">
        <v>2208</v>
      </c>
      <c r="C34" s="12" t="s">
        <v>202</v>
      </c>
      <c r="D34" s="20">
        <f t="shared" ref="D34:D40" si="4">ROUND((E34*1)+(F34*0.2)+(G34*0.5)+(H34*0.44)+(I34*0.7)+(J34*0.16)+(K34*0.2)+(L34*0.7)+(M34*0.6)+(N34*0.6)+(O34*0.15)+(P34*18)+(Q34*12)+(R34*12)+(S34*12), 2)</f>
        <v>52.95</v>
      </c>
      <c r="E34" s="12">
        <v>22.0</v>
      </c>
      <c r="F34" s="12"/>
      <c r="G34" s="12"/>
      <c r="H34" s="12"/>
      <c r="I34" s="12">
        <v>20.0</v>
      </c>
      <c r="J34" s="12"/>
      <c r="K34" s="12"/>
      <c r="L34" s="12">
        <v>18.0</v>
      </c>
      <c r="M34" s="12"/>
      <c r="N34" s="12"/>
      <c r="O34" s="12">
        <v>29.0</v>
      </c>
      <c r="P34" s="12"/>
      <c r="Q34" s="12"/>
      <c r="R34" s="12"/>
      <c r="S34" s="12"/>
      <c r="T34" s="18"/>
      <c r="U34" s="28"/>
      <c r="V34" s="19" t="s">
        <v>2209</v>
      </c>
      <c r="W34" s="12"/>
      <c r="X34" s="11"/>
      <c r="Y34" s="11"/>
      <c r="Z34" s="11"/>
      <c r="AA34" s="11"/>
      <c r="AB34" s="11"/>
    </row>
    <row r="35">
      <c r="A35" s="11"/>
      <c r="B35" s="16" t="s">
        <v>2212</v>
      </c>
      <c r="C35" s="12" t="s">
        <v>98</v>
      </c>
      <c r="D35" s="20">
        <f t="shared" si="4"/>
        <v>52.8</v>
      </c>
      <c r="E35" s="12">
        <v>30.0</v>
      </c>
      <c r="F35" s="12"/>
      <c r="G35" s="12"/>
      <c r="H35" s="12"/>
      <c r="I35" s="12"/>
      <c r="J35" s="12"/>
      <c r="K35" s="12"/>
      <c r="L35" s="12"/>
      <c r="M35" s="12"/>
      <c r="N35" s="12">
        <v>38.0</v>
      </c>
      <c r="O35" s="12"/>
      <c r="P35" s="12"/>
      <c r="Q35" s="12"/>
      <c r="R35" s="12"/>
      <c r="S35" s="12"/>
      <c r="T35" s="18"/>
      <c r="U35" s="28" t="s">
        <v>2213</v>
      </c>
      <c r="V35" s="19" t="s">
        <v>2214</v>
      </c>
      <c r="W35" s="12"/>
      <c r="X35" s="11"/>
      <c r="Y35" s="11"/>
      <c r="Z35" s="11"/>
      <c r="AA35" s="11"/>
      <c r="AB35" s="11"/>
    </row>
    <row r="36">
      <c r="A36" s="29"/>
      <c r="B36" s="16" t="s">
        <v>2216</v>
      </c>
      <c r="C36" s="16" t="s">
        <v>1146</v>
      </c>
      <c r="D36" s="20">
        <f t="shared" si="4"/>
        <v>52.1</v>
      </c>
      <c r="E36" s="12">
        <v>36.0</v>
      </c>
      <c r="F36" s="12"/>
      <c r="G36" s="12"/>
      <c r="H36" s="12"/>
      <c r="I36" s="12">
        <v>23.0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8"/>
      <c r="U36" s="18"/>
      <c r="V36" s="19" t="s">
        <v>2218</v>
      </c>
      <c r="W36" s="11"/>
      <c r="X36" s="11"/>
      <c r="Y36" s="11"/>
      <c r="Z36" s="11"/>
      <c r="AA36" s="11"/>
      <c r="AB36" s="29"/>
      <c r="AC36" s="29"/>
    </row>
    <row r="37">
      <c r="A37" s="11"/>
      <c r="B37" s="12" t="s">
        <v>2219</v>
      </c>
      <c r="C37" s="12" t="s">
        <v>1928</v>
      </c>
      <c r="D37" s="20">
        <f t="shared" si="4"/>
        <v>37.55</v>
      </c>
      <c r="E37" s="12">
        <v>15.0</v>
      </c>
      <c r="F37" s="12"/>
      <c r="G37" s="12"/>
      <c r="H37" s="12"/>
      <c r="I37" s="12">
        <v>26.0</v>
      </c>
      <c r="J37" s="12"/>
      <c r="K37" s="12"/>
      <c r="L37" s="12"/>
      <c r="M37" s="12"/>
      <c r="N37" s="12"/>
      <c r="O37" s="12">
        <v>29.0</v>
      </c>
      <c r="P37" s="12"/>
      <c r="Q37" s="12"/>
      <c r="R37" s="12"/>
      <c r="S37" s="12"/>
      <c r="T37" s="18"/>
      <c r="U37" s="28"/>
      <c r="V37" s="19" t="s">
        <v>2220</v>
      </c>
      <c r="W37" s="11"/>
      <c r="X37" s="11"/>
      <c r="Y37" s="11"/>
      <c r="Z37" s="11"/>
      <c r="AA37" s="11"/>
      <c r="AB37" s="11"/>
    </row>
    <row r="38">
      <c r="A38" s="11"/>
      <c r="B38" s="12" t="s">
        <v>2221</v>
      </c>
      <c r="C38" s="12" t="s">
        <v>1317</v>
      </c>
      <c r="D38" s="20">
        <f t="shared" si="4"/>
        <v>35</v>
      </c>
      <c r="E38" s="12">
        <v>35.0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8"/>
      <c r="U38" s="23"/>
      <c r="V38" s="19" t="s">
        <v>2222</v>
      </c>
      <c r="W38" s="11"/>
      <c r="X38" s="11"/>
      <c r="Y38" s="11"/>
      <c r="Z38" s="11"/>
      <c r="AA38" s="11"/>
      <c r="AB38" s="11"/>
    </row>
    <row r="39">
      <c r="A39" s="11"/>
      <c r="B39" s="16" t="s">
        <v>2225</v>
      </c>
      <c r="C39" s="12" t="s">
        <v>1971</v>
      </c>
      <c r="D39" s="20">
        <f t="shared" si="4"/>
        <v>33.2</v>
      </c>
      <c r="E39" s="12">
        <v>22.0</v>
      </c>
      <c r="F39" s="12"/>
      <c r="G39" s="12"/>
      <c r="H39" s="12"/>
      <c r="I39" s="12">
        <v>16.0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8"/>
      <c r="U39" s="23"/>
      <c r="V39" s="19" t="s">
        <v>2226</v>
      </c>
      <c r="W39" s="12"/>
      <c r="X39" s="11"/>
      <c r="Y39" s="11"/>
      <c r="Z39" s="11"/>
      <c r="AA39" s="11"/>
      <c r="AB39" s="11"/>
    </row>
    <row r="40">
      <c r="A40" s="11"/>
      <c r="B40" s="16" t="s">
        <v>2227</v>
      </c>
      <c r="C40" s="12" t="s">
        <v>863</v>
      </c>
      <c r="D40" s="20">
        <f t="shared" si="4"/>
        <v>31.5</v>
      </c>
      <c r="E40" s="12">
        <v>21.0</v>
      </c>
      <c r="F40" s="12"/>
      <c r="G40" s="12"/>
      <c r="H40" s="12"/>
      <c r="I40" s="12">
        <v>15.0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8"/>
      <c r="U40" s="23"/>
      <c r="V40" s="19" t="s">
        <v>2228</v>
      </c>
      <c r="W40" s="12"/>
      <c r="X40" s="11"/>
      <c r="Y40" s="11"/>
      <c r="Z40" s="11"/>
      <c r="AA40" s="11"/>
      <c r="AB40" s="11"/>
    </row>
    <row r="41">
      <c r="A41" s="2" t="s">
        <v>167</v>
      </c>
      <c r="B41" s="11"/>
      <c r="C41" s="11"/>
      <c r="D41" s="20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3"/>
      <c r="U41" s="23"/>
      <c r="V41" s="22"/>
      <c r="W41" s="11"/>
      <c r="X41" s="11"/>
      <c r="Y41" s="11"/>
      <c r="Z41" s="11"/>
      <c r="AA41" s="11"/>
    </row>
    <row r="42">
      <c r="A42" s="21" t="s">
        <v>46</v>
      </c>
      <c r="B42" s="12" t="s">
        <v>2229</v>
      </c>
      <c r="C42" s="12" t="s">
        <v>202</v>
      </c>
      <c r="D42" s="20">
        <f t="shared" ref="D42:D48" si="5">ROUND((E42*1)+(F42*0.2)+(G42*0.5)+(H42*0.44)+(I42*0.7)+(J42*0.16)+(K42*0.2)+(L42*0.7)+(M42*0.6)+(N42*0.6)+(O42*0.15)+(P42*18)+(Q42*12)+(R42*12)+(S42*12), 2)</f>
        <v>104.12</v>
      </c>
      <c r="E42" s="12">
        <v>30.0</v>
      </c>
      <c r="F42" s="12"/>
      <c r="G42" s="12">
        <v>28.0</v>
      </c>
      <c r="H42" s="12">
        <v>23.0</v>
      </c>
      <c r="I42" s="12">
        <v>20.0</v>
      </c>
      <c r="J42" s="12"/>
      <c r="K42" s="12"/>
      <c r="L42" s="12"/>
      <c r="M42" s="12"/>
      <c r="N42" s="12"/>
      <c r="O42" s="12"/>
      <c r="P42" s="12"/>
      <c r="Q42" s="12">
        <v>1.0</v>
      </c>
      <c r="R42" s="12">
        <v>1.0</v>
      </c>
      <c r="S42" s="12">
        <v>1.0</v>
      </c>
      <c r="T42" s="18" t="s">
        <v>736</v>
      </c>
      <c r="U42" s="28" t="s">
        <v>76</v>
      </c>
      <c r="V42" s="19" t="s">
        <v>2230</v>
      </c>
      <c r="W42" s="11"/>
      <c r="X42" s="11"/>
      <c r="Y42" s="11"/>
      <c r="Z42" s="11"/>
      <c r="AA42" s="11"/>
    </row>
    <row r="43" ht="16.5" customHeight="1">
      <c r="A43" s="21"/>
      <c r="B43" s="30" t="s">
        <v>2231</v>
      </c>
      <c r="C43" s="12" t="s">
        <v>460</v>
      </c>
      <c r="D43" s="20">
        <f t="shared" si="5"/>
        <v>87.3</v>
      </c>
      <c r="E43" s="12">
        <v>50.0</v>
      </c>
      <c r="F43" s="12">
        <v>30.0</v>
      </c>
      <c r="G43" s="12"/>
      <c r="H43" s="12"/>
      <c r="I43" s="12">
        <v>25.0</v>
      </c>
      <c r="J43" s="12"/>
      <c r="K43" s="12"/>
      <c r="L43" s="12"/>
      <c r="M43" s="12"/>
      <c r="N43" s="12">
        <v>23.0</v>
      </c>
      <c r="O43" s="12"/>
      <c r="P43" s="12"/>
      <c r="Q43" s="12"/>
      <c r="R43" s="12"/>
      <c r="S43" s="12"/>
      <c r="T43" s="18"/>
      <c r="U43" s="18"/>
      <c r="V43" s="19" t="s">
        <v>2232</v>
      </c>
      <c r="W43" s="11"/>
      <c r="X43" s="11"/>
      <c r="Y43" s="11"/>
      <c r="Z43" s="11"/>
      <c r="AA43" s="11"/>
    </row>
    <row r="44">
      <c r="A44" s="11"/>
      <c r="B44" s="30" t="s">
        <v>2233</v>
      </c>
      <c r="C44" s="12" t="s">
        <v>476</v>
      </c>
      <c r="D44" s="20">
        <f t="shared" si="5"/>
        <v>84.5</v>
      </c>
      <c r="E44" s="12">
        <v>39.0</v>
      </c>
      <c r="F44" s="12"/>
      <c r="G44" s="12"/>
      <c r="H44" s="12"/>
      <c r="I44" s="12">
        <v>46.0</v>
      </c>
      <c r="J44" s="12"/>
      <c r="K44" s="12"/>
      <c r="L44" s="12">
        <v>19.0</v>
      </c>
      <c r="M44" s="12"/>
      <c r="N44" s="12"/>
      <c r="O44" s="12"/>
      <c r="P44" s="12"/>
      <c r="Q44" s="12"/>
      <c r="R44" s="12"/>
      <c r="S44" s="12"/>
      <c r="T44" s="18"/>
      <c r="U44" s="18"/>
      <c r="V44" s="19" t="s">
        <v>2234</v>
      </c>
      <c r="W44" s="11"/>
      <c r="X44" s="11"/>
      <c r="Y44" s="11"/>
      <c r="Z44" s="11"/>
      <c r="AA44" s="11"/>
    </row>
    <row r="45">
      <c r="A45" s="21" t="s">
        <v>43</v>
      </c>
      <c r="B45" s="30" t="s">
        <v>2235</v>
      </c>
      <c r="C45" s="12" t="s">
        <v>45</v>
      </c>
      <c r="D45" s="20">
        <f t="shared" si="5"/>
        <v>77.7</v>
      </c>
      <c r="E45" s="12">
        <v>51.0</v>
      </c>
      <c r="F45" s="12"/>
      <c r="G45" s="12">
        <v>25.0</v>
      </c>
      <c r="H45" s="12">
        <v>20.0</v>
      </c>
      <c r="I45" s="12"/>
      <c r="J45" s="12"/>
      <c r="K45" s="12">
        <v>27.0</v>
      </c>
      <c r="L45" s="12"/>
      <c r="M45" s="12"/>
      <c r="N45" s="12"/>
      <c r="O45" s="12"/>
      <c r="P45" s="12"/>
      <c r="Q45" s="12"/>
      <c r="R45" s="12"/>
      <c r="S45" s="12"/>
      <c r="T45" s="18"/>
      <c r="U45" s="18" t="s">
        <v>2236</v>
      </c>
      <c r="V45" s="19" t="s">
        <v>2237</v>
      </c>
      <c r="W45" s="11"/>
      <c r="X45" s="11"/>
      <c r="Y45" s="11"/>
      <c r="Z45" s="11"/>
      <c r="AA45" s="11"/>
    </row>
    <row r="46">
      <c r="A46" s="21"/>
      <c r="B46" s="30" t="s">
        <v>2238</v>
      </c>
      <c r="C46" s="12" t="s">
        <v>1786</v>
      </c>
      <c r="D46" s="20">
        <f t="shared" si="5"/>
        <v>71.5</v>
      </c>
      <c r="E46" s="12">
        <v>45.0</v>
      </c>
      <c r="F46" s="12"/>
      <c r="G46" s="12"/>
      <c r="H46" s="12"/>
      <c r="I46" s="12">
        <v>31.0</v>
      </c>
      <c r="J46" s="12">
        <v>30.0</v>
      </c>
      <c r="K46" s="12"/>
      <c r="L46" s="12"/>
      <c r="M46" s="12"/>
      <c r="N46" s="12"/>
      <c r="O46" s="12"/>
      <c r="P46" s="12"/>
      <c r="Q46" s="12"/>
      <c r="R46" s="12"/>
      <c r="S46" s="12"/>
      <c r="T46" s="18"/>
      <c r="U46" s="18"/>
      <c r="V46" s="19" t="s">
        <v>2239</v>
      </c>
      <c r="W46" s="11"/>
      <c r="X46" s="11"/>
      <c r="Y46" s="11"/>
      <c r="Z46" s="11"/>
      <c r="AA46" s="11"/>
    </row>
    <row r="47">
      <c r="A47" s="21"/>
      <c r="B47" s="30" t="s">
        <v>2240</v>
      </c>
      <c r="C47" s="12" t="s">
        <v>2241</v>
      </c>
      <c r="D47" s="20">
        <f t="shared" si="5"/>
        <v>66.04</v>
      </c>
      <c r="E47" s="12">
        <v>36.0</v>
      </c>
      <c r="F47" s="12">
        <v>14.0</v>
      </c>
      <c r="G47" s="12">
        <v>15.0</v>
      </c>
      <c r="H47" s="12"/>
      <c r="I47" s="12">
        <v>25.0</v>
      </c>
      <c r="J47" s="12">
        <v>14.0</v>
      </c>
      <c r="K47" s="12"/>
      <c r="L47" s="12"/>
      <c r="M47" s="12"/>
      <c r="N47" s="12"/>
      <c r="O47" s="12"/>
      <c r="P47" s="12"/>
      <c r="Q47" s="12"/>
      <c r="R47" s="12"/>
      <c r="S47" s="12"/>
      <c r="T47" s="18"/>
      <c r="U47" s="18"/>
      <c r="V47" s="19" t="s">
        <v>2242</v>
      </c>
      <c r="W47" s="11"/>
      <c r="X47" s="11"/>
      <c r="Y47" s="11"/>
      <c r="Z47" s="11"/>
      <c r="AA47" s="11"/>
    </row>
    <row r="48">
      <c r="A48" s="21"/>
      <c r="B48" s="30" t="s">
        <v>2243</v>
      </c>
      <c r="C48" s="12" t="s">
        <v>179</v>
      </c>
      <c r="D48" s="20">
        <f t="shared" si="5"/>
        <v>58.1</v>
      </c>
      <c r="E48" s="12"/>
      <c r="F48" s="12">
        <v>30.0</v>
      </c>
      <c r="G48" s="12"/>
      <c r="H48" s="12"/>
      <c r="I48" s="12">
        <v>23.0</v>
      </c>
      <c r="J48" s="12"/>
      <c r="K48" s="12"/>
      <c r="L48" s="12"/>
      <c r="M48" s="12"/>
      <c r="N48" s="12"/>
      <c r="O48" s="12"/>
      <c r="P48" s="12"/>
      <c r="Q48" s="12"/>
      <c r="R48" s="12">
        <v>3.0</v>
      </c>
      <c r="S48" s="12"/>
      <c r="T48" s="18" t="s">
        <v>31</v>
      </c>
      <c r="U48" s="18" t="s">
        <v>2244</v>
      </c>
      <c r="V48" s="19" t="s">
        <v>2245</v>
      </c>
      <c r="W48" s="11"/>
      <c r="X48" s="11"/>
      <c r="Y48" s="11"/>
      <c r="Z48" s="11"/>
      <c r="AA48" s="11"/>
    </row>
    <row r="49">
      <c r="A49" s="2" t="s">
        <v>214</v>
      </c>
      <c r="B49" s="11"/>
      <c r="C49" s="11"/>
      <c r="D49" s="20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3"/>
      <c r="U49" s="13"/>
      <c r="V49" s="22"/>
      <c r="W49" s="11"/>
      <c r="X49" s="11"/>
      <c r="Y49" s="11"/>
      <c r="Z49" s="11"/>
      <c r="AA49" s="11"/>
    </row>
    <row r="50">
      <c r="A50" s="11"/>
      <c r="B50" s="12" t="s">
        <v>2246</v>
      </c>
      <c r="C50" s="12" t="s">
        <v>266</v>
      </c>
      <c r="D50" s="20">
        <f t="shared" ref="D50:D57" si="6">ROUND((E50*1)+(F50*0.2)+(G50*0.5)+(H50*0.44)+(I50*0.7)+(J50*0.16)+(K50*0.2)+(L50*0.7)+(M50*0.6)+(N50*0.6)+(O50*0.15)+(P50*18)+(Q50*12)+(R50*12)+(S50*12), 2)</f>
        <v>59.06</v>
      </c>
      <c r="E50" s="12">
        <v>30.0</v>
      </c>
      <c r="F50" s="12"/>
      <c r="G50" s="12">
        <v>12.0</v>
      </c>
      <c r="H50" s="12">
        <v>19.0</v>
      </c>
      <c r="I50" s="12">
        <v>21.0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8"/>
      <c r="U50" s="23"/>
      <c r="V50" s="19" t="s">
        <v>2247</v>
      </c>
      <c r="W50" s="12"/>
      <c r="X50" s="11"/>
      <c r="Y50" s="11"/>
      <c r="Z50" s="11"/>
      <c r="AA50" s="11"/>
      <c r="AB50" s="11"/>
    </row>
    <row r="51">
      <c r="A51" s="11"/>
      <c r="B51" s="12" t="s">
        <v>2248</v>
      </c>
      <c r="C51" s="12" t="s">
        <v>896</v>
      </c>
      <c r="D51" s="20">
        <f t="shared" si="6"/>
        <v>57.9</v>
      </c>
      <c r="E51" s="12">
        <v>39.0</v>
      </c>
      <c r="F51" s="12"/>
      <c r="G51" s="12"/>
      <c r="H51" s="12"/>
      <c r="I51" s="12">
        <v>17.0</v>
      </c>
      <c r="J51" s="12"/>
      <c r="K51" s="12"/>
      <c r="L51" s="12">
        <v>10.0</v>
      </c>
      <c r="M51" s="12"/>
      <c r="N51" s="12"/>
      <c r="O51" s="12"/>
      <c r="P51" s="12"/>
      <c r="Q51" s="12"/>
      <c r="R51" s="12"/>
      <c r="S51" s="12"/>
      <c r="T51" s="18"/>
      <c r="U51" s="23"/>
      <c r="V51" s="19" t="s">
        <v>2249</v>
      </c>
      <c r="W51" s="12"/>
      <c r="X51" s="11"/>
      <c r="Y51" s="11"/>
      <c r="Z51" s="11"/>
      <c r="AA51" s="11"/>
      <c r="AB51" s="11"/>
    </row>
    <row r="52">
      <c r="A52" s="11"/>
      <c r="B52" s="12" t="s">
        <v>2250</v>
      </c>
      <c r="C52" s="12" t="s">
        <v>667</v>
      </c>
      <c r="D52" s="20">
        <f t="shared" si="6"/>
        <v>43.6</v>
      </c>
      <c r="E52" s="12">
        <v>25.0</v>
      </c>
      <c r="F52" s="12">
        <v>19.0</v>
      </c>
      <c r="G52" s="12"/>
      <c r="H52" s="12"/>
      <c r="I52" s="12"/>
      <c r="J52" s="12"/>
      <c r="K52" s="12">
        <v>14.0</v>
      </c>
      <c r="L52" s="12"/>
      <c r="M52" s="12"/>
      <c r="N52" s="12"/>
      <c r="O52" s="12"/>
      <c r="P52" s="12"/>
      <c r="Q52" s="12"/>
      <c r="R52" s="12">
        <v>1.0</v>
      </c>
      <c r="S52" s="12"/>
      <c r="T52" s="18" t="s">
        <v>668</v>
      </c>
      <c r="U52" s="28" t="s">
        <v>2251</v>
      </c>
      <c r="V52" s="19" t="s">
        <v>2252</v>
      </c>
      <c r="W52" s="12"/>
      <c r="X52" s="11"/>
      <c r="Y52" s="11"/>
      <c r="Z52" s="11"/>
      <c r="AA52" s="11"/>
      <c r="AB52" s="11"/>
    </row>
    <row r="53">
      <c r="B53" s="12" t="s">
        <v>2253</v>
      </c>
      <c r="C53" s="12" t="s">
        <v>2254</v>
      </c>
      <c r="D53" s="20">
        <f t="shared" si="6"/>
        <v>42.4</v>
      </c>
      <c r="E53" s="12">
        <v>18.0</v>
      </c>
      <c r="F53" s="12">
        <v>20.0</v>
      </c>
      <c r="G53" s="12"/>
      <c r="H53" s="12"/>
      <c r="I53" s="12">
        <v>12.0</v>
      </c>
      <c r="J53" s="12"/>
      <c r="K53" s="12"/>
      <c r="L53" s="12"/>
      <c r="M53" s="12"/>
      <c r="N53" s="12"/>
      <c r="O53" s="12"/>
      <c r="P53" s="12"/>
      <c r="Q53" s="12"/>
      <c r="R53" s="12">
        <v>1.0</v>
      </c>
      <c r="S53" s="12"/>
      <c r="T53" s="18" t="s">
        <v>768</v>
      </c>
      <c r="U53" s="28"/>
      <c r="V53" s="19" t="s">
        <v>2255</v>
      </c>
      <c r="W53" s="12"/>
      <c r="X53" s="11"/>
      <c r="Y53" s="11"/>
      <c r="Z53" s="11"/>
      <c r="AA53" s="11"/>
      <c r="AB53" s="11"/>
    </row>
    <row r="54">
      <c r="A54" s="11"/>
      <c r="B54" s="12" t="s">
        <v>2256</v>
      </c>
      <c r="C54" s="12" t="s">
        <v>1043</v>
      </c>
      <c r="D54" s="20">
        <f t="shared" si="6"/>
        <v>40.75</v>
      </c>
      <c r="E54" s="12">
        <v>26.0</v>
      </c>
      <c r="F54" s="12">
        <v>18.0</v>
      </c>
      <c r="G54" s="12"/>
      <c r="H54" s="12"/>
      <c r="I54" s="12">
        <v>11.0</v>
      </c>
      <c r="J54" s="12"/>
      <c r="K54" s="12"/>
      <c r="L54" s="12"/>
      <c r="M54" s="12"/>
      <c r="N54" s="12"/>
      <c r="O54" s="12">
        <v>23.0</v>
      </c>
      <c r="P54" s="12"/>
      <c r="Q54" s="12"/>
      <c r="R54" s="12"/>
      <c r="S54" s="12"/>
      <c r="T54" s="18"/>
      <c r="U54" s="28"/>
      <c r="V54" s="19" t="s">
        <v>2257</v>
      </c>
      <c r="W54" s="12"/>
      <c r="X54" s="11"/>
      <c r="Y54" s="11"/>
      <c r="Z54" s="11"/>
      <c r="AA54" s="11"/>
      <c r="AB54" s="11"/>
    </row>
    <row r="55">
      <c r="A55" s="11"/>
      <c r="B55" s="12" t="s">
        <v>2258</v>
      </c>
      <c r="C55" s="12" t="s">
        <v>2259</v>
      </c>
      <c r="D55" s="20">
        <f t="shared" si="6"/>
        <v>40.34</v>
      </c>
      <c r="E55" s="12">
        <v>21.0</v>
      </c>
      <c r="F55" s="12"/>
      <c r="G55" s="12">
        <v>12.0</v>
      </c>
      <c r="H55" s="12">
        <v>16.0</v>
      </c>
      <c r="I55" s="12">
        <v>9.0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8"/>
      <c r="U55" s="23"/>
      <c r="V55" s="31" t="s">
        <v>2260</v>
      </c>
      <c r="W55" s="12"/>
      <c r="X55" s="11"/>
      <c r="Y55" s="11"/>
      <c r="Z55" s="11"/>
      <c r="AA55" s="11"/>
      <c r="AB55" s="11"/>
    </row>
    <row r="56">
      <c r="A56" s="11"/>
      <c r="B56" s="12" t="s">
        <v>2261</v>
      </c>
      <c r="C56" s="12" t="s">
        <v>1850</v>
      </c>
      <c r="D56" s="20">
        <f t="shared" si="6"/>
        <v>39.9</v>
      </c>
      <c r="E56" s="12">
        <v>25.0</v>
      </c>
      <c r="F56" s="12">
        <v>22.0</v>
      </c>
      <c r="G56" s="12"/>
      <c r="H56" s="12"/>
      <c r="I56" s="12">
        <v>15.0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8"/>
      <c r="U56" s="28" t="s">
        <v>2262</v>
      </c>
      <c r="V56" s="19" t="s">
        <v>2263</v>
      </c>
      <c r="W56" s="12"/>
      <c r="X56" s="11"/>
      <c r="Y56" s="11"/>
      <c r="Z56" s="11"/>
      <c r="AA56" s="11"/>
      <c r="AB56" s="11"/>
    </row>
    <row r="57">
      <c r="A57" s="11"/>
      <c r="B57" s="12" t="s">
        <v>2265</v>
      </c>
      <c r="C57" s="12" t="s">
        <v>2266</v>
      </c>
      <c r="D57" s="20">
        <f t="shared" si="6"/>
        <v>33.46</v>
      </c>
      <c r="E57" s="12">
        <v>24.0</v>
      </c>
      <c r="F57" s="12"/>
      <c r="G57" s="12"/>
      <c r="H57" s="12"/>
      <c r="I57" s="12">
        <v>11.0</v>
      </c>
      <c r="J57" s="12">
        <v>11.0</v>
      </c>
      <c r="K57" s="12"/>
      <c r="L57" s="12"/>
      <c r="M57" s="12"/>
      <c r="N57" s="12"/>
      <c r="O57" s="12"/>
      <c r="P57" s="12"/>
      <c r="Q57" s="12"/>
      <c r="R57" s="12"/>
      <c r="S57" s="12"/>
      <c r="T57" s="18"/>
      <c r="U57" s="28" t="s">
        <v>2267</v>
      </c>
      <c r="V57" s="19" t="s">
        <v>2268</v>
      </c>
      <c r="W57" s="12"/>
      <c r="X57" s="11"/>
      <c r="Y57" s="11"/>
      <c r="Z57" s="11"/>
      <c r="AA57" s="11"/>
      <c r="AB57" s="11"/>
    </row>
    <row r="58">
      <c r="A58" s="2" t="s">
        <v>232</v>
      </c>
      <c r="B58" s="11"/>
      <c r="C58" s="11"/>
      <c r="D58" s="20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3"/>
      <c r="U58" s="13"/>
      <c r="V58" s="22"/>
      <c r="W58" s="11"/>
      <c r="X58" s="11"/>
      <c r="Y58" s="11"/>
      <c r="Z58" s="11"/>
      <c r="AA58" s="11"/>
    </row>
    <row r="59">
      <c r="A59" s="21"/>
      <c r="B59" s="12" t="s">
        <v>2270</v>
      </c>
      <c r="C59" s="12" t="s">
        <v>1295</v>
      </c>
      <c r="D59" s="20">
        <f t="shared" ref="D59:D66" si="7">ROUND((E59*1)+(F59*0.2)+(G59*0.5)+(H59*0.44)+(I59*0.7)+(J59*0.16)+(K59*0.2)+(L59*0.7)+(M59*0.6)+(N59*0.6)+(O59*0.15)+(P59*18)+(Q59*12)+(R59*12)+(S59*12), 2)</f>
        <v>77.6</v>
      </c>
      <c r="E59" s="12">
        <v>36.0</v>
      </c>
      <c r="F59" s="12"/>
      <c r="G59" s="12"/>
      <c r="H59" s="12"/>
      <c r="I59" s="12">
        <v>38.0</v>
      </c>
      <c r="J59" s="12"/>
      <c r="K59" s="12"/>
      <c r="L59" s="12"/>
      <c r="M59" s="12"/>
      <c r="N59" s="12">
        <v>25.0</v>
      </c>
      <c r="O59" s="12"/>
      <c r="P59" s="12"/>
      <c r="Q59" s="12"/>
      <c r="R59" s="12"/>
      <c r="S59" s="12"/>
      <c r="T59" s="18"/>
      <c r="U59" s="18"/>
      <c r="V59" s="19" t="s">
        <v>2274</v>
      </c>
      <c r="W59" s="11"/>
      <c r="X59" s="11"/>
      <c r="Y59" s="11"/>
      <c r="Z59" s="11"/>
      <c r="AA59" s="11"/>
    </row>
    <row r="60">
      <c r="A60" s="21"/>
      <c r="B60" s="12" t="s">
        <v>2276</v>
      </c>
      <c r="C60" s="12" t="s">
        <v>896</v>
      </c>
      <c r="D60" s="20">
        <f t="shared" si="7"/>
        <v>73.2</v>
      </c>
      <c r="E60" s="12">
        <v>30.0</v>
      </c>
      <c r="F60" s="12"/>
      <c r="G60" s="12"/>
      <c r="H60" s="12"/>
      <c r="I60" s="12">
        <v>20.0</v>
      </c>
      <c r="J60" s="12"/>
      <c r="K60" s="12">
        <v>26.0</v>
      </c>
      <c r="L60" s="12"/>
      <c r="M60" s="12"/>
      <c r="N60" s="12"/>
      <c r="O60" s="12"/>
      <c r="P60" s="12"/>
      <c r="Q60" s="12"/>
      <c r="R60" s="12">
        <v>1.0</v>
      </c>
      <c r="S60" s="12">
        <v>1.0</v>
      </c>
      <c r="T60" s="18" t="s">
        <v>2277</v>
      </c>
      <c r="U60" s="18"/>
      <c r="V60" s="19" t="s">
        <v>2278</v>
      </c>
      <c r="W60" s="11"/>
      <c r="X60" s="11"/>
      <c r="Y60" s="11"/>
      <c r="Z60" s="11"/>
      <c r="AA60" s="11"/>
    </row>
    <row r="61">
      <c r="A61" s="21"/>
      <c r="B61" s="12" t="s">
        <v>2279</v>
      </c>
      <c r="C61" s="12" t="s">
        <v>896</v>
      </c>
      <c r="D61" s="20">
        <f t="shared" si="7"/>
        <v>68.5</v>
      </c>
      <c r="E61" s="12">
        <v>27.0</v>
      </c>
      <c r="F61" s="12"/>
      <c r="G61" s="12"/>
      <c r="H61" s="12"/>
      <c r="I61" s="12">
        <v>25.0</v>
      </c>
      <c r="J61" s="12"/>
      <c r="K61" s="12"/>
      <c r="L61" s="12"/>
      <c r="M61" s="12"/>
      <c r="N61" s="12"/>
      <c r="O61" s="12"/>
      <c r="P61" s="12"/>
      <c r="Q61" s="12">
        <v>1.0</v>
      </c>
      <c r="R61" s="12"/>
      <c r="S61" s="12">
        <v>1.0</v>
      </c>
      <c r="T61" s="18" t="s">
        <v>2196</v>
      </c>
      <c r="U61" s="18"/>
      <c r="V61" s="19" t="s">
        <v>2280</v>
      </c>
      <c r="W61" s="11"/>
      <c r="X61" s="11"/>
      <c r="Y61" s="11"/>
      <c r="Z61" s="11"/>
      <c r="AA61" s="11"/>
    </row>
    <row r="62">
      <c r="A62" s="21" t="s">
        <v>43</v>
      </c>
      <c r="B62" s="12" t="s">
        <v>2281</v>
      </c>
      <c r="C62" s="12" t="s">
        <v>45</v>
      </c>
      <c r="D62" s="20">
        <f t="shared" si="7"/>
        <v>61.12</v>
      </c>
      <c r="E62" s="12">
        <v>34.0</v>
      </c>
      <c r="F62" s="12"/>
      <c r="G62" s="12">
        <v>24.0</v>
      </c>
      <c r="H62" s="12">
        <v>28.0</v>
      </c>
      <c r="I62" s="12"/>
      <c r="J62" s="12"/>
      <c r="K62" s="12">
        <v>14.0</v>
      </c>
      <c r="L62" s="12"/>
      <c r="M62" s="12"/>
      <c r="N62" s="12"/>
      <c r="O62" s="12"/>
      <c r="P62" s="12"/>
      <c r="Q62" s="12"/>
      <c r="R62" s="12"/>
      <c r="S62" s="12"/>
      <c r="T62" s="18"/>
      <c r="U62" s="18" t="s">
        <v>2190</v>
      </c>
      <c r="V62" s="19" t="s">
        <v>2282</v>
      </c>
      <c r="W62" s="11"/>
      <c r="X62" s="11"/>
      <c r="Y62" s="11"/>
      <c r="Z62" s="11"/>
      <c r="AA62" s="11"/>
    </row>
    <row r="63">
      <c r="A63" s="21"/>
      <c r="B63" s="12" t="s">
        <v>2285</v>
      </c>
      <c r="C63" s="12" t="s">
        <v>315</v>
      </c>
      <c r="D63" s="20">
        <f t="shared" si="7"/>
        <v>57.6</v>
      </c>
      <c r="E63" s="12">
        <v>36.0</v>
      </c>
      <c r="F63" s="12">
        <v>24.0</v>
      </c>
      <c r="G63" s="12"/>
      <c r="H63" s="12"/>
      <c r="I63" s="12">
        <v>24.0</v>
      </c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8"/>
      <c r="U63" s="18" t="s">
        <v>2286</v>
      </c>
      <c r="V63" s="19" t="s">
        <v>2287</v>
      </c>
      <c r="W63" s="11"/>
      <c r="X63" s="11"/>
      <c r="Y63" s="11"/>
      <c r="Z63" s="11"/>
      <c r="AA63" s="11"/>
    </row>
    <row r="64">
      <c r="A64" s="21"/>
      <c r="B64" s="12" t="s">
        <v>2288</v>
      </c>
      <c r="C64" s="12" t="s">
        <v>397</v>
      </c>
      <c r="D64" s="20">
        <f t="shared" si="7"/>
        <v>56.65</v>
      </c>
      <c r="E64" s="12">
        <v>35.0</v>
      </c>
      <c r="F64" s="12">
        <v>16.0</v>
      </c>
      <c r="G64" s="12"/>
      <c r="H64" s="12"/>
      <c r="I64" s="12">
        <v>18.0</v>
      </c>
      <c r="J64" s="12"/>
      <c r="K64" s="12"/>
      <c r="L64" s="12"/>
      <c r="M64" s="12"/>
      <c r="N64" s="12"/>
      <c r="O64" s="12">
        <v>39.0</v>
      </c>
      <c r="P64" s="12"/>
      <c r="Q64" s="12"/>
      <c r="R64" s="12"/>
      <c r="S64" s="12"/>
      <c r="T64" s="18"/>
      <c r="U64" s="18"/>
      <c r="V64" s="19" t="s">
        <v>2289</v>
      </c>
      <c r="W64" s="11"/>
      <c r="X64" s="11"/>
      <c r="Y64" s="11"/>
      <c r="Z64" s="11"/>
      <c r="AA64" s="11"/>
    </row>
    <row r="65">
      <c r="A65" s="20" t="s">
        <v>46</v>
      </c>
      <c r="B65" s="12" t="s">
        <v>2290</v>
      </c>
      <c r="C65" s="12" t="s">
        <v>463</v>
      </c>
      <c r="D65" s="20">
        <f t="shared" si="7"/>
        <v>55.54</v>
      </c>
      <c r="E65" s="12">
        <v>22.0</v>
      </c>
      <c r="F65" s="12"/>
      <c r="G65" s="12">
        <v>22.0</v>
      </c>
      <c r="H65" s="12">
        <v>21.0</v>
      </c>
      <c r="I65" s="12">
        <v>19.0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8"/>
      <c r="U65" s="18" t="s">
        <v>76</v>
      </c>
      <c r="V65" s="19" t="s">
        <v>2291</v>
      </c>
      <c r="W65" s="11"/>
      <c r="X65" s="11"/>
      <c r="Y65" s="11"/>
      <c r="Z65" s="11"/>
      <c r="AA65" s="11"/>
    </row>
    <row r="66">
      <c r="A66" s="21"/>
      <c r="B66" s="12" t="s">
        <v>2292</v>
      </c>
      <c r="C66" s="12" t="s">
        <v>374</v>
      </c>
      <c r="D66" s="20">
        <f t="shared" si="7"/>
        <v>54.5</v>
      </c>
      <c r="E66" s="12">
        <v>30.0</v>
      </c>
      <c r="F66" s="12"/>
      <c r="G66" s="12"/>
      <c r="H66" s="12"/>
      <c r="I66" s="12">
        <v>35.0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8"/>
      <c r="U66" s="18" t="s">
        <v>2293</v>
      </c>
      <c r="V66" s="19" t="s">
        <v>2294</v>
      </c>
      <c r="W66" s="11"/>
      <c r="X66" s="11"/>
      <c r="Y66" s="11"/>
      <c r="Z66" s="11"/>
      <c r="AA66" s="11"/>
    </row>
    <row r="67">
      <c r="A67" s="2" t="s">
        <v>261</v>
      </c>
      <c r="B67" s="11"/>
      <c r="C67" s="11"/>
      <c r="D67" s="20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3"/>
      <c r="U67" s="13"/>
      <c r="V67" s="32"/>
      <c r="W67" s="11"/>
      <c r="X67" s="11"/>
      <c r="Y67" s="11"/>
      <c r="Z67" s="11"/>
      <c r="AA67" s="11"/>
    </row>
    <row r="68">
      <c r="A68" s="11"/>
      <c r="B68" s="12" t="s">
        <v>2295</v>
      </c>
      <c r="C68" s="12" t="s">
        <v>299</v>
      </c>
      <c r="D68" s="20">
        <f t="shared" ref="D68:D74" si="8">ROUND((E68*1)+(F68*0.2)+(G68*0.5)+(H68*0.44)+(I68*0.7)+(J68*0.16)+(K68*0.2)+(L68*0.7)+(M68*0.6)+(N68*0.6)+(O68*0.15)+(P68*18)+(Q68*12)+(R68*12)+(S68*12), 2)</f>
        <v>83.2</v>
      </c>
      <c r="E68" s="12">
        <v>37.0</v>
      </c>
      <c r="F68" s="12"/>
      <c r="G68" s="12">
        <v>22.0</v>
      </c>
      <c r="H68" s="12">
        <v>20.0</v>
      </c>
      <c r="I68" s="12">
        <v>24.0</v>
      </c>
      <c r="J68" s="12"/>
      <c r="K68" s="12"/>
      <c r="L68" s="12"/>
      <c r="M68" s="12"/>
      <c r="N68" s="12">
        <v>16.0</v>
      </c>
      <c r="O68" s="12"/>
      <c r="P68" s="12"/>
      <c r="Q68" s="12"/>
      <c r="R68" s="12"/>
      <c r="S68" s="12"/>
      <c r="T68" s="18"/>
      <c r="U68" s="18"/>
      <c r="V68" s="19" t="s">
        <v>2297</v>
      </c>
      <c r="W68" s="11"/>
      <c r="X68" s="11"/>
      <c r="Y68" s="11"/>
      <c r="Z68" s="11"/>
      <c r="AA68" s="11"/>
    </row>
    <row r="69">
      <c r="A69" s="11"/>
      <c r="B69" s="12" t="s">
        <v>2298</v>
      </c>
      <c r="C69" s="12" t="s">
        <v>321</v>
      </c>
      <c r="D69" s="20">
        <f t="shared" si="8"/>
        <v>80.2</v>
      </c>
      <c r="E69" s="12">
        <v>33.0</v>
      </c>
      <c r="F69" s="12">
        <v>17.0</v>
      </c>
      <c r="G69" s="12"/>
      <c r="H69" s="12"/>
      <c r="I69" s="12">
        <v>18.0</v>
      </c>
      <c r="J69" s="12"/>
      <c r="K69" s="12"/>
      <c r="L69" s="12"/>
      <c r="M69" s="12"/>
      <c r="N69" s="12">
        <v>12.0</v>
      </c>
      <c r="O69" s="12"/>
      <c r="P69" s="12"/>
      <c r="Q69" s="12">
        <v>1.0</v>
      </c>
      <c r="R69" s="12">
        <v>1.0</v>
      </c>
      <c r="S69" s="12"/>
      <c r="T69" s="18" t="s">
        <v>586</v>
      </c>
      <c r="U69" s="18"/>
      <c r="V69" s="19" t="s">
        <v>2300</v>
      </c>
      <c r="W69" s="11"/>
      <c r="X69" s="11"/>
      <c r="Y69" s="11"/>
      <c r="Z69" s="11"/>
      <c r="AA69" s="11"/>
    </row>
    <row r="70">
      <c r="A70" s="11"/>
      <c r="B70" s="12" t="s">
        <v>2301</v>
      </c>
      <c r="C70" s="12" t="s">
        <v>712</v>
      </c>
      <c r="D70" s="20">
        <f t="shared" si="8"/>
        <v>65.75</v>
      </c>
      <c r="E70" s="12">
        <v>33.0</v>
      </c>
      <c r="F70" s="12"/>
      <c r="G70" s="12"/>
      <c r="H70" s="12"/>
      <c r="I70" s="12">
        <v>20.0</v>
      </c>
      <c r="J70" s="12"/>
      <c r="K70" s="12"/>
      <c r="L70" s="12"/>
      <c r="M70" s="12"/>
      <c r="N70" s="12">
        <v>24.0</v>
      </c>
      <c r="O70" s="12">
        <v>29.0</v>
      </c>
      <c r="P70" s="12"/>
      <c r="Q70" s="12"/>
      <c r="R70" s="12"/>
      <c r="S70" s="12"/>
      <c r="T70" s="18"/>
      <c r="U70" s="18"/>
      <c r="V70" s="19" t="s">
        <v>2302</v>
      </c>
      <c r="W70" s="11"/>
      <c r="X70" s="11"/>
      <c r="Y70" s="11"/>
      <c r="Z70" s="11"/>
      <c r="AA70" s="11"/>
    </row>
    <row r="71">
      <c r="A71" s="11"/>
      <c r="B71" s="12" t="s">
        <v>2304</v>
      </c>
      <c r="C71" s="12" t="s">
        <v>1357</v>
      </c>
      <c r="D71" s="20">
        <f t="shared" si="8"/>
        <v>65.42</v>
      </c>
      <c r="E71" s="12">
        <v>30.0</v>
      </c>
      <c r="F71" s="12"/>
      <c r="G71" s="12">
        <v>14.0</v>
      </c>
      <c r="H71" s="12">
        <v>28.0</v>
      </c>
      <c r="I71" s="12">
        <v>23.0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8"/>
      <c r="U71" s="18"/>
      <c r="V71" s="19" t="s">
        <v>2305</v>
      </c>
      <c r="W71" s="11"/>
      <c r="X71" s="11"/>
      <c r="Y71" s="11"/>
      <c r="Z71" s="11"/>
      <c r="AA71" s="11"/>
    </row>
    <row r="72">
      <c r="A72" s="11"/>
      <c r="B72" s="12" t="s">
        <v>2308</v>
      </c>
      <c r="C72" s="12" t="s">
        <v>1043</v>
      </c>
      <c r="D72" s="20">
        <f t="shared" si="8"/>
        <v>63.3</v>
      </c>
      <c r="E72" s="12">
        <v>31.0</v>
      </c>
      <c r="F72" s="12">
        <v>26.0</v>
      </c>
      <c r="G72" s="12">
        <v>22.0</v>
      </c>
      <c r="H72" s="12"/>
      <c r="I72" s="12">
        <v>23.0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8"/>
      <c r="U72" s="18"/>
      <c r="V72" s="19" t="s">
        <v>2309</v>
      </c>
      <c r="W72" s="11"/>
      <c r="X72" s="11"/>
      <c r="Y72" s="11"/>
      <c r="Z72" s="11"/>
      <c r="AA72" s="11"/>
    </row>
    <row r="73">
      <c r="A73" s="11"/>
      <c r="B73" s="12" t="s">
        <v>2310</v>
      </c>
      <c r="C73" s="12" t="s">
        <v>2311</v>
      </c>
      <c r="D73" s="20">
        <f t="shared" si="8"/>
        <v>56.52</v>
      </c>
      <c r="E73" s="12">
        <v>30.0</v>
      </c>
      <c r="F73" s="12"/>
      <c r="G73" s="12">
        <v>16.0</v>
      </c>
      <c r="H73" s="12">
        <v>23.0</v>
      </c>
      <c r="I73" s="12">
        <v>12.0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8"/>
      <c r="U73" s="18"/>
      <c r="V73" s="19" t="s">
        <v>2312</v>
      </c>
      <c r="W73" s="11"/>
      <c r="X73" s="11"/>
      <c r="Y73" s="11"/>
      <c r="Z73" s="11"/>
      <c r="AA73" s="11"/>
    </row>
    <row r="74">
      <c r="A74" s="11"/>
      <c r="B74" s="12" t="s">
        <v>2313</v>
      </c>
      <c r="C74" s="12" t="s">
        <v>2206</v>
      </c>
      <c r="D74" s="20">
        <f t="shared" si="8"/>
        <v>55.2</v>
      </c>
      <c r="E74" s="12">
        <v>39.0</v>
      </c>
      <c r="F74" s="12">
        <v>18.0</v>
      </c>
      <c r="G74" s="12"/>
      <c r="H74" s="12"/>
      <c r="I74" s="12">
        <v>18.0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8"/>
      <c r="U74" s="18"/>
      <c r="V74" s="19" t="s">
        <v>2314</v>
      </c>
      <c r="W74" s="11"/>
      <c r="X74" s="11"/>
      <c r="Y74" s="11"/>
      <c r="Z74" s="11"/>
      <c r="AA74" s="11"/>
    </row>
    <row r="75">
      <c r="A75" s="2" t="s">
        <v>283</v>
      </c>
      <c r="B75" s="11"/>
      <c r="C75" s="11"/>
      <c r="D75" s="20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3"/>
      <c r="U75" s="13"/>
      <c r="V75" s="22"/>
      <c r="W75" s="11"/>
      <c r="X75" s="11"/>
      <c r="Y75" s="11"/>
      <c r="Z75" s="11"/>
      <c r="AA75" s="11"/>
    </row>
    <row r="76">
      <c r="A76" s="21"/>
      <c r="B76" s="12" t="s">
        <v>2315</v>
      </c>
      <c r="C76" s="12" t="s">
        <v>448</v>
      </c>
      <c r="D76" s="20">
        <f t="shared" ref="D76:D82" si="9">ROUND((E76*1)+(F76*0.2)+(G76*0.5)+(H76*0.44)+(I76*0.7)+(J76*0.16)+(K76*0.2)+(L76*0.7)+(M76*0.6)+(N76*0.6)+(O76*0.15)+(P76*18)+(Q76*12)+(R76*12)+(S76*12), 2)</f>
        <v>113.3</v>
      </c>
      <c r="E76" s="12">
        <v>57.0</v>
      </c>
      <c r="F76" s="12"/>
      <c r="G76" s="12"/>
      <c r="H76" s="12"/>
      <c r="I76" s="12">
        <v>18.0</v>
      </c>
      <c r="J76" s="12"/>
      <c r="K76" s="12"/>
      <c r="L76" s="12">
        <v>11.0</v>
      </c>
      <c r="M76" s="12"/>
      <c r="N76" s="12"/>
      <c r="O76" s="12"/>
      <c r="P76" s="12"/>
      <c r="Q76" s="12">
        <v>1.0</v>
      </c>
      <c r="R76" s="12">
        <v>1.0</v>
      </c>
      <c r="S76" s="12">
        <v>1.0</v>
      </c>
      <c r="T76" s="18" t="s">
        <v>2316</v>
      </c>
      <c r="U76" s="28"/>
      <c r="V76" s="19" t="s">
        <v>2317</v>
      </c>
      <c r="W76" s="12"/>
      <c r="X76" s="11"/>
      <c r="Y76" s="11"/>
      <c r="Z76" s="11"/>
      <c r="AA76" s="11"/>
      <c r="AB76" s="11"/>
    </row>
    <row r="77">
      <c r="A77" s="82"/>
      <c r="B77" s="12" t="s">
        <v>2320</v>
      </c>
      <c r="C77" s="12" t="s">
        <v>896</v>
      </c>
      <c r="D77" s="20">
        <f t="shared" si="9"/>
        <v>98.1</v>
      </c>
      <c r="E77" s="12">
        <v>39.0</v>
      </c>
      <c r="F77" s="12"/>
      <c r="G77" s="12"/>
      <c r="H77" s="12"/>
      <c r="I77" s="12">
        <v>33.0</v>
      </c>
      <c r="J77" s="12"/>
      <c r="K77" s="12"/>
      <c r="L77" s="12"/>
      <c r="M77" s="12"/>
      <c r="N77" s="12"/>
      <c r="O77" s="12"/>
      <c r="P77" s="12"/>
      <c r="Q77" s="12">
        <v>1.0</v>
      </c>
      <c r="R77" s="12">
        <v>1.0</v>
      </c>
      <c r="S77" s="12">
        <v>1.0</v>
      </c>
      <c r="T77" s="18" t="s">
        <v>626</v>
      </c>
      <c r="U77" s="28"/>
      <c r="V77" s="19" t="s">
        <v>2321</v>
      </c>
      <c r="W77" s="12"/>
      <c r="X77" s="11"/>
      <c r="Y77" s="11"/>
      <c r="Z77" s="11"/>
      <c r="AA77" s="11"/>
      <c r="AB77" s="11"/>
    </row>
    <row r="78">
      <c r="A78" s="82"/>
      <c r="B78" s="12" t="s">
        <v>2322</v>
      </c>
      <c r="C78" s="12" t="s">
        <v>463</v>
      </c>
      <c r="D78" s="20">
        <f t="shared" si="9"/>
        <v>95.5</v>
      </c>
      <c r="E78" s="12">
        <v>37.0</v>
      </c>
      <c r="F78" s="12">
        <v>25.0</v>
      </c>
      <c r="G78" s="12"/>
      <c r="H78" s="12"/>
      <c r="I78" s="12">
        <v>25.0</v>
      </c>
      <c r="J78" s="12"/>
      <c r="K78" s="12"/>
      <c r="L78" s="12"/>
      <c r="M78" s="12"/>
      <c r="N78" s="12"/>
      <c r="O78" s="12"/>
      <c r="P78" s="12"/>
      <c r="Q78" s="12">
        <v>1.0</v>
      </c>
      <c r="R78" s="12">
        <v>1.0</v>
      </c>
      <c r="S78" s="12">
        <v>1.0</v>
      </c>
      <c r="T78" s="18" t="s">
        <v>2316</v>
      </c>
      <c r="U78" s="18"/>
      <c r="V78" s="19" t="s">
        <v>2324</v>
      </c>
      <c r="W78" s="11"/>
      <c r="X78" s="11"/>
      <c r="Y78" s="11"/>
      <c r="Z78" s="11"/>
      <c r="AA78" s="11"/>
    </row>
    <row r="79">
      <c r="A79" s="21" t="s">
        <v>43</v>
      </c>
      <c r="B79" s="12" t="s">
        <v>2326</v>
      </c>
      <c r="C79" s="12" t="s">
        <v>45</v>
      </c>
      <c r="D79" s="20">
        <f t="shared" si="9"/>
        <v>90.18</v>
      </c>
      <c r="E79" s="12">
        <v>57.0</v>
      </c>
      <c r="F79" s="12"/>
      <c r="G79" s="12">
        <v>21.0</v>
      </c>
      <c r="H79" s="12">
        <v>37.0</v>
      </c>
      <c r="I79" s="12"/>
      <c r="J79" s="12"/>
      <c r="K79" s="12">
        <v>32.0</v>
      </c>
      <c r="L79" s="12"/>
      <c r="M79" s="12"/>
      <c r="N79" s="12"/>
      <c r="O79" s="12"/>
      <c r="P79" s="12"/>
      <c r="Q79" s="12"/>
      <c r="R79" s="12"/>
      <c r="S79" s="12"/>
      <c r="T79" s="18"/>
      <c r="U79" s="18" t="s">
        <v>2327</v>
      </c>
      <c r="V79" s="19" t="s">
        <v>2328</v>
      </c>
      <c r="W79" s="11"/>
      <c r="X79" s="11"/>
      <c r="Y79" s="11"/>
      <c r="Z79" s="11"/>
      <c r="AA79" s="11"/>
    </row>
    <row r="80">
      <c r="A80" s="82"/>
      <c r="B80" s="12" t="s">
        <v>2329</v>
      </c>
      <c r="C80" s="12" t="s">
        <v>193</v>
      </c>
      <c r="D80" s="20">
        <f t="shared" si="9"/>
        <v>87.2</v>
      </c>
      <c r="E80" s="12">
        <v>42.0</v>
      </c>
      <c r="F80" s="12"/>
      <c r="G80" s="12">
        <v>23.0</v>
      </c>
      <c r="H80" s="12"/>
      <c r="I80" s="12">
        <v>31.0</v>
      </c>
      <c r="J80" s="12"/>
      <c r="K80" s="12"/>
      <c r="L80" s="12"/>
      <c r="M80" s="12">
        <v>20.0</v>
      </c>
      <c r="N80" s="12"/>
      <c r="O80" s="12"/>
      <c r="P80" s="12"/>
      <c r="Q80" s="12"/>
      <c r="R80" s="12"/>
      <c r="S80" s="12"/>
      <c r="T80" s="18"/>
      <c r="U80" s="28"/>
      <c r="V80" s="19" t="s">
        <v>2330</v>
      </c>
      <c r="W80" s="12"/>
      <c r="X80" s="11"/>
      <c r="Y80" s="11"/>
      <c r="Z80" s="11"/>
      <c r="AA80" s="11"/>
      <c r="AB80" s="11"/>
    </row>
    <row r="81">
      <c r="A81" s="21" t="s">
        <v>46</v>
      </c>
      <c r="B81" s="12" t="s">
        <v>2331</v>
      </c>
      <c r="C81" s="12" t="s">
        <v>64</v>
      </c>
      <c r="D81" s="20">
        <f t="shared" si="9"/>
        <v>69.52</v>
      </c>
      <c r="E81" s="12">
        <v>27.0</v>
      </c>
      <c r="F81" s="12"/>
      <c r="G81" s="12">
        <v>24.0</v>
      </c>
      <c r="H81" s="12">
        <v>28.0</v>
      </c>
      <c r="I81" s="12">
        <v>26.0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8"/>
      <c r="U81" s="28" t="s">
        <v>76</v>
      </c>
      <c r="V81" s="19" t="s">
        <v>2332</v>
      </c>
      <c r="W81" s="12"/>
      <c r="X81" s="11"/>
      <c r="Y81" s="11"/>
      <c r="Z81" s="11"/>
      <c r="AA81" s="11"/>
      <c r="AB81" s="11"/>
    </row>
    <row r="82">
      <c r="A82" s="21"/>
      <c r="B82" s="12" t="s">
        <v>2333</v>
      </c>
      <c r="C82" s="12" t="s">
        <v>2334</v>
      </c>
      <c r="D82" s="20">
        <f t="shared" si="9"/>
        <v>62.5</v>
      </c>
      <c r="E82" s="12">
        <v>27.0</v>
      </c>
      <c r="F82" s="12"/>
      <c r="G82" s="12">
        <v>18.0</v>
      </c>
      <c r="H82" s="12">
        <v>30.0</v>
      </c>
      <c r="I82" s="12">
        <v>19.0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8"/>
      <c r="U82" s="18" t="s">
        <v>2335</v>
      </c>
      <c r="V82" s="19" t="s">
        <v>2336</v>
      </c>
      <c r="W82" s="11"/>
      <c r="X82" s="11"/>
      <c r="Y82" s="11"/>
      <c r="Z82" s="11"/>
      <c r="AA82" s="11"/>
    </row>
    <row r="83">
      <c r="A83" s="2" t="s">
        <v>313</v>
      </c>
      <c r="B83" s="11"/>
      <c r="C83" s="11"/>
      <c r="D83" s="20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3"/>
      <c r="U83" s="13"/>
      <c r="V83" s="22"/>
      <c r="W83" s="11"/>
      <c r="X83" s="11"/>
      <c r="Y83" s="11"/>
      <c r="Z83" s="11"/>
      <c r="AA83" s="11"/>
    </row>
    <row r="84">
      <c r="A84" s="82"/>
      <c r="B84" s="12" t="s">
        <v>2337</v>
      </c>
      <c r="C84" s="12" t="s">
        <v>958</v>
      </c>
      <c r="D84" s="20">
        <f t="shared" ref="D84:D91" si="10">ROUND((E84*1)+(F84*0.2)+(G84*0.5)+(H84*0.44)+(I84*0.7)+(J84*0.16)+(K84*0.2)+(L84*0.7)+(M84*0.6)+(N84*0.6)+(O84*0.15)+(P84*18)+(Q84*12)+(R84*12)+(S84*12), 2)</f>
        <v>75.42</v>
      </c>
      <c r="E84" s="12">
        <v>34.0</v>
      </c>
      <c r="F84" s="12"/>
      <c r="G84" s="12">
        <v>26.0</v>
      </c>
      <c r="H84" s="12">
        <v>28.0</v>
      </c>
      <c r="I84" s="12">
        <v>23.0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8"/>
      <c r="U84" s="18"/>
      <c r="V84" s="19" t="s">
        <v>2338</v>
      </c>
      <c r="W84" s="11"/>
      <c r="X84" s="11"/>
      <c r="Y84" s="11"/>
      <c r="Z84" s="11"/>
      <c r="AA84" s="11"/>
    </row>
    <row r="85">
      <c r="A85" s="82"/>
      <c r="B85" s="12" t="s">
        <v>2339</v>
      </c>
      <c r="C85" s="12" t="s">
        <v>141</v>
      </c>
      <c r="D85" s="20">
        <f t="shared" si="10"/>
        <v>68.7</v>
      </c>
      <c r="E85" s="12">
        <v>27.0</v>
      </c>
      <c r="F85" s="12">
        <v>22.0</v>
      </c>
      <c r="G85" s="12"/>
      <c r="H85" s="12"/>
      <c r="I85" s="12">
        <v>19.0</v>
      </c>
      <c r="J85" s="12"/>
      <c r="K85" s="12"/>
      <c r="L85" s="12"/>
      <c r="M85" s="12"/>
      <c r="N85" s="12"/>
      <c r="O85" s="12"/>
      <c r="P85" s="12"/>
      <c r="Q85" s="12"/>
      <c r="R85" s="12">
        <v>1.0</v>
      </c>
      <c r="S85" s="12">
        <v>1.0</v>
      </c>
      <c r="T85" s="18" t="s">
        <v>2193</v>
      </c>
      <c r="U85" s="18"/>
      <c r="V85" s="19" t="s">
        <v>2341</v>
      </c>
      <c r="W85" s="11"/>
      <c r="X85" s="11"/>
      <c r="Y85" s="11"/>
      <c r="Z85" s="11"/>
      <c r="AA85" s="11"/>
    </row>
    <row r="86">
      <c r="A86" s="82"/>
      <c r="B86" s="12" t="s">
        <v>2343</v>
      </c>
      <c r="C86" s="12" t="s">
        <v>442</v>
      </c>
      <c r="D86" s="20">
        <f t="shared" si="10"/>
        <v>66.1</v>
      </c>
      <c r="E86" s="12">
        <v>33.0</v>
      </c>
      <c r="F86" s="12">
        <v>29.0</v>
      </c>
      <c r="G86" s="12">
        <v>21.0</v>
      </c>
      <c r="H86" s="12"/>
      <c r="I86" s="12">
        <v>24.0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8"/>
      <c r="U86" s="18"/>
      <c r="V86" s="19" t="s">
        <v>2344</v>
      </c>
      <c r="W86" s="11"/>
      <c r="X86" s="11"/>
      <c r="Y86" s="11"/>
      <c r="Z86" s="11"/>
      <c r="AA86" s="11"/>
    </row>
    <row r="87">
      <c r="A87" s="82"/>
      <c r="B87" s="12" t="s">
        <v>2345</v>
      </c>
      <c r="C87" s="12" t="s">
        <v>1120</v>
      </c>
      <c r="D87" s="20">
        <f t="shared" si="10"/>
        <v>64.15</v>
      </c>
      <c r="E87" s="12">
        <v>22.0</v>
      </c>
      <c r="F87" s="12"/>
      <c r="G87" s="12"/>
      <c r="H87" s="12"/>
      <c r="I87" s="12">
        <v>21.0</v>
      </c>
      <c r="J87" s="12"/>
      <c r="K87" s="12"/>
      <c r="L87" s="12"/>
      <c r="M87" s="12"/>
      <c r="N87" s="12"/>
      <c r="O87" s="12">
        <v>23.0</v>
      </c>
      <c r="P87" s="12"/>
      <c r="Q87" s="12"/>
      <c r="R87" s="12">
        <v>1.0</v>
      </c>
      <c r="S87" s="12">
        <v>1.0</v>
      </c>
      <c r="T87" s="18" t="s">
        <v>171</v>
      </c>
      <c r="U87" s="18"/>
      <c r="V87" s="19" t="s">
        <v>2346</v>
      </c>
      <c r="W87" s="11"/>
      <c r="X87" s="11"/>
      <c r="Y87" s="11"/>
      <c r="Z87" s="11"/>
      <c r="AA87" s="11"/>
    </row>
    <row r="88">
      <c r="A88" s="82"/>
      <c r="B88" s="12" t="s">
        <v>2348</v>
      </c>
      <c r="C88" s="12" t="s">
        <v>256</v>
      </c>
      <c r="D88" s="20">
        <f t="shared" si="10"/>
        <v>60.8</v>
      </c>
      <c r="E88" s="12">
        <v>30.0</v>
      </c>
      <c r="F88" s="12">
        <v>34.0</v>
      </c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>
        <v>2.0</v>
      </c>
      <c r="S88" s="12"/>
      <c r="T88" s="18" t="s">
        <v>2349</v>
      </c>
      <c r="U88" s="18"/>
      <c r="V88" s="19" t="s">
        <v>2350</v>
      </c>
      <c r="W88" s="11"/>
      <c r="X88" s="11"/>
      <c r="Y88" s="11"/>
      <c r="Z88" s="11"/>
      <c r="AA88" s="11"/>
    </row>
    <row r="89">
      <c r="A89" s="82"/>
      <c r="B89" s="12" t="s">
        <v>2352</v>
      </c>
      <c r="C89" s="12" t="s">
        <v>2003</v>
      </c>
      <c r="D89" s="20">
        <f t="shared" si="10"/>
        <v>57.2</v>
      </c>
      <c r="E89" s="12">
        <v>25.0</v>
      </c>
      <c r="F89" s="12"/>
      <c r="G89" s="12"/>
      <c r="H89" s="12"/>
      <c r="I89" s="12">
        <v>18.0</v>
      </c>
      <c r="J89" s="12"/>
      <c r="K89" s="12"/>
      <c r="L89" s="12">
        <v>28.0</v>
      </c>
      <c r="M89" s="12"/>
      <c r="N89" s="12"/>
      <c r="O89" s="12"/>
      <c r="P89" s="12"/>
      <c r="Q89" s="12"/>
      <c r="R89" s="12"/>
      <c r="S89" s="12"/>
      <c r="T89" s="18"/>
      <c r="U89" s="18"/>
      <c r="V89" s="19" t="s">
        <v>2353</v>
      </c>
      <c r="W89" s="11"/>
      <c r="X89" s="11"/>
      <c r="Y89" s="11"/>
      <c r="Z89" s="11"/>
      <c r="AA89" s="11"/>
    </row>
    <row r="90">
      <c r="A90" s="82"/>
      <c r="B90" s="12" t="s">
        <v>2354</v>
      </c>
      <c r="C90" s="12" t="s">
        <v>2045</v>
      </c>
      <c r="D90" s="20">
        <f t="shared" si="10"/>
        <v>55.4</v>
      </c>
      <c r="E90" s="12">
        <v>42.0</v>
      </c>
      <c r="F90" s="12">
        <v>11.0</v>
      </c>
      <c r="G90" s="12"/>
      <c r="H90" s="12"/>
      <c r="I90" s="12">
        <v>16.0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8"/>
      <c r="U90" s="18"/>
      <c r="V90" s="19" t="s">
        <v>2355</v>
      </c>
      <c r="W90" s="11"/>
      <c r="X90" s="11"/>
      <c r="Y90" s="11"/>
      <c r="Z90" s="11"/>
      <c r="AA90" s="11"/>
    </row>
    <row r="91">
      <c r="A91" s="82"/>
      <c r="B91" s="12" t="s">
        <v>2356</v>
      </c>
      <c r="C91" s="12" t="s">
        <v>2357</v>
      </c>
      <c r="D91" s="20">
        <f t="shared" si="10"/>
        <v>44.14</v>
      </c>
      <c r="E91" s="12">
        <v>21.0</v>
      </c>
      <c r="F91" s="12"/>
      <c r="G91" s="12">
        <v>14.0</v>
      </c>
      <c r="H91" s="12">
        <v>16.0</v>
      </c>
      <c r="I91" s="12">
        <v>13.0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8"/>
      <c r="U91" s="18"/>
      <c r="V91" s="19" t="s">
        <v>2358</v>
      </c>
      <c r="W91" s="11"/>
      <c r="X91" s="11"/>
      <c r="Y91" s="11"/>
      <c r="Z91" s="11"/>
      <c r="AA91" s="11"/>
    </row>
    <row r="92">
      <c r="A92" s="2" t="s">
        <v>333</v>
      </c>
      <c r="B92" s="11"/>
      <c r="C92" s="11"/>
      <c r="D92" s="20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3"/>
      <c r="U92" s="13"/>
      <c r="V92" s="22"/>
      <c r="W92" s="11"/>
      <c r="X92" s="11"/>
      <c r="Y92" s="11"/>
      <c r="Z92" s="11"/>
      <c r="AA92" s="11"/>
    </row>
    <row r="93">
      <c r="A93" s="11"/>
      <c r="B93" s="12" t="s">
        <v>2359</v>
      </c>
      <c r="C93" s="12" t="s">
        <v>96</v>
      </c>
      <c r="D93" s="20">
        <f t="shared" ref="D93:D104" si="11">ROUND((E93*1)+(F93*0.2)+(G93*0.5)+(H93*0.44)+(I93*0.7)+(J93*0.16)+(K93*0.2)+(L93*0.7)+(M93*0.6)+(N93*0.6)+(O93*0.15)+(P93*18)+(Q93*12)+(R93*12)+(S93*12), 2)</f>
        <v>54.2</v>
      </c>
      <c r="E93" s="12">
        <v>36.0</v>
      </c>
      <c r="F93" s="12"/>
      <c r="G93" s="12"/>
      <c r="H93" s="12"/>
      <c r="I93" s="12">
        <v>26.0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8"/>
      <c r="U93" s="18"/>
      <c r="V93" s="19" t="s">
        <v>2360</v>
      </c>
      <c r="W93" s="11"/>
      <c r="X93" s="11"/>
      <c r="Y93" s="11"/>
      <c r="Z93" s="11"/>
      <c r="AA93" s="11"/>
    </row>
    <row r="94">
      <c r="A94" s="11"/>
      <c r="B94" s="12" t="s">
        <v>2361</v>
      </c>
      <c r="C94" s="12" t="s">
        <v>55</v>
      </c>
      <c r="D94" s="20">
        <f t="shared" si="11"/>
        <v>51.3</v>
      </c>
      <c r="E94" s="12">
        <v>24.0</v>
      </c>
      <c r="F94" s="12"/>
      <c r="G94" s="12"/>
      <c r="H94" s="12"/>
      <c r="I94" s="12">
        <v>20.0</v>
      </c>
      <c r="J94" s="12"/>
      <c r="K94" s="12"/>
      <c r="L94" s="12">
        <v>19.0</v>
      </c>
      <c r="M94" s="12"/>
      <c r="N94" s="12"/>
      <c r="O94" s="12"/>
      <c r="P94" s="12"/>
      <c r="Q94" s="12"/>
      <c r="R94" s="12"/>
      <c r="S94" s="12"/>
      <c r="T94" s="18"/>
      <c r="U94" s="18"/>
      <c r="V94" s="19" t="s">
        <v>2362</v>
      </c>
      <c r="W94" s="11"/>
      <c r="X94" s="11"/>
      <c r="Y94" s="11"/>
      <c r="Z94" s="11"/>
      <c r="AA94" s="11"/>
    </row>
    <row r="95">
      <c r="A95" s="11"/>
      <c r="B95" s="12" t="s">
        <v>2365</v>
      </c>
      <c r="C95" s="12" t="s">
        <v>98</v>
      </c>
      <c r="D95" s="20">
        <f t="shared" si="11"/>
        <v>46.4</v>
      </c>
      <c r="E95" s="12">
        <v>31.0</v>
      </c>
      <c r="F95" s="12"/>
      <c r="G95" s="12"/>
      <c r="H95" s="12"/>
      <c r="I95" s="12">
        <v>22.0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8"/>
      <c r="U95" s="18" t="s">
        <v>2366</v>
      </c>
      <c r="V95" s="19" t="s">
        <v>2367</v>
      </c>
      <c r="W95" s="11"/>
      <c r="X95" s="11"/>
      <c r="Y95" s="11"/>
      <c r="Z95" s="11"/>
      <c r="AA95" s="11"/>
    </row>
    <row r="96">
      <c r="A96" s="11"/>
      <c r="B96" s="12" t="s">
        <v>2368</v>
      </c>
      <c r="C96" s="12" t="s">
        <v>2369</v>
      </c>
      <c r="D96" s="20">
        <f t="shared" si="11"/>
        <v>46.36</v>
      </c>
      <c r="E96" s="12">
        <v>34.0</v>
      </c>
      <c r="F96" s="12"/>
      <c r="G96" s="12">
        <v>6.0</v>
      </c>
      <c r="H96" s="12"/>
      <c r="I96" s="12">
        <v>12.0</v>
      </c>
      <c r="J96" s="12">
        <v>6.0</v>
      </c>
      <c r="K96" s="12"/>
      <c r="L96" s="12"/>
      <c r="M96" s="12"/>
      <c r="N96" s="12"/>
      <c r="O96" s="12"/>
      <c r="P96" s="12"/>
      <c r="Q96" s="12"/>
      <c r="R96" s="12"/>
      <c r="S96" s="12"/>
      <c r="T96" s="18"/>
      <c r="U96" s="18"/>
      <c r="V96" s="19" t="s">
        <v>2370</v>
      </c>
      <c r="W96" s="11"/>
      <c r="X96" s="11"/>
      <c r="Y96" s="11"/>
      <c r="Z96" s="11"/>
      <c r="AA96" s="11"/>
    </row>
    <row r="97">
      <c r="A97" s="11"/>
      <c r="B97" s="12" t="s">
        <v>2371</v>
      </c>
      <c r="C97" s="12" t="s">
        <v>318</v>
      </c>
      <c r="D97" s="20">
        <f t="shared" si="11"/>
        <v>44.96</v>
      </c>
      <c r="E97" s="12">
        <v>27.0</v>
      </c>
      <c r="F97" s="12"/>
      <c r="G97" s="12"/>
      <c r="H97" s="12"/>
      <c r="I97" s="12">
        <v>22.0</v>
      </c>
      <c r="J97" s="12">
        <v>16.0</v>
      </c>
      <c r="K97" s="12"/>
      <c r="L97" s="12"/>
      <c r="M97" s="12"/>
      <c r="N97" s="12"/>
      <c r="O97" s="12"/>
      <c r="P97" s="12"/>
      <c r="Q97" s="12"/>
      <c r="R97" s="12"/>
      <c r="S97" s="12"/>
      <c r="T97" s="18"/>
      <c r="U97" s="18"/>
      <c r="V97" s="19" t="s">
        <v>2372</v>
      </c>
      <c r="W97" s="11"/>
      <c r="X97" s="11"/>
      <c r="Y97" s="11"/>
      <c r="Z97" s="11"/>
      <c r="AA97" s="11"/>
    </row>
    <row r="98">
      <c r="A98" s="11"/>
      <c r="B98" s="12" t="s">
        <v>2373</v>
      </c>
      <c r="C98" s="12" t="s">
        <v>883</v>
      </c>
      <c r="D98" s="20">
        <f t="shared" si="11"/>
        <v>44.7</v>
      </c>
      <c r="E98" s="12">
        <v>30.0</v>
      </c>
      <c r="F98" s="12"/>
      <c r="G98" s="12"/>
      <c r="H98" s="12"/>
      <c r="I98" s="12"/>
      <c r="J98" s="12"/>
      <c r="K98" s="12"/>
      <c r="L98" s="12">
        <v>21.0</v>
      </c>
      <c r="M98" s="12"/>
      <c r="N98" s="12"/>
      <c r="O98" s="12"/>
      <c r="P98" s="12"/>
      <c r="Q98" s="12"/>
      <c r="R98" s="12"/>
      <c r="S98" s="12"/>
      <c r="T98" s="18"/>
      <c r="U98" s="18"/>
      <c r="V98" s="19" t="s">
        <v>2374</v>
      </c>
      <c r="W98" s="11"/>
      <c r="X98" s="11"/>
      <c r="Y98" s="11"/>
      <c r="Z98" s="11"/>
      <c r="AA98" s="11"/>
    </row>
    <row r="99">
      <c r="A99" s="11"/>
      <c r="B99" s="12" t="s">
        <v>2376</v>
      </c>
      <c r="C99" s="12" t="s">
        <v>2377</v>
      </c>
      <c r="D99" s="20">
        <f t="shared" si="11"/>
        <v>44</v>
      </c>
      <c r="E99" s="12">
        <v>30.0</v>
      </c>
      <c r="F99" s="12"/>
      <c r="G99" s="12"/>
      <c r="H99" s="12"/>
      <c r="I99" s="12">
        <v>20.0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8"/>
      <c r="U99" s="18"/>
      <c r="V99" s="19" t="s">
        <v>2378</v>
      </c>
      <c r="W99" s="11"/>
      <c r="X99" s="11"/>
      <c r="Y99" s="11"/>
      <c r="Z99" s="11"/>
      <c r="AA99" s="11"/>
    </row>
    <row r="100">
      <c r="A100" s="11"/>
      <c r="B100" s="12" t="s">
        <v>2381</v>
      </c>
      <c r="C100" s="12" t="s">
        <v>803</v>
      </c>
      <c r="D100" s="20">
        <f t="shared" si="11"/>
        <v>41.75</v>
      </c>
      <c r="E100" s="12">
        <v>22.0</v>
      </c>
      <c r="F100" s="12"/>
      <c r="G100" s="12"/>
      <c r="H100" s="12"/>
      <c r="I100" s="12">
        <v>25.0</v>
      </c>
      <c r="J100" s="12"/>
      <c r="K100" s="12"/>
      <c r="L100" s="12"/>
      <c r="M100" s="12"/>
      <c r="N100" s="12"/>
      <c r="O100" s="12">
        <v>15.0</v>
      </c>
      <c r="P100" s="12"/>
      <c r="Q100" s="12"/>
      <c r="R100" s="12"/>
      <c r="S100" s="12"/>
      <c r="T100" s="18"/>
      <c r="U100" s="18"/>
      <c r="V100" s="19" t="s">
        <v>2382</v>
      </c>
      <c r="W100" s="11"/>
      <c r="X100" s="11"/>
      <c r="Y100" s="11"/>
      <c r="Z100" s="11"/>
      <c r="AA100" s="11"/>
    </row>
    <row r="101">
      <c r="B101" s="12" t="s">
        <v>2384</v>
      </c>
      <c r="C101" s="12" t="s">
        <v>1810</v>
      </c>
      <c r="D101" s="20">
        <f t="shared" si="11"/>
        <v>38.9</v>
      </c>
      <c r="E101" s="12">
        <v>27.0</v>
      </c>
      <c r="F101" s="12"/>
      <c r="G101" s="12"/>
      <c r="H101" s="12"/>
      <c r="I101" s="12">
        <v>17.0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8"/>
      <c r="U101" s="18"/>
      <c r="V101" s="31" t="s">
        <v>2386</v>
      </c>
      <c r="W101" s="11"/>
      <c r="X101" s="11"/>
      <c r="Y101" s="11"/>
      <c r="Z101" s="11"/>
      <c r="AA101" s="11"/>
    </row>
    <row r="102">
      <c r="A102" s="11"/>
      <c r="B102" s="12" t="s">
        <v>2387</v>
      </c>
      <c r="C102" s="12" t="s">
        <v>425</v>
      </c>
      <c r="D102" s="20">
        <f t="shared" si="11"/>
        <v>38.7</v>
      </c>
      <c r="E102" s="12">
        <v>15.0</v>
      </c>
      <c r="F102" s="12"/>
      <c r="G102" s="12">
        <v>25.0</v>
      </c>
      <c r="H102" s="12"/>
      <c r="I102" s="12"/>
      <c r="J102" s="12"/>
      <c r="K102" s="12"/>
      <c r="L102" s="12">
        <v>16.0</v>
      </c>
      <c r="M102" s="12"/>
      <c r="N102" s="12"/>
      <c r="O102" s="12"/>
      <c r="P102" s="12"/>
      <c r="Q102" s="12"/>
      <c r="R102" s="12"/>
      <c r="S102" s="12"/>
      <c r="T102" s="18"/>
      <c r="U102" s="18"/>
      <c r="V102" s="19" t="s">
        <v>2388</v>
      </c>
      <c r="W102" s="11"/>
      <c r="X102" s="11"/>
      <c r="Y102" s="11"/>
      <c r="Z102" s="11"/>
      <c r="AA102" s="11"/>
    </row>
    <row r="103">
      <c r="A103" s="11"/>
      <c r="B103" s="12" t="s">
        <v>2389</v>
      </c>
      <c r="C103" s="12" t="s">
        <v>1913</v>
      </c>
      <c r="D103" s="20">
        <f t="shared" si="11"/>
        <v>34.2</v>
      </c>
      <c r="E103" s="12"/>
      <c r="F103" s="12"/>
      <c r="G103" s="12"/>
      <c r="H103" s="12"/>
      <c r="I103" s="12">
        <v>10.0</v>
      </c>
      <c r="J103" s="12"/>
      <c r="K103" s="12"/>
      <c r="L103" s="12">
        <v>26.0</v>
      </c>
      <c r="M103" s="12"/>
      <c r="N103" s="12">
        <v>15.0</v>
      </c>
      <c r="O103" s="12"/>
      <c r="P103" s="12"/>
      <c r="Q103" s="12"/>
      <c r="R103" s="12"/>
      <c r="S103" s="12"/>
      <c r="T103" s="18"/>
      <c r="U103" s="18"/>
      <c r="V103" s="19" t="s">
        <v>2390</v>
      </c>
      <c r="W103" s="11"/>
      <c r="X103" s="11"/>
      <c r="Y103" s="11"/>
      <c r="Z103" s="11"/>
      <c r="AA103" s="11"/>
    </row>
    <row r="104">
      <c r="A104" s="11"/>
      <c r="B104" s="12" t="s">
        <v>2393</v>
      </c>
      <c r="C104" s="12" t="s">
        <v>48</v>
      </c>
      <c r="D104" s="20">
        <f t="shared" si="11"/>
        <v>29.85</v>
      </c>
      <c r="E104" s="12">
        <v>15.0</v>
      </c>
      <c r="F104" s="12"/>
      <c r="G104" s="12"/>
      <c r="H104" s="12"/>
      <c r="I104" s="12"/>
      <c r="J104" s="12"/>
      <c r="K104" s="12"/>
      <c r="L104" s="12"/>
      <c r="M104" s="12">
        <v>15.0</v>
      </c>
      <c r="N104" s="12"/>
      <c r="O104" s="12">
        <v>39.0</v>
      </c>
      <c r="P104" s="12"/>
      <c r="Q104" s="12"/>
      <c r="R104" s="12"/>
      <c r="S104" s="12"/>
      <c r="T104" s="18"/>
      <c r="U104" s="18"/>
      <c r="V104" s="19" t="s">
        <v>2394</v>
      </c>
      <c r="W104" s="11"/>
      <c r="X104" s="11"/>
      <c r="Y104" s="11"/>
      <c r="Z104" s="11"/>
      <c r="AA104" s="11"/>
    </row>
    <row r="105">
      <c r="A105" s="2" t="s">
        <v>365</v>
      </c>
      <c r="B105" s="83"/>
      <c r="C105" s="11"/>
      <c r="D105" s="20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3"/>
      <c r="U105" s="13"/>
      <c r="V105" s="22"/>
      <c r="W105" s="11"/>
      <c r="X105" s="11"/>
      <c r="Y105" s="11"/>
      <c r="Z105" s="11"/>
      <c r="AA105" s="11"/>
    </row>
    <row r="106">
      <c r="A106" s="11"/>
      <c r="B106" s="12" t="s">
        <v>2395</v>
      </c>
      <c r="C106" s="12" t="s">
        <v>2396</v>
      </c>
      <c r="D106" s="20"/>
      <c r="E106" s="12">
        <v>51.0</v>
      </c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8"/>
      <c r="U106" s="18" t="s">
        <v>2397</v>
      </c>
      <c r="V106" s="19" t="s">
        <v>2398</v>
      </c>
      <c r="W106" s="12"/>
      <c r="X106" s="11"/>
      <c r="Y106" s="11"/>
      <c r="Z106" s="11"/>
      <c r="AA106" s="11"/>
      <c r="AB106" s="11"/>
    </row>
    <row r="107">
      <c r="A107" s="11"/>
      <c r="B107" s="12" t="s">
        <v>2401</v>
      </c>
      <c r="C107" s="12" t="s">
        <v>2402</v>
      </c>
      <c r="D107" s="20"/>
      <c r="E107" s="12">
        <v>51.0</v>
      </c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8"/>
      <c r="U107" s="18" t="s">
        <v>2403</v>
      </c>
      <c r="V107" s="19" t="s">
        <v>2404</v>
      </c>
      <c r="W107" s="12"/>
      <c r="X107" s="11"/>
      <c r="Y107" s="11"/>
      <c r="Z107" s="11"/>
      <c r="AA107" s="11"/>
      <c r="AB107" s="11"/>
    </row>
    <row r="108">
      <c r="A108" s="11"/>
      <c r="B108" s="12" t="s">
        <v>2406</v>
      </c>
      <c r="C108" s="12" t="s">
        <v>378</v>
      </c>
      <c r="D108" s="20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8"/>
      <c r="U108" s="18" t="s">
        <v>2407</v>
      </c>
      <c r="V108" s="19" t="s">
        <v>2408</v>
      </c>
      <c r="W108" s="11"/>
      <c r="X108" s="11"/>
      <c r="Y108" s="11"/>
      <c r="Z108" s="11"/>
      <c r="AA108" s="11"/>
    </row>
    <row r="109">
      <c r="A109" s="11"/>
      <c r="B109" s="12" t="s">
        <v>2409</v>
      </c>
      <c r="C109" s="12" t="s">
        <v>72</v>
      </c>
      <c r="D109" s="20"/>
      <c r="E109" s="12">
        <v>36.0</v>
      </c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8"/>
      <c r="U109" s="18" t="s">
        <v>2410</v>
      </c>
      <c r="V109" s="19" t="s">
        <v>2411</v>
      </c>
      <c r="W109" s="11"/>
      <c r="X109" s="11"/>
      <c r="Y109" s="11"/>
      <c r="Z109" s="11"/>
      <c r="AA109" s="11"/>
    </row>
    <row r="110">
      <c r="A110" s="11"/>
      <c r="B110" s="12" t="s">
        <v>2412</v>
      </c>
      <c r="C110" s="12" t="s">
        <v>463</v>
      </c>
      <c r="D110" s="20"/>
      <c r="E110" s="12"/>
      <c r="F110" s="12"/>
      <c r="G110" s="12"/>
      <c r="H110" s="12"/>
      <c r="I110" s="12"/>
      <c r="J110" s="12"/>
      <c r="K110" s="12"/>
      <c r="L110" s="12"/>
      <c r="M110" s="12"/>
      <c r="N110" s="12">
        <v>32.0</v>
      </c>
      <c r="O110" s="12"/>
      <c r="P110" s="12"/>
      <c r="Q110" s="12"/>
      <c r="R110" s="12"/>
      <c r="S110" s="12"/>
      <c r="T110" s="18"/>
      <c r="U110" s="18" t="s">
        <v>2413</v>
      </c>
      <c r="V110" s="19" t="s">
        <v>2414</v>
      </c>
      <c r="W110" s="12"/>
      <c r="X110" s="11"/>
      <c r="Y110" s="11"/>
      <c r="Z110" s="11"/>
      <c r="AA110" s="11"/>
      <c r="AB110" s="11"/>
    </row>
    <row r="111">
      <c r="A111" s="11"/>
      <c r="B111" s="12" t="s">
        <v>2415</v>
      </c>
      <c r="C111" s="16" t="s">
        <v>88</v>
      </c>
      <c r="D111" s="20"/>
      <c r="E111" s="12"/>
      <c r="F111" s="12"/>
      <c r="G111" s="12"/>
      <c r="H111" s="12"/>
      <c r="I111" s="12">
        <v>32.0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8"/>
      <c r="U111" s="18" t="s">
        <v>2416</v>
      </c>
      <c r="V111" s="19" t="s">
        <v>2417</v>
      </c>
      <c r="W111" s="12"/>
      <c r="X111" s="11"/>
      <c r="Y111" s="11"/>
      <c r="Z111" s="11"/>
      <c r="AA111" s="11"/>
      <c r="AB111" s="11"/>
    </row>
    <row r="112">
      <c r="A112" s="11"/>
      <c r="B112" s="12" t="s">
        <v>2418</v>
      </c>
      <c r="C112" s="12" t="s">
        <v>1237</v>
      </c>
      <c r="D112" s="20"/>
      <c r="E112" s="12"/>
      <c r="F112" s="12"/>
      <c r="G112" s="12"/>
      <c r="H112" s="12"/>
      <c r="I112" s="12">
        <v>30.0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8"/>
      <c r="U112" s="18" t="s">
        <v>2419</v>
      </c>
      <c r="V112" s="19" t="s">
        <v>2420</v>
      </c>
      <c r="W112" s="11"/>
      <c r="X112" s="11"/>
      <c r="Y112" s="11"/>
      <c r="Z112" s="11"/>
      <c r="AA112" s="11"/>
    </row>
    <row r="113">
      <c r="A113" s="11"/>
      <c r="B113" s="12" t="s">
        <v>2421</v>
      </c>
      <c r="C113" s="12" t="s">
        <v>867</v>
      </c>
      <c r="D113" s="20"/>
      <c r="E113" s="12"/>
      <c r="F113" s="12"/>
      <c r="G113" s="12"/>
      <c r="H113" s="12"/>
      <c r="I113" s="12">
        <v>26.0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8"/>
      <c r="U113" s="18" t="s">
        <v>2422</v>
      </c>
      <c r="V113" s="19" t="s">
        <v>2423</v>
      </c>
      <c r="W113" s="11"/>
      <c r="X113" s="11"/>
      <c r="Y113" s="11"/>
      <c r="Z113" s="11"/>
      <c r="AA113" s="11"/>
    </row>
    <row r="114">
      <c r="A114" s="11"/>
      <c r="B114" s="12" t="s">
        <v>1954</v>
      </c>
      <c r="C114" s="12" t="s">
        <v>1955</v>
      </c>
      <c r="D114" s="20"/>
      <c r="E114" s="12">
        <v>15.0</v>
      </c>
      <c r="F114" s="12">
        <v>15.0</v>
      </c>
      <c r="G114" s="12">
        <v>15.0</v>
      </c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8"/>
      <c r="U114" s="18" t="s">
        <v>1956</v>
      </c>
      <c r="V114" s="19" t="s">
        <v>1957</v>
      </c>
      <c r="W114" s="11"/>
      <c r="X114" s="11"/>
      <c r="Y114" s="11"/>
      <c r="Z114" s="11"/>
      <c r="AA114" s="11"/>
    </row>
    <row r="115">
      <c r="A115" s="11"/>
      <c r="B115" s="12" t="s">
        <v>2424</v>
      </c>
      <c r="C115" s="12" t="s">
        <v>2425</v>
      </c>
      <c r="D115" s="20"/>
      <c r="E115" s="12">
        <v>45.0</v>
      </c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8"/>
      <c r="U115" s="18" t="s">
        <v>2426</v>
      </c>
      <c r="V115" s="19" t="s">
        <v>2427</v>
      </c>
      <c r="W115" s="11"/>
      <c r="X115" s="11"/>
      <c r="Y115" s="11"/>
      <c r="Z115" s="11"/>
      <c r="AA115" s="11"/>
    </row>
    <row r="116">
      <c r="A116" s="11"/>
      <c r="B116" s="12" t="s">
        <v>2429</v>
      </c>
      <c r="C116" s="12" t="s">
        <v>2430</v>
      </c>
      <c r="D116" s="20"/>
      <c r="E116" s="12">
        <v>45.0</v>
      </c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8"/>
      <c r="U116" s="18" t="s">
        <v>2431</v>
      </c>
      <c r="V116" s="19" t="s">
        <v>2432</v>
      </c>
      <c r="W116" s="11"/>
      <c r="X116" s="11"/>
      <c r="Y116" s="11"/>
      <c r="Z116" s="11"/>
      <c r="AA116" s="11"/>
    </row>
    <row r="117">
      <c r="A117" s="11"/>
      <c r="B117" s="12" t="s">
        <v>2434</v>
      </c>
      <c r="C117" s="12" t="s">
        <v>392</v>
      </c>
      <c r="D117" s="20"/>
      <c r="E117" s="12"/>
      <c r="F117" s="12"/>
      <c r="G117" s="12"/>
      <c r="H117" s="12"/>
      <c r="I117" s="12">
        <v>32.0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8"/>
      <c r="U117" s="18" t="s">
        <v>2435</v>
      </c>
      <c r="V117" s="19" t="s">
        <v>2436</v>
      </c>
      <c r="W117" s="11"/>
      <c r="X117" s="11"/>
      <c r="Y117" s="11"/>
      <c r="Z117" s="11"/>
      <c r="AA117" s="11"/>
    </row>
    <row r="118">
      <c r="A118" s="3" t="s">
        <v>2437</v>
      </c>
      <c r="B118" s="11"/>
      <c r="C118" s="11"/>
      <c r="D118" s="20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3"/>
      <c r="U118" s="13"/>
      <c r="V118" s="22"/>
      <c r="W118" s="11"/>
      <c r="X118" s="11"/>
      <c r="Y118" s="11"/>
      <c r="Z118" s="11"/>
      <c r="AA118" s="11"/>
    </row>
    <row r="119">
      <c r="A119" s="11"/>
      <c r="B119" s="12" t="s">
        <v>2438</v>
      </c>
      <c r="C119" s="12" t="s">
        <v>1995</v>
      </c>
      <c r="D119" s="20"/>
      <c r="E119" s="12"/>
      <c r="F119" s="12"/>
      <c r="G119" s="12"/>
      <c r="H119" s="12"/>
      <c r="I119" s="36"/>
      <c r="J119" s="36"/>
      <c r="K119" s="36"/>
      <c r="L119" s="12"/>
      <c r="M119" s="36"/>
      <c r="N119" s="36"/>
      <c r="O119" s="36"/>
      <c r="P119" s="36"/>
      <c r="Q119" s="36"/>
      <c r="R119" s="12"/>
      <c r="S119" s="36"/>
      <c r="T119" s="18"/>
      <c r="U119" s="18" t="s">
        <v>2439</v>
      </c>
      <c r="V119" s="19" t="s">
        <v>2440</v>
      </c>
      <c r="W119" s="11"/>
      <c r="X119" s="11"/>
      <c r="Y119" s="11"/>
      <c r="Z119" s="11"/>
      <c r="AA119" s="11"/>
    </row>
    <row r="120">
      <c r="A120" s="11"/>
      <c r="B120" s="12" t="s">
        <v>2441</v>
      </c>
      <c r="C120" s="12" t="s">
        <v>2442</v>
      </c>
      <c r="D120" s="20"/>
      <c r="E120" s="12"/>
      <c r="F120" s="12"/>
      <c r="G120" s="12"/>
      <c r="H120" s="12"/>
      <c r="I120" s="36"/>
      <c r="J120" s="36"/>
      <c r="K120" s="36"/>
      <c r="L120" s="12"/>
      <c r="M120" s="36"/>
      <c r="N120" s="36"/>
      <c r="O120" s="36"/>
      <c r="P120" s="36"/>
      <c r="Q120" s="36"/>
      <c r="R120" s="36"/>
      <c r="S120" s="36"/>
      <c r="T120" s="37"/>
      <c r="U120" s="18" t="s">
        <v>2443</v>
      </c>
      <c r="V120" s="19" t="s">
        <v>2444</v>
      </c>
      <c r="W120" s="11"/>
      <c r="X120" s="11"/>
      <c r="Y120" s="11"/>
      <c r="Z120" s="11"/>
      <c r="AA120" s="11"/>
    </row>
    <row r="121">
      <c r="A121" s="11"/>
      <c r="B121" s="12" t="s">
        <v>2445</v>
      </c>
      <c r="C121" s="12" t="s">
        <v>2446</v>
      </c>
      <c r="D121" s="20"/>
      <c r="E121" s="12"/>
      <c r="F121" s="12"/>
      <c r="G121" s="12"/>
      <c r="H121" s="12"/>
      <c r="I121" s="12"/>
      <c r="J121" s="36"/>
      <c r="K121" s="12"/>
      <c r="L121" s="36"/>
      <c r="M121" s="12"/>
      <c r="N121" s="36"/>
      <c r="O121" s="36"/>
      <c r="P121" s="36"/>
      <c r="Q121" s="36"/>
      <c r="R121" s="37"/>
      <c r="S121" s="18"/>
      <c r="T121" s="12"/>
      <c r="U121" s="18" t="s">
        <v>2447</v>
      </c>
      <c r="V121" s="19" t="s">
        <v>2448</v>
      </c>
      <c r="W121" s="11"/>
      <c r="X121" s="11"/>
      <c r="Y121" s="11"/>
    </row>
    <row r="122">
      <c r="A122" s="11"/>
      <c r="B122" s="12"/>
      <c r="C122" s="12"/>
      <c r="D122" s="20"/>
      <c r="E122" s="12"/>
      <c r="F122" s="12"/>
      <c r="G122" s="12"/>
      <c r="H122" s="12"/>
      <c r="I122" s="12"/>
      <c r="J122" s="36"/>
      <c r="K122" s="12"/>
      <c r="L122" s="36"/>
      <c r="M122" s="12"/>
      <c r="N122" s="36"/>
      <c r="O122" s="36"/>
      <c r="P122" s="36"/>
      <c r="Q122" s="36"/>
      <c r="R122" s="37"/>
      <c r="S122" s="18"/>
      <c r="T122" s="12"/>
      <c r="U122" s="18"/>
      <c r="V122" s="38"/>
      <c r="W122" s="11"/>
      <c r="X122" s="11"/>
      <c r="Y122" s="11"/>
    </row>
    <row r="123">
      <c r="A123" s="3"/>
      <c r="B123" s="44" t="s">
        <v>1</v>
      </c>
      <c r="C123" s="44" t="s">
        <v>2</v>
      </c>
      <c r="D123" s="44" t="s">
        <v>943</v>
      </c>
      <c r="E123" s="3" t="s">
        <v>944</v>
      </c>
      <c r="F123" s="3" t="s">
        <v>945</v>
      </c>
      <c r="G123" s="3" t="s">
        <v>4</v>
      </c>
      <c r="H123" s="3" t="s">
        <v>2116</v>
      </c>
      <c r="I123" s="3" t="s">
        <v>2117</v>
      </c>
      <c r="J123" s="3" t="s">
        <v>2118</v>
      </c>
      <c r="K123" s="3" t="s">
        <v>9</v>
      </c>
      <c r="L123" s="3" t="s">
        <v>2119</v>
      </c>
      <c r="M123" s="3" t="s">
        <v>1072</v>
      </c>
      <c r="N123" s="3" t="s">
        <v>2121</v>
      </c>
      <c r="O123" s="3" t="s">
        <v>2122</v>
      </c>
      <c r="P123" s="3" t="s">
        <v>2120</v>
      </c>
      <c r="Q123" s="5" t="s">
        <v>13</v>
      </c>
      <c r="R123" s="6" t="s">
        <v>14</v>
      </c>
      <c r="S123" s="7" t="s">
        <v>15</v>
      </c>
      <c r="T123" s="3" t="s">
        <v>16</v>
      </c>
      <c r="U123" s="3" t="s">
        <v>17</v>
      </c>
      <c r="V123" s="42" t="s">
        <v>18</v>
      </c>
      <c r="W123" s="2"/>
      <c r="X123" s="43"/>
      <c r="Y123" s="39"/>
      <c r="Z123" s="39"/>
      <c r="AA123" s="39"/>
    </row>
    <row r="124">
      <c r="A124" s="44" t="s">
        <v>419</v>
      </c>
      <c r="B124" s="24"/>
      <c r="C124" s="24"/>
      <c r="D124" s="20"/>
      <c r="E124" s="24"/>
      <c r="F124" s="24"/>
      <c r="G124" s="20"/>
      <c r="H124" s="20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5"/>
      <c r="U124" s="25"/>
      <c r="V124" s="38"/>
      <c r="W124" s="24"/>
      <c r="X124" s="45"/>
      <c r="Y124" s="24"/>
      <c r="Z124" s="24"/>
      <c r="AA124" s="46"/>
    </row>
    <row r="125">
      <c r="A125" s="11"/>
      <c r="B125" s="24" t="s">
        <v>2449</v>
      </c>
      <c r="C125" s="24" t="s">
        <v>45</v>
      </c>
      <c r="D125" s="20">
        <v>110.32</v>
      </c>
      <c r="E125" s="24">
        <v>41.5</v>
      </c>
      <c r="F125" s="24">
        <v>1.6</v>
      </c>
      <c r="G125" s="16">
        <v>28.0</v>
      </c>
      <c r="H125" s="16">
        <v>199.0</v>
      </c>
      <c r="I125" s="24"/>
      <c r="J125" s="24">
        <v>18.0</v>
      </c>
      <c r="K125" s="24"/>
      <c r="L125" s="24"/>
      <c r="M125" s="24"/>
      <c r="N125" s="24"/>
      <c r="O125" s="24"/>
      <c r="P125" s="24"/>
      <c r="Q125" s="24"/>
      <c r="R125" s="24"/>
      <c r="S125" s="24"/>
      <c r="T125" s="25"/>
      <c r="U125" s="25" t="s">
        <v>2450</v>
      </c>
      <c r="V125" s="19" t="s">
        <v>2451</v>
      </c>
      <c r="W125" s="24"/>
      <c r="X125" s="24"/>
      <c r="Y125" s="24"/>
      <c r="Z125" s="24"/>
      <c r="AA125" s="46"/>
    </row>
    <row r="126">
      <c r="A126" s="12"/>
      <c r="B126" s="24" t="s">
        <v>1066</v>
      </c>
      <c r="C126" s="24" t="s">
        <v>806</v>
      </c>
      <c r="D126" s="20">
        <v>177.54</v>
      </c>
      <c r="E126" s="24">
        <v>41.3</v>
      </c>
      <c r="F126" s="24">
        <v>2.7</v>
      </c>
      <c r="G126" s="16">
        <v>24.0</v>
      </c>
      <c r="H126" s="16">
        <v>159.0</v>
      </c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5"/>
      <c r="U126" s="25" t="s">
        <v>2452</v>
      </c>
      <c r="V126" s="19" t="s">
        <v>1067</v>
      </c>
      <c r="W126" s="24"/>
      <c r="X126" s="24"/>
      <c r="Y126" s="24"/>
      <c r="Z126" s="24"/>
      <c r="AA126" s="46"/>
    </row>
    <row r="127">
      <c r="A127" s="11"/>
      <c r="B127" s="24" t="s">
        <v>2453</v>
      </c>
      <c r="C127" s="24" t="s">
        <v>873</v>
      </c>
      <c r="D127" s="20">
        <v>190.0</v>
      </c>
      <c r="E127" s="24">
        <v>81.1</v>
      </c>
      <c r="F127" s="24">
        <v>1.8</v>
      </c>
      <c r="G127" s="16">
        <v>12.0</v>
      </c>
      <c r="H127" s="16"/>
      <c r="I127" s="24">
        <v>16.0</v>
      </c>
      <c r="J127" s="24"/>
      <c r="K127" s="24">
        <v>7.0</v>
      </c>
      <c r="L127" s="24"/>
      <c r="M127" s="24"/>
      <c r="N127" s="24"/>
      <c r="O127" s="24"/>
      <c r="P127" s="24"/>
      <c r="Q127" s="24"/>
      <c r="R127" s="24"/>
      <c r="S127" s="24"/>
      <c r="T127" s="25"/>
      <c r="U127" s="25"/>
      <c r="V127" s="19" t="s">
        <v>2454</v>
      </c>
      <c r="W127" s="24"/>
      <c r="X127" s="24"/>
      <c r="Y127" s="24"/>
      <c r="Z127" s="24"/>
      <c r="AA127" s="46"/>
    </row>
    <row r="128">
      <c r="A128" s="11"/>
      <c r="B128" s="24" t="s">
        <v>2455</v>
      </c>
      <c r="C128" s="24" t="s">
        <v>879</v>
      </c>
      <c r="D128" s="20">
        <v>190.0</v>
      </c>
      <c r="E128" s="24">
        <v>81.1</v>
      </c>
      <c r="F128" s="24">
        <v>1.8</v>
      </c>
      <c r="G128" s="16">
        <v>13.0</v>
      </c>
      <c r="H128" s="16"/>
      <c r="I128" s="24">
        <v>16.0</v>
      </c>
      <c r="J128" s="24"/>
      <c r="K128" s="24">
        <v>8.0</v>
      </c>
      <c r="L128" s="24"/>
      <c r="M128" s="24"/>
      <c r="N128" s="24"/>
      <c r="O128" s="24"/>
      <c r="P128" s="24"/>
      <c r="Q128" s="24"/>
      <c r="R128" s="24"/>
      <c r="S128" s="24"/>
      <c r="T128" s="25"/>
      <c r="U128" s="25"/>
      <c r="V128" s="19" t="s">
        <v>2456</v>
      </c>
      <c r="W128" s="24"/>
      <c r="X128" s="24"/>
      <c r="Y128" s="24"/>
      <c r="Z128" s="24"/>
      <c r="AA128" s="46"/>
    </row>
    <row r="129">
      <c r="A129" s="11"/>
      <c r="B129" s="24" t="s">
        <v>447</v>
      </c>
      <c r="C129" s="24" t="s">
        <v>448</v>
      </c>
      <c r="D129" s="20">
        <v>113.46</v>
      </c>
      <c r="E129" s="24">
        <v>41.4</v>
      </c>
      <c r="F129" s="24">
        <v>1.8</v>
      </c>
      <c r="G129" s="16">
        <v>30.0</v>
      </c>
      <c r="H129" s="16">
        <v>121.0</v>
      </c>
      <c r="I129" s="24"/>
      <c r="J129" s="24"/>
      <c r="K129" s="24">
        <v>8.0</v>
      </c>
      <c r="L129" s="24"/>
      <c r="M129" s="24"/>
      <c r="N129" s="24"/>
      <c r="O129" s="24"/>
      <c r="P129" s="24"/>
      <c r="Q129" s="24"/>
      <c r="R129" s="24"/>
      <c r="S129" s="24"/>
      <c r="T129" s="25"/>
      <c r="U129" s="25" t="s">
        <v>1178</v>
      </c>
      <c r="V129" s="19" t="s">
        <v>449</v>
      </c>
      <c r="W129" s="24"/>
      <c r="X129" s="24"/>
      <c r="Y129" s="24"/>
      <c r="Z129" s="24"/>
      <c r="AA129" s="46"/>
    </row>
    <row r="130">
      <c r="A130" s="11"/>
      <c r="B130" s="24" t="s">
        <v>438</v>
      </c>
      <c r="C130" s="24" t="s">
        <v>48</v>
      </c>
      <c r="D130" s="20">
        <v>113.46</v>
      </c>
      <c r="E130" s="24">
        <v>41.4</v>
      </c>
      <c r="F130" s="24">
        <v>1.8</v>
      </c>
      <c r="G130" s="16">
        <v>24.0</v>
      </c>
      <c r="H130" s="16">
        <v>126.0</v>
      </c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5"/>
      <c r="U130" s="25" t="s">
        <v>2450</v>
      </c>
      <c r="V130" s="19" t="s">
        <v>439</v>
      </c>
      <c r="W130" s="24"/>
      <c r="X130" s="24"/>
      <c r="Y130" s="24"/>
      <c r="Z130" s="24"/>
      <c r="AA130" s="46"/>
    </row>
    <row r="131">
      <c r="A131" s="11"/>
      <c r="B131" s="24" t="s">
        <v>430</v>
      </c>
      <c r="C131" s="24" t="s">
        <v>130</v>
      </c>
      <c r="D131" s="20">
        <v>113.46</v>
      </c>
      <c r="E131" s="24">
        <v>41.4</v>
      </c>
      <c r="F131" s="24">
        <v>1.8</v>
      </c>
      <c r="G131" s="16">
        <v>15.0</v>
      </c>
      <c r="H131" s="16">
        <v>130.0</v>
      </c>
      <c r="I131" s="24"/>
      <c r="J131" s="24"/>
      <c r="K131" s="24">
        <v>14.0</v>
      </c>
      <c r="L131" s="24"/>
      <c r="M131" s="24"/>
      <c r="N131" s="24"/>
      <c r="O131" s="24"/>
      <c r="P131" s="24"/>
      <c r="Q131" s="24"/>
      <c r="R131" s="24"/>
      <c r="S131" s="24"/>
      <c r="T131" s="25"/>
      <c r="U131" s="25" t="s">
        <v>2457</v>
      </c>
      <c r="V131" s="19" t="s">
        <v>431</v>
      </c>
      <c r="W131" s="24"/>
      <c r="X131" s="24"/>
      <c r="Y131" s="24"/>
      <c r="Z131" s="24"/>
      <c r="AA131" s="46"/>
    </row>
    <row r="132">
      <c r="A132" s="11"/>
      <c r="B132" s="24" t="s">
        <v>2458</v>
      </c>
      <c r="C132" s="24" t="s">
        <v>2459</v>
      </c>
      <c r="D132" s="20">
        <v>182.2</v>
      </c>
      <c r="E132" s="24">
        <v>41.5</v>
      </c>
      <c r="F132" s="24">
        <v>2.2</v>
      </c>
      <c r="G132" s="16">
        <v>15.0</v>
      </c>
      <c r="H132" s="16">
        <v>56.0</v>
      </c>
      <c r="I132" s="24"/>
      <c r="J132" s="24"/>
      <c r="K132" s="24">
        <v>10.0</v>
      </c>
      <c r="L132" s="24"/>
      <c r="M132" s="24"/>
      <c r="N132" s="24"/>
      <c r="O132" s="24"/>
      <c r="P132" s="24"/>
      <c r="Q132" s="24"/>
      <c r="R132" s="24"/>
      <c r="S132" s="24"/>
      <c r="T132" s="25"/>
      <c r="U132" s="25" t="s">
        <v>2457</v>
      </c>
      <c r="V132" s="19" t="s">
        <v>2460</v>
      </c>
      <c r="W132" s="24"/>
      <c r="X132" s="24"/>
      <c r="Y132" s="24"/>
      <c r="Z132" s="24"/>
      <c r="AA132" s="46"/>
    </row>
    <row r="133">
      <c r="A133" s="11"/>
      <c r="B133" s="24" t="s">
        <v>2463</v>
      </c>
      <c r="C133" s="24" t="s">
        <v>2442</v>
      </c>
      <c r="D133" s="20">
        <v>144.0</v>
      </c>
      <c r="E133" s="24">
        <v>41.2</v>
      </c>
      <c r="F133" s="24">
        <v>2.5</v>
      </c>
      <c r="G133" s="16">
        <v>12.0</v>
      </c>
      <c r="H133" s="16">
        <v>51.0</v>
      </c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5"/>
      <c r="U133" s="25" t="s">
        <v>2464</v>
      </c>
      <c r="V133" s="19" t="s">
        <v>2465</v>
      </c>
      <c r="W133" s="24"/>
      <c r="X133" s="24"/>
      <c r="Y133" s="24"/>
      <c r="Z133" s="24"/>
      <c r="AA133" s="46"/>
    </row>
    <row r="134">
      <c r="A134" s="11"/>
      <c r="B134" s="24"/>
      <c r="C134" s="24"/>
      <c r="D134" s="20"/>
      <c r="E134" s="24"/>
      <c r="F134" s="24"/>
      <c r="G134" s="16"/>
      <c r="H134" s="16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5"/>
      <c r="U134" s="25"/>
      <c r="V134" s="38"/>
      <c r="W134" s="24"/>
      <c r="X134" s="24"/>
      <c r="Y134" s="24"/>
      <c r="Z134" s="24"/>
      <c r="AA134" s="46"/>
    </row>
    <row r="135">
      <c r="A135" s="3"/>
      <c r="B135" s="44" t="s">
        <v>1</v>
      </c>
      <c r="C135" s="44" t="s">
        <v>2</v>
      </c>
      <c r="D135" s="44" t="s">
        <v>2467</v>
      </c>
      <c r="E135" s="111" t="s">
        <v>2468</v>
      </c>
      <c r="F135" s="3"/>
      <c r="G135" s="3" t="s">
        <v>4</v>
      </c>
      <c r="H135" s="3" t="s">
        <v>2116</v>
      </c>
      <c r="I135" s="3" t="s">
        <v>2117</v>
      </c>
      <c r="J135" s="3" t="s">
        <v>2118</v>
      </c>
      <c r="K135" s="3" t="s">
        <v>9</v>
      </c>
      <c r="L135" s="3" t="s">
        <v>2119</v>
      </c>
      <c r="M135" s="3" t="s">
        <v>1072</v>
      </c>
      <c r="N135" s="3" t="s">
        <v>2121</v>
      </c>
      <c r="O135" s="3" t="s">
        <v>2122</v>
      </c>
      <c r="P135" s="3" t="s">
        <v>2120</v>
      </c>
      <c r="Q135" s="5" t="s">
        <v>13</v>
      </c>
      <c r="R135" s="6" t="s">
        <v>14</v>
      </c>
      <c r="S135" s="7" t="s">
        <v>15</v>
      </c>
      <c r="T135" s="3" t="s">
        <v>16</v>
      </c>
      <c r="U135" s="3" t="s">
        <v>17</v>
      </c>
      <c r="V135" s="42" t="s">
        <v>18</v>
      </c>
      <c r="W135" s="2"/>
      <c r="X135" s="43"/>
      <c r="Y135" s="24"/>
      <c r="Z135" s="24"/>
      <c r="AA135" s="46"/>
    </row>
    <row r="136">
      <c r="A136" s="3" t="s">
        <v>2470</v>
      </c>
      <c r="B136" s="24"/>
      <c r="C136" s="24"/>
      <c r="D136" s="20"/>
      <c r="E136" s="24"/>
      <c r="F136" s="24"/>
      <c r="G136" s="16"/>
      <c r="H136" s="16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5"/>
      <c r="U136" s="25"/>
      <c r="V136" s="38"/>
      <c r="W136" s="24"/>
      <c r="X136" s="24"/>
      <c r="Y136" s="24"/>
      <c r="Z136" s="24"/>
      <c r="AA136" s="46"/>
    </row>
    <row r="137">
      <c r="A137" s="11"/>
      <c r="B137" s="24" t="s">
        <v>2471</v>
      </c>
      <c r="C137" s="24" t="s">
        <v>2035</v>
      </c>
      <c r="D137" s="20">
        <v>4668.0</v>
      </c>
      <c r="E137" s="25">
        <v>115.0</v>
      </c>
      <c r="F137" s="24"/>
      <c r="G137" s="24">
        <v>31.0</v>
      </c>
      <c r="H137" s="24"/>
      <c r="I137" s="24"/>
      <c r="J137" s="24"/>
      <c r="K137" s="24"/>
      <c r="L137" s="24"/>
      <c r="M137" s="24"/>
      <c r="N137" s="24"/>
      <c r="O137" s="24">
        <v>33.0</v>
      </c>
      <c r="P137" s="24"/>
      <c r="Q137" s="24"/>
      <c r="R137" s="24"/>
      <c r="S137" s="24"/>
      <c r="T137" s="25"/>
      <c r="U137" s="25"/>
      <c r="V137" s="19" t="s">
        <v>2472</v>
      </c>
      <c r="W137" s="24"/>
      <c r="X137" s="24"/>
      <c r="Y137" s="24"/>
      <c r="Z137" s="24"/>
      <c r="AA137" s="46"/>
    </row>
    <row r="138">
      <c r="A138" s="11"/>
      <c r="B138" s="24" t="s">
        <v>2473</v>
      </c>
      <c r="C138" s="24" t="s">
        <v>45</v>
      </c>
      <c r="D138" s="20">
        <v>5197.0</v>
      </c>
      <c r="E138" s="24">
        <v>134.0</v>
      </c>
      <c r="F138" s="24"/>
      <c r="G138" s="24">
        <v>45.0</v>
      </c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5"/>
      <c r="U138" s="25" t="s">
        <v>1488</v>
      </c>
      <c r="V138" s="19" t="s">
        <v>2474</v>
      </c>
      <c r="W138" s="24"/>
      <c r="X138" s="24"/>
      <c r="Y138" s="24"/>
      <c r="Z138" s="24"/>
      <c r="AA138" s="46"/>
    </row>
    <row r="139">
      <c r="A139" s="11"/>
      <c r="B139" s="24" t="s">
        <v>2475</v>
      </c>
      <c r="C139" s="24" t="s">
        <v>2476</v>
      </c>
      <c r="D139" s="20">
        <v>4465.0</v>
      </c>
      <c r="E139" s="24">
        <v>108.0</v>
      </c>
      <c r="F139" s="24"/>
      <c r="G139" s="24">
        <v>19.0</v>
      </c>
      <c r="H139" s="24"/>
      <c r="I139" s="24">
        <v>13.0</v>
      </c>
      <c r="J139" s="24"/>
      <c r="K139" s="24"/>
      <c r="L139" s="24"/>
      <c r="M139" s="24"/>
      <c r="N139" s="24"/>
      <c r="O139" s="24">
        <v>24.0</v>
      </c>
      <c r="P139" s="24"/>
      <c r="Q139" s="24"/>
      <c r="R139" s="24"/>
      <c r="S139" s="24">
        <v>2.0</v>
      </c>
      <c r="T139" s="25" t="s">
        <v>2477</v>
      </c>
      <c r="U139" s="25"/>
      <c r="V139" s="19" t="s">
        <v>2478</v>
      </c>
      <c r="W139" s="24"/>
      <c r="X139" s="24"/>
      <c r="Y139" s="24"/>
      <c r="Z139" s="24"/>
      <c r="AA139" s="46"/>
    </row>
    <row r="140">
      <c r="A140" s="11"/>
      <c r="B140" s="24" t="s">
        <v>2479</v>
      </c>
      <c r="C140" s="24" t="s">
        <v>342</v>
      </c>
      <c r="D140" s="20">
        <v>4668.0</v>
      </c>
      <c r="E140" s="24">
        <v>115.0</v>
      </c>
      <c r="F140" s="24"/>
      <c r="G140" s="24">
        <v>30.0</v>
      </c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5"/>
      <c r="U140" s="25" t="s">
        <v>2480</v>
      </c>
      <c r="V140" s="19" t="s">
        <v>2481</v>
      </c>
      <c r="W140" s="24"/>
      <c r="X140" s="24"/>
      <c r="Y140" s="24"/>
      <c r="Z140" s="24"/>
      <c r="AA140" s="46"/>
    </row>
    <row r="141">
      <c r="A141" s="11"/>
      <c r="B141" s="24" t="s">
        <v>2482</v>
      </c>
      <c r="C141" s="51" t="s">
        <v>256</v>
      </c>
      <c r="D141" s="20">
        <v>3806.0</v>
      </c>
      <c r="E141" s="24">
        <v>86.0</v>
      </c>
      <c r="F141" s="24"/>
      <c r="G141" s="24">
        <v>27.0</v>
      </c>
      <c r="H141" s="24"/>
      <c r="I141" s="24">
        <v>19.0</v>
      </c>
      <c r="J141" s="24"/>
      <c r="K141" s="24"/>
      <c r="L141" s="24"/>
      <c r="M141" s="24"/>
      <c r="N141" s="24"/>
      <c r="O141" s="24">
        <v>29.0</v>
      </c>
      <c r="P141" s="24"/>
      <c r="Q141" s="24"/>
      <c r="R141" s="24"/>
      <c r="S141" s="24"/>
      <c r="T141" s="25"/>
      <c r="U141" s="25"/>
      <c r="V141" s="19" t="s">
        <v>2483</v>
      </c>
      <c r="W141" s="24"/>
      <c r="X141" s="45"/>
      <c r="Y141" s="24"/>
      <c r="Z141" s="24"/>
      <c r="AA141" s="46"/>
    </row>
    <row r="142">
      <c r="A142" s="11"/>
      <c r="B142" s="24" t="s">
        <v>2484</v>
      </c>
      <c r="C142" s="24" t="s">
        <v>1485</v>
      </c>
      <c r="D142" s="20">
        <v>3806.0</v>
      </c>
      <c r="E142" s="24">
        <v>86.0</v>
      </c>
      <c r="F142" s="24"/>
      <c r="G142" s="24">
        <v>26.0</v>
      </c>
      <c r="H142" s="24"/>
      <c r="I142" s="24"/>
      <c r="J142" s="24"/>
      <c r="K142" s="24"/>
      <c r="L142" s="24"/>
      <c r="M142" s="24"/>
      <c r="N142" s="24">
        <v>18.0</v>
      </c>
      <c r="O142" s="24"/>
      <c r="P142" s="24"/>
      <c r="Q142" s="24"/>
      <c r="R142" s="24"/>
      <c r="S142" s="24"/>
      <c r="T142" s="25"/>
      <c r="U142" s="25" t="s">
        <v>2485</v>
      </c>
      <c r="V142" s="19" t="s">
        <v>2486</v>
      </c>
      <c r="W142" s="24"/>
      <c r="X142" s="46"/>
      <c r="Y142" s="24"/>
      <c r="Z142" s="24"/>
      <c r="AA142" s="46"/>
    </row>
    <row r="143">
      <c r="A143" s="11"/>
      <c r="B143" s="24" t="s">
        <v>2489</v>
      </c>
      <c r="C143" s="24" t="s">
        <v>1140</v>
      </c>
      <c r="D143" s="20">
        <v>3711.0</v>
      </c>
      <c r="E143" s="24">
        <v>83.0</v>
      </c>
      <c r="F143" s="24"/>
      <c r="G143" s="24">
        <v>33.0</v>
      </c>
      <c r="H143" s="24"/>
      <c r="I143" s="24">
        <v>24.0</v>
      </c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5"/>
      <c r="U143" s="25"/>
      <c r="V143" s="19" t="s">
        <v>2490</v>
      </c>
      <c r="W143" s="24"/>
      <c r="X143" s="45"/>
      <c r="Y143" s="24"/>
      <c r="Z143" s="24"/>
      <c r="AA143" s="46"/>
    </row>
    <row r="144">
      <c r="A144" s="11"/>
      <c r="B144" s="24" t="s">
        <v>2491</v>
      </c>
      <c r="C144" s="24" t="s">
        <v>2492</v>
      </c>
      <c r="D144" s="20">
        <v>3324.0</v>
      </c>
      <c r="E144" s="24">
        <v>68.0</v>
      </c>
      <c r="F144" s="24"/>
      <c r="G144" s="24">
        <v>24.0</v>
      </c>
      <c r="H144" s="24"/>
      <c r="I144" s="24">
        <v>16.0</v>
      </c>
      <c r="J144" s="24"/>
      <c r="K144" s="24"/>
      <c r="L144" s="24"/>
      <c r="M144" s="24"/>
      <c r="N144" s="24"/>
      <c r="O144" s="24">
        <v>24.0</v>
      </c>
      <c r="P144" s="24"/>
      <c r="Q144" s="24"/>
      <c r="R144" s="24"/>
      <c r="S144" s="24"/>
      <c r="T144" s="25"/>
      <c r="U144" s="25"/>
      <c r="V144" s="19" t="s">
        <v>2493</v>
      </c>
      <c r="W144" s="24"/>
      <c r="X144" s="45"/>
      <c r="Y144" s="24"/>
      <c r="Z144" s="24"/>
      <c r="AA144" s="46"/>
    </row>
    <row r="145">
      <c r="A145" s="11"/>
      <c r="B145" s="24" t="s">
        <v>2494</v>
      </c>
      <c r="C145" s="24" t="s">
        <v>96</v>
      </c>
      <c r="D145" s="20">
        <v>3329.0</v>
      </c>
      <c r="E145" s="24">
        <v>71.0</v>
      </c>
      <c r="F145" s="24"/>
      <c r="G145" s="24">
        <v>24.0</v>
      </c>
      <c r="H145" s="24"/>
      <c r="I145" s="24">
        <v>16.0</v>
      </c>
      <c r="J145" s="24"/>
      <c r="K145" s="24"/>
      <c r="L145" s="24"/>
      <c r="M145" s="24"/>
      <c r="N145" s="24">
        <v>18.0</v>
      </c>
      <c r="O145" s="24"/>
      <c r="P145" s="24"/>
      <c r="Q145" s="24"/>
      <c r="R145" s="24"/>
      <c r="S145" s="24"/>
      <c r="T145" s="25"/>
      <c r="U145" s="25"/>
      <c r="V145" s="19" t="s">
        <v>2495</v>
      </c>
      <c r="W145" s="24"/>
      <c r="X145" s="45"/>
      <c r="Y145" s="24"/>
      <c r="Z145" s="24"/>
      <c r="AA145" s="46"/>
    </row>
    <row r="146">
      <c r="A146" s="11"/>
      <c r="B146" s="24"/>
      <c r="C146" s="24"/>
      <c r="D146" s="20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5"/>
      <c r="U146" s="25"/>
      <c r="V146" s="38"/>
      <c r="W146" s="24"/>
      <c r="X146" s="45"/>
      <c r="Y146" s="24"/>
      <c r="Z146" s="24"/>
      <c r="AA146" s="46"/>
    </row>
    <row r="147">
      <c r="A147" s="11"/>
      <c r="B147" s="24"/>
      <c r="C147" s="24"/>
      <c r="D147" s="20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5"/>
      <c r="U147" s="25"/>
      <c r="V147" s="38"/>
      <c r="W147" s="24"/>
      <c r="X147" s="45"/>
      <c r="Y147" s="24"/>
      <c r="Z147" s="24"/>
      <c r="AA147" s="46"/>
    </row>
    <row r="148">
      <c r="A148" s="11"/>
      <c r="B148" s="24"/>
      <c r="C148" s="24"/>
      <c r="D148" s="20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5"/>
      <c r="U148" s="25"/>
      <c r="V148" s="38"/>
      <c r="W148" s="24"/>
      <c r="X148" s="45"/>
      <c r="Y148" s="24"/>
      <c r="Z148" s="24"/>
      <c r="AA148" s="46"/>
    </row>
    <row r="149">
      <c r="A149" s="11"/>
      <c r="B149" s="24"/>
      <c r="C149" s="24"/>
      <c r="D149" s="20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5"/>
      <c r="U149" s="25"/>
      <c r="V149" s="24"/>
      <c r="W149" s="24"/>
      <c r="X149" s="45"/>
      <c r="Y149" s="24"/>
      <c r="Z149" s="24"/>
      <c r="AA149" s="46"/>
    </row>
    <row r="150">
      <c r="A150" s="78"/>
      <c r="B150" s="101"/>
      <c r="C150" s="101"/>
      <c r="D150" s="101"/>
      <c r="E150" s="78"/>
      <c r="F150" s="78"/>
      <c r="G150" s="78"/>
      <c r="H150" s="78"/>
      <c r="I150" s="78"/>
      <c r="J150" s="78"/>
      <c r="K150" s="78"/>
      <c r="L150" s="10"/>
      <c r="M150" s="78"/>
      <c r="N150" s="78"/>
      <c r="O150" s="78"/>
      <c r="P150" s="78"/>
      <c r="Q150" s="112"/>
      <c r="R150" s="113"/>
      <c r="S150" s="114"/>
      <c r="T150" s="115"/>
      <c r="U150" s="78"/>
      <c r="V150" s="75"/>
      <c r="W150" s="75"/>
      <c r="X150" s="75"/>
      <c r="Y150" s="75"/>
      <c r="Z150" s="75"/>
      <c r="AA150" s="75"/>
      <c r="AB150" s="63"/>
      <c r="AC150" s="63"/>
    </row>
    <row r="151">
      <c r="A151" s="101"/>
      <c r="B151" s="51"/>
      <c r="C151" s="51"/>
      <c r="D151" s="92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66"/>
      <c r="U151" s="51"/>
      <c r="V151" s="51"/>
      <c r="W151" s="51"/>
      <c r="X151" s="51"/>
      <c r="Y151" s="51"/>
      <c r="Z151" s="51"/>
      <c r="AA151" s="75"/>
      <c r="AB151" s="63"/>
      <c r="AC151" s="63"/>
    </row>
    <row r="152">
      <c r="A152" s="54"/>
      <c r="B152" s="51"/>
      <c r="C152" s="51"/>
      <c r="D152" s="92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66"/>
      <c r="U152" s="66"/>
      <c r="V152" s="51"/>
      <c r="W152" s="51"/>
      <c r="X152" s="51"/>
      <c r="Y152" s="51"/>
      <c r="Z152" s="67"/>
      <c r="AA152" s="65"/>
      <c r="AB152" s="63"/>
      <c r="AC152" s="63"/>
    </row>
    <row r="153">
      <c r="A153" s="54"/>
      <c r="B153" s="51"/>
      <c r="C153" s="51"/>
      <c r="D153" s="86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66"/>
      <c r="U153" s="51"/>
      <c r="V153" s="51"/>
      <c r="W153" s="51"/>
      <c r="X153" s="51"/>
      <c r="Y153" s="51"/>
      <c r="Z153" s="67"/>
      <c r="AA153" s="65"/>
      <c r="AB153" s="88"/>
      <c r="AC153" s="88"/>
    </row>
    <row r="154">
      <c r="A154" s="52"/>
      <c r="B154" s="51"/>
      <c r="C154" s="51"/>
      <c r="D154" s="86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66"/>
      <c r="U154" s="51"/>
      <c r="V154" s="51"/>
      <c r="W154" s="51"/>
      <c r="X154" s="51"/>
      <c r="Y154" s="51"/>
      <c r="Z154" s="71"/>
      <c r="AA154" s="68"/>
      <c r="AB154" s="88"/>
      <c r="AC154" s="88"/>
    </row>
    <row r="155">
      <c r="A155" s="54"/>
      <c r="B155" s="12"/>
      <c r="C155" s="12"/>
      <c r="D155" s="20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8"/>
      <c r="U155" s="18"/>
      <c r="V155" s="12"/>
      <c r="W155" s="12"/>
      <c r="X155" s="12"/>
      <c r="Y155" s="12"/>
      <c r="Z155" s="16"/>
      <c r="AA155" s="11"/>
    </row>
    <row r="156">
      <c r="A156" s="55"/>
      <c r="B156" s="24"/>
      <c r="C156" s="24"/>
      <c r="D156" s="89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5"/>
      <c r="U156" s="25"/>
      <c r="V156" s="24"/>
      <c r="W156" s="24"/>
      <c r="X156" s="24"/>
      <c r="Y156" s="24"/>
      <c r="Z156" s="56"/>
      <c r="AA156" s="57"/>
    </row>
    <row r="157">
      <c r="A157" s="54"/>
      <c r="B157" s="24"/>
      <c r="C157" s="24"/>
      <c r="D157" s="89"/>
      <c r="E157" s="51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5"/>
      <c r="U157" s="25"/>
      <c r="V157" s="24"/>
      <c r="W157" s="24"/>
      <c r="X157" s="24"/>
      <c r="Y157" s="24"/>
      <c r="Z157" s="12"/>
      <c r="AA157" s="11"/>
    </row>
    <row r="158">
      <c r="A158" s="68"/>
      <c r="B158" s="51"/>
      <c r="C158" s="51"/>
      <c r="D158" s="86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66"/>
      <c r="U158" s="51"/>
      <c r="V158" s="51"/>
      <c r="W158" s="51"/>
      <c r="X158" s="51"/>
      <c r="Y158" s="51"/>
      <c r="Z158" s="69"/>
      <c r="AA158" s="68"/>
      <c r="AB158" s="88"/>
      <c r="AC158" s="88"/>
    </row>
    <row r="159">
      <c r="A159" s="54"/>
      <c r="B159" s="12"/>
      <c r="C159" s="12"/>
      <c r="D159" s="20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8"/>
      <c r="U159" s="18"/>
      <c r="V159" s="12"/>
      <c r="W159" s="12"/>
      <c r="X159" s="12"/>
      <c r="Y159" s="12"/>
      <c r="Z159" s="16"/>
      <c r="AA159" s="11"/>
    </row>
    <row r="160" ht="14.25" customHeight="1">
      <c r="A160" s="29"/>
      <c r="B160" s="16"/>
      <c r="C160" s="16"/>
      <c r="D160" s="20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28"/>
      <c r="U160" s="28"/>
      <c r="V160" s="16"/>
      <c r="W160" s="29"/>
      <c r="X160" s="29"/>
      <c r="Y160" s="29"/>
      <c r="Z160" s="29"/>
      <c r="AA160" s="29"/>
      <c r="AB160" s="29"/>
      <c r="AC160" s="29"/>
    </row>
    <row r="161">
      <c r="A161" s="55"/>
      <c r="B161" s="24"/>
      <c r="C161" s="24"/>
      <c r="D161" s="20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5"/>
      <c r="U161" s="25"/>
      <c r="V161" s="24"/>
      <c r="W161" s="24"/>
      <c r="X161" s="24"/>
      <c r="Y161" s="24"/>
      <c r="Z161" s="56"/>
      <c r="AA161" s="57"/>
    </row>
    <row r="162">
      <c r="A162" s="54"/>
      <c r="B162" s="24"/>
      <c r="C162" s="24"/>
      <c r="D162" s="89"/>
      <c r="E162" s="51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5"/>
      <c r="U162" s="25"/>
      <c r="V162" s="24"/>
      <c r="W162" s="24"/>
      <c r="X162" s="24"/>
      <c r="Y162" s="24"/>
      <c r="Z162" s="24"/>
      <c r="AA162" s="46"/>
    </row>
    <row r="163">
      <c r="A163" s="52"/>
      <c r="B163" s="24"/>
      <c r="C163" s="24"/>
      <c r="D163" s="20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5"/>
      <c r="U163" s="25"/>
      <c r="V163" s="24"/>
      <c r="W163" s="24"/>
      <c r="X163" s="24"/>
      <c r="Y163" s="24"/>
      <c r="Z163" s="27"/>
      <c r="AA163" s="53"/>
    </row>
    <row r="164">
      <c r="A164" s="55"/>
      <c r="B164" s="51"/>
      <c r="C164" s="51"/>
      <c r="D164" s="86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66"/>
      <c r="U164" s="51"/>
      <c r="V164" s="51"/>
      <c r="W164" s="51"/>
      <c r="X164" s="51"/>
      <c r="Y164" s="51"/>
      <c r="Z164" s="69"/>
      <c r="AA164" s="70"/>
      <c r="AB164" s="88"/>
      <c r="AC164" s="88"/>
    </row>
    <row r="165">
      <c r="A165" s="65"/>
      <c r="B165" s="51"/>
      <c r="C165" s="51"/>
      <c r="D165" s="86"/>
      <c r="E165" s="51"/>
      <c r="F165" s="51"/>
      <c r="G165" s="51"/>
      <c r="H165" s="51"/>
      <c r="I165" s="72"/>
      <c r="J165" s="72"/>
      <c r="K165" s="72"/>
      <c r="L165" s="72"/>
      <c r="M165" s="72"/>
      <c r="N165" s="72"/>
      <c r="O165" s="51"/>
      <c r="P165" s="72"/>
      <c r="Q165" s="72"/>
      <c r="R165" s="72"/>
      <c r="S165" s="72"/>
      <c r="T165" s="73"/>
      <c r="U165" s="72"/>
      <c r="V165" s="51"/>
      <c r="W165" s="72"/>
      <c r="X165" s="72"/>
      <c r="Y165" s="72"/>
      <c r="Z165" s="65"/>
      <c r="AA165" s="65"/>
      <c r="AB165" s="88"/>
      <c r="AC165" s="88"/>
    </row>
    <row r="166">
      <c r="A166" s="54"/>
      <c r="B166" s="58"/>
      <c r="C166" s="24"/>
      <c r="D166" s="89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5"/>
      <c r="U166" s="25"/>
      <c r="V166" s="24"/>
      <c r="W166" s="24"/>
      <c r="X166" s="24"/>
      <c r="Y166" s="24"/>
      <c r="Z166" s="24"/>
      <c r="AA166" s="46"/>
      <c r="AB166" s="29"/>
      <c r="AC166" s="29"/>
    </row>
    <row r="167">
      <c r="A167" s="52"/>
      <c r="B167" s="24"/>
      <c r="C167" s="24"/>
      <c r="D167" s="89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5"/>
      <c r="U167" s="25"/>
      <c r="V167" s="24"/>
      <c r="W167" s="24"/>
      <c r="X167" s="24"/>
      <c r="Y167" s="24"/>
      <c r="Z167" s="27"/>
      <c r="AA167" s="53"/>
    </row>
    <row r="168">
      <c r="A168" s="10"/>
      <c r="B168" s="91"/>
      <c r="C168" s="91"/>
      <c r="D168" s="92"/>
      <c r="E168" s="91"/>
      <c r="F168" s="91"/>
      <c r="G168" s="91"/>
      <c r="H168" s="91"/>
      <c r="I168" s="88"/>
      <c r="J168" s="88"/>
      <c r="K168" s="88"/>
      <c r="L168" s="91"/>
      <c r="M168" s="88"/>
      <c r="N168" s="88"/>
      <c r="O168" s="91"/>
      <c r="P168" s="88"/>
      <c r="Q168" s="88"/>
      <c r="R168" s="88"/>
      <c r="S168" s="88"/>
      <c r="T168" s="93"/>
      <c r="U168" s="88"/>
      <c r="V168" s="92"/>
      <c r="W168" s="63"/>
      <c r="X168" s="63"/>
      <c r="Y168" s="63"/>
      <c r="Z168" s="63"/>
      <c r="AA168" s="65"/>
      <c r="AB168" s="63"/>
      <c r="AC168" s="63"/>
    </row>
    <row r="169">
      <c r="A169" s="65"/>
      <c r="B169" s="72"/>
      <c r="C169" s="72"/>
      <c r="D169" s="95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3"/>
      <c r="U169" s="72"/>
      <c r="V169" s="72"/>
      <c r="W169" s="72"/>
      <c r="X169" s="72"/>
      <c r="Y169" s="72"/>
      <c r="Z169" s="65"/>
      <c r="AA169" s="65"/>
      <c r="AB169" s="88"/>
      <c r="AC169" s="88"/>
    </row>
    <row r="170">
      <c r="A170" s="54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3"/>
      <c r="U170" s="72"/>
      <c r="V170" s="72"/>
      <c r="W170" s="72"/>
      <c r="X170" s="72"/>
      <c r="Y170" s="72"/>
      <c r="Z170" s="65"/>
      <c r="AA170" s="65"/>
      <c r="AB170" s="88"/>
      <c r="AC170" s="88"/>
    </row>
    <row r="171">
      <c r="A171" s="70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3"/>
      <c r="U171" s="72"/>
      <c r="V171" s="72"/>
      <c r="W171" s="72"/>
      <c r="X171" s="72"/>
      <c r="Y171" s="72"/>
      <c r="Z171" s="70"/>
      <c r="AA171" s="70"/>
      <c r="AB171" s="88"/>
      <c r="AC171" s="88"/>
    </row>
    <row r="172">
      <c r="A172" s="65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3"/>
      <c r="U172" s="72"/>
      <c r="V172" s="72"/>
      <c r="W172" s="72"/>
      <c r="X172" s="72"/>
      <c r="Y172" s="72"/>
      <c r="Z172" s="65"/>
      <c r="AA172" s="65"/>
      <c r="AB172" s="88"/>
      <c r="AC172" s="88"/>
    </row>
    <row r="173">
      <c r="A173" s="65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3"/>
      <c r="U173" s="72"/>
      <c r="V173" s="72"/>
      <c r="W173" s="72"/>
      <c r="X173" s="72"/>
      <c r="Y173" s="72"/>
      <c r="Z173" s="65"/>
      <c r="AA173" s="65"/>
      <c r="AB173" s="88"/>
      <c r="AC173" s="88"/>
    </row>
    <row r="174">
      <c r="A174" s="65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3"/>
      <c r="U174" s="72"/>
      <c r="V174" s="72"/>
      <c r="W174" s="72"/>
      <c r="X174" s="72"/>
      <c r="Y174" s="72"/>
      <c r="Z174" s="65"/>
      <c r="AA174" s="65"/>
      <c r="AB174" s="88"/>
      <c r="AC174" s="88"/>
    </row>
    <row r="175">
      <c r="A175" s="5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3"/>
      <c r="U175" s="72"/>
      <c r="V175" s="72"/>
      <c r="W175" s="72"/>
      <c r="X175" s="72"/>
      <c r="Y175" s="72"/>
      <c r="Z175" s="68"/>
      <c r="AA175" s="68"/>
      <c r="AB175" s="88"/>
      <c r="AC175" s="88"/>
    </row>
    <row r="176">
      <c r="A176" s="55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3"/>
      <c r="U176" s="72"/>
      <c r="V176" s="72"/>
      <c r="W176" s="72"/>
      <c r="X176" s="72"/>
      <c r="Y176" s="72"/>
      <c r="Z176" s="70"/>
      <c r="AA176" s="70"/>
      <c r="AB176" s="88"/>
      <c r="AC176" s="88"/>
    </row>
    <row r="177">
      <c r="A177" s="54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3"/>
      <c r="U177" s="72"/>
      <c r="V177" s="72"/>
      <c r="W177" s="72"/>
      <c r="X177" s="72"/>
      <c r="Y177" s="72"/>
      <c r="Z177" s="65"/>
      <c r="AA177" s="65"/>
      <c r="AB177" s="88"/>
      <c r="AC177" s="88"/>
    </row>
    <row r="178">
      <c r="A178" s="54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3"/>
      <c r="U178" s="72"/>
      <c r="V178" s="72"/>
      <c r="W178" s="72"/>
      <c r="X178" s="72"/>
      <c r="Y178" s="72"/>
      <c r="Z178" s="65"/>
      <c r="AA178" s="65"/>
      <c r="AB178" s="88"/>
      <c r="AC178" s="88"/>
    </row>
    <row r="179">
      <c r="A179" s="54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3"/>
      <c r="U179" s="72"/>
      <c r="V179" s="72"/>
      <c r="W179" s="72"/>
      <c r="X179" s="72"/>
      <c r="Y179" s="72"/>
      <c r="Z179" s="65"/>
      <c r="AA179" s="65"/>
      <c r="AB179" s="88"/>
      <c r="AC179" s="88"/>
    </row>
    <row r="180">
      <c r="A180" s="55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3"/>
      <c r="U180" s="72"/>
      <c r="V180" s="72"/>
      <c r="W180" s="72"/>
      <c r="X180" s="72"/>
      <c r="Y180" s="72"/>
      <c r="Z180" s="70"/>
      <c r="AA180" s="70"/>
      <c r="AB180" s="88"/>
      <c r="AC180" s="88"/>
    </row>
    <row r="181">
      <c r="A181" s="54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3"/>
      <c r="U181" s="72"/>
      <c r="V181" s="72"/>
      <c r="W181" s="72"/>
      <c r="X181" s="72"/>
      <c r="Y181" s="72"/>
      <c r="Z181" s="65"/>
      <c r="AA181" s="65"/>
      <c r="AB181" s="88"/>
      <c r="AC181" s="88"/>
    </row>
    <row r="182">
      <c r="A182" s="54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6"/>
      <c r="U182" s="75"/>
      <c r="V182" s="75"/>
      <c r="W182" s="75"/>
      <c r="X182" s="75"/>
      <c r="Y182" s="75"/>
      <c r="Z182" s="65"/>
      <c r="AA182" s="65"/>
      <c r="AB182" s="88"/>
      <c r="AC182" s="88"/>
    </row>
    <row r="183">
      <c r="A183" s="54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6"/>
      <c r="U183" s="75"/>
      <c r="V183" s="75"/>
      <c r="W183" s="75"/>
      <c r="X183" s="75"/>
      <c r="Y183" s="75"/>
      <c r="Z183" s="65"/>
      <c r="AA183" s="65"/>
      <c r="AB183" s="88"/>
      <c r="AC183" s="88"/>
    </row>
    <row r="184">
      <c r="A184" s="10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6"/>
      <c r="U184" s="75"/>
      <c r="V184" s="75"/>
      <c r="W184" s="75"/>
      <c r="X184" s="75"/>
      <c r="Y184" s="75"/>
      <c r="Z184" s="65"/>
      <c r="AA184" s="65"/>
      <c r="AB184" s="88"/>
      <c r="AC184" s="88"/>
    </row>
    <row r="185">
      <c r="A185" s="11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77"/>
      <c r="U185" s="45"/>
      <c r="V185" s="45"/>
      <c r="W185" s="45"/>
      <c r="X185" s="45"/>
      <c r="Y185" s="45"/>
      <c r="Z185" s="11"/>
      <c r="AA185" s="11"/>
      <c r="AB185" s="29"/>
      <c r="AC185" s="29"/>
    </row>
    <row r="186">
      <c r="A186" s="5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77"/>
      <c r="U186" s="45"/>
      <c r="V186" s="45"/>
      <c r="W186" s="45"/>
      <c r="X186" s="45"/>
      <c r="Y186" s="45"/>
      <c r="Z186" s="57"/>
      <c r="AA186" s="57"/>
      <c r="AB186" s="29"/>
      <c r="AC186" s="29"/>
    </row>
    <row r="187">
      <c r="A187" s="5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77"/>
      <c r="U187" s="45"/>
      <c r="V187" s="45"/>
      <c r="W187" s="45"/>
      <c r="X187" s="45"/>
      <c r="Y187" s="45"/>
      <c r="Z187" s="57"/>
      <c r="AA187" s="57"/>
      <c r="AB187" s="29"/>
      <c r="AC187" s="29"/>
    </row>
    <row r="188">
      <c r="A188" s="54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77"/>
      <c r="U188" s="45"/>
      <c r="V188" s="45"/>
      <c r="W188" s="45"/>
      <c r="X188" s="45"/>
      <c r="Y188" s="45"/>
      <c r="Z188" s="11"/>
      <c r="AA188" s="11"/>
      <c r="AB188" s="29"/>
      <c r="AC188" s="29"/>
    </row>
    <row r="189">
      <c r="A189" s="54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77"/>
      <c r="U189" s="45"/>
      <c r="V189" s="45"/>
      <c r="W189" s="45"/>
      <c r="X189" s="45"/>
      <c r="Y189" s="45"/>
      <c r="Z189" s="11"/>
      <c r="AA189" s="11"/>
      <c r="AB189" s="29"/>
      <c r="AC189" s="29"/>
    </row>
    <row r="190">
      <c r="A190" s="54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77"/>
      <c r="U190" s="45"/>
      <c r="V190" s="45"/>
      <c r="W190" s="45"/>
      <c r="X190" s="45"/>
      <c r="Y190" s="45"/>
      <c r="Z190" s="11"/>
      <c r="AA190" s="11"/>
      <c r="AB190" s="29"/>
      <c r="AC190" s="29"/>
    </row>
    <row r="191">
      <c r="A191" s="54"/>
      <c r="B191" s="11"/>
      <c r="C191" s="11"/>
      <c r="D191" s="11"/>
      <c r="E191" s="11"/>
      <c r="F191" s="11"/>
      <c r="G191" s="45"/>
      <c r="H191" s="45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3"/>
      <c r="U191" s="11"/>
      <c r="V191" s="11"/>
      <c r="W191" s="11"/>
      <c r="X191" s="11"/>
      <c r="Y191" s="11"/>
      <c r="Z191" s="11"/>
      <c r="AA191" s="11"/>
      <c r="AB191" s="29"/>
      <c r="AC191" s="29"/>
    </row>
    <row r="192">
      <c r="A192" s="54"/>
      <c r="B192" s="11"/>
      <c r="C192" s="11"/>
      <c r="D192" s="11"/>
      <c r="E192" s="11"/>
      <c r="F192" s="11"/>
      <c r="G192" s="45"/>
      <c r="H192" s="45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3"/>
      <c r="U192" s="11"/>
      <c r="V192" s="11"/>
      <c r="W192" s="11"/>
      <c r="X192" s="11"/>
      <c r="Y192" s="11"/>
      <c r="Z192" s="11"/>
      <c r="AA192" s="11"/>
      <c r="AB192" s="29"/>
      <c r="AC192" s="29"/>
    </row>
    <row r="193">
      <c r="A193" s="54"/>
      <c r="B193" s="11"/>
      <c r="C193" s="11"/>
      <c r="D193" s="11"/>
      <c r="E193" s="11"/>
      <c r="F193" s="11"/>
      <c r="G193" s="45"/>
      <c r="H193" s="45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3"/>
      <c r="U193" s="11"/>
      <c r="V193" s="11"/>
      <c r="W193" s="11"/>
      <c r="X193" s="11"/>
      <c r="Y193" s="11"/>
      <c r="Z193" s="11"/>
      <c r="AA193" s="11"/>
      <c r="AB193" s="29"/>
      <c r="AC193" s="29"/>
    </row>
    <row r="194">
      <c r="A194" s="54"/>
      <c r="B194" s="11"/>
      <c r="C194" s="11"/>
      <c r="D194" s="11"/>
      <c r="E194" s="11"/>
      <c r="F194" s="11"/>
      <c r="G194" s="45"/>
      <c r="H194" s="45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3"/>
      <c r="U194" s="11"/>
      <c r="V194" s="11"/>
      <c r="W194" s="11"/>
      <c r="X194" s="11"/>
      <c r="Y194" s="11"/>
      <c r="Z194" s="11"/>
      <c r="AA194" s="11"/>
      <c r="AB194" s="29"/>
      <c r="AC194" s="29"/>
    </row>
    <row r="195">
      <c r="A195" s="54"/>
      <c r="B195" s="11"/>
      <c r="C195" s="11"/>
      <c r="D195" s="11"/>
      <c r="E195" s="11"/>
      <c r="F195" s="11"/>
      <c r="G195" s="45"/>
      <c r="H195" s="45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3"/>
      <c r="U195" s="11"/>
      <c r="V195" s="11"/>
      <c r="W195" s="11"/>
      <c r="X195" s="11"/>
      <c r="Y195" s="11"/>
      <c r="Z195" s="11"/>
      <c r="AA195" s="11"/>
      <c r="AB195" s="29"/>
      <c r="AC195" s="29"/>
    </row>
    <row r="196">
      <c r="A196" s="54"/>
      <c r="B196" s="11"/>
      <c r="C196" s="11"/>
      <c r="D196" s="11"/>
      <c r="E196" s="11"/>
      <c r="F196" s="11"/>
      <c r="G196" s="45"/>
      <c r="H196" s="45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3"/>
      <c r="U196" s="11"/>
      <c r="V196" s="11"/>
      <c r="W196" s="11"/>
      <c r="X196" s="11"/>
      <c r="Y196" s="11"/>
      <c r="Z196" s="11"/>
      <c r="AA196" s="11"/>
      <c r="AB196" s="29"/>
      <c r="AC196" s="29"/>
    </row>
    <row r="197">
      <c r="A197" s="54"/>
      <c r="B197" s="11"/>
      <c r="C197" s="11"/>
      <c r="D197" s="11"/>
      <c r="E197" s="11"/>
      <c r="F197" s="11"/>
      <c r="G197" s="45"/>
      <c r="H197" s="45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3"/>
      <c r="U197" s="11"/>
      <c r="V197" s="11"/>
      <c r="W197" s="11"/>
      <c r="X197" s="11"/>
      <c r="Y197" s="11"/>
      <c r="Z197" s="11"/>
      <c r="AA197" s="11"/>
      <c r="AB197" s="29"/>
      <c r="AC197" s="29"/>
    </row>
    <row r="198">
      <c r="A198" s="54"/>
      <c r="B198" s="11"/>
      <c r="C198" s="11"/>
      <c r="D198" s="11"/>
      <c r="E198" s="11"/>
      <c r="F198" s="11"/>
      <c r="G198" s="45"/>
      <c r="H198" s="45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3"/>
      <c r="U198" s="11"/>
      <c r="V198" s="11"/>
      <c r="W198" s="11"/>
      <c r="X198" s="11"/>
      <c r="Y198" s="11"/>
      <c r="Z198" s="11"/>
      <c r="AA198" s="11"/>
      <c r="AB198" s="29"/>
      <c r="AC198" s="29"/>
    </row>
    <row r="199">
      <c r="A199" s="54"/>
      <c r="B199" s="11"/>
      <c r="C199" s="11"/>
      <c r="D199" s="11"/>
      <c r="E199" s="11"/>
      <c r="F199" s="11"/>
      <c r="G199" s="45"/>
      <c r="H199" s="45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3"/>
      <c r="U199" s="11"/>
      <c r="V199" s="11"/>
      <c r="W199" s="11"/>
      <c r="X199" s="11"/>
      <c r="Y199" s="11"/>
      <c r="Z199" s="11"/>
      <c r="AA199" s="11"/>
      <c r="AB199" s="29"/>
      <c r="AC199" s="29"/>
    </row>
    <row r="200">
      <c r="A200" s="54"/>
      <c r="B200" s="11"/>
      <c r="C200" s="11"/>
      <c r="D200" s="11"/>
      <c r="E200" s="11"/>
      <c r="F200" s="11"/>
      <c r="G200" s="46"/>
      <c r="H200" s="46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3"/>
      <c r="U200" s="11"/>
      <c r="V200" s="11"/>
      <c r="W200" s="11"/>
      <c r="X200" s="11"/>
      <c r="Y200" s="11"/>
      <c r="Z200" s="11"/>
      <c r="AA200" s="11"/>
      <c r="AB200" s="29"/>
      <c r="AC200" s="29"/>
    </row>
    <row r="201">
      <c r="A201" s="54"/>
      <c r="B201" s="11"/>
      <c r="C201" s="11"/>
      <c r="D201" s="11"/>
      <c r="E201" s="11"/>
      <c r="F201" s="11"/>
      <c r="G201" s="46"/>
      <c r="H201" s="46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3"/>
      <c r="U201" s="11"/>
      <c r="V201" s="11"/>
      <c r="W201" s="11"/>
      <c r="X201" s="11"/>
      <c r="Y201" s="11"/>
      <c r="Z201" s="11"/>
      <c r="AA201" s="11"/>
      <c r="AB201" s="29"/>
      <c r="AC201" s="29"/>
    </row>
    <row r="202">
      <c r="A202" s="54"/>
      <c r="B202" s="11"/>
      <c r="C202" s="11"/>
      <c r="D202" s="11"/>
      <c r="E202" s="11"/>
      <c r="F202" s="11"/>
      <c r="G202" s="46"/>
      <c r="H202" s="46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3"/>
      <c r="U202" s="11"/>
      <c r="V202" s="11"/>
      <c r="W202" s="11"/>
      <c r="X202" s="11"/>
      <c r="Y202" s="11"/>
      <c r="Z202" s="11"/>
      <c r="AA202" s="11"/>
      <c r="AB202" s="29"/>
      <c r="AC202" s="29"/>
    </row>
    <row r="203">
      <c r="A203" s="54"/>
      <c r="B203" s="11"/>
      <c r="C203" s="11"/>
      <c r="D203" s="11"/>
      <c r="E203" s="11"/>
      <c r="F203" s="11"/>
      <c r="G203" s="24"/>
      <c r="H203" s="24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3"/>
      <c r="U203" s="11"/>
      <c r="V203" s="11"/>
      <c r="W203" s="11"/>
      <c r="X203" s="11"/>
      <c r="Y203" s="11"/>
      <c r="Z203" s="11"/>
      <c r="AA203" s="11"/>
      <c r="AB203" s="29"/>
      <c r="AC203" s="29"/>
    </row>
    <row r="204">
      <c r="A204" s="54"/>
      <c r="B204" s="11"/>
      <c r="C204" s="11"/>
      <c r="D204" s="11"/>
      <c r="E204" s="11"/>
      <c r="F204" s="11"/>
      <c r="G204" s="24"/>
      <c r="H204" s="24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3"/>
      <c r="U204" s="11"/>
      <c r="V204" s="11"/>
      <c r="W204" s="11"/>
      <c r="X204" s="11"/>
      <c r="Y204" s="11"/>
      <c r="Z204" s="11"/>
      <c r="AA204" s="11"/>
      <c r="AB204" s="29"/>
      <c r="AC204" s="29"/>
    </row>
    <row r="205">
      <c r="A205" s="54"/>
      <c r="B205" s="11"/>
      <c r="C205" s="11"/>
      <c r="D205" s="11"/>
      <c r="E205" s="11"/>
      <c r="F205" s="11"/>
      <c r="G205" s="24"/>
      <c r="H205" s="24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3"/>
      <c r="U205" s="11"/>
      <c r="V205" s="11"/>
      <c r="W205" s="11"/>
      <c r="X205" s="11"/>
      <c r="Y205" s="11"/>
      <c r="Z205" s="11"/>
      <c r="AA205" s="11"/>
      <c r="AB205" s="29"/>
      <c r="AC205" s="29"/>
    </row>
    <row r="206">
      <c r="A206" s="54"/>
      <c r="B206" s="11"/>
      <c r="C206" s="11"/>
      <c r="D206" s="11"/>
      <c r="E206" s="11"/>
      <c r="F206" s="11"/>
      <c r="G206" s="24"/>
      <c r="H206" s="24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3"/>
      <c r="U206" s="11"/>
      <c r="V206" s="11"/>
      <c r="W206" s="11"/>
      <c r="X206" s="11"/>
      <c r="Y206" s="11"/>
      <c r="Z206" s="11"/>
      <c r="AA206" s="11"/>
      <c r="AB206" s="29"/>
      <c r="AC206" s="29"/>
    </row>
    <row r="207">
      <c r="A207" s="54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3"/>
      <c r="U207" s="11"/>
      <c r="V207" s="11"/>
      <c r="W207" s="11"/>
      <c r="X207" s="11"/>
      <c r="Y207" s="11"/>
      <c r="Z207" s="11"/>
      <c r="AA207" s="11"/>
      <c r="AB207" s="29"/>
      <c r="AC207" s="29"/>
    </row>
    <row r="208">
      <c r="A208" s="54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3"/>
      <c r="U208" s="11"/>
      <c r="V208" s="11"/>
      <c r="W208" s="11"/>
      <c r="X208" s="11"/>
      <c r="Y208" s="11"/>
      <c r="Z208" s="11"/>
      <c r="AA208" s="11"/>
      <c r="AB208" s="29"/>
      <c r="AC208" s="29"/>
    </row>
    <row r="209">
      <c r="A209" s="54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3"/>
      <c r="U209" s="11"/>
      <c r="V209" s="11"/>
      <c r="W209" s="11"/>
      <c r="X209" s="11"/>
      <c r="Y209" s="11"/>
      <c r="Z209" s="11"/>
      <c r="AA209" s="11"/>
      <c r="AB209" s="29"/>
      <c r="AC209" s="29"/>
    </row>
    <row r="210">
      <c r="A210" s="54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3"/>
      <c r="U210" s="11"/>
      <c r="V210" s="11"/>
      <c r="W210" s="11"/>
      <c r="X210" s="11"/>
      <c r="Y210" s="11"/>
      <c r="Z210" s="11"/>
      <c r="AA210" s="11"/>
      <c r="AB210" s="29"/>
      <c r="AC210" s="29"/>
    </row>
    <row r="211">
      <c r="A211" s="54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3"/>
      <c r="U211" s="11"/>
      <c r="V211" s="11"/>
      <c r="W211" s="11"/>
      <c r="X211" s="11"/>
      <c r="Y211" s="11"/>
      <c r="Z211" s="11"/>
      <c r="AA211" s="11"/>
      <c r="AB211" s="29"/>
      <c r="AC211" s="29"/>
    </row>
    <row r="212">
      <c r="A212" s="54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3"/>
      <c r="U212" s="11"/>
      <c r="V212" s="11"/>
      <c r="W212" s="11"/>
      <c r="X212" s="11"/>
      <c r="Y212" s="11"/>
      <c r="Z212" s="11"/>
      <c r="AA212" s="11"/>
      <c r="AB212" s="29"/>
      <c r="AC212" s="29"/>
    </row>
    <row r="213">
      <c r="A213" s="54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3"/>
      <c r="U213" s="11"/>
      <c r="V213" s="11"/>
      <c r="W213" s="11"/>
      <c r="X213" s="11"/>
      <c r="Y213" s="11"/>
      <c r="Z213" s="11"/>
      <c r="AA213" s="11"/>
      <c r="AB213" s="29"/>
      <c r="AC213" s="29"/>
    </row>
    <row r="214">
      <c r="A214" s="54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3"/>
      <c r="U214" s="11"/>
      <c r="V214" s="11"/>
      <c r="W214" s="11"/>
      <c r="X214" s="11"/>
      <c r="Y214" s="11"/>
      <c r="Z214" s="11"/>
      <c r="AA214" s="11"/>
      <c r="AB214" s="29"/>
      <c r="AC214" s="29"/>
    </row>
    <row r="215">
      <c r="A215" s="54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3"/>
      <c r="U215" s="11"/>
      <c r="V215" s="11"/>
      <c r="W215" s="11"/>
      <c r="X215" s="11"/>
      <c r="Y215" s="11"/>
      <c r="Z215" s="11"/>
      <c r="AA215" s="11"/>
      <c r="AB215" s="29"/>
      <c r="AC215" s="29"/>
    </row>
    <row r="216">
      <c r="A216" s="54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3"/>
      <c r="U216" s="11"/>
      <c r="V216" s="11"/>
      <c r="W216" s="11"/>
      <c r="X216" s="11"/>
      <c r="Y216" s="11"/>
      <c r="Z216" s="11"/>
      <c r="AA216" s="11"/>
      <c r="AB216" s="29"/>
      <c r="AC216" s="29"/>
    </row>
    <row r="217">
      <c r="A217" s="54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3"/>
      <c r="U217" s="11"/>
      <c r="V217" s="11"/>
      <c r="W217" s="11"/>
      <c r="X217" s="11"/>
      <c r="Y217" s="11"/>
      <c r="Z217" s="11"/>
      <c r="AA217" s="11"/>
      <c r="AB217" s="29"/>
      <c r="AC217" s="29"/>
    </row>
    <row r="218">
      <c r="A218" s="54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3"/>
      <c r="U218" s="11"/>
      <c r="V218" s="11"/>
      <c r="W218" s="11"/>
      <c r="X218" s="11"/>
      <c r="Y218" s="11"/>
      <c r="Z218" s="11"/>
      <c r="AA218" s="11"/>
      <c r="AB218" s="29"/>
      <c r="AC218" s="29"/>
    </row>
    <row r="219">
      <c r="A219" s="54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3"/>
      <c r="U219" s="11"/>
      <c r="V219" s="11"/>
      <c r="W219" s="11"/>
      <c r="X219" s="11"/>
      <c r="Y219" s="11"/>
      <c r="Z219" s="11"/>
      <c r="AA219" s="11"/>
      <c r="AB219" s="29"/>
      <c r="AC219" s="29"/>
    </row>
    <row r="220">
      <c r="A220" s="54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3"/>
      <c r="U220" s="11"/>
      <c r="V220" s="11"/>
      <c r="W220" s="11"/>
      <c r="X220" s="11"/>
      <c r="Y220" s="11"/>
      <c r="Z220" s="11"/>
      <c r="AA220" s="11"/>
      <c r="AB220" s="29"/>
      <c r="AC220" s="29"/>
    </row>
    <row r="221">
      <c r="A221" s="54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3"/>
      <c r="U221" s="11"/>
      <c r="V221" s="11"/>
      <c r="W221" s="11"/>
      <c r="X221" s="11"/>
      <c r="Y221" s="11"/>
      <c r="Z221" s="11"/>
      <c r="AA221" s="11"/>
      <c r="AB221" s="29"/>
      <c r="AC221" s="29"/>
    </row>
    <row r="222">
      <c r="A222" s="54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3"/>
      <c r="U222" s="11"/>
      <c r="V222" s="11"/>
      <c r="W222" s="11"/>
      <c r="X222" s="11"/>
      <c r="Y222" s="11"/>
      <c r="Z222" s="11"/>
      <c r="AA222" s="11"/>
      <c r="AB222" s="29"/>
      <c r="AC222" s="29"/>
    </row>
    <row r="223">
      <c r="A223" s="54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3"/>
      <c r="U223" s="11"/>
      <c r="V223" s="11"/>
      <c r="W223" s="11"/>
      <c r="X223" s="11"/>
      <c r="Y223" s="11"/>
      <c r="Z223" s="11"/>
      <c r="AA223" s="11"/>
      <c r="AB223" s="29"/>
      <c r="AC223" s="29"/>
    </row>
    <row r="224">
      <c r="A224" s="54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3"/>
      <c r="U224" s="11"/>
      <c r="V224" s="11"/>
      <c r="W224" s="11"/>
      <c r="X224" s="11"/>
      <c r="Y224" s="11"/>
      <c r="Z224" s="11"/>
      <c r="AA224" s="11"/>
      <c r="AB224" s="29"/>
      <c r="AC224" s="29"/>
    </row>
    <row r="225">
      <c r="A225" s="54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3"/>
      <c r="U225" s="11"/>
      <c r="V225" s="11"/>
      <c r="W225" s="11"/>
      <c r="X225" s="11"/>
      <c r="Y225" s="11"/>
      <c r="Z225" s="11"/>
      <c r="AA225" s="11"/>
      <c r="AB225" s="29"/>
      <c r="AC225" s="29"/>
    </row>
    <row r="226">
      <c r="A226" s="54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3"/>
      <c r="U226" s="11"/>
      <c r="V226" s="11"/>
      <c r="W226" s="11"/>
      <c r="X226" s="11"/>
      <c r="Y226" s="11"/>
      <c r="Z226" s="11"/>
      <c r="AA226" s="11"/>
      <c r="AB226" s="29"/>
      <c r="AC226" s="29"/>
    </row>
    <row r="227">
      <c r="A227" s="54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3"/>
      <c r="U227" s="11"/>
      <c r="V227" s="11"/>
      <c r="W227" s="11"/>
      <c r="X227" s="11"/>
      <c r="Y227" s="11"/>
      <c r="Z227" s="11"/>
      <c r="AA227" s="11"/>
      <c r="AB227" s="29"/>
      <c r="AC227" s="29"/>
    </row>
    <row r="228">
      <c r="A228" s="54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3"/>
      <c r="U228" s="11"/>
      <c r="V228" s="11"/>
      <c r="W228" s="11"/>
      <c r="X228" s="11"/>
      <c r="Y228" s="11"/>
      <c r="Z228" s="11"/>
      <c r="AA228" s="11"/>
      <c r="AB228" s="29"/>
      <c r="AC228" s="29"/>
    </row>
    <row r="229">
      <c r="A229" s="54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3"/>
      <c r="U229" s="11"/>
      <c r="V229" s="11"/>
      <c r="W229" s="11"/>
      <c r="X229" s="11"/>
      <c r="Y229" s="11"/>
      <c r="Z229" s="11"/>
      <c r="AA229" s="11"/>
      <c r="AB229" s="29"/>
      <c r="AC229" s="29"/>
    </row>
    <row r="230">
      <c r="A230" s="54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29"/>
      <c r="AC230" s="29"/>
    </row>
    <row r="231">
      <c r="A231" s="54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29"/>
      <c r="AC231" s="29"/>
    </row>
    <row r="232">
      <c r="A232" s="54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29"/>
      <c r="AC232" s="29"/>
    </row>
    <row r="233">
      <c r="A233" s="54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29"/>
      <c r="AC233" s="29"/>
    </row>
    <row r="234">
      <c r="A234" s="54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29"/>
      <c r="AC234" s="29"/>
    </row>
    <row r="235">
      <c r="A235" s="54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29"/>
      <c r="AC235" s="29"/>
    </row>
    <row r="236">
      <c r="A236" s="54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29"/>
      <c r="AC236" s="29"/>
    </row>
    <row r="237">
      <c r="A237" s="54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29"/>
      <c r="AC237" s="29"/>
    </row>
    <row r="238">
      <c r="A238" s="54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29"/>
      <c r="AC238" s="29"/>
    </row>
    <row r="239">
      <c r="A239" s="54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29"/>
      <c r="AC239" s="29"/>
    </row>
    <row r="240">
      <c r="A240" s="54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29"/>
      <c r="AC240" s="29"/>
    </row>
    <row r="241">
      <c r="A241" s="54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29"/>
      <c r="AC241" s="29"/>
    </row>
    <row r="242">
      <c r="A242" s="54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29"/>
      <c r="AC242" s="29"/>
    </row>
    <row r="243">
      <c r="A243" s="54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29"/>
      <c r="AC243" s="29"/>
    </row>
    <row r="244">
      <c r="A244" s="54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29"/>
      <c r="AC244" s="29"/>
    </row>
    <row r="245">
      <c r="A245" s="54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29"/>
      <c r="AC245" s="29"/>
    </row>
    <row r="246">
      <c r="A246" s="54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29"/>
      <c r="AC246" s="29"/>
    </row>
    <row r="247">
      <c r="A247" s="54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29"/>
      <c r="AC247" s="29"/>
    </row>
  </sheetData>
  <hyperlinks>
    <hyperlink r:id="rId2" ref="V5"/>
    <hyperlink r:id="rId3" ref="V6"/>
    <hyperlink r:id="rId4" ref="V7"/>
    <hyperlink r:id="rId5" ref="V8"/>
    <hyperlink r:id="rId6" ref="V9"/>
    <hyperlink r:id="rId7" ref="V10"/>
    <hyperlink r:id="rId8" ref="V11"/>
    <hyperlink r:id="rId9" ref="V12"/>
    <hyperlink r:id="rId10" ref="V13"/>
    <hyperlink r:id="rId11" ref="V15"/>
    <hyperlink r:id="rId12" ref="V16"/>
    <hyperlink r:id="rId13" ref="V17"/>
    <hyperlink r:id="rId14" ref="V18"/>
    <hyperlink r:id="rId15" ref="V19"/>
    <hyperlink r:id="rId16" ref="V20"/>
    <hyperlink r:id="rId17" ref="V21"/>
    <hyperlink r:id="rId18" ref="V22"/>
    <hyperlink r:id="rId19" ref="V23"/>
    <hyperlink r:id="rId20" ref="V24"/>
    <hyperlink r:id="rId21" ref="V26"/>
    <hyperlink r:id="rId22" ref="V27"/>
    <hyperlink r:id="rId23" ref="V28"/>
    <hyperlink r:id="rId24" ref="V29"/>
    <hyperlink r:id="rId25" ref="V30"/>
    <hyperlink r:id="rId26" ref="V31"/>
    <hyperlink r:id="rId27" ref="V32"/>
    <hyperlink r:id="rId28" ref="V34"/>
    <hyperlink r:id="rId29" ref="V35"/>
    <hyperlink r:id="rId30" ref="V36"/>
    <hyperlink r:id="rId31" ref="V37"/>
    <hyperlink r:id="rId32" ref="V38"/>
    <hyperlink r:id="rId33" ref="V39"/>
    <hyperlink r:id="rId34" ref="V40"/>
    <hyperlink r:id="rId35" ref="V42"/>
    <hyperlink r:id="rId36" ref="V43"/>
    <hyperlink r:id="rId37" ref="V44"/>
    <hyperlink r:id="rId38" ref="V45"/>
    <hyperlink r:id="rId39" ref="V46"/>
    <hyperlink r:id="rId40" ref="V47"/>
    <hyperlink r:id="rId41" ref="V48"/>
    <hyperlink r:id="rId42" ref="V50"/>
    <hyperlink r:id="rId43" ref="V51"/>
    <hyperlink r:id="rId44" ref="V52"/>
    <hyperlink r:id="rId45" ref="V53"/>
    <hyperlink r:id="rId46" ref="V54"/>
    <hyperlink r:id="rId47" ref="V55"/>
    <hyperlink r:id="rId48" ref="V56"/>
    <hyperlink r:id="rId49" ref="V57"/>
    <hyperlink r:id="rId50" ref="V59"/>
    <hyperlink r:id="rId51" ref="V60"/>
    <hyperlink r:id="rId52" ref="V61"/>
    <hyperlink r:id="rId53" ref="V62"/>
    <hyperlink r:id="rId54" ref="V63"/>
    <hyperlink r:id="rId55" ref="V64"/>
    <hyperlink r:id="rId56" ref="V65"/>
    <hyperlink r:id="rId57" ref="V66"/>
    <hyperlink r:id="rId58" ref="V68"/>
    <hyperlink r:id="rId59" ref="V69"/>
    <hyperlink r:id="rId60" ref="V70"/>
    <hyperlink r:id="rId61" ref="V71"/>
    <hyperlink r:id="rId62" ref="V72"/>
    <hyperlink r:id="rId63" ref="V73"/>
    <hyperlink r:id="rId64" ref="V74"/>
    <hyperlink r:id="rId65" ref="V76"/>
    <hyperlink r:id="rId66" ref="V77"/>
    <hyperlink r:id="rId67" ref="V78"/>
    <hyperlink r:id="rId68" ref="V79"/>
    <hyperlink r:id="rId69" ref="V80"/>
    <hyperlink r:id="rId70" ref="V81"/>
    <hyperlink r:id="rId71" ref="V82"/>
    <hyperlink r:id="rId72" ref="V84"/>
    <hyperlink r:id="rId73" ref="V85"/>
    <hyperlink r:id="rId74" ref="V86"/>
    <hyperlink r:id="rId75" ref="V87"/>
    <hyperlink r:id="rId76" ref="V88"/>
    <hyperlink r:id="rId77" ref="V89"/>
    <hyperlink r:id="rId78" ref="V90"/>
    <hyperlink r:id="rId79" ref="V91"/>
    <hyperlink r:id="rId80" ref="V93"/>
    <hyperlink r:id="rId81" ref="V94"/>
    <hyperlink r:id="rId82" ref="V95"/>
    <hyperlink r:id="rId83" ref="V96"/>
    <hyperlink r:id="rId84" ref="V97"/>
    <hyperlink r:id="rId85" ref="V98"/>
    <hyperlink r:id="rId86" ref="V99"/>
    <hyperlink r:id="rId87" ref="V100"/>
    <hyperlink r:id="rId88" ref="V101"/>
    <hyperlink r:id="rId89" ref="V102"/>
    <hyperlink r:id="rId90" ref="V103"/>
    <hyperlink r:id="rId91" ref="V104"/>
    <hyperlink r:id="rId92" ref="V106"/>
    <hyperlink r:id="rId93" ref="V107"/>
    <hyperlink r:id="rId94" ref="V108"/>
    <hyperlink r:id="rId95" ref="V109"/>
    <hyperlink r:id="rId96" ref="V110"/>
    <hyperlink r:id="rId97" ref="V111"/>
    <hyperlink r:id="rId98" ref="V112"/>
    <hyperlink r:id="rId99" ref="V113"/>
    <hyperlink r:id="rId100" ref="V114"/>
    <hyperlink r:id="rId101" ref="V115"/>
    <hyperlink r:id="rId102" ref="V116"/>
    <hyperlink r:id="rId103" ref="V117"/>
    <hyperlink r:id="rId104" ref="V119"/>
    <hyperlink r:id="rId105" ref="V120"/>
    <hyperlink r:id="rId106" ref="V121"/>
    <hyperlink r:id="rId107" ref="V125"/>
    <hyperlink r:id="rId108" ref="V126"/>
    <hyperlink r:id="rId109" ref="V127"/>
    <hyperlink r:id="rId110" ref="V128"/>
    <hyperlink r:id="rId111" ref="V129"/>
    <hyperlink r:id="rId112" ref="V130"/>
    <hyperlink r:id="rId113" ref="V131"/>
    <hyperlink r:id="rId114" ref="V132"/>
    <hyperlink r:id="rId115" ref="V133"/>
    <hyperlink r:id="rId116" ref="V137"/>
    <hyperlink r:id="rId117" ref="V138"/>
    <hyperlink r:id="rId118" ref="V139"/>
    <hyperlink r:id="rId119" ref="V140"/>
    <hyperlink r:id="rId120" ref="V141"/>
    <hyperlink r:id="rId121" ref="V142"/>
    <hyperlink r:id="rId122" ref="V143"/>
    <hyperlink r:id="rId123" ref="V144"/>
    <hyperlink r:id="rId124" ref="V145"/>
  </hyperlinks>
  <drawing r:id="rId125"/>
  <legacyDrawing r:id="rId126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B6105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0"/>
    <col customWidth="1" min="2" max="2" width="33.57"/>
    <col customWidth="1" min="3" max="3" width="43.43"/>
    <col customWidth="1" min="4" max="4" width="12.14"/>
    <col customWidth="1" min="5" max="5" width="9.29"/>
    <col customWidth="1" min="6" max="6" width="7.29"/>
    <col customWidth="1" min="7" max="7" width="6.86"/>
    <col customWidth="1" min="8" max="8" width="10.14"/>
    <col customWidth="1" min="9" max="10" width="5.86"/>
    <col customWidth="1" min="11" max="11" width="8.29"/>
    <col customWidth="1" min="12" max="12" width="9.0"/>
    <col customWidth="1" min="13" max="13" width="8.43"/>
    <col customWidth="1" min="14" max="14" width="11.14"/>
    <col customWidth="1" min="15" max="18" width="9.29"/>
    <col customWidth="1" min="19" max="19" width="15.0"/>
    <col customWidth="1" min="20" max="20" width="22.14"/>
    <col customWidth="1" min="21" max="21" width="56.0"/>
    <col customWidth="1" min="22" max="22" width="41.71"/>
    <col customWidth="1" min="23" max="23" width="25.14"/>
  </cols>
  <sheetData>
    <row r="1">
      <c r="A1" s="1" t="s">
        <v>0</v>
      </c>
      <c r="B1" s="2" t="s">
        <v>1</v>
      </c>
      <c r="C1" s="2" t="s">
        <v>2</v>
      </c>
      <c r="D1" s="3" t="s">
        <v>594</v>
      </c>
      <c r="E1" s="2" t="s">
        <v>4</v>
      </c>
      <c r="F1" s="3" t="s">
        <v>1072</v>
      </c>
      <c r="G1" s="3" t="s">
        <v>486</v>
      </c>
      <c r="H1" s="3" t="s">
        <v>2117</v>
      </c>
      <c r="I1" s="3" t="s">
        <v>9</v>
      </c>
      <c r="J1" s="3" t="s">
        <v>2118</v>
      </c>
      <c r="K1" s="3" t="s">
        <v>2119</v>
      </c>
      <c r="L1" s="3" t="s">
        <v>2120</v>
      </c>
      <c r="M1" s="3" t="s">
        <v>2121</v>
      </c>
      <c r="N1" s="3" t="s">
        <v>2122</v>
      </c>
      <c r="O1" s="4" t="s">
        <v>12</v>
      </c>
      <c r="P1" s="5" t="s">
        <v>13</v>
      </c>
      <c r="Q1" s="6" t="s">
        <v>14</v>
      </c>
      <c r="R1" s="7" t="s">
        <v>15</v>
      </c>
      <c r="S1" s="3" t="s">
        <v>16</v>
      </c>
      <c r="T1" s="3" t="s">
        <v>17</v>
      </c>
      <c r="U1" s="3" t="s">
        <v>18</v>
      </c>
      <c r="V1" s="8"/>
      <c r="W1" s="8"/>
      <c r="X1" s="3"/>
      <c r="Y1" s="3"/>
      <c r="Z1" s="9"/>
    </row>
    <row r="2">
      <c r="A2" s="78"/>
      <c r="B2" s="12"/>
      <c r="C2" s="12"/>
      <c r="D2" s="81" t="s">
        <v>1654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2"/>
      <c r="P2" s="12"/>
      <c r="Q2" s="12"/>
      <c r="R2" s="12"/>
      <c r="S2" s="13"/>
      <c r="T2" s="13"/>
      <c r="U2" s="11"/>
      <c r="V2" s="11"/>
      <c r="W2" s="11"/>
      <c r="X2" s="11"/>
      <c r="Y2" s="11"/>
      <c r="Z2" s="11"/>
    </row>
    <row r="3">
      <c r="A3" s="2"/>
      <c r="B3" s="11"/>
      <c r="C3" s="12"/>
      <c r="D3" s="12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3"/>
      <c r="T3" s="13"/>
      <c r="U3" s="11"/>
      <c r="V3" s="11"/>
      <c r="W3" s="11"/>
      <c r="X3" s="11"/>
      <c r="Y3" s="11"/>
      <c r="Z3" s="11"/>
    </row>
    <row r="4">
      <c r="A4" s="14" t="s">
        <v>26</v>
      </c>
      <c r="B4" s="15"/>
      <c r="C4" s="12"/>
      <c r="D4" s="12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3"/>
      <c r="T4" s="13"/>
      <c r="U4" s="11"/>
      <c r="V4" s="11"/>
      <c r="W4" s="11"/>
      <c r="X4" s="11"/>
      <c r="Y4" s="11"/>
      <c r="Z4" s="11"/>
    </row>
    <row r="5">
      <c r="A5" s="11"/>
      <c r="B5" s="12" t="s">
        <v>2124</v>
      </c>
      <c r="C5" s="16" t="s">
        <v>38</v>
      </c>
      <c r="D5" s="20">
        <f t="shared" ref="D5:D10" si="1">ROUND((E5*1)+(F5*0.33)+(G5*0.59)+(H5*0.81)+(I5*0.67)+(K5*0.7)+(L5*0.58)+(M5*0.59)+(N5*0.35)+(O5*18)+(P5*12)+(Q5*12)+(R5*12), 2)</f>
        <v>151.89</v>
      </c>
      <c r="E5" s="12">
        <v>67.0</v>
      </c>
      <c r="F5" s="12"/>
      <c r="G5" s="12"/>
      <c r="H5" s="12">
        <v>38.0</v>
      </c>
      <c r="I5" s="12">
        <v>13.0</v>
      </c>
      <c r="J5" s="12"/>
      <c r="K5" s="12">
        <v>22.0</v>
      </c>
      <c r="L5" s="12"/>
      <c r="M5" s="12"/>
      <c r="N5" s="12"/>
      <c r="O5" s="12">
        <v>1.0</v>
      </c>
      <c r="P5" s="12"/>
      <c r="Q5" s="12"/>
      <c r="R5" s="12">
        <v>1.0</v>
      </c>
      <c r="S5" s="18" t="s">
        <v>498</v>
      </c>
      <c r="T5" s="18" t="s">
        <v>553</v>
      </c>
      <c r="U5" s="19" t="s">
        <v>2126</v>
      </c>
      <c r="V5" s="11"/>
      <c r="W5" s="11"/>
      <c r="X5" s="11"/>
      <c r="Y5" s="11"/>
      <c r="Z5" s="11"/>
    </row>
    <row r="6">
      <c r="A6" s="11"/>
      <c r="B6" s="12" t="s">
        <v>2132</v>
      </c>
      <c r="C6" s="16" t="s">
        <v>896</v>
      </c>
      <c r="D6" s="20">
        <f t="shared" si="1"/>
        <v>101.63</v>
      </c>
      <c r="E6" s="12">
        <v>47.0</v>
      </c>
      <c r="F6" s="12"/>
      <c r="G6" s="12"/>
      <c r="H6" s="12">
        <v>23.0</v>
      </c>
      <c r="I6" s="12"/>
      <c r="J6" s="12">
        <v>23.0</v>
      </c>
      <c r="K6" s="12"/>
      <c r="L6" s="12"/>
      <c r="M6" s="12"/>
      <c r="N6" s="12"/>
      <c r="O6" s="12"/>
      <c r="P6" s="12">
        <v>1.0</v>
      </c>
      <c r="Q6" s="12">
        <v>1.0</v>
      </c>
      <c r="R6" s="12">
        <v>1.0</v>
      </c>
      <c r="S6" s="18" t="s">
        <v>2133</v>
      </c>
      <c r="T6" s="18"/>
      <c r="U6" s="19" t="s">
        <v>2134</v>
      </c>
      <c r="V6" s="11"/>
      <c r="W6" s="11"/>
      <c r="X6" s="11"/>
      <c r="Y6" s="11"/>
      <c r="Z6" s="11"/>
    </row>
    <row r="7">
      <c r="A7" s="21"/>
      <c r="B7" s="12" t="s">
        <v>2135</v>
      </c>
      <c r="C7" s="12" t="s">
        <v>2303</v>
      </c>
      <c r="D7" s="20">
        <f t="shared" si="1"/>
        <v>99.34</v>
      </c>
      <c r="E7" s="12">
        <v>37.0</v>
      </c>
      <c r="F7" s="12">
        <v>17.0</v>
      </c>
      <c r="G7" s="12"/>
      <c r="H7" s="12">
        <v>33.0</v>
      </c>
      <c r="I7" s="12"/>
      <c r="J7" s="12"/>
      <c r="K7" s="12"/>
      <c r="L7" s="12"/>
      <c r="M7" s="12"/>
      <c r="N7" s="12"/>
      <c r="O7" s="12">
        <v>1.0</v>
      </c>
      <c r="P7" s="12">
        <v>1.0</v>
      </c>
      <c r="Q7" s="12"/>
      <c r="R7" s="12"/>
      <c r="S7" s="18" t="s">
        <v>2133</v>
      </c>
      <c r="T7" s="18"/>
      <c r="U7" s="19" t="s">
        <v>2137</v>
      </c>
      <c r="V7" s="11"/>
      <c r="W7" s="11"/>
      <c r="X7" s="11"/>
      <c r="Y7" s="11"/>
      <c r="Z7" s="11"/>
    </row>
    <row r="8">
      <c r="A8" s="20" t="s">
        <v>46</v>
      </c>
      <c r="B8" s="12" t="s">
        <v>2306</v>
      </c>
      <c r="C8" s="12" t="s">
        <v>183</v>
      </c>
      <c r="D8" s="20">
        <f t="shared" si="1"/>
        <v>90.1</v>
      </c>
      <c r="E8" s="12">
        <v>23.0</v>
      </c>
      <c r="F8" s="12">
        <v>24.0</v>
      </c>
      <c r="G8" s="12">
        <v>22.0</v>
      </c>
      <c r="H8" s="12">
        <v>20.0</v>
      </c>
      <c r="I8" s="12"/>
      <c r="J8" s="12"/>
      <c r="K8" s="12"/>
      <c r="L8" s="12"/>
      <c r="M8" s="12"/>
      <c r="N8" s="12"/>
      <c r="O8" s="12">
        <v>1.0</v>
      </c>
      <c r="P8" s="12"/>
      <c r="Q8" s="12"/>
      <c r="R8" s="12">
        <v>1.0</v>
      </c>
      <c r="S8" s="18" t="s">
        <v>2133</v>
      </c>
      <c r="T8" s="18" t="s">
        <v>76</v>
      </c>
      <c r="U8" s="19" t="s">
        <v>2307</v>
      </c>
      <c r="V8" s="11"/>
      <c r="W8" s="11"/>
      <c r="X8" s="11"/>
      <c r="Y8" s="11"/>
      <c r="Z8" s="11"/>
    </row>
    <row r="9">
      <c r="A9" s="21"/>
      <c r="B9" s="12" t="s">
        <v>2139</v>
      </c>
      <c r="C9" s="12" t="s">
        <v>896</v>
      </c>
      <c r="D9" s="20">
        <f t="shared" si="1"/>
        <v>89.73</v>
      </c>
      <c r="E9" s="12">
        <v>27.0</v>
      </c>
      <c r="F9" s="12"/>
      <c r="G9" s="12"/>
      <c r="H9" s="12">
        <v>33.0</v>
      </c>
      <c r="I9" s="12"/>
      <c r="J9" s="12"/>
      <c r="K9" s="12"/>
      <c r="L9" s="12"/>
      <c r="M9" s="12"/>
      <c r="N9" s="12"/>
      <c r="O9" s="12"/>
      <c r="P9" s="12">
        <v>1.0</v>
      </c>
      <c r="Q9" s="12"/>
      <c r="R9" s="12">
        <v>2.0</v>
      </c>
      <c r="S9" s="18" t="s">
        <v>1101</v>
      </c>
      <c r="T9" s="18"/>
      <c r="U9" s="19" t="s">
        <v>2140</v>
      </c>
      <c r="V9" s="11"/>
      <c r="W9" s="11"/>
      <c r="X9" s="11"/>
      <c r="Y9" s="11"/>
      <c r="Z9" s="11"/>
    </row>
    <row r="10">
      <c r="A10" s="20"/>
      <c r="B10" s="12" t="s">
        <v>2141</v>
      </c>
      <c r="C10" s="12" t="s">
        <v>1245</v>
      </c>
      <c r="D10" s="20">
        <f t="shared" si="1"/>
        <v>84.18</v>
      </c>
      <c r="E10" s="12">
        <v>48.0</v>
      </c>
      <c r="F10" s="12">
        <v>36.0</v>
      </c>
      <c r="G10" s="12"/>
      <c r="H10" s="12">
        <v>30.0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8"/>
      <c r="T10" s="18"/>
      <c r="U10" s="19" t="s">
        <v>2142</v>
      </c>
      <c r="V10" s="11"/>
      <c r="W10" s="11"/>
      <c r="X10" s="11"/>
      <c r="Y10" s="11"/>
      <c r="Z10" s="11"/>
    </row>
    <row r="11">
      <c r="A11" s="2" t="s">
        <v>84</v>
      </c>
      <c r="B11" s="11"/>
      <c r="C11" s="11"/>
      <c r="D11" s="20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3"/>
      <c r="T11" s="13"/>
      <c r="U11" s="38"/>
      <c r="V11" s="11"/>
      <c r="W11" s="11"/>
      <c r="X11" s="11"/>
      <c r="Y11" s="11"/>
      <c r="Z11" s="11"/>
    </row>
    <row r="12">
      <c r="A12" s="11"/>
      <c r="B12" s="24" t="s">
        <v>2158</v>
      </c>
      <c r="C12" s="24" t="s">
        <v>98</v>
      </c>
      <c r="D12" s="20">
        <f t="shared" ref="D12:D21" si="2">ROUND((E12*1)+(F12*0.33)+(G12*0.59)+(H12*0.81)+(I12*0.67)+(K12*0.7)+(L12*0.58)+(M12*0.59)+(N12*0.35)+(O12*18)+(P12*12)+(Q12*12)+(R12*12), 2)</f>
        <v>62.03</v>
      </c>
      <c r="E12" s="24">
        <v>33.0</v>
      </c>
      <c r="F12" s="24"/>
      <c r="G12" s="24">
        <v>19.0</v>
      </c>
      <c r="H12" s="24">
        <v>22.0</v>
      </c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5"/>
      <c r="T12" s="100"/>
      <c r="U12" s="109" t="s">
        <v>2164</v>
      </c>
      <c r="V12" s="27"/>
      <c r="W12" s="11"/>
      <c r="X12" s="11"/>
      <c r="Y12" s="11"/>
      <c r="Z12" s="11"/>
      <c r="AA12" s="11"/>
    </row>
    <row r="13">
      <c r="A13" s="11"/>
      <c r="B13" s="12" t="s">
        <v>2171</v>
      </c>
      <c r="C13" s="12" t="s">
        <v>1695</v>
      </c>
      <c r="D13" s="20">
        <f t="shared" si="2"/>
        <v>58</v>
      </c>
      <c r="E13" s="12">
        <v>37.0</v>
      </c>
      <c r="F13" s="12"/>
      <c r="G13" s="12"/>
      <c r="H13" s="12">
        <v>15.0</v>
      </c>
      <c r="I13" s="12"/>
      <c r="J13" s="12"/>
      <c r="K13" s="12"/>
      <c r="L13" s="12"/>
      <c r="M13" s="12">
        <v>15.0</v>
      </c>
      <c r="N13" s="12"/>
      <c r="O13" s="12"/>
      <c r="P13" s="12"/>
      <c r="Q13" s="12"/>
      <c r="R13" s="12"/>
      <c r="S13" s="18"/>
      <c r="T13" s="28"/>
      <c r="U13" s="19" t="s">
        <v>2172</v>
      </c>
      <c r="V13" s="11"/>
      <c r="W13" s="11"/>
      <c r="X13" s="11"/>
      <c r="Y13" s="11"/>
      <c r="Z13" s="11"/>
      <c r="AA13" s="11"/>
    </row>
    <row r="14">
      <c r="A14" s="11"/>
      <c r="B14" s="24" t="s">
        <v>2173</v>
      </c>
      <c r="C14" s="24" t="s">
        <v>537</v>
      </c>
      <c r="D14" s="20">
        <f t="shared" si="2"/>
        <v>56.38</v>
      </c>
      <c r="E14" s="24">
        <v>37.0</v>
      </c>
      <c r="F14" s="24"/>
      <c r="G14" s="24"/>
      <c r="H14" s="24">
        <v>13.0</v>
      </c>
      <c r="I14" s="24"/>
      <c r="J14" s="24"/>
      <c r="K14" s="24"/>
      <c r="L14" s="24"/>
      <c r="M14" s="24">
        <v>15.0</v>
      </c>
      <c r="N14" s="24"/>
      <c r="O14" s="24"/>
      <c r="P14" s="24"/>
      <c r="Q14" s="24"/>
      <c r="R14" s="24"/>
      <c r="S14" s="25"/>
      <c r="T14" s="100"/>
      <c r="U14" s="26" t="s">
        <v>2174</v>
      </c>
      <c r="V14" s="27"/>
      <c r="W14" s="11"/>
      <c r="X14" s="11"/>
      <c r="Y14" s="11"/>
      <c r="Z14" s="11"/>
      <c r="AA14" s="11"/>
    </row>
    <row r="15">
      <c r="A15" s="11"/>
      <c r="B15" s="12" t="s">
        <v>2175</v>
      </c>
      <c r="C15" s="12" t="s">
        <v>1676</v>
      </c>
      <c r="D15" s="20">
        <f t="shared" si="2"/>
        <v>54.99</v>
      </c>
      <c r="E15" s="12">
        <v>27.0</v>
      </c>
      <c r="F15" s="12"/>
      <c r="G15" s="12"/>
      <c r="H15" s="12">
        <v>19.0</v>
      </c>
      <c r="I15" s="12"/>
      <c r="J15" s="12"/>
      <c r="K15" s="12">
        <v>18.0</v>
      </c>
      <c r="L15" s="12"/>
      <c r="M15" s="12"/>
      <c r="N15" s="12"/>
      <c r="O15" s="12"/>
      <c r="P15" s="12"/>
      <c r="Q15" s="12"/>
      <c r="R15" s="12"/>
      <c r="S15" s="18"/>
      <c r="T15" s="28"/>
      <c r="U15" s="19" t="s">
        <v>2176</v>
      </c>
      <c r="V15" s="12"/>
      <c r="W15" s="11"/>
      <c r="X15" s="11"/>
      <c r="Y15" s="11"/>
      <c r="Z15" s="11"/>
      <c r="AA15" s="11"/>
    </row>
    <row r="16">
      <c r="A16" s="11"/>
      <c r="B16" s="12" t="s">
        <v>2177</v>
      </c>
      <c r="C16" s="12" t="s">
        <v>271</v>
      </c>
      <c r="D16" s="20">
        <f t="shared" si="2"/>
        <v>54.6</v>
      </c>
      <c r="E16" s="12">
        <v>30.0</v>
      </c>
      <c r="F16" s="12"/>
      <c r="G16" s="12"/>
      <c r="H16" s="12">
        <v>20.0</v>
      </c>
      <c r="I16" s="12"/>
      <c r="J16" s="12"/>
      <c r="K16" s="12">
        <v>12.0</v>
      </c>
      <c r="L16" s="12"/>
      <c r="M16" s="12"/>
      <c r="N16" s="12"/>
      <c r="O16" s="12"/>
      <c r="P16" s="12"/>
      <c r="Q16" s="12"/>
      <c r="R16" s="12"/>
      <c r="S16" s="18"/>
      <c r="T16" s="28"/>
      <c r="U16" s="19" t="s">
        <v>2178</v>
      </c>
      <c r="V16" s="11"/>
      <c r="W16" s="11"/>
      <c r="X16" s="11"/>
      <c r="Y16" s="11"/>
      <c r="Z16" s="11"/>
      <c r="AA16" s="11"/>
    </row>
    <row r="17">
      <c r="A17" s="11"/>
      <c r="B17" s="24" t="s">
        <v>2179</v>
      </c>
      <c r="C17" s="24" t="s">
        <v>1747</v>
      </c>
      <c r="D17" s="20">
        <f t="shared" si="2"/>
        <v>53.77</v>
      </c>
      <c r="E17" s="24">
        <v>40.0</v>
      </c>
      <c r="F17" s="24"/>
      <c r="G17" s="24"/>
      <c r="H17" s="24">
        <v>17.0</v>
      </c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5"/>
      <c r="T17" s="28"/>
      <c r="U17" s="26" t="s">
        <v>2180</v>
      </c>
      <c r="V17" s="27"/>
      <c r="W17" s="11"/>
      <c r="X17" s="11"/>
      <c r="Y17" s="11"/>
      <c r="Z17" s="11"/>
      <c r="AA17" s="11"/>
    </row>
    <row r="18">
      <c r="A18" s="11"/>
      <c r="B18" s="12" t="s">
        <v>2181</v>
      </c>
      <c r="C18" s="12" t="s">
        <v>256</v>
      </c>
      <c r="D18" s="20">
        <f t="shared" si="2"/>
        <v>52.42</v>
      </c>
      <c r="E18" s="12">
        <v>27.0</v>
      </c>
      <c r="F18" s="12"/>
      <c r="G18" s="12"/>
      <c r="H18" s="12"/>
      <c r="I18" s="12">
        <v>16.0</v>
      </c>
      <c r="J18" s="12"/>
      <c r="K18" s="12">
        <v>21.0</v>
      </c>
      <c r="L18" s="12"/>
      <c r="M18" s="12"/>
      <c r="N18" s="12"/>
      <c r="O18" s="12"/>
      <c r="P18" s="12"/>
      <c r="Q18" s="12"/>
      <c r="R18" s="12"/>
      <c r="S18" s="18"/>
      <c r="T18" s="100"/>
      <c r="U18" s="19" t="s">
        <v>2182</v>
      </c>
      <c r="V18" s="12"/>
      <c r="W18" s="11"/>
      <c r="X18" s="11"/>
      <c r="Y18" s="11"/>
      <c r="Z18" s="11"/>
      <c r="AA18" s="11"/>
    </row>
    <row r="19">
      <c r="A19" s="11"/>
      <c r="B19" s="12" t="s">
        <v>2187</v>
      </c>
      <c r="C19" s="12" t="s">
        <v>1710</v>
      </c>
      <c r="D19" s="20">
        <f t="shared" si="2"/>
        <v>47.36</v>
      </c>
      <c r="E19" s="12">
        <v>26.0</v>
      </c>
      <c r="F19" s="12"/>
      <c r="G19" s="12"/>
      <c r="H19" s="12"/>
      <c r="I19" s="12"/>
      <c r="J19" s="12"/>
      <c r="K19" s="12"/>
      <c r="L19" s="12"/>
      <c r="M19" s="12">
        <v>19.0</v>
      </c>
      <c r="N19" s="12">
        <v>29.0</v>
      </c>
      <c r="O19" s="12"/>
      <c r="P19" s="12"/>
      <c r="Q19" s="12"/>
      <c r="R19" s="12"/>
      <c r="S19" s="18"/>
      <c r="T19" s="28"/>
      <c r="U19" s="19" t="s">
        <v>2188</v>
      </c>
      <c r="V19" s="12"/>
      <c r="W19" s="11"/>
      <c r="X19" s="11"/>
      <c r="Y19" s="11"/>
      <c r="Z19" s="11"/>
      <c r="AA19" s="11"/>
    </row>
    <row r="20">
      <c r="A20" s="11"/>
      <c r="B20" s="12" t="s">
        <v>2183</v>
      </c>
      <c r="C20" s="12" t="s">
        <v>1874</v>
      </c>
      <c r="D20" s="20">
        <f t="shared" si="2"/>
        <v>47.19</v>
      </c>
      <c r="E20" s="12">
        <v>27.0</v>
      </c>
      <c r="F20" s="12">
        <v>17.0</v>
      </c>
      <c r="G20" s="12"/>
      <c r="H20" s="12">
        <v>18.0</v>
      </c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8"/>
      <c r="T20" s="100"/>
      <c r="U20" s="19" t="s">
        <v>2184</v>
      </c>
      <c r="V20" s="11"/>
      <c r="W20" s="11"/>
      <c r="X20" s="11"/>
      <c r="Y20" s="11"/>
      <c r="Z20" s="11"/>
      <c r="AA20" s="11"/>
    </row>
    <row r="21">
      <c r="A21" s="11"/>
      <c r="B21" s="12" t="s">
        <v>2185</v>
      </c>
      <c r="C21" s="12" t="s">
        <v>1866</v>
      </c>
      <c r="D21" s="20">
        <f t="shared" si="2"/>
        <v>47.19</v>
      </c>
      <c r="E21" s="12">
        <v>27.0</v>
      </c>
      <c r="F21" s="12">
        <v>17.0</v>
      </c>
      <c r="G21" s="12"/>
      <c r="H21" s="12">
        <v>18.0</v>
      </c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8"/>
      <c r="T21" s="28"/>
      <c r="U21" s="19" t="s">
        <v>2186</v>
      </c>
      <c r="V21" s="11"/>
      <c r="W21" s="11"/>
      <c r="X21" s="11"/>
      <c r="Y21" s="11"/>
      <c r="Z21" s="11"/>
      <c r="AA21" s="11"/>
    </row>
    <row r="22">
      <c r="A22" s="2" t="s">
        <v>116</v>
      </c>
      <c r="B22" s="11"/>
      <c r="C22" s="11"/>
      <c r="D22" s="20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3"/>
      <c r="T22" s="13"/>
      <c r="U22" s="26"/>
      <c r="V22" s="11"/>
      <c r="W22" s="11"/>
      <c r="X22" s="11"/>
      <c r="Y22" s="11"/>
      <c r="Z22" s="11"/>
    </row>
    <row r="23">
      <c r="A23" s="21"/>
      <c r="B23" s="12" t="s">
        <v>2195</v>
      </c>
      <c r="C23" s="12" t="s">
        <v>237</v>
      </c>
      <c r="D23" s="20">
        <f t="shared" ref="D23:D27" si="3">ROUND((E23*1)+(F23*0.33)+(G23*0.59)+(H23*0.81)+(I23*0.67)+(K23*0.7)+(L23*0.58)+(M23*0.59)+(N23*0.35)+(O23*18)+(P23*12)+(Q23*12)+(R23*12), 2)</f>
        <v>76.18</v>
      </c>
      <c r="E23" s="12">
        <v>22.0</v>
      </c>
      <c r="F23" s="12">
        <v>16.0</v>
      </c>
      <c r="G23" s="12"/>
      <c r="H23" s="12">
        <v>20.0</v>
      </c>
      <c r="I23" s="12"/>
      <c r="J23" s="12"/>
      <c r="K23" s="12"/>
      <c r="L23" s="12">
        <v>15.0</v>
      </c>
      <c r="M23" s="12"/>
      <c r="N23" s="12"/>
      <c r="O23" s="12"/>
      <c r="P23" s="12">
        <v>1.0</v>
      </c>
      <c r="Q23" s="12"/>
      <c r="R23" s="12">
        <v>1.0</v>
      </c>
      <c r="S23" s="18" t="s">
        <v>2196</v>
      </c>
      <c r="T23" s="18"/>
      <c r="U23" s="19" t="s">
        <v>2197</v>
      </c>
      <c r="V23" s="11"/>
      <c r="W23" s="11"/>
      <c r="X23" s="11"/>
      <c r="Y23" s="11"/>
      <c r="Z23" s="11"/>
    </row>
    <row r="24">
      <c r="A24" s="21"/>
      <c r="B24" s="12" t="s">
        <v>2203</v>
      </c>
      <c r="C24" s="12" t="s">
        <v>473</v>
      </c>
      <c r="D24" s="20">
        <f t="shared" si="3"/>
        <v>75.04</v>
      </c>
      <c r="E24" s="12">
        <v>34.0</v>
      </c>
      <c r="F24" s="12">
        <v>25.0</v>
      </c>
      <c r="G24" s="12">
        <v>24.0</v>
      </c>
      <c r="H24" s="12">
        <v>23.0</v>
      </c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8"/>
      <c r="T24" s="18"/>
      <c r="U24" s="19" t="s">
        <v>2204</v>
      </c>
      <c r="V24" s="11"/>
      <c r="W24" s="11"/>
      <c r="X24" s="11"/>
      <c r="Y24" s="11"/>
      <c r="Z24" s="11"/>
      <c r="AA24" s="11"/>
    </row>
    <row r="25">
      <c r="A25" s="20" t="s">
        <v>46</v>
      </c>
      <c r="B25" s="12" t="s">
        <v>2347</v>
      </c>
      <c r="C25" s="12" t="s">
        <v>130</v>
      </c>
      <c r="D25" s="20">
        <f t="shared" si="3"/>
        <v>71.02</v>
      </c>
      <c r="E25" s="12">
        <v>25.0</v>
      </c>
      <c r="F25" s="12">
        <v>25.0</v>
      </c>
      <c r="G25" s="12"/>
      <c r="H25" s="12">
        <v>17.0</v>
      </c>
      <c r="I25" s="12"/>
      <c r="J25" s="12"/>
      <c r="K25" s="12"/>
      <c r="L25" s="12"/>
      <c r="M25" s="12"/>
      <c r="N25" s="12"/>
      <c r="O25" s="12"/>
      <c r="P25" s="12"/>
      <c r="Q25" s="12">
        <v>1.0</v>
      </c>
      <c r="R25" s="12">
        <v>1.0</v>
      </c>
      <c r="S25" s="18" t="s">
        <v>586</v>
      </c>
      <c r="T25" s="18" t="s">
        <v>76</v>
      </c>
      <c r="U25" s="19" t="s">
        <v>2351</v>
      </c>
      <c r="V25" s="11"/>
      <c r="W25" s="11"/>
      <c r="X25" s="11"/>
      <c r="Y25" s="11"/>
      <c r="Z25" s="11"/>
    </row>
    <row r="26">
      <c r="A26" s="21"/>
      <c r="B26" s="12" t="s">
        <v>2198</v>
      </c>
      <c r="C26" s="12" t="s">
        <v>243</v>
      </c>
      <c r="D26" s="20">
        <f t="shared" si="3"/>
        <v>69.03</v>
      </c>
      <c r="E26" s="12">
        <v>27.0</v>
      </c>
      <c r="F26" s="12">
        <v>23.0</v>
      </c>
      <c r="G26" s="12"/>
      <c r="H26" s="12"/>
      <c r="I26" s="12"/>
      <c r="J26" s="12"/>
      <c r="K26" s="12"/>
      <c r="L26" s="12">
        <v>18.0</v>
      </c>
      <c r="M26" s="12"/>
      <c r="N26" s="12"/>
      <c r="O26" s="12"/>
      <c r="P26" s="12">
        <v>1.0</v>
      </c>
      <c r="Q26" s="12">
        <v>1.0</v>
      </c>
      <c r="R26" s="12"/>
      <c r="S26" s="18" t="s">
        <v>566</v>
      </c>
      <c r="T26" s="18"/>
      <c r="U26" s="19" t="s">
        <v>2199</v>
      </c>
      <c r="V26" s="11"/>
      <c r="W26" s="11"/>
      <c r="X26" s="11"/>
      <c r="Y26" s="11"/>
      <c r="Z26" s="11"/>
    </row>
    <row r="27">
      <c r="A27" s="11"/>
      <c r="B27" s="12" t="s">
        <v>2200</v>
      </c>
      <c r="C27" s="12" t="s">
        <v>2201</v>
      </c>
      <c r="D27" s="20">
        <f t="shared" si="3"/>
        <v>65.86</v>
      </c>
      <c r="E27" s="12">
        <v>22.0</v>
      </c>
      <c r="F27" s="12">
        <v>16.0</v>
      </c>
      <c r="G27" s="12"/>
      <c r="H27" s="12">
        <v>18.0</v>
      </c>
      <c r="I27" s="12"/>
      <c r="J27" s="12"/>
      <c r="K27" s="12"/>
      <c r="L27" s="12"/>
      <c r="M27" s="12"/>
      <c r="N27" s="12"/>
      <c r="O27" s="12"/>
      <c r="P27" s="12"/>
      <c r="Q27" s="12">
        <v>1.0</v>
      </c>
      <c r="R27" s="12">
        <v>1.0</v>
      </c>
      <c r="S27" s="18" t="s">
        <v>586</v>
      </c>
      <c r="T27" s="18"/>
      <c r="U27" s="19" t="s">
        <v>2202</v>
      </c>
      <c r="V27" s="11"/>
      <c r="W27" s="11"/>
      <c r="X27" s="11"/>
      <c r="Y27" s="11"/>
      <c r="Z27" s="11"/>
      <c r="AA27" s="11"/>
    </row>
    <row r="28">
      <c r="A28" s="2" t="s">
        <v>144</v>
      </c>
      <c r="B28" s="11"/>
      <c r="C28" s="11"/>
      <c r="D28" s="2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3"/>
      <c r="T28" s="13"/>
      <c r="U28" s="22"/>
      <c r="V28" s="11"/>
      <c r="W28" s="11"/>
      <c r="X28" s="11"/>
      <c r="Y28" s="11"/>
      <c r="Z28" s="11"/>
    </row>
    <row r="29">
      <c r="A29" s="11"/>
      <c r="B29" s="16" t="s">
        <v>2208</v>
      </c>
      <c r="C29" s="12" t="s">
        <v>202</v>
      </c>
      <c r="D29" s="20">
        <f t="shared" ref="D29:D35" si="4">ROUND((E29*1)+(F29*0.33)+(G29*0.59)+(H29*0.81)+(I29*0.67)+(K29*0.7)+(L29*0.58)+(M29*0.59)+(N29*0.35)+(O29*18)+(P29*12)+(Q29*12)+(R29*12), 2)</f>
        <v>60.95</v>
      </c>
      <c r="E29" s="12">
        <v>22.0</v>
      </c>
      <c r="F29" s="12"/>
      <c r="G29" s="12"/>
      <c r="H29" s="12">
        <v>20.0</v>
      </c>
      <c r="I29" s="12"/>
      <c r="J29" s="12"/>
      <c r="K29" s="12">
        <v>18.0</v>
      </c>
      <c r="L29" s="12"/>
      <c r="M29" s="12"/>
      <c r="N29" s="12">
        <v>29.0</v>
      </c>
      <c r="O29" s="12"/>
      <c r="P29" s="12"/>
      <c r="Q29" s="12"/>
      <c r="R29" s="12"/>
      <c r="S29" s="18"/>
      <c r="T29" s="28"/>
      <c r="U29" s="19" t="s">
        <v>2209</v>
      </c>
      <c r="V29" s="12"/>
      <c r="W29" s="11"/>
      <c r="X29" s="11"/>
      <c r="Y29" s="11"/>
      <c r="Z29" s="11"/>
      <c r="AA29" s="11"/>
    </row>
    <row r="30">
      <c r="A30" s="29"/>
      <c r="B30" s="16" t="s">
        <v>2216</v>
      </c>
      <c r="C30" s="16" t="s">
        <v>1146</v>
      </c>
      <c r="D30" s="20">
        <f t="shared" si="4"/>
        <v>54.63</v>
      </c>
      <c r="E30" s="12">
        <v>36.0</v>
      </c>
      <c r="F30" s="12"/>
      <c r="G30" s="12"/>
      <c r="H30" s="12">
        <v>23.0</v>
      </c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8"/>
      <c r="T30" s="18"/>
      <c r="U30" s="19" t="s">
        <v>2218</v>
      </c>
      <c r="V30" s="11"/>
      <c r="W30" s="11"/>
      <c r="X30" s="11"/>
      <c r="Y30" s="11"/>
      <c r="Z30" s="11"/>
      <c r="AA30" s="29"/>
      <c r="AB30" s="29"/>
    </row>
    <row r="31">
      <c r="A31" s="11"/>
      <c r="B31" s="16" t="s">
        <v>2212</v>
      </c>
      <c r="C31" s="12" t="s">
        <v>98</v>
      </c>
      <c r="D31" s="20">
        <f t="shared" si="4"/>
        <v>52.42</v>
      </c>
      <c r="E31" s="12">
        <v>30.0</v>
      </c>
      <c r="F31" s="12"/>
      <c r="G31" s="12"/>
      <c r="H31" s="12"/>
      <c r="I31" s="12"/>
      <c r="J31" s="12"/>
      <c r="K31" s="12"/>
      <c r="L31" s="12"/>
      <c r="M31" s="12">
        <v>38.0</v>
      </c>
      <c r="N31" s="12"/>
      <c r="O31" s="12"/>
      <c r="P31" s="12"/>
      <c r="Q31" s="12"/>
      <c r="R31" s="12"/>
      <c r="S31" s="18"/>
      <c r="T31" s="23"/>
      <c r="U31" s="19" t="s">
        <v>2214</v>
      </c>
      <c r="V31" s="12"/>
      <c r="W31" s="11"/>
      <c r="X31" s="11"/>
      <c r="Y31" s="11"/>
      <c r="Z31" s="11"/>
      <c r="AA31" s="11"/>
    </row>
    <row r="32">
      <c r="A32" s="11"/>
      <c r="B32" s="12" t="s">
        <v>2219</v>
      </c>
      <c r="C32" s="12" t="s">
        <v>1928</v>
      </c>
      <c r="D32" s="20">
        <f t="shared" si="4"/>
        <v>46.21</v>
      </c>
      <c r="E32" s="12">
        <v>15.0</v>
      </c>
      <c r="F32" s="12"/>
      <c r="G32" s="12"/>
      <c r="H32" s="12">
        <v>26.0</v>
      </c>
      <c r="I32" s="12"/>
      <c r="J32" s="12"/>
      <c r="K32" s="12"/>
      <c r="L32" s="12"/>
      <c r="M32" s="12"/>
      <c r="N32" s="12">
        <v>29.0</v>
      </c>
      <c r="O32" s="12"/>
      <c r="P32" s="12"/>
      <c r="Q32" s="12"/>
      <c r="R32" s="12"/>
      <c r="S32" s="18"/>
      <c r="T32" s="28"/>
      <c r="U32" s="19" t="s">
        <v>2220</v>
      </c>
      <c r="V32" s="11"/>
      <c r="W32" s="11"/>
      <c r="X32" s="11"/>
      <c r="Y32" s="11"/>
      <c r="Z32" s="11"/>
      <c r="AA32" s="11"/>
    </row>
    <row r="33">
      <c r="A33" s="11"/>
      <c r="B33" s="12" t="s">
        <v>2221</v>
      </c>
      <c r="C33" s="12" t="s">
        <v>1317</v>
      </c>
      <c r="D33" s="20">
        <f t="shared" si="4"/>
        <v>35</v>
      </c>
      <c r="E33" s="12">
        <v>35.0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8"/>
      <c r="T33" s="23"/>
      <c r="U33" s="19" t="s">
        <v>2222</v>
      </c>
      <c r="V33" s="11"/>
      <c r="W33" s="11"/>
      <c r="X33" s="11"/>
      <c r="Y33" s="11"/>
      <c r="Z33" s="11"/>
      <c r="AA33" s="11"/>
    </row>
    <row r="34">
      <c r="A34" s="11"/>
      <c r="B34" s="16" t="s">
        <v>2225</v>
      </c>
      <c r="C34" s="12" t="s">
        <v>1971</v>
      </c>
      <c r="D34" s="20">
        <f t="shared" si="4"/>
        <v>34.96</v>
      </c>
      <c r="E34" s="12">
        <v>22.0</v>
      </c>
      <c r="F34" s="12"/>
      <c r="G34" s="12"/>
      <c r="H34" s="12">
        <v>16.0</v>
      </c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8"/>
      <c r="T34" s="23"/>
      <c r="U34" s="19" t="s">
        <v>2226</v>
      </c>
      <c r="V34" s="12"/>
      <c r="W34" s="11"/>
      <c r="X34" s="11"/>
      <c r="Y34" s="11"/>
      <c r="Z34" s="11"/>
      <c r="AA34" s="11"/>
    </row>
    <row r="35">
      <c r="A35" s="11"/>
      <c r="B35" s="16" t="s">
        <v>2227</v>
      </c>
      <c r="C35" s="12" t="s">
        <v>863</v>
      </c>
      <c r="D35" s="20">
        <f t="shared" si="4"/>
        <v>33.15</v>
      </c>
      <c r="E35" s="12">
        <v>21.0</v>
      </c>
      <c r="F35" s="12"/>
      <c r="G35" s="12"/>
      <c r="H35" s="12">
        <v>15.0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8"/>
      <c r="T35" s="23"/>
      <c r="U35" s="19" t="s">
        <v>2228</v>
      </c>
      <c r="V35" s="12"/>
      <c r="W35" s="11"/>
      <c r="X35" s="11"/>
      <c r="Y35" s="11"/>
      <c r="Z35" s="11"/>
      <c r="AA35" s="11"/>
    </row>
    <row r="36">
      <c r="A36" s="2" t="s">
        <v>167</v>
      </c>
      <c r="B36" s="11"/>
      <c r="C36" s="11"/>
      <c r="D36" s="2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3"/>
      <c r="T36" s="23"/>
      <c r="U36" s="22"/>
      <c r="V36" s="11"/>
      <c r="W36" s="11"/>
      <c r="X36" s="11"/>
      <c r="Y36" s="11"/>
      <c r="Z36" s="11"/>
    </row>
    <row r="37">
      <c r="A37" s="21" t="s">
        <v>46</v>
      </c>
      <c r="B37" s="12" t="s">
        <v>2375</v>
      </c>
      <c r="C37" s="12" t="s">
        <v>55</v>
      </c>
      <c r="D37" s="20">
        <f t="shared" ref="D37:D42" si="5">ROUND((E37*1)+(F37*0.33)+(G37*0.59)+(H37*0.81)+(I37*0.67)+(K37*0.7)+(L37*0.58)+(M37*0.59)+(N37*0.35)+(O37*18)+(P37*12)+(Q37*12)+(R37*12), 2)</f>
        <v>104.37</v>
      </c>
      <c r="E37" s="12">
        <v>33.0</v>
      </c>
      <c r="F37" s="12">
        <v>23.0</v>
      </c>
      <c r="G37" s="12">
        <v>21.0</v>
      </c>
      <c r="H37" s="12">
        <v>19.0</v>
      </c>
      <c r="I37" s="12"/>
      <c r="J37" s="12"/>
      <c r="K37" s="12"/>
      <c r="L37" s="12"/>
      <c r="M37" s="12"/>
      <c r="N37" s="12"/>
      <c r="O37" s="12"/>
      <c r="P37" s="12">
        <v>2.0</v>
      </c>
      <c r="Q37" s="12"/>
      <c r="R37" s="12">
        <v>1.0</v>
      </c>
      <c r="S37" s="18" t="s">
        <v>2379</v>
      </c>
      <c r="T37" s="28" t="s">
        <v>76</v>
      </c>
      <c r="U37" s="19" t="s">
        <v>2380</v>
      </c>
      <c r="V37" s="11"/>
      <c r="W37" s="11"/>
      <c r="X37" s="11"/>
      <c r="Y37" s="11"/>
      <c r="Z37" s="11"/>
    </row>
    <row r="38" ht="16.5" customHeight="1">
      <c r="A38" s="21"/>
      <c r="B38" s="30" t="s">
        <v>2231</v>
      </c>
      <c r="C38" s="12" t="s">
        <v>460</v>
      </c>
      <c r="D38" s="20">
        <f t="shared" si="5"/>
        <v>93.72</v>
      </c>
      <c r="E38" s="12">
        <v>50.0</v>
      </c>
      <c r="F38" s="12">
        <v>30.0</v>
      </c>
      <c r="G38" s="12"/>
      <c r="H38" s="12">
        <v>25.0</v>
      </c>
      <c r="I38" s="12"/>
      <c r="J38" s="12"/>
      <c r="K38" s="12"/>
      <c r="L38" s="12"/>
      <c r="M38" s="12">
        <v>23.0</v>
      </c>
      <c r="N38" s="12"/>
      <c r="O38" s="12"/>
      <c r="P38" s="12"/>
      <c r="Q38" s="12"/>
      <c r="R38" s="12"/>
      <c r="S38" s="18"/>
      <c r="T38" s="18"/>
      <c r="U38" s="19" t="s">
        <v>2232</v>
      </c>
      <c r="V38" s="11"/>
      <c r="W38" s="11"/>
      <c r="X38" s="11"/>
      <c r="Y38" s="11"/>
      <c r="Z38" s="11"/>
    </row>
    <row r="39">
      <c r="A39" s="21"/>
      <c r="B39" s="30" t="s">
        <v>2238</v>
      </c>
      <c r="C39" s="12" t="s">
        <v>1786</v>
      </c>
      <c r="D39" s="20">
        <f t="shared" si="5"/>
        <v>90.21</v>
      </c>
      <c r="E39" s="12">
        <v>45.0</v>
      </c>
      <c r="F39" s="12"/>
      <c r="G39" s="12"/>
      <c r="H39" s="12">
        <v>31.0</v>
      </c>
      <c r="I39" s="12">
        <v>30.0</v>
      </c>
      <c r="J39" s="12"/>
      <c r="K39" s="12"/>
      <c r="L39" s="12"/>
      <c r="M39" s="12"/>
      <c r="N39" s="12"/>
      <c r="O39" s="12"/>
      <c r="P39" s="12"/>
      <c r="Q39" s="12"/>
      <c r="R39" s="12"/>
      <c r="S39" s="18"/>
      <c r="T39" s="18"/>
      <c r="U39" s="19" t="s">
        <v>2239</v>
      </c>
      <c r="V39" s="11"/>
      <c r="W39" s="11"/>
      <c r="X39" s="11"/>
      <c r="Y39" s="11"/>
      <c r="Z39" s="11"/>
    </row>
    <row r="40">
      <c r="A40" s="11"/>
      <c r="B40" s="30" t="s">
        <v>2233</v>
      </c>
      <c r="C40" s="12" t="s">
        <v>476</v>
      </c>
      <c r="D40" s="20">
        <f t="shared" si="5"/>
        <v>89.56</v>
      </c>
      <c r="E40" s="12">
        <v>39.0</v>
      </c>
      <c r="F40" s="12"/>
      <c r="G40" s="12"/>
      <c r="H40" s="12">
        <v>46.0</v>
      </c>
      <c r="I40" s="12"/>
      <c r="J40" s="12"/>
      <c r="K40" s="12">
        <v>19.0</v>
      </c>
      <c r="L40" s="12"/>
      <c r="M40" s="12"/>
      <c r="N40" s="12"/>
      <c r="O40" s="12"/>
      <c r="P40" s="12"/>
      <c r="Q40" s="12"/>
      <c r="R40" s="12"/>
      <c r="S40" s="18"/>
      <c r="T40" s="18"/>
      <c r="U40" s="19" t="s">
        <v>2234</v>
      </c>
      <c r="V40" s="11"/>
      <c r="W40" s="11"/>
      <c r="X40" s="11"/>
      <c r="Y40" s="11"/>
      <c r="Z40" s="11"/>
    </row>
    <row r="41">
      <c r="A41" s="21"/>
      <c r="B41" s="30" t="s">
        <v>2391</v>
      </c>
      <c r="C41" s="12" t="s">
        <v>425</v>
      </c>
      <c r="D41" s="20">
        <f t="shared" si="5"/>
        <v>87.22</v>
      </c>
      <c r="E41" s="12">
        <v>40.0</v>
      </c>
      <c r="F41" s="12">
        <v>34.0</v>
      </c>
      <c r="G41" s="12"/>
      <c r="H41" s="12"/>
      <c r="I41" s="12"/>
      <c r="J41" s="12"/>
      <c r="K41" s="12"/>
      <c r="L41" s="12"/>
      <c r="M41" s="12"/>
      <c r="N41" s="12"/>
      <c r="O41" s="12"/>
      <c r="P41" s="12">
        <v>1.0</v>
      </c>
      <c r="Q41" s="12"/>
      <c r="R41" s="12">
        <v>2.0</v>
      </c>
      <c r="S41" s="18" t="s">
        <v>506</v>
      </c>
      <c r="T41" s="18"/>
      <c r="U41" s="19" t="s">
        <v>2392</v>
      </c>
      <c r="V41" s="11"/>
      <c r="W41" s="11"/>
      <c r="X41" s="11"/>
      <c r="Y41" s="11"/>
      <c r="Z41" s="11"/>
    </row>
    <row r="42">
      <c r="A42" s="21"/>
      <c r="B42" s="30" t="s">
        <v>2240</v>
      </c>
      <c r="C42" s="12" t="s">
        <v>2241</v>
      </c>
      <c r="D42" s="20">
        <f t="shared" si="5"/>
        <v>79.1</v>
      </c>
      <c r="E42" s="12">
        <v>36.0</v>
      </c>
      <c r="F42" s="12">
        <v>14.0</v>
      </c>
      <c r="G42" s="12">
        <v>15.0</v>
      </c>
      <c r="H42" s="12">
        <v>25.0</v>
      </c>
      <c r="I42" s="12">
        <v>14.0</v>
      </c>
      <c r="J42" s="12"/>
      <c r="K42" s="12"/>
      <c r="L42" s="12"/>
      <c r="M42" s="12"/>
      <c r="N42" s="12"/>
      <c r="O42" s="12"/>
      <c r="P42" s="12"/>
      <c r="Q42" s="12"/>
      <c r="R42" s="12"/>
      <c r="S42" s="18"/>
      <c r="T42" s="18"/>
      <c r="U42" s="19" t="s">
        <v>2242</v>
      </c>
      <c r="V42" s="11"/>
      <c r="W42" s="11"/>
      <c r="X42" s="11"/>
      <c r="Y42" s="11"/>
      <c r="Z42" s="11"/>
    </row>
    <row r="43">
      <c r="A43" s="2" t="s">
        <v>214</v>
      </c>
      <c r="B43" s="11"/>
      <c r="C43" s="11"/>
      <c r="D43" s="20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3"/>
      <c r="T43" s="13"/>
      <c r="U43" s="22"/>
      <c r="V43" s="11"/>
      <c r="W43" s="11"/>
      <c r="X43" s="11"/>
      <c r="Y43" s="11"/>
      <c r="Z43" s="11"/>
    </row>
    <row r="44">
      <c r="A44" s="11"/>
      <c r="B44" s="12" t="s">
        <v>2248</v>
      </c>
      <c r="C44" s="12" t="s">
        <v>425</v>
      </c>
      <c r="D44" s="20">
        <f t="shared" ref="D44:D49" si="6">ROUND((E44*1)+(F44*0.33)+(G44*0.59)+(H44*0.81)+(I44*0.67)+(K44*0.7)+(L44*0.58)+(M44*0.59)+(N44*0.35)+(O44*18)+(P44*12)+(Q44*12)+(R44*12), 2)</f>
        <v>59.77</v>
      </c>
      <c r="E44" s="12">
        <v>39.0</v>
      </c>
      <c r="F44" s="12"/>
      <c r="G44" s="12"/>
      <c r="H44" s="12">
        <v>17.0</v>
      </c>
      <c r="I44" s="12"/>
      <c r="J44" s="12"/>
      <c r="K44" s="12">
        <v>10.0</v>
      </c>
      <c r="L44" s="12"/>
      <c r="M44" s="12"/>
      <c r="N44" s="12"/>
      <c r="O44" s="12"/>
      <c r="P44" s="12"/>
      <c r="Q44" s="12"/>
      <c r="R44" s="12"/>
      <c r="S44" s="18"/>
      <c r="T44" s="23"/>
      <c r="U44" s="19" t="s">
        <v>2249</v>
      </c>
      <c r="V44" s="12"/>
      <c r="W44" s="11"/>
      <c r="X44" s="11"/>
      <c r="Y44" s="11"/>
      <c r="Z44" s="11"/>
      <c r="AA44" s="11"/>
    </row>
    <row r="45">
      <c r="A45" s="11"/>
      <c r="B45" s="12" t="s">
        <v>2261</v>
      </c>
      <c r="C45" s="12" t="s">
        <v>1850</v>
      </c>
      <c r="D45" s="20">
        <f t="shared" si="6"/>
        <v>55.03</v>
      </c>
      <c r="E45" s="12">
        <v>25.0</v>
      </c>
      <c r="F45" s="12">
        <v>22.0</v>
      </c>
      <c r="G45" s="12">
        <v>18.0</v>
      </c>
      <c r="H45" s="12">
        <v>15.0</v>
      </c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8"/>
      <c r="T45" s="28"/>
      <c r="U45" s="19" t="s">
        <v>2263</v>
      </c>
      <c r="V45" s="12"/>
      <c r="W45" s="11"/>
      <c r="X45" s="11"/>
      <c r="Y45" s="11"/>
      <c r="Z45" s="11"/>
      <c r="AA45" s="11"/>
    </row>
    <row r="46">
      <c r="A46" s="11"/>
      <c r="B46" s="12" t="s">
        <v>2256</v>
      </c>
      <c r="C46" s="12" t="s">
        <v>1043</v>
      </c>
      <c r="D46" s="20">
        <f t="shared" si="6"/>
        <v>48.9</v>
      </c>
      <c r="E46" s="12">
        <v>26.0</v>
      </c>
      <c r="F46" s="12">
        <v>18.0</v>
      </c>
      <c r="G46" s="12"/>
      <c r="H46" s="12">
        <v>11.0</v>
      </c>
      <c r="I46" s="12"/>
      <c r="J46" s="12"/>
      <c r="K46" s="12"/>
      <c r="L46" s="12"/>
      <c r="M46" s="12"/>
      <c r="N46" s="12">
        <v>23.0</v>
      </c>
      <c r="O46" s="12"/>
      <c r="P46" s="12"/>
      <c r="Q46" s="12"/>
      <c r="R46" s="12"/>
      <c r="S46" s="18"/>
      <c r="T46" s="28"/>
      <c r="U46" s="19" t="s">
        <v>2257</v>
      </c>
      <c r="V46" s="12"/>
      <c r="W46" s="11"/>
      <c r="X46" s="11"/>
      <c r="Y46" s="11"/>
      <c r="Z46" s="11"/>
      <c r="AA46" s="11"/>
    </row>
    <row r="47">
      <c r="B47" s="12" t="s">
        <v>2253</v>
      </c>
      <c r="C47" s="12" t="s">
        <v>2254</v>
      </c>
      <c r="D47" s="20">
        <f t="shared" si="6"/>
        <v>46.32</v>
      </c>
      <c r="E47" s="12">
        <v>18.0</v>
      </c>
      <c r="F47" s="12">
        <v>20.0</v>
      </c>
      <c r="G47" s="12"/>
      <c r="H47" s="12">
        <v>12.0</v>
      </c>
      <c r="I47" s="12"/>
      <c r="J47" s="12"/>
      <c r="K47" s="12"/>
      <c r="L47" s="12"/>
      <c r="M47" s="12"/>
      <c r="N47" s="12"/>
      <c r="O47" s="12"/>
      <c r="P47" s="12"/>
      <c r="Q47" s="12">
        <v>1.0</v>
      </c>
      <c r="R47" s="12"/>
      <c r="S47" s="18" t="s">
        <v>768</v>
      </c>
      <c r="T47" s="28"/>
      <c r="U47" s="19" t="s">
        <v>2255</v>
      </c>
      <c r="V47" s="12"/>
      <c r="W47" s="11"/>
      <c r="X47" s="11"/>
      <c r="Y47" s="11"/>
      <c r="Z47" s="11"/>
      <c r="AA47" s="11"/>
    </row>
    <row r="48">
      <c r="A48" s="11"/>
      <c r="B48" s="12" t="s">
        <v>2265</v>
      </c>
      <c r="C48" s="12" t="s">
        <v>2266</v>
      </c>
      <c r="D48" s="20">
        <f t="shared" si="6"/>
        <v>46.18</v>
      </c>
      <c r="E48" s="12">
        <v>24.0</v>
      </c>
      <c r="F48" s="12"/>
      <c r="G48" s="12">
        <v>10.0</v>
      </c>
      <c r="H48" s="12">
        <v>11.0</v>
      </c>
      <c r="I48" s="12">
        <v>11.0</v>
      </c>
      <c r="J48" s="12"/>
      <c r="K48" s="12"/>
      <c r="L48" s="12"/>
      <c r="M48" s="12"/>
      <c r="N48" s="12"/>
      <c r="O48" s="12"/>
      <c r="P48" s="12"/>
      <c r="Q48" s="12"/>
      <c r="R48" s="12"/>
      <c r="S48" s="18"/>
      <c r="T48" s="28"/>
      <c r="U48" s="19" t="s">
        <v>2268</v>
      </c>
      <c r="V48" s="12"/>
      <c r="W48" s="11"/>
      <c r="X48" s="11"/>
      <c r="Y48" s="11"/>
      <c r="Z48" s="11"/>
      <c r="AA48" s="11"/>
    </row>
    <row r="49">
      <c r="A49" s="11"/>
      <c r="B49" s="12" t="s">
        <v>2250</v>
      </c>
      <c r="C49" s="12" t="s">
        <v>667</v>
      </c>
      <c r="D49" s="20">
        <f t="shared" si="6"/>
        <v>43.27</v>
      </c>
      <c r="E49" s="12">
        <v>25.0</v>
      </c>
      <c r="F49" s="12">
        <v>19.0</v>
      </c>
      <c r="G49" s="12"/>
      <c r="H49" s="12"/>
      <c r="I49" s="12"/>
      <c r="J49" s="12">
        <v>14.0</v>
      </c>
      <c r="K49" s="12"/>
      <c r="L49" s="12"/>
      <c r="M49" s="12"/>
      <c r="N49" s="12"/>
      <c r="O49" s="12"/>
      <c r="P49" s="12"/>
      <c r="Q49" s="12">
        <v>1.0</v>
      </c>
      <c r="R49" s="12"/>
      <c r="S49" s="18" t="s">
        <v>668</v>
      </c>
      <c r="T49" s="28" t="s">
        <v>2251</v>
      </c>
      <c r="U49" s="19" t="s">
        <v>2252</v>
      </c>
      <c r="V49" s="12"/>
      <c r="W49" s="11"/>
      <c r="X49" s="11"/>
      <c r="Y49" s="11"/>
      <c r="Z49" s="11"/>
      <c r="AA49" s="11"/>
    </row>
    <row r="50">
      <c r="A50" s="11"/>
      <c r="B50" s="12"/>
      <c r="C50" s="12"/>
      <c r="D50" s="20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8"/>
      <c r="T50" s="23"/>
      <c r="U50" s="110"/>
      <c r="V50" s="12"/>
      <c r="W50" s="11"/>
      <c r="X50" s="11"/>
      <c r="Y50" s="11"/>
      <c r="Z50" s="11"/>
      <c r="AA50" s="11"/>
    </row>
    <row r="51">
      <c r="A51" s="2" t="s">
        <v>232</v>
      </c>
      <c r="B51" s="11"/>
      <c r="C51" s="11"/>
      <c r="D51" s="2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3"/>
      <c r="T51" s="13"/>
      <c r="U51" s="22"/>
      <c r="V51" s="11"/>
      <c r="W51" s="11"/>
      <c r="X51" s="11"/>
      <c r="Y51" s="11"/>
      <c r="Z51" s="11"/>
    </row>
    <row r="52">
      <c r="A52" s="20" t="s">
        <v>46</v>
      </c>
      <c r="B52" s="12" t="s">
        <v>2428</v>
      </c>
      <c r="C52" s="12" t="s">
        <v>202</v>
      </c>
      <c r="D52" s="20">
        <f t="shared" ref="D52:D57" si="7">ROUND((E52*1)+(F52*0.33)+(G52*0.59)+(H52*0.81)+(I52*0.67)+(K52*0.7)+(L52*0.58)+(M52*0.59)+(N52*0.35)+(O52*18)+(P52*12)+(Q52*12)+(R52*12), 2)</f>
        <v>81.39</v>
      </c>
      <c r="E52" s="12">
        <v>31.0</v>
      </c>
      <c r="F52" s="12">
        <v>17.0</v>
      </c>
      <c r="G52" s="12">
        <v>16.0</v>
      </c>
      <c r="H52" s="12">
        <v>14.0</v>
      </c>
      <c r="I52" s="12"/>
      <c r="J52" s="12"/>
      <c r="K52" s="12"/>
      <c r="L52" s="12"/>
      <c r="M52" s="12"/>
      <c r="N52" s="12"/>
      <c r="O52" s="12"/>
      <c r="P52" s="12">
        <v>1.0</v>
      </c>
      <c r="Q52" s="12">
        <v>1.0</v>
      </c>
      <c r="R52" s="12"/>
      <c r="S52" s="18" t="s">
        <v>2196</v>
      </c>
      <c r="T52" s="18" t="s">
        <v>76</v>
      </c>
      <c r="U52" s="19" t="s">
        <v>2433</v>
      </c>
      <c r="V52" s="11"/>
      <c r="W52" s="11"/>
      <c r="X52" s="11"/>
      <c r="Y52" s="11"/>
      <c r="Z52" s="11"/>
    </row>
    <row r="53">
      <c r="A53" s="21"/>
      <c r="B53" s="12" t="s">
        <v>2285</v>
      </c>
      <c r="C53" s="12" t="s">
        <v>315</v>
      </c>
      <c r="D53" s="20">
        <f t="shared" si="7"/>
        <v>76.93</v>
      </c>
      <c r="E53" s="12">
        <v>36.0</v>
      </c>
      <c r="F53" s="12">
        <v>24.0</v>
      </c>
      <c r="G53" s="12">
        <v>23.0</v>
      </c>
      <c r="H53" s="12">
        <v>24.0</v>
      </c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8"/>
      <c r="T53" s="18"/>
      <c r="U53" s="19" t="s">
        <v>2287</v>
      </c>
      <c r="V53" s="11"/>
      <c r="W53" s="11"/>
      <c r="X53" s="11"/>
      <c r="Y53" s="11"/>
      <c r="Z53" s="11"/>
    </row>
    <row r="54">
      <c r="A54" s="21"/>
      <c r="B54" s="12" t="s">
        <v>2279</v>
      </c>
      <c r="C54" s="12" t="s">
        <v>896</v>
      </c>
      <c r="D54" s="20">
        <f t="shared" si="7"/>
        <v>71.25</v>
      </c>
      <c r="E54" s="12">
        <v>27.0</v>
      </c>
      <c r="F54" s="12"/>
      <c r="G54" s="12"/>
      <c r="H54" s="12">
        <v>25.0</v>
      </c>
      <c r="I54" s="12"/>
      <c r="J54" s="12"/>
      <c r="K54" s="12"/>
      <c r="L54" s="12"/>
      <c r="M54" s="12"/>
      <c r="N54" s="12"/>
      <c r="O54" s="12"/>
      <c r="P54" s="12">
        <v>1.0</v>
      </c>
      <c r="Q54" s="12"/>
      <c r="R54" s="12">
        <v>1.0</v>
      </c>
      <c r="S54" s="18" t="s">
        <v>2196</v>
      </c>
      <c r="T54" s="18"/>
      <c r="U54" s="19" t="s">
        <v>2280</v>
      </c>
      <c r="V54" s="11"/>
      <c r="W54" s="11"/>
      <c r="X54" s="11"/>
      <c r="Y54" s="11"/>
      <c r="Z54" s="11"/>
    </row>
    <row r="55">
      <c r="A55" s="21"/>
      <c r="B55" s="12" t="s">
        <v>2288</v>
      </c>
      <c r="C55" s="12" t="s">
        <v>397</v>
      </c>
      <c r="D55" s="20">
        <f t="shared" si="7"/>
        <v>68.51</v>
      </c>
      <c r="E55" s="12">
        <v>35.0</v>
      </c>
      <c r="F55" s="12">
        <v>16.0</v>
      </c>
      <c r="G55" s="12"/>
      <c r="H55" s="12">
        <v>18.0</v>
      </c>
      <c r="I55" s="12"/>
      <c r="J55" s="12"/>
      <c r="K55" s="12"/>
      <c r="L55" s="12"/>
      <c r="M55" s="12"/>
      <c r="N55" s="12">
        <v>39.0</v>
      </c>
      <c r="O55" s="12"/>
      <c r="P55" s="12"/>
      <c r="Q55" s="12"/>
      <c r="R55" s="12"/>
      <c r="S55" s="18"/>
      <c r="T55" s="18"/>
      <c r="U55" s="19" t="s">
        <v>2289</v>
      </c>
      <c r="V55" s="11"/>
      <c r="W55" s="11"/>
      <c r="X55" s="11"/>
      <c r="Y55" s="11"/>
      <c r="Z55" s="11"/>
    </row>
    <row r="56">
      <c r="A56" s="21"/>
      <c r="B56" s="12" t="s">
        <v>2292</v>
      </c>
      <c r="C56" s="12" t="s">
        <v>374</v>
      </c>
      <c r="D56" s="20">
        <f t="shared" si="7"/>
        <v>67.2</v>
      </c>
      <c r="E56" s="12">
        <v>30.0</v>
      </c>
      <c r="F56" s="12"/>
      <c r="G56" s="12">
        <v>15.0</v>
      </c>
      <c r="H56" s="12">
        <v>35.0</v>
      </c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8"/>
      <c r="T56" s="18"/>
      <c r="U56" s="19" t="s">
        <v>2294</v>
      </c>
      <c r="V56" s="11"/>
      <c r="W56" s="11"/>
      <c r="X56" s="11"/>
      <c r="Y56" s="11"/>
      <c r="Z56" s="11"/>
    </row>
    <row r="57">
      <c r="A57" s="21"/>
      <c r="B57" s="12" t="s">
        <v>2270</v>
      </c>
      <c r="C57" s="12" t="s">
        <v>1295</v>
      </c>
      <c r="D57" s="20">
        <f t="shared" si="7"/>
        <v>64.05</v>
      </c>
      <c r="E57" s="12">
        <v>36.0</v>
      </c>
      <c r="F57" s="12"/>
      <c r="G57" s="12"/>
      <c r="H57" s="12"/>
      <c r="I57" s="12"/>
      <c r="J57" s="12"/>
      <c r="K57" s="12"/>
      <c r="L57" s="12"/>
      <c r="M57" s="12">
        <v>25.0</v>
      </c>
      <c r="N57" s="12">
        <v>38.0</v>
      </c>
      <c r="O57" s="12"/>
      <c r="P57" s="12"/>
      <c r="Q57" s="12"/>
      <c r="R57" s="12"/>
      <c r="S57" s="18"/>
      <c r="T57" s="18"/>
      <c r="U57" s="19" t="s">
        <v>2274</v>
      </c>
      <c r="V57" s="11"/>
      <c r="W57" s="11"/>
      <c r="X57" s="11"/>
      <c r="Y57" s="11"/>
      <c r="Z57" s="11"/>
    </row>
    <row r="58">
      <c r="A58" s="21"/>
      <c r="B58" s="12"/>
      <c r="C58" s="12"/>
      <c r="D58" s="20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8"/>
      <c r="T58" s="18"/>
      <c r="U58" s="38"/>
      <c r="V58" s="11"/>
      <c r="W58" s="11"/>
      <c r="X58" s="11"/>
      <c r="Y58" s="11"/>
      <c r="Z58" s="11"/>
    </row>
    <row r="59">
      <c r="A59" s="2" t="s">
        <v>261</v>
      </c>
      <c r="B59" s="11"/>
      <c r="C59" s="11"/>
      <c r="D59" s="20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3"/>
      <c r="T59" s="13"/>
      <c r="U59" s="32"/>
      <c r="V59" s="11"/>
      <c r="W59" s="11"/>
      <c r="X59" s="11"/>
      <c r="Y59" s="11"/>
      <c r="Z59" s="11"/>
    </row>
    <row r="60">
      <c r="A60" s="11"/>
      <c r="B60" s="12" t="s">
        <v>2298</v>
      </c>
      <c r="C60" s="12" t="s">
        <v>321</v>
      </c>
      <c r="D60" s="20">
        <f t="shared" ref="D60:D65" si="8">ROUND((E60*1)+(F60*0.33)+(G60*0.59)+(H60*0.81)+(I60*0.67)+(K60*0.7)+(L60*0.58)+(M60*0.59)+(N60*0.35)+(O60*18)+(P60*12)+(Q60*12)+(R60*12), 2)</f>
        <v>84.27</v>
      </c>
      <c r="E60" s="12">
        <v>33.0</v>
      </c>
      <c r="F60" s="12">
        <v>17.0</v>
      </c>
      <c r="G60" s="12"/>
      <c r="H60" s="12">
        <v>18.0</v>
      </c>
      <c r="I60" s="12"/>
      <c r="J60" s="12"/>
      <c r="K60" s="12"/>
      <c r="L60" s="12"/>
      <c r="M60" s="12">
        <v>12.0</v>
      </c>
      <c r="N60" s="12"/>
      <c r="O60" s="12"/>
      <c r="P60" s="12">
        <v>1.0</v>
      </c>
      <c r="Q60" s="12">
        <v>1.0</v>
      </c>
      <c r="R60" s="12"/>
      <c r="S60" s="18" t="s">
        <v>586</v>
      </c>
      <c r="T60" s="18"/>
      <c r="U60" s="19" t="s">
        <v>2300</v>
      </c>
      <c r="V60" s="11"/>
      <c r="W60" s="11"/>
      <c r="X60" s="11"/>
      <c r="Y60" s="11"/>
      <c r="Z60" s="11"/>
    </row>
    <row r="61">
      <c r="A61" s="11"/>
      <c r="B61" s="12" t="s">
        <v>2301</v>
      </c>
      <c r="C61" s="12" t="s">
        <v>712</v>
      </c>
      <c r="D61" s="20">
        <f t="shared" si="8"/>
        <v>73.51</v>
      </c>
      <c r="E61" s="12">
        <v>33.0</v>
      </c>
      <c r="F61" s="12"/>
      <c r="G61" s="12"/>
      <c r="H61" s="12">
        <v>20.0</v>
      </c>
      <c r="I61" s="12"/>
      <c r="J61" s="12"/>
      <c r="K61" s="12"/>
      <c r="L61" s="12"/>
      <c r="M61" s="12">
        <v>24.0</v>
      </c>
      <c r="N61" s="12">
        <v>29.0</v>
      </c>
      <c r="O61" s="12"/>
      <c r="P61" s="12"/>
      <c r="Q61" s="12"/>
      <c r="R61" s="12"/>
      <c r="S61" s="18"/>
      <c r="T61" s="18"/>
      <c r="U61" s="19" t="s">
        <v>2302</v>
      </c>
      <c r="V61" s="11"/>
      <c r="W61" s="11"/>
      <c r="X61" s="11"/>
      <c r="Y61" s="11"/>
      <c r="Z61" s="11"/>
    </row>
    <row r="62">
      <c r="A62" s="11"/>
      <c r="B62" s="12" t="s">
        <v>2308</v>
      </c>
      <c r="C62" s="12" t="s">
        <v>1043</v>
      </c>
      <c r="D62" s="20">
        <f t="shared" si="8"/>
        <v>71.19</v>
      </c>
      <c r="E62" s="12">
        <v>31.0</v>
      </c>
      <c r="F62" s="12">
        <v>26.0</v>
      </c>
      <c r="G62" s="12">
        <v>22.0</v>
      </c>
      <c r="H62" s="12">
        <v>23.0</v>
      </c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8"/>
      <c r="T62" s="18"/>
      <c r="U62" s="19" t="s">
        <v>2309</v>
      </c>
      <c r="V62" s="11"/>
      <c r="W62" s="11"/>
      <c r="X62" s="11"/>
      <c r="Y62" s="11"/>
      <c r="Z62" s="11"/>
    </row>
    <row r="63">
      <c r="A63" s="11"/>
      <c r="B63" s="12" t="s">
        <v>2313</v>
      </c>
      <c r="C63" s="12" t="s">
        <v>2206</v>
      </c>
      <c r="D63" s="20">
        <f t="shared" si="8"/>
        <v>59.52</v>
      </c>
      <c r="E63" s="12">
        <v>39.0</v>
      </c>
      <c r="F63" s="12">
        <v>18.0</v>
      </c>
      <c r="G63" s="12"/>
      <c r="H63" s="12">
        <v>18.0</v>
      </c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8"/>
      <c r="T63" s="18"/>
      <c r="U63" s="19" t="s">
        <v>2314</v>
      </c>
      <c r="V63" s="11"/>
      <c r="W63" s="11"/>
      <c r="X63" s="11"/>
      <c r="Y63" s="11"/>
      <c r="Z63" s="11"/>
    </row>
    <row r="64">
      <c r="A64" s="11"/>
      <c r="B64" s="12" t="s">
        <v>2461</v>
      </c>
      <c r="C64" s="12" t="s">
        <v>2462</v>
      </c>
      <c r="D64" s="20">
        <f t="shared" si="8"/>
        <v>38.68</v>
      </c>
      <c r="E64" s="12">
        <v>25.0</v>
      </c>
      <c r="F64" s="12">
        <v>12.0</v>
      </c>
      <c r="G64" s="12"/>
      <c r="H64" s="12">
        <v>12.0</v>
      </c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8"/>
      <c r="T64" s="18"/>
      <c r="U64" s="19" t="s">
        <v>2466</v>
      </c>
      <c r="V64" s="11"/>
      <c r="W64" s="11"/>
      <c r="X64" s="11"/>
      <c r="Y64" s="11"/>
      <c r="Z64" s="11"/>
    </row>
    <row r="65">
      <c r="A65" s="11"/>
      <c r="B65" s="12" t="s">
        <v>2461</v>
      </c>
      <c r="C65" s="12" t="s">
        <v>2469</v>
      </c>
      <c r="D65" s="20">
        <f t="shared" si="8"/>
        <v>38.68</v>
      </c>
      <c r="E65" s="12">
        <v>25.0</v>
      </c>
      <c r="F65" s="12">
        <v>12.0</v>
      </c>
      <c r="G65" s="12"/>
      <c r="H65" s="12">
        <v>12.0</v>
      </c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8"/>
      <c r="T65" s="18"/>
      <c r="U65" s="38"/>
      <c r="V65" s="11"/>
      <c r="W65" s="11"/>
      <c r="X65" s="11"/>
      <c r="Y65" s="11"/>
      <c r="Z65" s="11"/>
    </row>
    <row r="66">
      <c r="A66" s="2" t="s">
        <v>283</v>
      </c>
      <c r="B66" s="11"/>
      <c r="C66" s="11"/>
      <c r="D66" s="20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3"/>
      <c r="T66" s="13"/>
      <c r="U66" s="22"/>
      <c r="V66" s="11"/>
      <c r="W66" s="11"/>
      <c r="X66" s="11"/>
      <c r="Y66" s="11"/>
      <c r="Z66" s="11"/>
    </row>
    <row r="67">
      <c r="A67" s="21"/>
      <c r="B67" s="12" t="s">
        <v>2315</v>
      </c>
      <c r="C67" s="12" t="s">
        <v>448</v>
      </c>
      <c r="D67" s="20">
        <f t="shared" ref="D67:D71" si="9">ROUND((E67*1)+(F67*0.33)+(G67*0.59)+(H67*0.81)+(I67*0.67)+(K67*0.7)+(L67*0.58)+(M67*0.59)+(N67*0.35)+(O67*18)+(P67*12)+(Q67*12)+(R67*12), 2)</f>
        <v>115.28</v>
      </c>
      <c r="E67" s="12">
        <v>57.0</v>
      </c>
      <c r="F67" s="12"/>
      <c r="G67" s="12"/>
      <c r="H67" s="12">
        <v>18.0</v>
      </c>
      <c r="I67" s="12"/>
      <c r="J67" s="12"/>
      <c r="K67" s="12">
        <v>11.0</v>
      </c>
      <c r="L67" s="12"/>
      <c r="M67" s="12"/>
      <c r="N67" s="12"/>
      <c r="O67" s="12"/>
      <c r="P67" s="12">
        <v>1.0</v>
      </c>
      <c r="Q67" s="12">
        <v>1.0</v>
      </c>
      <c r="R67" s="12">
        <v>1.0</v>
      </c>
      <c r="S67" s="18" t="s">
        <v>2316</v>
      </c>
      <c r="T67" s="28"/>
      <c r="U67" s="19" t="s">
        <v>2317</v>
      </c>
      <c r="V67" s="12"/>
      <c r="W67" s="11"/>
      <c r="X67" s="11"/>
      <c r="Y67" s="11"/>
      <c r="Z67" s="11"/>
      <c r="AA67" s="11"/>
    </row>
    <row r="68">
      <c r="A68" s="82"/>
      <c r="B68" s="12" t="s">
        <v>2320</v>
      </c>
      <c r="C68" s="12" t="s">
        <v>896</v>
      </c>
      <c r="D68" s="20">
        <f t="shared" si="9"/>
        <v>101.73</v>
      </c>
      <c r="E68" s="12">
        <v>39.0</v>
      </c>
      <c r="F68" s="12"/>
      <c r="G68" s="12"/>
      <c r="H68" s="12">
        <v>33.0</v>
      </c>
      <c r="I68" s="12"/>
      <c r="J68" s="12"/>
      <c r="K68" s="12"/>
      <c r="L68" s="12"/>
      <c r="M68" s="12"/>
      <c r="N68" s="12"/>
      <c r="O68" s="12"/>
      <c r="P68" s="12">
        <v>1.0</v>
      </c>
      <c r="Q68" s="12">
        <v>1.0</v>
      </c>
      <c r="R68" s="12">
        <v>1.0</v>
      </c>
      <c r="S68" s="18" t="s">
        <v>626</v>
      </c>
      <c r="T68" s="28"/>
      <c r="U68" s="19" t="s">
        <v>2321</v>
      </c>
      <c r="V68" s="12"/>
      <c r="W68" s="11"/>
      <c r="X68" s="11"/>
      <c r="Y68" s="11"/>
      <c r="Z68" s="11"/>
      <c r="AA68" s="11"/>
    </row>
    <row r="69">
      <c r="A69" s="82"/>
      <c r="B69" s="12" t="s">
        <v>2322</v>
      </c>
      <c r="C69" s="12" t="s">
        <v>463</v>
      </c>
      <c r="D69" s="20">
        <f t="shared" si="9"/>
        <v>101.5</v>
      </c>
      <c r="E69" s="12">
        <v>37.0</v>
      </c>
      <c r="F69" s="12">
        <v>25.0</v>
      </c>
      <c r="G69" s="12"/>
      <c r="H69" s="12">
        <v>25.0</v>
      </c>
      <c r="I69" s="12"/>
      <c r="J69" s="12"/>
      <c r="K69" s="12"/>
      <c r="L69" s="12"/>
      <c r="M69" s="12"/>
      <c r="N69" s="12"/>
      <c r="O69" s="12"/>
      <c r="P69" s="12">
        <v>1.0</v>
      </c>
      <c r="Q69" s="12">
        <v>1.0</v>
      </c>
      <c r="R69" s="12">
        <v>1.0</v>
      </c>
      <c r="S69" s="18" t="s">
        <v>2316</v>
      </c>
      <c r="T69" s="18"/>
      <c r="U69" s="19" t="s">
        <v>2324</v>
      </c>
      <c r="V69" s="11"/>
      <c r="W69" s="11"/>
      <c r="X69" s="11"/>
      <c r="Y69" s="11"/>
      <c r="Z69" s="11"/>
    </row>
    <row r="70">
      <c r="A70" s="82"/>
      <c r="B70" s="12" t="s">
        <v>2329</v>
      </c>
      <c r="C70" s="12" t="s">
        <v>193</v>
      </c>
      <c r="D70" s="20">
        <f t="shared" si="9"/>
        <v>92.28</v>
      </c>
      <c r="E70" s="12">
        <v>42.0</v>
      </c>
      <c r="F70" s="12"/>
      <c r="G70" s="12">
        <v>23.0</v>
      </c>
      <c r="H70" s="12">
        <v>31.0</v>
      </c>
      <c r="I70" s="12"/>
      <c r="J70" s="12"/>
      <c r="K70" s="12"/>
      <c r="L70" s="12">
        <v>20.0</v>
      </c>
      <c r="M70" s="12"/>
      <c r="N70" s="12"/>
      <c r="O70" s="12"/>
      <c r="P70" s="12"/>
      <c r="Q70" s="12"/>
      <c r="R70" s="12"/>
      <c r="S70" s="18"/>
      <c r="T70" s="28"/>
      <c r="U70" s="19" t="s">
        <v>2330</v>
      </c>
      <c r="V70" s="12"/>
      <c r="W70" s="11"/>
      <c r="X70" s="11"/>
      <c r="Y70" s="11"/>
      <c r="Z70" s="11"/>
      <c r="AA70" s="11"/>
    </row>
    <row r="71">
      <c r="A71" s="21" t="s">
        <v>46</v>
      </c>
      <c r="B71" s="12" t="s">
        <v>2487</v>
      </c>
      <c r="C71" s="12" t="s">
        <v>64</v>
      </c>
      <c r="D71" s="20">
        <f t="shared" si="9"/>
        <v>87.5</v>
      </c>
      <c r="E71" s="12">
        <v>45.0</v>
      </c>
      <c r="F71" s="12">
        <v>31.0</v>
      </c>
      <c r="G71" s="12">
        <v>19.0</v>
      </c>
      <c r="H71" s="12">
        <v>26.0</v>
      </c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8"/>
      <c r="T71" s="28" t="s">
        <v>76</v>
      </c>
      <c r="U71" s="19" t="s">
        <v>2488</v>
      </c>
      <c r="V71" s="12"/>
      <c r="W71" s="11"/>
      <c r="X71" s="11"/>
      <c r="Y71" s="11"/>
      <c r="Z71" s="11"/>
      <c r="AA71" s="11"/>
    </row>
    <row r="72">
      <c r="A72" s="21"/>
      <c r="B72" s="12"/>
      <c r="C72" s="12"/>
      <c r="D72" s="20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8"/>
      <c r="T72" s="18"/>
      <c r="U72" s="38"/>
      <c r="V72" s="11"/>
      <c r="W72" s="11"/>
      <c r="X72" s="11"/>
      <c r="Y72" s="11"/>
      <c r="Z72" s="11"/>
    </row>
    <row r="73">
      <c r="A73" s="2" t="s">
        <v>313</v>
      </c>
      <c r="B73" s="11"/>
      <c r="C73" s="11"/>
      <c r="D73" s="20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3"/>
      <c r="T73" s="13"/>
      <c r="U73" s="22"/>
      <c r="V73" s="11"/>
      <c r="W73" s="11"/>
      <c r="X73" s="11"/>
      <c r="Y73" s="11"/>
      <c r="Z73" s="11"/>
    </row>
    <row r="74">
      <c r="A74" s="82"/>
      <c r="B74" s="12" t="s">
        <v>2343</v>
      </c>
      <c r="C74" s="12" t="s">
        <v>442</v>
      </c>
      <c r="D74" s="20">
        <f t="shared" ref="D74:D80" si="10">ROUND((E74*1)+(F74*0.33)+(G74*0.59)+(H74*0.81)+(I74*0.67)+(K74*0.7)+(L74*0.58)+(M74*0.59)+(N74*0.35)+(O74*18)+(P74*12)+(Q74*12)+(R74*12), 2)</f>
        <v>74.4</v>
      </c>
      <c r="E74" s="12">
        <v>33.0</v>
      </c>
      <c r="F74" s="12">
        <v>29.0</v>
      </c>
      <c r="G74" s="12">
        <v>21.0</v>
      </c>
      <c r="H74" s="12">
        <v>24.0</v>
      </c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8"/>
      <c r="T74" s="18"/>
      <c r="U74" s="19" t="s">
        <v>2344</v>
      </c>
      <c r="V74" s="11"/>
      <c r="W74" s="11"/>
      <c r="X74" s="11"/>
      <c r="Y74" s="11"/>
      <c r="Z74" s="11"/>
    </row>
    <row r="75">
      <c r="A75" s="82"/>
      <c r="B75" s="12" t="s">
        <v>2339</v>
      </c>
      <c r="C75" s="12" t="s">
        <v>141</v>
      </c>
      <c r="D75" s="20">
        <f t="shared" si="10"/>
        <v>73.65</v>
      </c>
      <c r="E75" s="12">
        <v>27.0</v>
      </c>
      <c r="F75" s="12">
        <v>22.0</v>
      </c>
      <c r="G75" s="12"/>
      <c r="H75" s="12">
        <v>19.0</v>
      </c>
      <c r="I75" s="12"/>
      <c r="J75" s="12"/>
      <c r="K75" s="12"/>
      <c r="L75" s="12"/>
      <c r="M75" s="12"/>
      <c r="N75" s="12"/>
      <c r="O75" s="12"/>
      <c r="P75" s="12"/>
      <c r="Q75" s="12">
        <v>1.0</v>
      </c>
      <c r="R75" s="12">
        <v>1.0</v>
      </c>
      <c r="S75" s="18" t="s">
        <v>2193</v>
      </c>
      <c r="T75" s="18"/>
      <c r="U75" s="19" t="s">
        <v>2341</v>
      </c>
      <c r="V75" s="11"/>
      <c r="W75" s="11"/>
      <c r="X75" s="11"/>
      <c r="Y75" s="11"/>
      <c r="Z75" s="11"/>
    </row>
    <row r="76">
      <c r="A76" s="82"/>
      <c r="B76" s="12" t="s">
        <v>2345</v>
      </c>
      <c r="C76" s="12" t="s">
        <v>1120</v>
      </c>
      <c r="D76" s="20">
        <f t="shared" si="10"/>
        <v>71.06</v>
      </c>
      <c r="E76" s="12">
        <v>22.0</v>
      </c>
      <c r="F76" s="12"/>
      <c r="G76" s="12"/>
      <c r="H76" s="12">
        <v>21.0</v>
      </c>
      <c r="I76" s="12"/>
      <c r="J76" s="12"/>
      <c r="K76" s="12"/>
      <c r="L76" s="12"/>
      <c r="M76" s="12"/>
      <c r="N76" s="12">
        <v>23.0</v>
      </c>
      <c r="O76" s="12"/>
      <c r="P76" s="12"/>
      <c r="Q76" s="12">
        <v>1.0</v>
      </c>
      <c r="R76" s="12">
        <v>1.0</v>
      </c>
      <c r="S76" s="18" t="s">
        <v>171</v>
      </c>
      <c r="T76" s="18"/>
      <c r="U76" s="19" t="s">
        <v>2346</v>
      </c>
      <c r="V76" s="11"/>
      <c r="W76" s="11"/>
      <c r="X76" s="11"/>
      <c r="Y76" s="11"/>
      <c r="Z76" s="11"/>
    </row>
    <row r="77">
      <c r="A77" s="82"/>
      <c r="B77" s="12" t="s">
        <v>2499</v>
      </c>
      <c r="C77" s="12" t="s">
        <v>2500</v>
      </c>
      <c r="D77" s="20">
        <f t="shared" si="10"/>
        <v>66.31</v>
      </c>
      <c r="E77" s="12">
        <v>22.0</v>
      </c>
      <c r="F77" s="12">
        <v>24.0</v>
      </c>
      <c r="G77" s="12">
        <v>21.0</v>
      </c>
      <c r="H77" s="12"/>
      <c r="I77" s="12"/>
      <c r="J77" s="12"/>
      <c r="K77" s="12"/>
      <c r="L77" s="12"/>
      <c r="M77" s="12"/>
      <c r="N77" s="12"/>
      <c r="O77" s="12"/>
      <c r="P77" s="12">
        <v>1.0</v>
      </c>
      <c r="Q77" s="12"/>
      <c r="R77" s="12">
        <v>1.0</v>
      </c>
      <c r="S77" s="18" t="s">
        <v>121</v>
      </c>
      <c r="T77" s="18"/>
      <c r="U77" s="19" t="s">
        <v>2501</v>
      </c>
      <c r="V77" s="11"/>
      <c r="W77" s="11"/>
      <c r="X77" s="11"/>
      <c r="Y77" s="11"/>
      <c r="Z77" s="11"/>
    </row>
    <row r="78">
      <c r="A78" s="82"/>
      <c r="B78" s="12" t="s">
        <v>2348</v>
      </c>
      <c r="C78" s="12" t="s">
        <v>256</v>
      </c>
      <c r="D78" s="20">
        <f t="shared" si="10"/>
        <v>65.22</v>
      </c>
      <c r="E78" s="12">
        <v>30.0</v>
      </c>
      <c r="F78" s="12">
        <v>34.0</v>
      </c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>
        <v>2.0</v>
      </c>
      <c r="R78" s="12"/>
      <c r="S78" s="18" t="s">
        <v>2349</v>
      </c>
      <c r="T78" s="18"/>
      <c r="U78" s="19" t="s">
        <v>2350</v>
      </c>
      <c r="V78" s="11"/>
      <c r="W78" s="11"/>
      <c r="X78" s="11"/>
      <c r="Y78" s="11"/>
      <c r="Z78" s="11"/>
    </row>
    <row r="79">
      <c r="A79" s="82"/>
      <c r="B79" s="12" t="s">
        <v>2352</v>
      </c>
      <c r="C79" s="12" t="s">
        <v>2003</v>
      </c>
      <c r="D79" s="20">
        <f t="shared" si="10"/>
        <v>59.18</v>
      </c>
      <c r="E79" s="12">
        <v>25.0</v>
      </c>
      <c r="F79" s="12"/>
      <c r="G79" s="12"/>
      <c r="H79" s="12">
        <v>18.0</v>
      </c>
      <c r="I79" s="12"/>
      <c r="J79" s="12"/>
      <c r="K79" s="12">
        <v>28.0</v>
      </c>
      <c r="L79" s="12"/>
      <c r="M79" s="12"/>
      <c r="N79" s="12"/>
      <c r="O79" s="12"/>
      <c r="P79" s="12"/>
      <c r="Q79" s="12"/>
      <c r="R79" s="12"/>
      <c r="S79" s="18"/>
      <c r="T79" s="18"/>
      <c r="U79" s="19" t="s">
        <v>2353</v>
      </c>
      <c r="V79" s="11"/>
      <c r="W79" s="11"/>
      <c r="X79" s="11"/>
      <c r="Y79" s="11"/>
      <c r="Z79" s="11"/>
    </row>
    <row r="80">
      <c r="A80" s="82"/>
      <c r="B80" s="12" t="s">
        <v>2354</v>
      </c>
      <c r="C80" s="12" t="s">
        <v>2508</v>
      </c>
      <c r="D80" s="20">
        <f t="shared" si="10"/>
        <v>58.59</v>
      </c>
      <c r="E80" s="12">
        <v>42.0</v>
      </c>
      <c r="F80" s="12">
        <v>11.0</v>
      </c>
      <c r="G80" s="12"/>
      <c r="H80" s="12">
        <v>16.0</v>
      </c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8"/>
      <c r="T80" s="18"/>
      <c r="U80" s="19" t="s">
        <v>2355</v>
      </c>
      <c r="V80" s="11"/>
      <c r="W80" s="11"/>
      <c r="X80" s="11"/>
      <c r="Y80" s="11"/>
      <c r="Z80" s="11"/>
    </row>
    <row r="81">
      <c r="A81" s="2" t="s">
        <v>333</v>
      </c>
      <c r="B81" s="11"/>
      <c r="C81" s="11"/>
      <c r="D81" s="20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3"/>
      <c r="T81" s="13"/>
      <c r="U81" s="22"/>
      <c r="V81" s="11"/>
      <c r="W81" s="11"/>
      <c r="X81" s="11"/>
      <c r="Y81" s="11"/>
      <c r="Z81" s="11"/>
    </row>
    <row r="82">
      <c r="A82" s="11"/>
      <c r="B82" s="12" t="s">
        <v>2359</v>
      </c>
      <c r="C82" s="12" t="s">
        <v>96</v>
      </c>
      <c r="D82" s="20">
        <f t="shared" ref="D82:D91" si="11">ROUND((E82*1)+(F82*0.33)+(G82*0.59)+(H82*0.81)+(I82*0.67)+(K82*0.7)+(L82*0.58)+(M82*0.59)+(N82*0.35)+(O82*18)+(P82*12)+(Q82*12)+(R82*12), 2)</f>
        <v>57.06</v>
      </c>
      <c r="E82" s="12">
        <v>36.0</v>
      </c>
      <c r="F82" s="12"/>
      <c r="G82" s="12"/>
      <c r="H82" s="12">
        <v>26.0</v>
      </c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8"/>
      <c r="T82" s="18"/>
      <c r="U82" s="19" t="s">
        <v>2360</v>
      </c>
      <c r="V82" s="11"/>
      <c r="W82" s="11"/>
      <c r="X82" s="11"/>
      <c r="Y82" s="11"/>
      <c r="Z82" s="11"/>
    </row>
    <row r="83">
      <c r="A83" s="11"/>
      <c r="B83" s="12" t="s">
        <v>2371</v>
      </c>
      <c r="C83" s="12" t="s">
        <v>318</v>
      </c>
      <c r="D83" s="20">
        <f t="shared" si="11"/>
        <v>55.54</v>
      </c>
      <c r="E83" s="12">
        <v>27.0</v>
      </c>
      <c r="F83" s="12"/>
      <c r="G83" s="12"/>
      <c r="H83" s="12">
        <v>22.0</v>
      </c>
      <c r="I83" s="12">
        <v>16.0</v>
      </c>
      <c r="J83" s="12"/>
      <c r="K83" s="12"/>
      <c r="L83" s="12"/>
      <c r="M83" s="12"/>
      <c r="N83" s="12"/>
      <c r="O83" s="12"/>
      <c r="P83" s="12"/>
      <c r="Q83" s="12"/>
      <c r="R83" s="12"/>
      <c r="S83" s="18"/>
      <c r="T83" s="18"/>
      <c r="U83" s="19" t="s">
        <v>2372</v>
      </c>
      <c r="V83" s="11"/>
      <c r="W83" s="11"/>
      <c r="X83" s="11"/>
      <c r="Y83" s="11"/>
      <c r="Z83" s="11"/>
    </row>
    <row r="84">
      <c r="A84" s="11"/>
      <c r="B84" s="12" t="s">
        <v>2361</v>
      </c>
      <c r="C84" s="12" t="s">
        <v>55</v>
      </c>
      <c r="D84" s="20">
        <f t="shared" si="11"/>
        <v>53.5</v>
      </c>
      <c r="E84" s="12">
        <v>24.0</v>
      </c>
      <c r="F84" s="12"/>
      <c r="G84" s="12"/>
      <c r="H84" s="12">
        <v>20.0</v>
      </c>
      <c r="I84" s="12"/>
      <c r="J84" s="12"/>
      <c r="K84" s="12">
        <v>19.0</v>
      </c>
      <c r="L84" s="12"/>
      <c r="M84" s="12"/>
      <c r="N84" s="12"/>
      <c r="O84" s="12"/>
      <c r="P84" s="12"/>
      <c r="Q84" s="12"/>
      <c r="R84" s="12"/>
      <c r="S84" s="18"/>
      <c r="T84" s="18"/>
      <c r="U84" s="19" t="s">
        <v>2362</v>
      </c>
      <c r="V84" s="11"/>
      <c r="W84" s="11"/>
      <c r="X84" s="11"/>
      <c r="Y84" s="11"/>
      <c r="Z84" s="11"/>
    </row>
    <row r="85">
      <c r="A85" s="11"/>
      <c r="B85" s="12" t="s">
        <v>2368</v>
      </c>
      <c r="C85" s="12" t="s">
        <v>2369</v>
      </c>
      <c r="D85" s="20">
        <f t="shared" si="11"/>
        <v>51.28</v>
      </c>
      <c r="E85" s="12">
        <v>34.0</v>
      </c>
      <c r="F85" s="12"/>
      <c r="G85" s="12">
        <v>6.0</v>
      </c>
      <c r="H85" s="12">
        <v>12.0</v>
      </c>
      <c r="I85" s="12">
        <v>6.0</v>
      </c>
      <c r="J85" s="12"/>
      <c r="K85" s="12"/>
      <c r="L85" s="12"/>
      <c r="M85" s="12"/>
      <c r="N85" s="12"/>
      <c r="O85" s="12"/>
      <c r="P85" s="12"/>
      <c r="Q85" s="12"/>
      <c r="R85" s="12"/>
      <c r="S85" s="18"/>
      <c r="T85" s="18"/>
      <c r="U85" s="19" t="s">
        <v>2370</v>
      </c>
      <c r="V85" s="11"/>
      <c r="W85" s="11"/>
      <c r="X85" s="11"/>
      <c r="Y85" s="11"/>
      <c r="Z85" s="11"/>
    </row>
    <row r="86">
      <c r="A86" s="11"/>
      <c r="B86" s="12" t="s">
        <v>2365</v>
      </c>
      <c r="C86" s="12" t="s">
        <v>98</v>
      </c>
      <c r="D86" s="20">
        <f t="shared" si="11"/>
        <v>48.82</v>
      </c>
      <c r="E86" s="12">
        <v>31.0</v>
      </c>
      <c r="F86" s="12"/>
      <c r="G86" s="12"/>
      <c r="H86" s="12">
        <v>22.0</v>
      </c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8"/>
      <c r="T86" s="18" t="s">
        <v>2366</v>
      </c>
      <c r="U86" s="19" t="s">
        <v>2367</v>
      </c>
      <c r="V86" s="11"/>
      <c r="W86" s="11"/>
      <c r="X86" s="11"/>
      <c r="Y86" s="11"/>
      <c r="Z86" s="11"/>
    </row>
    <row r="87">
      <c r="A87" s="11"/>
      <c r="B87" s="12" t="s">
        <v>2381</v>
      </c>
      <c r="C87" s="12" t="s">
        <v>803</v>
      </c>
      <c r="D87" s="20">
        <f t="shared" si="11"/>
        <v>47.5</v>
      </c>
      <c r="E87" s="12">
        <v>22.0</v>
      </c>
      <c r="F87" s="12"/>
      <c r="G87" s="12"/>
      <c r="H87" s="12">
        <v>25.0</v>
      </c>
      <c r="I87" s="12"/>
      <c r="J87" s="12"/>
      <c r="K87" s="12"/>
      <c r="L87" s="12"/>
      <c r="M87" s="12"/>
      <c r="N87" s="12">
        <v>15.0</v>
      </c>
      <c r="O87" s="12"/>
      <c r="P87" s="12"/>
      <c r="Q87" s="12"/>
      <c r="R87" s="12"/>
      <c r="S87" s="18"/>
      <c r="T87" s="18"/>
      <c r="U87" s="19" t="s">
        <v>2382</v>
      </c>
      <c r="V87" s="11"/>
      <c r="W87" s="11"/>
      <c r="X87" s="11"/>
      <c r="Y87" s="11"/>
      <c r="Z87" s="11"/>
    </row>
    <row r="88">
      <c r="A88" s="11"/>
      <c r="B88" s="12" t="s">
        <v>2376</v>
      </c>
      <c r="C88" s="12" t="s">
        <v>2377</v>
      </c>
      <c r="D88" s="20">
        <f t="shared" si="11"/>
        <v>46.2</v>
      </c>
      <c r="E88" s="12">
        <v>30.0</v>
      </c>
      <c r="F88" s="12"/>
      <c r="G88" s="12"/>
      <c r="H88" s="12">
        <v>20.0</v>
      </c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8"/>
      <c r="T88" s="18"/>
      <c r="U88" s="19" t="s">
        <v>2378</v>
      </c>
      <c r="V88" s="11"/>
      <c r="W88" s="11"/>
      <c r="X88" s="11"/>
      <c r="Y88" s="11"/>
      <c r="Z88" s="11"/>
    </row>
    <row r="89">
      <c r="A89" s="11"/>
      <c r="B89" s="12" t="s">
        <v>2387</v>
      </c>
      <c r="C89" s="12" t="s">
        <v>425</v>
      </c>
      <c r="D89" s="20">
        <f t="shared" si="11"/>
        <v>40.95</v>
      </c>
      <c r="E89" s="12">
        <v>15.0</v>
      </c>
      <c r="F89" s="12"/>
      <c r="G89" s="12">
        <v>25.0</v>
      </c>
      <c r="H89" s="12"/>
      <c r="I89" s="12"/>
      <c r="J89" s="12"/>
      <c r="K89" s="12">
        <v>16.0</v>
      </c>
      <c r="L89" s="12"/>
      <c r="M89" s="12"/>
      <c r="N89" s="12"/>
      <c r="O89" s="12"/>
      <c r="P89" s="12"/>
      <c r="Q89" s="12"/>
      <c r="R89" s="12"/>
      <c r="S89" s="18"/>
      <c r="T89" s="18"/>
      <c r="U89" s="19" t="s">
        <v>2388</v>
      </c>
      <c r="V89" s="11"/>
      <c r="W89" s="11"/>
      <c r="X89" s="11"/>
      <c r="Y89" s="11"/>
      <c r="Z89" s="11"/>
    </row>
    <row r="90">
      <c r="B90" s="12" t="s">
        <v>2384</v>
      </c>
      <c r="C90" s="12" t="s">
        <v>1810</v>
      </c>
      <c r="D90" s="20">
        <f t="shared" si="11"/>
        <v>40.77</v>
      </c>
      <c r="E90" s="12">
        <v>27.0</v>
      </c>
      <c r="F90" s="12"/>
      <c r="G90" s="12"/>
      <c r="H90" s="12">
        <v>17.0</v>
      </c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8"/>
      <c r="T90" s="18"/>
      <c r="U90" s="31" t="s">
        <v>2386</v>
      </c>
      <c r="V90" s="11"/>
      <c r="W90" s="11"/>
      <c r="X90" s="11"/>
      <c r="Y90" s="11"/>
      <c r="Z90" s="11"/>
    </row>
    <row r="91">
      <c r="A91" s="11"/>
      <c r="B91" s="12" t="s">
        <v>2389</v>
      </c>
      <c r="C91" s="12" t="s">
        <v>1913</v>
      </c>
      <c r="D91" s="20">
        <f t="shared" si="11"/>
        <v>35.15</v>
      </c>
      <c r="E91" s="12"/>
      <c r="F91" s="12"/>
      <c r="G91" s="12"/>
      <c r="H91" s="12">
        <v>10.0</v>
      </c>
      <c r="I91" s="12"/>
      <c r="J91" s="12"/>
      <c r="K91" s="12">
        <v>26.0</v>
      </c>
      <c r="L91" s="12"/>
      <c r="M91" s="12">
        <v>15.0</v>
      </c>
      <c r="N91" s="12"/>
      <c r="O91" s="12"/>
      <c r="P91" s="12"/>
      <c r="Q91" s="12"/>
      <c r="R91" s="12"/>
      <c r="S91" s="18"/>
      <c r="T91" s="18"/>
      <c r="U91" s="19" t="s">
        <v>2390</v>
      </c>
      <c r="V91" s="11"/>
      <c r="W91" s="11"/>
      <c r="X91" s="11"/>
      <c r="Y91" s="11"/>
      <c r="Z91" s="11"/>
    </row>
    <row r="92">
      <c r="A92" s="2" t="s">
        <v>365</v>
      </c>
      <c r="B92" s="83"/>
      <c r="C92" s="11"/>
      <c r="D92" s="20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3"/>
      <c r="T92" s="13"/>
      <c r="U92" s="22"/>
      <c r="V92" s="11"/>
      <c r="W92" s="11"/>
      <c r="X92" s="11"/>
      <c r="Y92" s="11"/>
      <c r="Z92" s="11"/>
    </row>
    <row r="93">
      <c r="A93" s="11"/>
      <c r="B93" s="12" t="s">
        <v>2395</v>
      </c>
      <c r="C93" s="12" t="s">
        <v>2396</v>
      </c>
      <c r="D93" s="20"/>
      <c r="E93" s="12">
        <v>51.0</v>
      </c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8"/>
      <c r="T93" s="18" t="s">
        <v>2397</v>
      </c>
      <c r="U93" s="19" t="s">
        <v>2398</v>
      </c>
      <c r="V93" s="12"/>
      <c r="W93" s="11"/>
      <c r="X93" s="11"/>
      <c r="Y93" s="11"/>
      <c r="Z93" s="11"/>
      <c r="AA93" s="11"/>
    </row>
    <row r="94">
      <c r="A94" s="11"/>
      <c r="B94" s="12" t="s">
        <v>2401</v>
      </c>
      <c r="C94" s="12" t="s">
        <v>2402</v>
      </c>
      <c r="D94" s="20"/>
      <c r="E94" s="12">
        <v>51.0</v>
      </c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8"/>
      <c r="T94" s="18" t="s">
        <v>2403</v>
      </c>
      <c r="U94" s="19" t="s">
        <v>2404</v>
      </c>
      <c r="V94" s="12"/>
      <c r="W94" s="11"/>
      <c r="X94" s="11"/>
      <c r="Y94" s="11"/>
      <c r="Z94" s="11"/>
      <c r="AA94" s="11"/>
    </row>
    <row r="95">
      <c r="A95" s="11"/>
      <c r="B95" s="12" t="s">
        <v>2406</v>
      </c>
      <c r="C95" s="12" t="s">
        <v>378</v>
      </c>
      <c r="D95" s="20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8"/>
      <c r="T95" s="18" t="s">
        <v>2407</v>
      </c>
      <c r="U95" s="19" t="s">
        <v>2408</v>
      </c>
      <c r="V95" s="11"/>
      <c r="W95" s="11"/>
      <c r="X95" s="11"/>
      <c r="Y95" s="11"/>
      <c r="Z95" s="11"/>
    </row>
    <row r="96">
      <c r="A96" s="11"/>
      <c r="B96" s="12" t="s">
        <v>2409</v>
      </c>
      <c r="C96" s="12" t="s">
        <v>72</v>
      </c>
      <c r="D96" s="20"/>
      <c r="E96" s="12">
        <v>36.0</v>
      </c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8"/>
      <c r="T96" s="18" t="s">
        <v>2410</v>
      </c>
      <c r="U96" s="19" t="s">
        <v>2411</v>
      </c>
      <c r="V96" s="11"/>
      <c r="W96" s="11"/>
      <c r="X96" s="11"/>
      <c r="Y96" s="11"/>
      <c r="Z96" s="11"/>
    </row>
    <row r="97">
      <c r="A97" s="11"/>
      <c r="B97" s="12" t="s">
        <v>2412</v>
      </c>
      <c r="C97" s="12" t="s">
        <v>463</v>
      </c>
      <c r="D97" s="20"/>
      <c r="E97" s="12"/>
      <c r="F97" s="12"/>
      <c r="G97" s="12"/>
      <c r="H97" s="12"/>
      <c r="I97" s="12"/>
      <c r="J97" s="12"/>
      <c r="K97" s="12"/>
      <c r="L97" s="12"/>
      <c r="M97" s="12">
        <v>32.0</v>
      </c>
      <c r="N97" s="12"/>
      <c r="O97" s="12"/>
      <c r="P97" s="12"/>
      <c r="Q97" s="12"/>
      <c r="R97" s="12"/>
      <c r="S97" s="18"/>
      <c r="T97" s="18" t="s">
        <v>2413</v>
      </c>
      <c r="U97" s="19" t="s">
        <v>2414</v>
      </c>
      <c r="V97" s="12"/>
      <c r="W97" s="11"/>
      <c r="X97" s="11"/>
      <c r="Y97" s="11"/>
      <c r="Z97" s="11"/>
      <c r="AA97" s="11"/>
    </row>
    <row r="98">
      <c r="A98" s="11"/>
      <c r="B98" s="12" t="s">
        <v>2415</v>
      </c>
      <c r="C98" s="16" t="s">
        <v>88</v>
      </c>
      <c r="D98" s="20"/>
      <c r="E98" s="12"/>
      <c r="F98" s="12"/>
      <c r="G98" s="12"/>
      <c r="H98" s="12">
        <v>32.0</v>
      </c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8"/>
      <c r="T98" s="18" t="s">
        <v>2416</v>
      </c>
      <c r="U98" s="19" t="s">
        <v>2417</v>
      </c>
      <c r="V98" s="12"/>
      <c r="W98" s="11"/>
      <c r="X98" s="11"/>
      <c r="Y98" s="11"/>
      <c r="Z98" s="11"/>
      <c r="AA98" s="11"/>
    </row>
    <row r="99">
      <c r="A99" s="11"/>
      <c r="B99" s="12" t="s">
        <v>2418</v>
      </c>
      <c r="C99" s="12" t="s">
        <v>1237</v>
      </c>
      <c r="D99" s="20"/>
      <c r="E99" s="12"/>
      <c r="F99" s="12"/>
      <c r="G99" s="12"/>
      <c r="H99" s="12">
        <v>30.0</v>
      </c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8"/>
      <c r="T99" s="18" t="s">
        <v>2419</v>
      </c>
      <c r="U99" s="19" t="s">
        <v>2420</v>
      </c>
      <c r="V99" s="11"/>
      <c r="W99" s="11"/>
      <c r="X99" s="11"/>
      <c r="Y99" s="11"/>
      <c r="Z99" s="11"/>
    </row>
    <row r="100">
      <c r="A100" s="11"/>
      <c r="B100" s="12" t="s">
        <v>2424</v>
      </c>
      <c r="C100" s="12" t="s">
        <v>2425</v>
      </c>
      <c r="D100" s="20"/>
      <c r="E100" s="12">
        <v>45.0</v>
      </c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8"/>
      <c r="T100" s="18" t="s">
        <v>2426</v>
      </c>
      <c r="U100" s="19" t="s">
        <v>2516</v>
      </c>
      <c r="V100" s="11"/>
      <c r="W100" s="11"/>
      <c r="X100" s="11"/>
      <c r="Y100" s="11"/>
      <c r="Z100" s="11"/>
    </row>
    <row r="101">
      <c r="A101" s="11"/>
      <c r="B101" s="12" t="s">
        <v>2517</v>
      </c>
      <c r="C101" s="12" t="s">
        <v>2430</v>
      </c>
      <c r="D101" s="20"/>
      <c r="E101" s="12">
        <v>45.0</v>
      </c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8"/>
      <c r="T101" s="18" t="s">
        <v>2518</v>
      </c>
      <c r="U101" s="19" t="s">
        <v>2519</v>
      </c>
      <c r="V101" s="11"/>
      <c r="W101" s="11"/>
      <c r="X101" s="11"/>
      <c r="Y101" s="11"/>
      <c r="Z101" s="11"/>
    </row>
    <row r="102">
      <c r="A102" s="11"/>
      <c r="B102" s="12" t="s">
        <v>2434</v>
      </c>
      <c r="C102" s="12" t="s">
        <v>392</v>
      </c>
      <c r="D102" s="20"/>
      <c r="E102" s="12"/>
      <c r="F102" s="12"/>
      <c r="G102" s="12"/>
      <c r="H102" s="12">
        <v>32.0</v>
      </c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8"/>
      <c r="T102" s="18" t="s">
        <v>2435</v>
      </c>
      <c r="U102" s="19" t="s">
        <v>2436</v>
      </c>
      <c r="V102" s="11"/>
      <c r="W102" s="11"/>
      <c r="X102" s="11"/>
      <c r="Y102" s="11"/>
      <c r="Z102" s="11"/>
    </row>
    <row r="103">
      <c r="A103" s="2" t="s">
        <v>395</v>
      </c>
      <c r="B103" s="11"/>
      <c r="C103" s="11"/>
      <c r="D103" s="20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3"/>
      <c r="T103" s="13"/>
      <c r="U103" s="22"/>
      <c r="V103" s="11"/>
      <c r="W103" s="11"/>
      <c r="X103" s="11"/>
      <c r="Y103" s="11"/>
      <c r="Z103" s="11"/>
    </row>
    <row r="104">
      <c r="A104" s="11"/>
      <c r="B104" s="12" t="s">
        <v>2520</v>
      </c>
      <c r="C104" s="12" t="s">
        <v>892</v>
      </c>
      <c r="D104" s="20">
        <f t="shared" ref="D104:D106" si="12">ROUND((E104*1)+(F104*0.33)+(G104*0.59)+(H104*0.81)+(I104*0.67)+(K104*0.7)+(L104*0.58)+(M104*0.59)+(N104*0.35)+(O104*18)+(P104*12)+(Q104*12)+(R104*12), 2)</f>
        <v>39</v>
      </c>
      <c r="E104" s="12">
        <v>27.0</v>
      </c>
      <c r="F104" s="12"/>
      <c r="G104" s="12"/>
      <c r="H104" s="36"/>
      <c r="I104" s="36"/>
      <c r="J104" s="36"/>
      <c r="K104" s="12"/>
      <c r="L104" s="36"/>
      <c r="M104" s="36"/>
      <c r="N104" s="36"/>
      <c r="O104" s="36"/>
      <c r="P104" s="36"/>
      <c r="Q104" s="12">
        <v>1.0</v>
      </c>
      <c r="R104" s="36"/>
      <c r="S104" s="18" t="s">
        <v>768</v>
      </c>
      <c r="T104" s="18" t="s">
        <v>553</v>
      </c>
      <c r="U104" s="19" t="s">
        <v>2521</v>
      </c>
      <c r="V104" s="11"/>
      <c r="W104" s="11"/>
      <c r="X104" s="11"/>
      <c r="Y104" s="11"/>
      <c r="Z104" s="11"/>
    </row>
    <row r="105">
      <c r="A105" s="11"/>
      <c r="B105" s="12" t="s">
        <v>2522</v>
      </c>
      <c r="C105" s="12" t="s">
        <v>141</v>
      </c>
      <c r="D105" s="20">
        <f t="shared" si="12"/>
        <v>19</v>
      </c>
      <c r="E105" s="12">
        <v>19.0</v>
      </c>
      <c r="F105" s="12"/>
      <c r="G105" s="12"/>
      <c r="H105" s="36"/>
      <c r="I105" s="36"/>
      <c r="J105" s="36"/>
      <c r="K105" s="12"/>
      <c r="L105" s="36"/>
      <c r="M105" s="36"/>
      <c r="N105" s="36"/>
      <c r="O105" s="36"/>
      <c r="P105" s="36"/>
      <c r="Q105" s="36"/>
      <c r="R105" s="36"/>
      <c r="S105" s="37"/>
      <c r="T105" s="18" t="s">
        <v>2523</v>
      </c>
      <c r="U105" s="19" t="s">
        <v>2524</v>
      </c>
      <c r="V105" s="11"/>
      <c r="W105" s="11"/>
      <c r="X105" s="11"/>
      <c r="Y105" s="11"/>
      <c r="Z105" s="11"/>
    </row>
    <row r="106">
      <c r="A106" s="11"/>
      <c r="B106" s="12" t="s">
        <v>2525</v>
      </c>
      <c r="C106" s="12" t="s">
        <v>2526</v>
      </c>
      <c r="D106" s="20">
        <f t="shared" si="12"/>
        <v>18</v>
      </c>
      <c r="E106" s="12">
        <v>18.0</v>
      </c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8"/>
      <c r="T106" s="18" t="s">
        <v>2527</v>
      </c>
      <c r="U106" s="19" t="s">
        <v>2528</v>
      </c>
      <c r="V106" s="11"/>
      <c r="W106" s="11"/>
      <c r="X106" s="11"/>
      <c r="Y106" s="11"/>
      <c r="Z106" s="11"/>
    </row>
    <row r="107">
      <c r="A107" s="11"/>
      <c r="B107" s="12" t="s">
        <v>936</v>
      </c>
      <c r="C107" s="12" t="s">
        <v>45</v>
      </c>
      <c r="D107" s="20">
        <v>17.4</v>
      </c>
      <c r="E107" s="12">
        <v>15.0</v>
      </c>
      <c r="F107" s="12"/>
      <c r="G107" s="12"/>
      <c r="H107" s="12"/>
      <c r="I107" s="36"/>
      <c r="J107" s="12">
        <v>12.0</v>
      </c>
      <c r="K107" s="36"/>
      <c r="L107" s="12"/>
      <c r="M107" s="36"/>
      <c r="N107" s="36"/>
      <c r="O107" s="36"/>
      <c r="P107" s="36"/>
      <c r="Q107" s="37"/>
      <c r="R107" s="18"/>
      <c r="S107" s="12"/>
      <c r="T107" s="11"/>
      <c r="U107" s="38" t="s">
        <v>939</v>
      </c>
      <c r="V107" s="11"/>
      <c r="W107" s="11"/>
      <c r="X107" s="11"/>
    </row>
    <row r="108">
      <c r="A108" s="11"/>
      <c r="B108" s="12" t="s">
        <v>1554</v>
      </c>
      <c r="C108" s="12" t="s">
        <v>45</v>
      </c>
      <c r="D108" s="20">
        <v>17.4</v>
      </c>
      <c r="E108" s="12">
        <v>15.0</v>
      </c>
      <c r="F108" s="12"/>
      <c r="G108" s="12"/>
      <c r="H108" s="12"/>
      <c r="I108" s="36"/>
      <c r="J108" s="12">
        <v>12.0</v>
      </c>
      <c r="K108" s="12"/>
      <c r="L108" s="36"/>
      <c r="M108" s="36"/>
      <c r="N108" s="36"/>
      <c r="O108" s="36"/>
      <c r="P108" s="36"/>
      <c r="Q108" s="36"/>
      <c r="R108" s="36"/>
      <c r="S108" s="37"/>
      <c r="T108" s="18"/>
      <c r="U108" s="19" t="s">
        <v>1555</v>
      </c>
      <c r="V108" s="11"/>
      <c r="W108" s="11"/>
      <c r="X108" s="11"/>
      <c r="Y108" s="11"/>
      <c r="Z108" s="11"/>
    </row>
    <row r="109">
      <c r="A109" s="11"/>
      <c r="B109" s="12" t="s">
        <v>2529</v>
      </c>
      <c r="C109" s="12" t="s">
        <v>2530</v>
      </c>
      <c r="D109" s="20">
        <f t="shared" ref="D109:D113" si="13">ROUND((E109*1)+(F109*0.33)+(G109*0.59)+(H109*0.81)+(I109*0.67)+(K109*0.7)+(L109*0.58)+(M109*0.59)+(N109*0.35)+(O109*18)+(P109*12)+(Q109*12)+(R109*12), 2)</f>
        <v>16.72</v>
      </c>
      <c r="E109" s="12">
        <v>12.0</v>
      </c>
      <c r="F109" s="12"/>
      <c r="G109" s="12">
        <v>8.0</v>
      </c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8"/>
      <c r="T109" s="18" t="s">
        <v>2533</v>
      </c>
      <c r="U109" s="19" t="s">
        <v>2534</v>
      </c>
      <c r="V109" s="11"/>
      <c r="W109" s="11"/>
      <c r="X109" s="11"/>
      <c r="Y109" s="11"/>
      <c r="Z109" s="11"/>
    </row>
    <row r="110">
      <c r="A110" s="11"/>
      <c r="B110" s="12" t="s">
        <v>2535</v>
      </c>
      <c r="C110" s="12" t="s">
        <v>2536</v>
      </c>
      <c r="D110" s="20">
        <f t="shared" si="13"/>
        <v>15</v>
      </c>
      <c r="E110" s="12">
        <v>15.0</v>
      </c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8"/>
      <c r="T110" s="18" t="s">
        <v>2537</v>
      </c>
      <c r="U110" s="19" t="s">
        <v>2538</v>
      </c>
      <c r="V110" s="11"/>
      <c r="W110" s="11"/>
      <c r="X110" s="11"/>
      <c r="Y110" s="11"/>
      <c r="Z110" s="11"/>
    </row>
    <row r="111">
      <c r="A111" s="11"/>
      <c r="B111" s="12" t="s">
        <v>1586</v>
      </c>
      <c r="C111" s="12" t="s">
        <v>118</v>
      </c>
      <c r="D111" s="20">
        <f t="shared" si="13"/>
        <v>15</v>
      </c>
      <c r="E111" s="12">
        <v>15.0</v>
      </c>
      <c r="F111" s="12"/>
      <c r="G111" s="12"/>
      <c r="H111" s="12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7"/>
      <c r="T111" s="18" t="s">
        <v>2542</v>
      </c>
      <c r="U111" s="19" t="s">
        <v>1588</v>
      </c>
      <c r="V111" s="11"/>
      <c r="W111" s="11"/>
      <c r="X111" s="11"/>
      <c r="Y111" s="11"/>
      <c r="Z111" s="11"/>
    </row>
    <row r="112">
      <c r="A112" s="11"/>
      <c r="B112" s="12" t="s">
        <v>2543</v>
      </c>
      <c r="C112" s="12" t="s">
        <v>460</v>
      </c>
      <c r="D112" s="20">
        <f t="shared" si="13"/>
        <v>15</v>
      </c>
      <c r="E112" s="12">
        <v>15.0</v>
      </c>
      <c r="F112" s="12"/>
      <c r="G112" s="12"/>
      <c r="H112" s="12"/>
      <c r="I112" s="36"/>
      <c r="J112" s="36"/>
      <c r="K112" s="12"/>
      <c r="L112" s="36"/>
      <c r="M112" s="36"/>
      <c r="N112" s="36"/>
      <c r="O112" s="36"/>
      <c r="P112" s="36"/>
      <c r="Q112" s="36"/>
      <c r="R112" s="36"/>
      <c r="S112" s="37"/>
      <c r="T112" s="18" t="s">
        <v>2544</v>
      </c>
      <c r="U112" s="19" t="s">
        <v>2545</v>
      </c>
      <c r="V112" s="11"/>
      <c r="W112" s="11"/>
      <c r="X112" s="11"/>
      <c r="Y112" s="11"/>
      <c r="Z112" s="11"/>
    </row>
    <row r="113">
      <c r="A113" s="11"/>
      <c r="B113" s="12" t="s">
        <v>2546</v>
      </c>
      <c r="C113" s="12" t="s">
        <v>1710</v>
      </c>
      <c r="D113" s="20">
        <f t="shared" si="13"/>
        <v>13</v>
      </c>
      <c r="E113" s="12">
        <v>13.0</v>
      </c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8"/>
      <c r="T113" s="18" t="s">
        <v>2544</v>
      </c>
      <c r="U113" s="19" t="s">
        <v>2547</v>
      </c>
      <c r="V113" s="11"/>
      <c r="W113" s="11"/>
      <c r="X113" s="11"/>
      <c r="Y113" s="11"/>
      <c r="Z113" s="11"/>
    </row>
    <row r="114">
      <c r="A114" s="11"/>
      <c r="B114" s="12"/>
      <c r="C114" s="12"/>
      <c r="D114" s="20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8"/>
      <c r="T114" s="18"/>
      <c r="U114" s="38"/>
      <c r="V114" s="11"/>
      <c r="W114" s="11"/>
      <c r="X114" s="11"/>
      <c r="Y114" s="11"/>
      <c r="Z114" s="11"/>
    </row>
    <row r="115">
      <c r="A115" s="3"/>
      <c r="B115" s="44" t="s">
        <v>1</v>
      </c>
      <c r="C115" s="44" t="s">
        <v>2</v>
      </c>
      <c r="D115" s="44" t="s">
        <v>943</v>
      </c>
      <c r="E115" s="3" t="s">
        <v>944</v>
      </c>
      <c r="F115" s="3" t="s">
        <v>945</v>
      </c>
      <c r="G115" s="3" t="s">
        <v>4</v>
      </c>
      <c r="H115" s="3" t="s">
        <v>1072</v>
      </c>
      <c r="I115" s="3" t="s">
        <v>486</v>
      </c>
      <c r="J115" s="3" t="s">
        <v>9</v>
      </c>
      <c r="K115" s="3" t="s">
        <v>2119</v>
      </c>
      <c r="L115" s="3" t="s">
        <v>2117</v>
      </c>
      <c r="M115" s="3" t="s">
        <v>2121</v>
      </c>
      <c r="N115" s="3" t="s">
        <v>489</v>
      </c>
      <c r="O115" s="3" t="s">
        <v>2120</v>
      </c>
      <c r="P115" s="5" t="s">
        <v>13</v>
      </c>
      <c r="Q115" s="6" t="s">
        <v>14</v>
      </c>
      <c r="R115" s="7" t="s">
        <v>15</v>
      </c>
      <c r="S115" s="3" t="s">
        <v>16</v>
      </c>
      <c r="T115" s="3" t="s">
        <v>17</v>
      </c>
      <c r="U115" s="42" t="s">
        <v>18</v>
      </c>
      <c r="V115" s="2"/>
      <c r="W115" s="43"/>
      <c r="X115" s="39"/>
      <c r="Y115" s="39"/>
      <c r="Z115" s="39"/>
    </row>
    <row r="116">
      <c r="A116" s="44" t="s">
        <v>419</v>
      </c>
      <c r="B116" s="24"/>
      <c r="C116" s="24"/>
      <c r="D116" s="20"/>
      <c r="E116" s="24"/>
      <c r="F116" s="24"/>
      <c r="G116" s="20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5"/>
      <c r="T116" s="25"/>
      <c r="U116" s="38"/>
      <c r="V116" s="24"/>
      <c r="W116" s="45"/>
      <c r="X116" s="24"/>
      <c r="Y116" s="24"/>
      <c r="Z116" s="46"/>
    </row>
    <row r="117">
      <c r="A117" s="11"/>
      <c r="B117" s="24" t="s">
        <v>2548</v>
      </c>
      <c r="C117" s="24" t="s">
        <v>1247</v>
      </c>
      <c r="D117" s="20">
        <v>174.0</v>
      </c>
      <c r="E117" s="24">
        <v>83.4</v>
      </c>
      <c r="F117" s="24">
        <v>1.6</v>
      </c>
      <c r="G117" s="16">
        <v>22.0</v>
      </c>
      <c r="H117" s="24"/>
      <c r="I117" s="24"/>
      <c r="J117" s="24"/>
      <c r="K117" s="24">
        <v>19.0</v>
      </c>
      <c r="L117" s="24">
        <v>13.0</v>
      </c>
      <c r="M117" s="24"/>
      <c r="N117" s="24"/>
      <c r="O117" s="24"/>
      <c r="P117" s="24"/>
      <c r="Q117" s="24"/>
      <c r="R117" s="24"/>
      <c r="S117" s="25"/>
      <c r="T117" s="25"/>
      <c r="U117" s="19" t="s">
        <v>2549</v>
      </c>
      <c r="V117" s="24"/>
      <c r="W117" s="24"/>
      <c r="X117" s="24"/>
      <c r="Y117" s="24"/>
      <c r="Z117" s="46"/>
    </row>
    <row r="118">
      <c r="A118" s="12"/>
      <c r="B118" s="24" t="s">
        <v>2550</v>
      </c>
      <c r="C118" s="24" t="s">
        <v>2551</v>
      </c>
      <c r="D118" s="20">
        <v>176.0</v>
      </c>
      <c r="E118" s="24">
        <v>84.4</v>
      </c>
      <c r="F118" s="24">
        <v>1.6</v>
      </c>
      <c r="G118" s="16">
        <v>23.0</v>
      </c>
      <c r="H118" s="24"/>
      <c r="I118" s="24">
        <v>16.0</v>
      </c>
      <c r="J118" s="24">
        <v>16.0</v>
      </c>
      <c r="K118" s="24"/>
      <c r="L118" s="24"/>
      <c r="M118" s="24"/>
      <c r="N118" s="24"/>
      <c r="O118" s="24"/>
      <c r="P118" s="24"/>
      <c r="Q118" s="24"/>
      <c r="R118" s="24"/>
      <c r="S118" s="25"/>
      <c r="T118" s="25"/>
      <c r="U118" s="19" t="s">
        <v>2552</v>
      </c>
      <c r="V118" s="24"/>
      <c r="W118" s="24"/>
      <c r="X118" s="24"/>
      <c r="Y118" s="24"/>
      <c r="Z118" s="46"/>
    </row>
    <row r="119">
      <c r="A119" s="11"/>
      <c r="B119" s="24" t="s">
        <v>2453</v>
      </c>
      <c r="C119" s="24" t="s">
        <v>873</v>
      </c>
      <c r="D119" s="20">
        <v>190.0</v>
      </c>
      <c r="E119" s="24">
        <v>81.1</v>
      </c>
      <c r="F119" s="24">
        <v>1.8</v>
      </c>
      <c r="G119" s="16">
        <v>12.0</v>
      </c>
      <c r="H119" s="24"/>
      <c r="I119" s="24"/>
      <c r="J119" s="24">
        <v>7.0</v>
      </c>
      <c r="K119" s="24"/>
      <c r="L119" s="24">
        <v>16.0</v>
      </c>
      <c r="M119" s="24"/>
      <c r="N119" s="24"/>
      <c r="O119" s="24"/>
      <c r="P119" s="24"/>
      <c r="Q119" s="24"/>
      <c r="R119" s="24"/>
      <c r="S119" s="25"/>
      <c r="T119" s="25"/>
      <c r="U119" s="19" t="s">
        <v>2454</v>
      </c>
      <c r="V119" s="24"/>
      <c r="W119" s="24"/>
      <c r="X119" s="24"/>
      <c r="Y119" s="24"/>
      <c r="Z119" s="46"/>
    </row>
    <row r="120">
      <c r="A120" s="11"/>
      <c r="B120" s="24" t="s">
        <v>2455</v>
      </c>
      <c r="C120" s="24" t="s">
        <v>879</v>
      </c>
      <c r="D120" s="20">
        <v>190.0</v>
      </c>
      <c r="E120" s="24">
        <v>81.1</v>
      </c>
      <c r="F120" s="24">
        <v>1.8</v>
      </c>
      <c r="G120" s="16">
        <v>13.0</v>
      </c>
      <c r="H120" s="24"/>
      <c r="I120" s="24"/>
      <c r="J120" s="24">
        <v>8.0</v>
      </c>
      <c r="K120" s="24"/>
      <c r="L120" s="24">
        <v>16.0</v>
      </c>
      <c r="M120" s="24"/>
      <c r="N120" s="24"/>
      <c r="O120" s="24"/>
      <c r="P120" s="24"/>
      <c r="Q120" s="24"/>
      <c r="R120" s="24"/>
      <c r="S120" s="25"/>
      <c r="T120" s="25"/>
      <c r="U120" s="19" t="s">
        <v>2456</v>
      </c>
      <c r="V120" s="24"/>
      <c r="W120" s="24"/>
      <c r="X120" s="24"/>
      <c r="Y120" s="24"/>
      <c r="Z120" s="46"/>
    </row>
    <row r="121">
      <c r="A121" s="11"/>
      <c r="B121" s="24" t="s">
        <v>2553</v>
      </c>
      <c r="C121" s="24" t="s">
        <v>125</v>
      </c>
      <c r="D121" s="20">
        <v>140.0</v>
      </c>
      <c r="E121" s="24">
        <v>67.2</v>
      </c>
      <c r="F121" s="24">
        <v>1.6</v>
      </c>
      <c r="G121" s="16">
        <v>30.0</v>
      </c>
      <c r="H121" s="24"/>
      <c r="I121" s="24">
        <v>7.0</v>
      </c>
      <c r="J121" s="24"/>
      <c r="K121" s="24"/>
      <c r="L121" s="24">
        <v>11.0</v>
      </c>
      <c r="M121" s="24"/>
      <c r="N121" s="24"/>
      <c r="O121" s="24"/>
      <c r="P121" s="24"/>
      <c r="Q121" s="24"/>
      <c r="R121" s="24"/>
      <c r="S121" s="25"/>
      <c r="T121" s="25"/>
      <c r="U121" s="19" t="s">
        <v>2554</v>
      </c>
      <c r="V121" s="24"/>
      <c r="W121" s="24"/>
      <c r="X121" s="24"/>
      <c r="Y121" s="24"/>
      <c r="Z121" s="46"/>
    </row>
    <row r="122">
      <c r="A122" s="11"/>
      <c r="B122" s="24" t="s">
        <v>2555</v>
      </c>
      <c r="C122" s="24" t="s">
        <v>342</v>
      </c>
      <c r="D122" s="20">
        <v>159.0</v>
      </c>
      <c r="E122" s="24">
        <v>71.8</v>
      </c>
      <c r="F122" s="24">
        <v>1.7</v>
      </c>
      <c r="G122" s="16">
        <v>21.0</v>
      </c>
      <c r="H122" s="24"/>
      <c r="I122" s="24"/>
      <c r="J122" s="24">
        <v>15.0</v>
      </c>
      <c r="K122" s="24"/>
      <c r="L122" s="24">
        <v>13.0</v>
      </c>
      <c r="M122" s="24"/>
      <c r="N122" s="24"/>
      <c r="O122" s="24"/>
      <c r="P122" s="24"/>
      <c r="Q122" s="24"/>
      <c r="R122" s="24"/>
      <c r="S122" s="25"/>
      <c r="T122" s="25"/>
      <c r="U122" s="19" t="s">
        <v>2556</v>
      </c>
      <c r="V122" s="24"/>
      <c r="W122" s="24"/>
      <c r="X122" s="24"/>
      <c r="Y122" s="24"/>
      <c r="Z122" s="46"/>
    </row>
    <row r="123">
      <c r="A123" s="11"/>
      <c r="B123" s="24" t="s">
        <v>2557</v>
      </c>
      <c r="C123" s="24" t="s">
        <v>216</v>
      </c>
      <c r="D123" s="20">
        <v>168.0</v>
      </c>
      <c r="E123" s="24">
        <v>71.7</v>
      </c>
      <c r="F123" s="24">
        <v>1.8</v>
      </c>
      <c r="G123" s="16">
        <v>19.0</v>
      </c>
      <c r="H123" s="24"/>
      <c r="I123" s="24"/>
      <c r="J123" s="24">
        <v>14.0</v>
      </c>
      <c r="K123" s="24"/>
      <c r="L123" s="24">
        <v>15.0</v>
      </c>
      <c r="M123" s="24"/>
      <c r="N123" s="24"/>
      <c r="O123" s="24"/>
      <c r="P123" s="24"/>
      <c r="Q123" s="24"/>
      <c r="R123" s="24"/>
      <c r="S123" s="25"/>
      <c r="T123" s="25"/>
      <c r="U123" s="19" t="s">
        <v>2558</v>
      </c>
      <c r="V123" s="24"/>
      <c r="W123" s="24"/>
      <c r="X123" s="24"/>
      <c r="Y123" s="24"/>
      <c r="Z123" s="46"/>
    </row>
    <row r="124">
      <c r="A124" s="11"/>
      <c r="B124" s="24" t="s">
        <v>2559</v>
      </c>
      <c r="C124" s="24" t="s">
        <v>146</v>
      </c>
      <c r="D124" s="20">
        <v>187.0</v>
      </c>
      <c r="E124" s="24">
        <v>71.8</v>
      </c>
      <c r="F124" s="24">
        <v>2.0</v>
      </c>
      <c r="G124" s="16">
        <v>25.0</v>
      </c>
      <c r="H124" s="24"/>
      <c r="I124" s="24"/>
      <c r="J124" s="24"/>
      <c r="K124" s="24"/>
      <c r="L124" s="24"/>
      <c r="M124" s="24"/>
      <c r="N124" s="24">
        <v>19.0</v>
      </c>
      <c r="O124" s="24"/>
      <c r="P124" s="24"/>
      <c r="Q124" s="24"/>
      <c r="R124" s="24"/>
      <c r="S124" s="25"/>
      <c r="T124" s="25"/>
      <c r="U124" s="19" t="s">
        <v>2560</v>
      </c>
      <c r="V124" s="24"/>
      <c r="W124" s="24"/>
      <c r="X124" s="24"/>
      <c r="Y124" s="24"/>
      <c r="Z124" s="46"/>
    </row>
    <row r="125">
      <c r="A125" s="11"/>
      <c r="B125" s="24" t="s">
        <v>2562</v>
      </c>
      <c r="C125" s="24" t="s">
        <v>921</v>
      </c>
      <c r="D125" s="20">
        <v>224.0</v>
      </c>
      <c r="E125" s="24">
        <v>71.7</v>
      </c>
      <c r="F125" s="24">
        <v>2.4</v>
      </c>
      <c r="G125" s="16">
        <v>15.0</v>
      </c>
      <c r="H125" s="24">
        <v>17.0</v>
      </c>
      <c r="I125" s="24"/>
      <c r="J125" s="24"/>
      <c r="K125" s="24"/>
      <c r="L125" s="24"/>
      <c r="M125" s="24"/>
      <c r="N125" s="24">
        <v>14.0</v>
      </c>
      <c r="O125" s="24"/>
      <c r="P125" s="24"/>
      <c r="Q125" s="24"/>
      <c r="R125" s="24"/>
      <c r="S125" s="25"/>
      <c r="T125" s="25"/>
      <c r="U125" s="19" t="s">
        <v>2563</v>
      </c>
      <c r="V125" s="24"/>
      <c r="W125" s="24"/>
      <c r="X125" s="24"/>
      <c r="Y125" s="24"/>
      <c r="Z125" s="46"/>
    </row>
    <row r="126">
      <c r="A126" s="11"/>
      <c r="B126" s="24" t="s">
        <v>2564</v>
      </c>
      <c r="C126" s="24" t="s">
        <v>2057</v>
      </c>
      <c r="D126" s="20">
        <v>165.0</v>
      </c>
      <c r="E126" s="24">
        <v>60.2</v>
      </c>
      <c r="F126" s="24">
        <v>2.1</v>
      </c>
      <c r="G126" s="16">
        <v>18.0</v>
      </c>
      <c r="H126" s="24"/>
      <c r="I126" s="24"/>
      <c r="J126" s="24">
        <v>13.0</v>
      </c>
      <c r="K126" s="24"/>
      <c r="L126" s="24">
        <v>12.0</v>
      </c>
      <c r="M126" s="24"/>
      <c r="N126" s="24"/>
      <c r="O126" s="24"/>
      <c r="P126" s="24"/>
      <c r="Q126" s="24"/>
      <c r="R126" s="24"/>
      <c r="S126" s="25"/>
      <c r="T126" s="25"/>
      <c r="U126" s="19" t="s">
        <v>2565</v>
      </c>
      <c r="V126" s="24"/>
      <c r="W126" s="24"/>
      <c r="X126" s="24"/>
      <c r="Y126" s="24"/>
      <c r="Z126" s="46"/>
    </row>
    <row r="127">
      <c r="A127" s="11"/>
      <c r="B127" s="24"/>
      <c r="C127" s="24"/>
      <c r="D127" s="20"/>
      <c r="E127" s="24"/>
      <c r="F127" s="24"/>
      <c r="G127" s="16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5"/>
      <c r="T127" s="25"/>
      <c r="U127" s="38"/>
      <c r="V127" s="24"/>
      <c r="W127" s="24"/>
      <c r="X127" s="24"/>
      <c r="Y127" s="24"/>
      <c r="Z127" s="46"/>
    </row>
    <row r="128">
      <c r="A128" s="3"/>
      <c r="B128" s="44" t="s">
        <v>1</v>
      </c>
      <c r="C128" s="44" t="s">
        <v>2</v>
      </c>
      <c r="D128" s="44" t="s">
        <v>2467</v>
      </c>
      <c r="E128" s="111" t="s">
        <v>2468</v>
      </c>
      <c r="F128" s="3"/>
      <c r="G128" s="3" t="s">
        <v>4</v>
      </c>
      <c r="H128" s="3" t="s">
        <v>1072</v>
      </c>
      <c r="I128" s="3" t="s">
        <v>486</v>
      </c>
      <c r="J128" s="3" t="s">
        <v>9</v>
      </c>
      <c r="K128" s="3" t="s">
        <v>2119</v>
      </c>
      <c r="L128" s="3" t="s">
        <v>2117</v>
      </c>
      <c r="M128" s="3" t="s">
        <v>2121</v>
      </c>
      <c r="N128" s="3" t="s">
        <v>2122</v>
      </c>
      <c r="O128" s="3" t="s">
        <v>2120</v>
      </c>
      <c r="P128" s="5" t="s">
        <v>13</v>
      </c>
      <c r="Q128" s="6" t="s">
        <v>14</v>
      </c>
      <c r="R128" s="7" t="s">
        <v>15</v>
      </c>
      <c r="S128" s="3" t="s">
        <v>16</v>
      </c>
      <c r="T128" s="3" t="s">
        <v>17</v>
      </c>
      <c r="U128" s="42" t="s">
        <v>18</v>
      </c>
      <c r="V128" s="2"/>
      <c r="W128" s="43"/>
      <c r="X128" s="24"/>
      <c r="Y128" s="24"/>
      <c r="Z128" s="46"/>
    </row>
    <row r="129">
      <c r="A129" s="3" t="s">
        <v>2470</v>
      </c>
      <c r="B129" s="24"/>
      <c r="C129" s="24"/>
      <c r="D129" s="20"/>
      <c r="E129" s="24"/>
      <c r="F129" s="24"/>
      <c r="G129" s="16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5"/>
      <c r="T129" s="25"/>
      <c r="U129" s="38"/>
      <c r="V129" s="24"/>
      <c r="W129" s="24"/>
      <c r="X129" s="24"/>
      <c r="Y129" s="24"/>
      <c r="Z129" s="46"/>
    </row>
    <row r="130">
      <c r="A130" s="11"/>
      <c r="B130" s="24" t="s">
        <v>2473</v>
      </c>
      <c r="C130" s="24" t="s">
        <v>45</v>
      </c>
      <c r="D130" s="20">
        <v>5197.0</v>
      </c>
      <c r="E130" s="24">
        <v>134.0</v>
      </c>
      <c r="F130" s="24"/>
      <c r="G130" s="24">
        <v>45.0</v>
      </c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5"/>
      <c r="T130" s="25" t="s">
        <v>1488</v>
      </c>
      <c r="U130" s="19" t="s">
        <v>2474</v>
      </c>
      <c r="V130" s="24"/>
      <c r="W130" s="24"/>
      <c r="X130" s="24"/>
      <c r="Y130" s="24"/>
      <c r="Z130" s="46"/>
    </row>
    <row r="131">
      <c r="A131" s="11"/>
      <c r="B131" s="24" t="s">
        <v>2475</v>
      </c>
      <c r="C131" s="24" t="s">
        <v>2476</v>
      </c>
      <c r="D131" s="20">
        <v>4465.0</v>
      </c>
      <c r="E131" s="25">
        <v>108.0</v>
      </c>
      <c r="F131" s="24"/>
      <c r="G131" s="24">
        <v>19.0</v>
      </c>
      <c r="H131" s="24"/>
      <c r="I131" s="24"/>
      <c r="J131" s="24"/>
      <c r="K131" s="24"/>
      <c r="L131" s="24">
        <v>13.0</v>
      </c>
      <c r="M131" s="24"/>
      <c r="N131" s="24">
        <v>24.0</v>
      </c>
      <c r="O131" s="24"/>
      <c r="P131" s="24"/>
      <c r="Q131" s="24"/>
      <c r="R131" s="24">
        <v>2.0</v>
      </c>
      <c r="S131" s="25" t="s">
        <v>586</v>
      </c>
      <c r="T131" s="25"/>
      <c r="U131" s="19" t="s">
        <v>2478</v>
      </c>
      <c r="V131" s="24"/>
      <c r="W131" s="24"/>
      <c r="X131" s="24"/>
      <c r="Y131" s="24"/>
      <c r="Z131" s="46"/>
    </row>
    <row r="132">
      <c r="A132" s="11"/>
      <c r="B132" s="24" t="s">
        <v>2471</v>
      </c>
      <c r="C132" s="24" t="s">
        <v>2035</v>
      </c>
      <c r="D132" s="20">
        <v>4668.0</v>
      </c>
      <c r="E132" s="25">
        <v>115.0</v>
      </c>
      <c r="F132" s="24"/>
      <c r="G132" s="24">
        <v>31.0</v>
      </c>
      <c r="H132" s="24"/>
      <c r="I132" s="24"/>
      <c r="J132" s="24"/>
      <c r="K132" s="24"/>
      <c r="L132" s="24"/>
      <c r="M132" s="24"/>
      <c r="N132" s="24">
        <v>33.0</v>
      </c>
      <c r="O132" s="24"/>
      <c r="P132" s="24"/>
      <c r="Q132" s="24"/>
      <c r="R132" s="24"/>
      <c r="S132" s="25"/>
      <c r="T132" s="25"/>
      <c r="U132" s="19" t="s">
        <v>2472</v>
      </c>
      <c r="V132" s="24"/>
      <c r="W132" s="24"/>
      <c r="X132" s="24"/>
      <c r="Y132" s="24"/>
      <c r="Z132" s="46"/>
    </row>
    <row r="133">
      <c r="A133" s="11"/>
      <c r="B133" s="24" t="s">
        <v>2479</v>
      </c>
      <c r="C133" s="24" t="s">
        <v>342</v>
      </c>
      <c r="D133" s="20">
        <v>4668.0</v>
      </c>
      <c r="E133" s="24">
        <v>115.0</v>
      </c>
      <c r="F133" s="24"/>
      <c r="G133" s="24">
        <v>30.0</v>
      </c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5"/>
      <c r="T133" s="25" t="s">
        <v>2480</v>
      </c>
      <c r="U133" s="19" t="s">
        <v>2481</v>
      </c>
      <c r="V133" s="24"/>
      <c r="W133" s="24"/>
      <c r="X133" s="24"/>
      <c r="Y133" s="24"/>
      <c r="Z133" s="46"/>
    </row>
    <row r="134">
      <c r="A134" s="11"/>
      <c r="B134" s="24" t="s">
        <v>2482</v>
      </c>
      <c r="C134" s="51" t="s">
        <v>256</v>
      </c>
      <c r="D134" s="20">
        <v>3806.0</v>
      </c>
      <c r="E134" s="24">
        <v>86.0</v>
      </c>
      <c r="F134" s="24"/>
      <c r="G134" s="24">
        <v>27.0</v>
      </c>
      <c r="H134" s="24"/>
      <c r="I134" s="24"/>
      <c r="J134" s="24"/>
      <c r="K134" s="24"/>
      <c r="L134" s="24">
        <v>19.0</v>
      </c>
      <c r="M134" s="24"/>
      <c r="N134" s="24">
        <v>29.0</v>
      </c>
      <c r="O134" s="24"/>
      <c r="P134" s="24"/>
      <c r="Q134" s="24"/>
      <c r="R134" s="24"/>
      <c r="S134" s="25"/>
      <c r="T134" s="25"/>
      <c r="U134" s="19" t="s">
        <v>2483</v>
      </c>
      <c r="V134" s="24"/>
      <c r="W134" s="45"/>
      <c r="X134" s="24"/>
      <c r="Y134" s="24"/>
      <c r="Z134" s="46"/>
    </row>
    <row r="135">
      <c r="A135" s="11"/>
      <c r="B135" s="24" t="s">
        <v>2484</v>
      </c>
      <c r="C135" s="24" t="s">
        <v>1485</v>
      </c>
      <c r="D135" s="20">
        <v>3806.0</v>
      </c>
      <c r="E135" s="24">
        <v>86.0</v>
      </c>
      <c r="F135" s="24"/>
      <c r="G135" s="24">
        <v>26.0</v>
      </c>
      <c r="H135" s="24"/>
      <c r="I135" s="24"/>
      <c r="J135" s="24"/>
      <c r="K135" s="24"/>
      <c r="L135" s="24"/>
      <c r="M135" s="24">
        <v>18.0</v>
      </c>
      <c r="N135" s="24"/>
      <c r="O135" s="24"/>
      <c r="P135" s="24"/>
      <c r="Q135" s="24"/>
      <c r="R135" s="24"/>
      <c r="S135" s="25"/>
      <c r="T135" s="25" t="s">
        <v>2485</v>
      </c>
      <c r="U135" s="19" t="s">
        <v>2486</v>
      </c>
      <c r="V135" s="24"/>
      <c r="W135" s="46"/>
      <c r="X135" s="24"/>
      <c r="Y135" s="24"/>
      <c r="Z135" s="46"/>
    </row>
    <row r="136">
      <c r="A136" s="11"/>
      <c r="B136" s="24" t="s">
        <v>2489</v>
      </c>
      <c r="C136" s="24" t="s">
        <v>1140</v>
      </c>
      <c r="D136" s="20">
        <v>3711.0</v>
      </c>
      <c r="E136" s="24">
        <v>83.0</v>
      </c>
      <c r="F136" s="24"/>
      <c r="G136" s="24">
        <v>33.0</v>
      </c>
      <c r="H136" s="24"/>
      <c r="I136" s="24"/>
      <c r="J136" s="24"/>
      <c r="K136" s="24"/>
      <c r="L136" s="24">
        <v>24.0</v>
      </c>
      <c r="M136" s="24"/>
      <c r="N136" s="24"/>
      <c r="O136" s="24"/>
      <c r="P136" s="24"/>
      <c r="Q136" s="24"/>
      <c r="R136" s="24"/>
      <c r="S136" s="25"/>
      <c r="T136" s="25"/>
      <c r="U136" s="19" t="s">
        <v>2490</v>
      </c>
      <c r="V136" s="24"/>
      <c r="W136" s="45"/>
      <c r="X136" s="24"/>
      <c r="Y136" s="24"/>
      <c r="Z136" s="46"/>
    </row>
    <row r="137">
      <c r="A137" s="11"/>
      <c r="B137" s="24" t="s">
        <v>2494</v>
      </c>
      <c r="C137" s="24" t="s">
        <v>96</v>
      </c>
      <c r="D137" s="20">
        <v>3329.0</v>
      </c>
      <c r="E137" s="24">
        <v>71.0</v>
      </c>
      <c r="F137" s="24"/>
      <c r="G137" s="24">
        <v>24.0</v>
      </c>
      <c r="H137" s="24"/>
      <c r="I137" s="24"/>
      <c r="J137" s="24"/>
      <c r="K137" s="24"/>
      <c r="L137" s="24">
        <v>16.0</v>
      </c>
      <c r="M137" s="24">
        <v>18.0</v>
      </c>
      <c r="N137" s="24"/>
      <c r="O137" s="24"/>
      <c r="P137" s="24"/>
      <c r="Q137" s="24"/>
      <c r="R137" s="24"/>
      <c r="S137" s="25"/>
      <c r="T137" s="25"/>
      <c r="U137" s="19" t="s">
        <v>2495</v>
      </c>
      <c r="V137" s="24"/>
      <c r="W137" s="45"/>
      <c r="X137" s="24"/>
      <c r="Y137" s="24"/>
      <c r="Z137" s="46"/>
    </row>
    <row r="138">
      <c r="A138" s="11"/>
      <c r="B138" s="24"/>
      <c r="C138" s="24"/>
      <c r="D138" s="20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5"/>
      <c r="T138" s="25"/>
      <c r="U138" s="38"/>
      <c r="V138" s="24"/>
      <c r="W138" s="45"/>
      <c r="X138" s="24"/>
      <c r="Y138" s="24"/>
      <c r="Z138" s="46"/>
    </row>
    <row r="139">
      <c r="A139" s="11"/>
      <c r="B139" s="24"/>
      <c r="C139" s="24"/>
      <c r="D139" s="20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5"/>
      <c r="T139" s="25"/>
      <c r="U139" s="38"/>
      <c r="V139" s="24"/>
      <c r="W139" s="45"/>
      <c r="X139" s="24"/>
      <c r="Y139" s="24"/>
      <c r="Z139" s="46"/>
    </row>
    <row r="140">
      <c r="A140" s="11"/>
      <c r="B140" s="24"/>
      <c r="C140" s="24"/>
      <c r="D140" s="20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5"/>
      <c r="T140" s="25"/>
      <c r="U140" s="38"/>
      <c r="V140" s="24"/>
      <c r="W140" s="45"/>
      <c r="X140" s="24"/>
      <c r="Y140" s="24"/>
      <c r="Z140" s="46"/>
    </row>
    <row r="141">
      <c r="A141" s="11"/>
      <c r="B141" s="24"/>
      <c r="C141" s="24"/>
      <c r="D141" s="20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5"/>
      <c r="T141" s="25"/>
      <c r="U141" s="24"/>
      <c r="V141" s="24"/>
      <c r="W141" s="45"/>
      <c r="X141" s="24"/>
      <c r="Y141" s="24"/>
      <c r="Z141" s="46"/>
    </row>
    <row r="142">
      <c r="A142" s="78"/>
      <c r="B142" s="101"/>
      <c r="C142" s="101"/>
      <c r="D142" s="101"/>
      <c r="E142" s="78"/>
      <c r="F142" s="78"/>
      <c r="G142" s="78"/>
      <c r="H142" s="78"/>
      <c r="I142" s="78"/>
      <c r="J142" s="78"/>
      <c r="K142" s="10"/>
      <c r="L142" s="78"/>
      <c r="M142" s="78"/>
      <c r="N142" s="78"/>
      <c r="O142" s="78"/>
      <c r="P142" s="112"/>
      <c r="Q142" s="113"/>
      <c r="R142" s="114"/>
      <c r="S142" s="115"/>
      <c r="T142" s="78"/>
      <c r="U142" s="75"/>
      <c r="V142" s="75"/>
      <c r="W142" s="75"/>
      <c r="X142" s="75"/>
      <c r="Y142" s="75"/>
      <c r="Z142" s="75"/>
      <c r="AA142" s="63"/>
      <c r="AB142" s="63"/>
    </row>
    <row r="143">
      <c r="A143" s="101"/>
      <c r="B143" s="51"/>
      <c r="C143" s="51"/>
      <c r="D143" s="92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66"/>
      <c r="T143" s="51"/>
      <c r="U143" s="51"/>
      <c r="V143" s="51"/>
      <c r="W143" s="51"/>
      <c r="X143" s="51"/>
      <c r="Y143" s="51"/>
      <c r="Z143" s="75"/>
      <c r="AA143" s="63"/>
      <c r="AB143" s="63"/>
    </row>
    <row r="144">
      <c r="A144" s="54"/>
      <c r="B144" s="51"/>
      <c r="C144" s="51"/>
      <c r="D144" s="92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66"/>
      <c r="T144" s="66"/>
      <c r="U144" s="51"/>
      <c r="V144" s="51"/>
      <c r="W144" s="51"/>
      <c r="X144" s="51"/>
      <c r="Y144" s="67"/>
      <c r="Z144" s="65"/>
      <c r="AA144" s="63"/>
      <c r="AB144" s="63"/>
    </row>
    <row r="145">
      <c r="A145" s="54"/>
      <c r="B145" s="51"/>
      <c r="C145" s="51"/>
      <c r="D145" s="86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66"/>
      <c r="T145" s="51"/>
      <c r="U145" s="51"/>
      <c r="V145" s="51"/>
      <c r="W145" s="51"/>
      <c r="X145" s="51"/>
      <c r="Y145" s="67"/>
      <c r="Z145" s="65"/>
      <c r="AA145" s="88"/>
      <c r="AB145" s="88"/>
    </row>
    <row r="146">
      <c r="A146" s="52"/>
      <c r="B146" s="51"/>
      <c r="C146" s="51"/>
      <c r="D146" s="86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66"/>
      <c r="T146" s="51"/>
      <c r="U146" s="51"/>
      <c r="V146" s="51"/>
      <c r="W146" s="51"/>
      <c r="X146" s="51"/>
      <c r="Y146" s="71"/>
      <c r="Z146" s="68"/>
      <c r="AA146" s="88"/>
      <c r="AB146" s="88"/>
    </row>
    <row r="147">
      <c r="A147" s="54"/>
      <c r="B147" s="12"/>
      <c r="C147" s="12"/>
      <c r="D147" s="20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8"/>
      <c r="T147" s="18"/>
      <c r="U147" s="12"/>
      <c r="V147" s="12"/>
      <c r="W147" s="12"/>
      <c r="X147" s="12"/>
      <c r="Y147" s="16"/>
      <c r="Z147" s="11"/>
    </row>
    <row r="148">
      <c r="A148" s="55"/>
      <c r="B148" s="24"/>
      <c r="C148" s="24"/>
      <c r="D148" s="89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5"/>
      <c r="T148" s="25"/>
      <c r="U148" s="24"/>
      <c r="V148" s="24"/>
      <c r="W148" s="24"/>
      <c r="X148" s="24"/>
      <c r="Y148" s="56"/>
      <c r="Z148" s="57"/>
    </row>
    <row r="149">
      <c r="A149" s="54"/>
      <c r="B149" s="24"/>
      <c r="C149" s="24"/>
      <c r="D149" s="89"/>
      <c r="E149" s="51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5"/>
      <c r="T149" s="25"/>
      <c r="U149" s="24"/>
      <c r="V149" s="24"/>
      <c r="W149" s="24"/>
      <c r="X149" s="24"/>
      <c r="Y149" s="12"/>
      <c r="Z149" s="11"/>
    </row>
    <row r="150">
      <c r="A150" s="68"/>
      <c r="B150" s="51"/>
      <c r="C150" s="51"/>
      <c r="D150" s="86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66"/>
      <c r="T150" s="51"/>
      <c r="U150" s="51"/>
      <c r="V150" s="51"/>
      <c r="W150" s="51"/>
      <c r="X150" s="51"/>
      <c r="Y150" s="69"/>
      <c r="Z150" s="68"/>
      <c r="AA150" s="88"/>
      <c r="AB150" s="88"/>
    </row>
    <row r="151">
      <c r="A151" s="54"/>
      <c r="B151" s="12"/>
      <c r="C151" s="12"/>
      <c r="D151" s="20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8"/>
      <c r="T151" s="18"/>
      <c r="U151" s="12"/>
      <c r="V151" s="12"/>
      <c r="W151" s="12"/>
      <c r="X151" s="12"/>
      <c r="Y151" s="16"/>
      <c r="Z151" s="11"/>
    </row>
    <row r="152" ht="14.25" customHeight="1">
      <c r="A152" s="29"/>
      <c r="B152" s="16"/>
      <c r="C152" s="16"/>
      <c r="D152" s="20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28"/>
      <c r="T152" s="28"/>
      <c r="U152" s="16"/>
      <c r="V152" s="29"/>
      <c r="W152" s="29"/>
      <c r="X152" s="29"/>
      <c r="Y152" s="29"/>
      <c r="Z152" s="29"/>
      <c r="AA152" s="29"/>
      <c r="AB152" s="29"/>
    </row>
    <row r="153">
      <c r="A153" s="55"/>
      <c r="B153" s="24"/>
      <c r="C153" s="24"/>
      <c r="D153" s="20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5"/>
      <c r="T153" s="25"/>
      <c r="U153" s="24"/>
      <c r="V153" s="24"/>
      <c r="W153" s="24"/>
      <c r="X153" s="24"/>
      <c r="Y153" s="56"/>
      <c r="Z153" s="57"/>
    </row>
    <row r="154">
      <c r="A154" s="54"/>
      <c r="B154" s="24"/>
      <c r="C154" s="24"/>
      <c r="D154" s="89"/>
      <c r="E154" s="51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5"/>
      <c r="T154" s="25"/>
      <c r="U154" s="24"/>
      <c r="V154" s="24"/>
      <c r="W154" s="24"/>
      <c r="X154" s="24"/>
      <c r="Y154" s="24"/>
      <c r="Z154" s="46"/>
    </row>
    <row r="155">
      <c r="A155" s="52"/>
      <c r="B155" s="24"/>
      <c r="C155" s="24"/>
      <c r="D155" s="20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5"/>
      <c r="T155" s="25"/>
      <c r="U155" s="24"/>
      <c r="V155" s="24"/>
      <c r="W155" s="24"/>
      <c r="X155" s="24"/>
      <c r="Y155" s="27"/>
      <c r="Z155" s="53"/>
    </row>
    <row r="156">
      <c r="A156" s="55"/>
      <c r="B156" s="51"/>
      <c r="C156" s="51"/>
      <c r="D156" s="86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66"/>
      <c r="T156" s="51"/>
      <c r="U156" s="51"/>
      <c r="V156" s="51"/>
      <c r="W156" s="51"/>
      <c r="X156" s="51"/>
      <c r="Y156" s="69"/>
      <c r="Z156" s="70"/>
      <c r="AA156" s="88"/>
      <c r="AB156" s="88"/>
    </row>
    <row r="157">
      <c r="A157" s="65"/>
      <c r="B157" s="51"/>
      <c r="C157" s="51"/>
      <c r="D157" s="86"/>
      <c r="E157" s="51"/>
      <c r="F157" s="51"/>
      <c r="G157" s="51"/>
      <c r="H157" s="72"/>
      <c r="I157" s="72"/>
      <c r="J157" s="72"/>
      <c r="K157" s="72"/>
      <c r="L157" s="72"/>
      <c r="M157" s="72"/>
      <c r="N157" s="51"/>
      <c r="O157" s="72"/>
      <c r="P157" s="72"/>
      <c r="Q157" s="72"/>
      <c r="R157" s="72"/>
      <c r="S157" s="73"/>
      <c r="T157" s="72"/>
      <c r="U157" s="51"/>
      <c r="V157" s="72"/>
      <c r="W157" s="72"/>
      <c r="X157" s="72"/>
      <c r="Y157" s="65"/>
      <c r="Z157" s="65"/>
      <c r="AA157" s="88"/>
      <c r="AB157" s="88"/>
    </row>
    <row r="158">
      <c r="A158" s="54"/>
      <c r="B158" s="58"/>
      <c r="C158" s="24"/>
      <c r="D158" s="89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5"/>
      <c r="T158" s="25"/>
      <c r="U158" s="24"/>
      <c r="V158" s="24"/>
      <c r="W158" s="24"/>
      <c r="X158" s="24"/>
      <c r="Y158" s="24"/>
      <c r="Z158" s="46"/>
      <c r="AA158" s="29"/>
      <c r="AB158" s="29"/>
    </row>
    <row r="159">
      <c r="A159" s="52"/>
      <c r="B159" s="24"/>
      <c r="C159" s="24"/>
      <c r="D159" s="89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5"/>
      <c r="T159" s="25"/>
      <c r="U159" s="24"/>
      <c r="V159" s="24"/>
      <c r="W159" s="24"/>
      <c r="X159" s="24"/>
      <c r="Y159" s="27"/>
      <c r="Z159" s="53"/>
    </row>
    <row r="160">
      <c r="A160" s="10"/>
      <c r="B160" s="91"/>
      <c r="C160" s="91"/>
      <c r="D160" s="92"/>
      <c r="E160" s="91"/>
      <c r="F160" s="91"/>
      <c r="G160" s="91"/>
      <c r="H160" s="88"/>
      <c r="I160" s="88"/>
      <c r="J160" s="88"/>
      <c r="K160" s="91"/>
      <c r="L160" s="88"/>
      <c r="M160" s="88"/>
      <c r="N160" s="91"/>
      <c r="O160" s="88"/>
      <c r="P160" s="88"/>
      <c r="Q160" s="88"/>
      <c r="R160" s="88"/>
      <c r="S160" s="93"/>
      <c r="T160" s="88"/>
      <c r="U160" s="92"/>
      <c r="V160" s="63"/>
      <c r="W160" s="63"/>
      <c r="X160" s="63"/>
      <c r="Y160" s="63"/>
      <c r="Z160" s="65"/>
      <c r="AA160" s="63"/>
      <c r="AB160" s="63"/>
    </row>
    <row r="161">
      <c r="A161" s="65"/>
      <c r="B161" s="72"/>
      <c r="C161" s="72"/>
      <c r="D161" s="95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3"/>
      <c r="T161" s="72"/>
      <c r="U161" s="72"/>
      <c r="V161" s="72"/>
      <c r="W161" s="72"/>
      <c r="X161" s="72"/>
      <c r="Y161" s="65"/>
      <c r="Z161" s="65"/>
      <c r="AA161" s="88"/>
      <c r="AB161" s="88"/>
    </row>
    <row r="162">
      <c r="A162" s="54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3"/>
      <c r="T162" s="72"/>
      <c r="U162" s="72"/>
      <c r="V162" s="72"/>
      <c r="W162" s="72"/>
      <c r="X162" s="72"/>
      <c r="Y162" s="65"/>
      <c r="Z162" s="65"/>
      <c r="AA162" s="88"/>
      <c r="AB162" s="88"/>
    </row>
    <row r="163">
      <c r="A163" s="70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3"/>
      <c r="T163" s="72"/>
      <c r="U163" s="72"/>
      <c r="V163" s="72"/>
      <c r="W163" s="72"/>
      <c r="X163" s="72"/>
      <c r="Y163" s="70"/>
      <c r="Z163" s="70"/>
      <c r="AA163" s="88"/>
      <c r="AB163" s="88"/>
    </row>
    <row r="164">
      <c r="A164" s="65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3"/>
      <c r="T164" s="72"/>
      <c r="U164" s="72"/>
      <c r="V164" s="72"/>
      <c r="W164" s="72"/>
      <c r="X164" s="72"/>
      <c r="Y164" s="65"/>
      <c r="Z164" s="65"/>
      <c r="AA164" s="88"/>
      <c r="AB164" s="88"/>
    </row>
    <row r="165">
      <c r="A165" s="65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3"/>
      <c r="T165" s="72"/>
      <c r="U165" s="72"/>
      <c r="V165" s="72"/>
      <c r="W165" s="72"/>
      <c r="X165" s="72"/>
      <c r="Y165" s="65"/>
      <c r="Z165" s="65"/>
      <c r="AA165" s="88"/>
      <c r="AB165" s="88"/>
    </row>
    <row r="166">
      <c r="A166" s="65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3"/>
      <c r="T166" s="72"/>
      <c r="U166" s="72"/>
      <c r="V166" s="72"/>
      <c r="W166" s="72"/>
      <c r="X166" s="72"/>
      <c r="Y166" s="65"/>
      <c r="Z166" s="65"/>
      <c r="AA166" s="88"/>
      <c r="AB166" s="88"/>
    </row>
    <row r="167">
      <c r="A167" s="5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3"/>
      <c r="T167" s="72"/>
      <c r="U167" s="72"/>
      <c r="V167" s="72"/>
      <c r="W167" s="72"/>
      <c r="X167" s="72"/>
      <c r="Y167" s="68"/>
      <c r="Z167" s="68"/>
      <c r="AA167" s="88"/>
      <c r="AB167" s="88"/>
    </row>
    <row r="168">
      <c r="A168" s="55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3"/>
      <c r="T168" s="72"/>
      <c r="U168" s="72"/>
      <c r="V168" s="72"/>
      <c r="W168" s="72"/>
      <c r="X168" s="72"/>
      <c r="Y168" s="70"/>
      <c r="Z168" s="70"/>
      <c r="AA168" s="88"/>
      <c r="AB168" s="88"/>
    </row>
    <row r="169">
      <c r="A169" s="54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3"/>
      <c r="T169" s="72"/>
      <c r="U169" s="72"/>
      <c r="V169" s="72"/>
      <c r="W169" s="72"/>
      <c r="X169" s="72"/>
      <c r="Y169" s="65"/>
      <c r="Z169" s="65"/>
      <c r="AA169" s="88"/>
      <c r="AB169" s="88"/>
    </row>
    <row r="170">
      <c r="A170" s="54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3"/>
      <c r="T170" s="72"/>
      <c r="U170" s="72"/>
      <c r="V170" s="72"/>
      <c r="W170" s="72"/>
      <c r="X170" s="72"/>
      <c r="Y170" s="65"/>
      <c r="Z170" s="65"/>
      <c r="AA170" s="88"/>
      <c r="AB170" s="88"/>
    </row>
    <row r="171">
      <c r="A171" s="54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3"/>
      <c r="T171" s="72"/>
      <c r="U171" s="72"/>
      <c r="V171" s="72"/>
      <c r="W171" s="72"/>
      <c r="X171" s="72"/>
      <c r="Y171" s="65"/>
      <c r="Z171" s="65"/>
      <c r="AA171" s="88"/>
      <c r="AB171" s="88"/>
    </row>
    <row r="172">
      <c r="A172" s="55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3"/>
      <c r="T172" s="72"/>
      <c r="U172" s="72"/>
      <c r="V172" s="72"/>
      <c r="W172" s="72"/>
      <c r="X172" s="72"/>
      <c r="Y172" s="70"/>
      <c r="Z172" s="70"/>
      <c r="AA172" s="88"/>
      <c r="AB172" s="88"/>
    </row>
    <row r="173">
      <c r="A173" s="54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3"/>
      <c r="T173" s="72"/>
      <c r="U173" s="72"/>
      <c r="V173" s="72"/>
      <c r="W173" s="72"/>
      <c r="X173" s="72"/>
      <c r="Y173" s="65"/>
      <c r="Z173" s="65"/>
      <c r="AA173" s="88"/>
      <c r="AB173" s="88"/>
    </row>
    <row r="174">
      <c r="A174" s="54"/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6"/>
      <c r="T174" s="75"/>
      <c r="U174" s="75"/>
      <c r="V174" s="75"/>
      <c r="W174" s="75"/>
      <c r="X174" s="75"/>
      <c r="Y174" s="65"/>
      <c r="Z174" s="65"/>
      <c r="AA174" s="88"/>
      <c r="AB174" s="88"/>
    </row>
    <row r="175">
      <c r="A175" s="54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6"/>
      <c r="T175" s="75"/>
      <c r="U175" s="75"/>
      <c r="V175" s="75"/>
      <c r="W175" s="75"/>
      <c r="X175" s="75"/>
      <c r="Y175" s="65"/>
      <c r="Z175" s="65"/>
      <c r="AA175" s="88"/>
      <c r="AB175" s="88"/>
    </row>
    <row r="176">
      <c r="A176" s="10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6"/>
      <c r="T176" s="75"/>
      <c r="U176" s="75"/>
      <c r="V176" s="75"/>
      <c r="W176" s="75"/>
      <c r="X176" s="75"/>
      <c r="Y176" s="65"/>
      <c r="Z176" s="65"/>
      <c r="AA176" s="88"/>
      <c r="AB176" s="88"/>
    </row>
    <row r="177">
      <c r="A177" s="11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77"/>
      <c r="T177" s="45"/>
      <c r="U177" s="45"/>
      <c r="V177" s="45"/>
      <c r="W177" s="45"/>
      <c r="X177" s="45"/>
      <c r="Y177" s="11"/>
      <c r="Z177" s="11"/>
      <c r="AA177" s="29"/>
      <c r="AB177" s="29"/>
    </row>
    <row r="178">
      <c r="A178" s="5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77"/>
      <c r="T178" s="45"/>
      <c r="U178" s="45"/>
      <c r="V178" s="45"/>
      <c r="W178" s="45"/>
      <c r="X178" s="45"/>
      <c r="Y178" s="57"/>
      <c r="Z178" s="57"/>
      <c r="AA178" s="29"/>
      <c r="AB178" s="29"/>
    </row>
    <row r="179">
      <c r="A179" s="5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77"/>
      <c r="T179" s="45"/>
      <c r="U179" s="45"/>
      <c r="V179" s="45"/>
      <c r="W179" s="45"/>
      <c r="X179" s="45"/>
      <c r="Y179" s="57"/>
      <c r="Z179" s="57"/>
      <c r="AA179" s="29"/>
      <c r="AB179" s="29"/>
    </row>
    <row r="180">
      <c r="A180" s="54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77"/>
      <c r="T180" s="45"/>
      <c r="U180" s="45"/>
      <c r="V180" s="45"/>
      <c r="W180" s="45"/>
      <c r="X180" s="45"/>
      <c r="Y180" s="11"/>
      <c r="Z180" s="11"/>
      <c r="AA180" s="29"/>
      <c r="AB180" s="29"/>
    </row>
    <row r="181">
      <c r="A181" s="54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77"/>
      <c r="T181" s="45"/>
      <c r="U181" s="45"/>
      <c r="V181" s="45"/>
      <c r="W181" s="45"/>
      <c r="X181" s="45"/>
      <c r="Y181" s="11"/>
      <c r="Z181" s="11"/>
      <c r="AA181" s="29"/>
      <c r="AB181" s="29"/>
    </row>
    <row r="182">
      <c r="A182" s="54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77"/>
      <c r="T182" s="45"/>
      <c r="U182" s="45"/>
      <c r="V182" s="45"/>
      <c r="W182" s="45"/>
      <c r="X182" s="45"/>
      <c r="Y182" s="11"/>
      <c r="Z182" s="11"/>
      <c r="AA182" s="29"/>
      <c r="AB182" s="29"/>
    </row>
    <row r="183">
      <c r="A183" s="54"/>
      <c r="B183" s="11"/>
      <c r="C183" s="11"/>
      <c r="D183" s="11"/>
      <c r="E183" s="11"/>
      <c r="F183" s="11"/>
      <c r="G183" s="45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3"/>
      <c r="T183" s="11"/>
      <c r="U183" s="11"/>
      <c r="V183" s="11"/>
      <c r="W183" s="11"/>
      <c r="X183" s="11"/>
      <c r="Y183" s="11"/>
      <c r="Z183" s="11"/>
      <c r="AA183" s="29"/>
      <c r="AB183" s="29"/>
    </row>
    <row r="184">
      <c r="A184" s="54"/>
      <c r="B184" s="11"/>
      <c r="C184" s="11"/>
      <c r="D184" s="11"/>
      <c r="E184" s="11"/>
      <c r="F184" s="11"/>
      <c r="G184" s="45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3"/>
      <c r="T184" s="11"/>
      <c r="U184" s="11"/>
      <c r="V184" s="11"/>
      <c r="W184" s="11"/>
      <c r="X184" s="11"/>
      <c r="Y184" s="11"/>
      <c r="Z184" s="11"/>
      <c r="AA184" s="29"/>
      <c r="AB184" s="29"/>
    </row>
    <row r="185">
      <c r="A185" s="54"/>
      <c r="B185" s="11"/>
      <c r="C185" s="11"/>
      <c r="D185" s="11"/>
      <c r="E185" s="11"/>
      <c r="F185" s="11"/>
      <c r="G185" s="45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3"/>
      <c r="T185" s="11"/>
      <c r="U185" s="11"/>
      <c r="V185" s="11"/>
      <c r="W185" s="11"/>
      <c r="X185" s="11"/>
      <c r="Y185" s="11"/>
      <c r="Z185" s="11"/>
      <c r="AA185" s="29"/>
      <c r="AB185" s="29"/>
    </row>
    <row r="186">
      <c r="A186" s="54"/>
      <c r="B186" s="11"/>
      <c r="C186" s="11"/>
      <c r="D186" s="11"/>
      <c r="E186" s="11"/>
      <c r="F186" s="11"/>
      <c r="G186" s="45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3"/>
      <c r="T186" s="11"/>
      <c r="U186" s="11"/>
      <c r="V186" s="11"/>
      <c r="W186" s="11"/>
      <c r="X186" s="11"/>
      <c r="Y186" s="11"/>
      <c r="Z186" s="11"/>
      <c r="AA186" s="29"/>
      <c r="AB186" s="29"/>
    </row>
    <row r="187">
      <c r="A187" s="54"/>
      <c r="B187" s="11"/>
      <c r="C187" s="11"/>
      <c r="D187" s="11"/>
      <c r="E187" s="11"/>
      <c r="F187" s="11"/>
      <c r="G187" s="45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3"/>
      <c r="T187" s="11"/>
      <c r="U187" s="11"/>
      <c r="V187" s="11"/>
      <c r="W187" s="11"/>
      <c r="X187" s="11"/>
      <c r="Y187" s="11"/>
      <c r="Z187" s="11"/>
      <c r="AA187" s="29"/>
      <c r="AB187" s="29"/>
    </row>
    <row r="188">
      <c r="A188" s="54"/>
      <c r="B188" s="11"/>
      <c r="C188" s="11"/>
      <c r="D188" s="11"/>
      <c r="E188" s="11"/>
      <c r="F188" s="11"/>
      <c r="G188" s="45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3"/>
      <c r="T188" s="11"/>
      <c r="U188" s="11"/>
      <c r="V188" s="11"/>
      <c r="W188" s="11"/>
      <c r="X188" s="11"/>
      <c r="Y188" s="11"/>
      <c r="Z188" s="11"/>
      <c r="AA188" s="29"/>
      <c r="AB188" s="29"/>
    </row>
    <row r="189">
      <c r="A189" s="54"/>
      <c r="B189" s="11"/>
      <c r="C189" s="11"/>
      <c r="D189" s="11"/>
      <c r="E189" s="11"/>
      <c r="F189" s="11"/>
      <c r="G189" s="45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3"/>
      <c r="T189" s="11"/>
      <c r="U189" s="11"/>
      <c r="V189" s="11"/>
      <c r="W189" s="11"/>
      <c r="X189" s="11"/>
      <c r="Y189" s="11"/>
      <c r="Z189" s="11"/>
      <c r="AA189" s="29"/>
      <c r="AB189" s="29"/>
    </row>
    <row r="190">
      <c r="A190" s="54"/>
      <c r="B190" s="11"/>
      <c r="C190" s="11"/>
      <c r="D190" s="11"/>
      <c r="E190" s="11"/>
      <c r="F190" s="11"/>
      <c r="G190" s="45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3"/>
      <c r="T190" s="11"/>
      <c r="U190" s="11"/>
      <c r="V190" s="11"/>
      <c r="W190" s="11"/>
      <c r="X190" s="11"/>
      <c r="Y190" s="11"/>
      <c r="Z190" s="11"/>
      <c r="AA190" s="29"/>
      <c r="AB190" s="29"/>
    </row>
    <row r="191">
      <c r="A191" s="54"/>
      <c r="B191" s="11"/>
      <c r="C191" s="11"/>
      <c r="D191" s="11"/>
      <c r="E191" s="11"/>
      <c r="F191" s="11"/>
      <c r="G191" s="45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3"/>
      <c r="T191" s="11"/>
      <c r="U191" s="11"/>
      <c r="V191" s="11"/>
      <c r="W191" s="11"/>
      <c r="X191" s="11"/>
      <c r="Y191" s="11"/>
      <c r="Z191" s="11"/>
      <c r="AA191" s="29"/>
      <c r="AB191" s="29"/>
    </row>
    <row r="192">
      <c r="A192" s="54"/>
      <c r="B192" s="11"/>
      <c r="C192" s="11"/>
      <c r="D192" s="11"/>
      <c r="E192" s="11"/>
      <c r="F192" s="11"/>
      <c r="G192" s="46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3"/>
      <c r="T192" s="11"/>
      <c r="U192" s="11"/>
      <c r="V192" s="11"/>
      <c r="W192" s="11"/>
      <c r="X192" s="11"/>
      <c r="Y192" s="11"/>
      <c r="Z192" s="11"/>
      <c r="AA192" s="29"/>
      <c r="AB192" s="29"/>
    </row>
    <row r="193">
      <c r="A193" s="54"/>
      <c r="B193" s="11"/>
      <c r="C193" s="11"/>
      <c r="D193" s="11"/>
      <c r="E193" s="11"/>
      <c r="F193" s="11"/>
      <c r="G193" s="46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3"/>
      <c r="T193" s="11"/>
      <c r="U193" s="11"/>
      <c r="V193" s="11"/>
      <c r="W193" s="11"/>
      <c r="X193" s="11"/>
      <c r="Y193" s="11"/>
      <c r="Z193" s="11"/>
      <c r="AA193" s="29"/>
      <c r="AB193" s="29"/>
    </row>
    <row r="194">
      <c r="A194" s="54"/>
      <c r="B194" s="11"/>
      <c r="C194" s="11"/>
      <c r="D194" s="11"/>
      <c r="E194" s="11"/>
      <c r="F194" s="11"/>
      <c r="G194" s="46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3"/>
      <c r="T194" s="11"/>
      <c r="U194" s="11"/>
      <c r="V194" s="11"/>
      <c r="W194" s="11"/>
      <c r="X194" s="11"/>
      <c r="Y194" s="11"/>
      <c r="Z194" s="11"/>
      <c r="AA194" s="29"/>
      <c r="AB194" s="29"/>
    </row>
    <row r="195">
      <c r="A195" s="54"/>
      <c r="B195" s="11"/>
      <c r="C195" s="11"/>
      <c r="D195" s="11"/>
      <c r="E195" s="11"/>
      <c r="F195" s="11"/>
      <c r="G195" s="24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3"/>
      <c r="T195" s="11"/>
      <c r="U195" s="11"/>
      <c r="V195" s="11"/>
      <c r="W195" s="11"/>
      <c r="X195" s="11"/>
      <c r="Y195" s="11"/>
      <c r="Z195" s="11"/>
      <c r="AA195" s="29"/>
      <c r="AB195" s="29"/>
    </row>
    <row r="196">
      <c r="A196" s="54"/>
      <c r="B196" s="11"/>
      <c r="C196" s="11"/>
      <c r="D196" s="11"/>
      <c r="E196" s="11"/>
      <c r="F196" s="11"/>
      <c r="G196" s="24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3"/>
      <c r="T196" s="11"/>
      <c r="U196" s="11"/>
      <c r="V196" s="11"/>
      <c r="W196" s="11"/>
      <c r="X196" s="11"/>
      <c r="Y196" s="11"/>
      <c r="Z196" s="11"/>
      <c r="AA196" s="29"/>
      <c r="AB196" s="29"/>
    </row>
    <row r="197">
      <c r="A197" s="54"/>
      <c r="B197" s="11"/>
      <c r="C197" s="11"/>
      <c r="D197" s="11"/>
      <c r="E197" s="11"/>
      <c r="F197" s="11"/>
      <c r="G197" s="24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3"/>
      <c r="T197" s="11"/>
      <c r="U197" s="11"/>
      <c r="V197" s="11"/>
      <c r="W197" s="11"/>
      <c r="X197" s="11"/>
      <c r="Y197" s="11"/>
      <c r="Z197" s="11"/>
      <c r="AA197" s="29"/>
      <c r="AB197" s="29"/>
    </row>
    <row r="198">
      <c r="A198" s="54"/>
      <c r="B198" s="11"/>
      <c r="C198" s="11"/>
      <c r="D198" s="11"/>
      <c r="E198" s="11"/>
      <c r="F198" s="11"/>
      <c r="G198" s="24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3"/>
      <c r="T198" s="11"/>
      <c r="U198" s="11"/>
      <c r="V198" s="11"/>
      <c r="W198" s="11"/>
      <c r="X198" s="11"/>
      <c r="Y198" s="11"/>
      <c r="Z198" s="11"/>
      <c r="AA198" s="29"/>
      <c r="AB198" s="29"/>
    </row>
    <row r="199">
      <c r="A199" s="54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3"/>
      <c r="T199" s="11"/>
      <c r="U199" s="11"/>
      <c r="V199" s="11"/>
      <c r="W199" s="11"/>
      <c r="X199" s="11"/>
      <c r="Y199" s="11"/>
      <c r="Z199" s="11"/>
      <c r="AA199" s="29"/>
      <c r="AB199" s="29"/>
    </row>
    <row r="200">
      <c r="A200" s="54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3"/>
      <c r="T200" s="11"/>
      <c r="U200" s="11"/>
      <c r="V200" s="11"/>
      <c r="W200" s="11"/>
      <c r="X200" s="11"/>
      <c r="Y200" s="11"/>
      <c r="Z200" s="11"/>
      <c r="AA200" s="29"/>
      <c r="AB200" s="29"/>
    </row>
    <row r="201">
      <c r="A201" s="54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3"/>
      <c r="T201" s="11"/>
      <c r="U201" s="11"/>
      <c r="V201" s="11"/>
      <c r="W201" s="11"/>
      <c r="X201" s="11"/>
      <c r="Y201" s="11"/>
      <c r="Z201" s="11"/>
      <c r="AA201" s="29"/>
      <c r="AB201" s="29"/>
    </row>
    <row r="202">
      <c r="A202" s="54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3"/>
      <c r="T202" s="11"/>
      <c r="U202" s="11"/>
      <c r="V202" s="11"/>
      <c r="W202" s="11"/>
      <c r="X202" s="11"/>
      <c r="Y202" s="11"/>
      <c r="Z202" s="11"/>
      <c r="AA202" s="29"/>
      <c r="AB202" s="29"/>
    </row>
    <row r="203">
      <c r="A203" s="54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3"/>
      <c r="T203" s="11"/>
      <c r="U203" s="11"/>
      <c r="V203" s="11"/>
      <c r="W203" s="11"/>
      <c r="X203" s="11"/>
      <c r="Y203" s="11"/>
      <c r="Z203" s="11"/>
      <c r="AA203" s="29"/>
      <c r="AB203" s="29"/>
    </row>
    <row r="204">
      <c r="A204" s="54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3"/>
      <c r="T204" s="11"/>
      <c r="U204" s="11"/>
      <c r="V204" s="11"/>
      <c r="W204" s="11"/>
      <c r="X204" s="11"/>
      <c r="Y204" s="11"/>
      <c r="Z204" s="11"/>
      <c r="AA204" s="29"/>
      <c r="AB204" s="29"/>
    </row>
    <row r="205">
      <c r="A205" s="54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3"/>
      <c r="T205" s="11"/>
      <c r="U205" s="11"/>
      <c r="V205" s="11"/>
      <c r="W205" s="11"/>
      <c r="X205" s="11"/>
      <c r="Y205" s="11"/>
      <c r="Z205" s="11"/>
      <c r="AA205" s="29"/>
      <c r="AB205" s="29"/>
    </row>
    <row r="206">
      <c r="A206" s="54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3"/>
      <c r="T206" s="11"/>
      <c r="U206" s="11"/>
      <c r="V206" s="11"/>
      <c r="W206" s="11"/>
      <c r="X206" s="11"/>
      <c r="Y206" s="11"/>
      <c r="Z206" s="11"/>
      <c r="AA206" s="29"/>
      <c r="AB206" s="29"/>
    </row>
    <row r="207">
      <c r="A207" s="54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3"/>
      <c r="T207" s="11"/>
      <c r="U207" s="11"/>
      <c r="V207" s="11"/>
      <c r="W207" s="11"/>
      <c r="X207" s="11"/>
      <c r="Y207" s="11"/>
      <c r="Z207" s="11"/>
      <c r="AA207" s="29"/>
      <c r="AB207" s="29"/>
    </row>
    <row r="208">
      <c r="A208" s="54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3"/>
      <c r="T208" s="11"/>
      <c r="U208" s="11"/>
      <c r="V208" s="11"/>
      <c r="W208" s="11"/>
      <c r="X208" s="11"/>
      <c r="Y208" s="11"/>
      <c r="Z208" s="11"/>
      <c r="AA208" s="29"/>
      <c r="AB208" s="29"/>
    </row>
    <row r="209">
      <c r="A209" s="54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3"/>
      <c r="T209" s="11"/>
      <c r="U209" s="11"/>
      <c r="V209" s="11"/>
      <c r="W209" s="11"/>
      <c r="X209" s="11"/>
      <c r="Y209" s="11"/>
      <c r="Z209" s="11"/>
      <c r="AA209" s="29"/>
      <c r="AB209" s="29"/>
    </row>
    <row r="210">
      <c r="A210" s="54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3"/>
      <c r="T210" s="11"/>
      <c r="U210" s="11"/>
      <c r="V210" s="11"/>
      <c r="W210" s="11"/>
      <c r="X210" s="11"/>
      <c r="Y210" s="11"/>
      <c r="Z210" s="11"/>
      <c r="AA210" s="29"/>
      <c r="AB210" s="29"/>
    </row>
    <row r="211">
      <c r="A211" s="54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3"/>
      <c r="T211" s="11"/>
      <c r="U211" s="11"/>
      <c r="V211" s="11"/>
      <c r="W211" s="11"/>
      <c r="X211" s="11"/>
      <c r="Y211" s="11"/>
      <c r="Z211" s="11"/>
      <c r="AA211" s="29"/>
      <c r="AB211" s="29"/>
    </row>
    <row r="212">
      <c r="A212" s="54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3"/>
      <c r="T212" s="11"/>
      <c r="U212" s="11"/>
      <c r="V212" s="11"/>
      <c r="W212" s="11"/>
      <c r="X212" s="11"/>
      <c r="Y212" s="11"/>
      <c r="Z212" s="11"/>
      <c r="AA212" s="29"/>
      <c r="AB212" s="29"/>
    </row>
    <row r="213">
      <c r="A213" s="54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3"/>
      <c r="T213" s="11"/>
      <c r="U213" s="11"/>
      <c r="V213" s="11"/>
      <c r="W213" s="11"/>
      <c r="X213" s="11"/>
      <c r="Y213" s="11"/>
      <c r="Z213" s="11"/>
      <c r="AA213" s="29"/>
      <c r="AB213" s="29"/>
    </row>
    <row r="214">
      <c r="A214" s="54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3"/>
      <c r="T214" s="11"/>
      <c r="U214" s="11"/>
      <c r="V214" s="11"/>
      <c r="W214" s="11"/>
      <c r="X214" s="11"/>
      <c r="Y214" s="11"/>
      <c r="Z214" s="11"/>
      <c r="AA214" s="29"/>
      <c r="AB214" s="29"/>
    </row>
    <row r="215">
      <c r="A215" s="54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3"/>
      <c r="T215" s="11"/>
      <c r="U215" s="11"/>
      <c r="V215" s="11"/>
      <c r="W215" s="11"/>
      <c r="X215" s="11"/>
      <c r="Y215" s="11"/>
      <c r="Z215" s="11"/>
      <c r="AA215" s="29"/>
      <c r="AB215" s="29"/>
    </row>
    <row r="216">
      <c r="A216" s="54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3"/>
      <c r="T216" s="11"/>
      <c r="U216" s="11"/>
      <c r="V216" s="11"/>
      <c r="W216" s="11"/>
      <c r="X216" s="11"/>
      <c r="Y216" s="11"/>
      <c r="Z216" s="11"/>
      <c r="AA216" s="29"/>
      <c r="AB216" s="29"/>
    </row>
    <row r="217">
      <c r="A217" s="54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3"/>
      <c r="T217" s="11"/>
      <c r="U217" s="11"/>
      <c r="V217" s="11"/>
      <c r="W217" s="11"/>
      <c r="X217" s="11"/>
      <c r="Y217" s="11"/>
      <c r="Z217" s="11"/>
      <c r="AA217" s="29"/>
      <c r="AB217" s="29"/>
    </row>
    <row r="218">
      <c r="A218" s="54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3"/>
      <c r="T218" s="11"/>
      <c r="U218" s="11"/>
      <c r="V218" s="11"/>
      <c r="W218" s="11"/>
      <c r="X218" s="11"/>
      <c r="Y218" s="11"/>
      <c r="Z218" s="11"/>
      <c r="AA218" s="29"/>
      <c r="AB218" s="29"/>
    </row>
    <row r="219">
      <c r="A219" s="54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3"/>
      <c r="T219" s="11"/>
      <c r="U219" s="11"/>
      <c r="V219" s="11"/>
      <c r="W219" s="11"/>
      <c r="X219" s="11"/>
      <c r="Y219" s="11"/>
      <c r="Z219" s="11"/>
      <c r="AA219" s="29"/>
      <c r="AB219" s="29"/>
    </row>
    <row r="220">
      <c r="A220" s="54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3"/>
      <c r="T220" s="11"/>
      <c r="U220" s="11"/>
      <c r="V220" s="11"/>
      <c r="W220" s="11"/>
      <c r="X220" s="11"/>
      <c r="Y220" s="11"/>
      <c r="Z220" s="11"/>
      <c r="AA220" s="29"/>
      <c r="AB220" s="29"/>
    </row>
    <row r="221">
      <c r="A221" s="54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3"/>
      <c r="T221" s="11"/>
      <c r="U221" s="11"/>
      <c r="V221" s="11"/>
      <c r="W221" s="11"/>
      <c r="X221" s="11"/>
      <c r="Y221" s="11"/>
      <c r="Z221" s="11"/>
      <c r="AA221" s="29"/>
      <c r="AB221" s="29"/>
    </row>
    <row r="222">
      <c r="A222" s="54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29"/>
      <c r="AB222" s="29"/>
    </row>
    <row r="223">
      <c r="A223" s="54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29"/>
      <c r="AB223" s="29"/>
    </row>
    <row r="224">
      <c r="A224" s="54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29"/>
      <c r="AB224" s="29"/>
    </row>
    <row r="225">
      <c r="A225" s="54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29"/>
      <c r="AB225" s="29"/>
    </row>
    <row r="226">
      <c r="A226" s="54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29"/>
      <c r="AB226" s="29"/>
    </row>
    <row r="227">
      <c r="A227" s="54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29"/>
      <c r="AB227" s="29"/>
    </row>
    <row r="228">
      <c r="A228" s="54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29"/>
      <c r="AB228" s="29"/>
    </row>
    <row r="229">
      <c r="A229" s="54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29"/>
      <c r="AB229" s="29"/>
    </row>
    <row r="230">
      <c r="A230" s="54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29"/>
      <c r="AB230" s="29"/>
    </row>
    <row r="231">
      <c r="A231" s="54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29"/>
      <c r="AB231" s="29"/>
    </row>
    <row r="232">
      <c r="A232" s="54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29"/>
      <c r="AB232" s="29"/>
    </row>
    <row r="233">
      <c r="A233" s="54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29"/>
      <c r="AB233" s="29"/>
    </row>
    <row r="234">
      <c r="A234" s="54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29"/>
      <c r="AB234" s="29"/>
    </row>
    <row r="235">
      <c r="A235" s="54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29"/>
      <c r="AB235" s="29"/>
    </row>
    <row r="236">
      <c r="A236" s="54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29"/>
      <c r="AB236" s="29"/>
    </row>
    <row r="237">
      <c r="A237" s="54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29"/>
      <c r="AB237" s="29"/>
    </row>
    <row r="238">
      <c r="A238" s="54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29"/>
      <c r="AB238" s="29"/>
    </row>
    <row r="239">
      <c r="A239" s="54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29"/>
      <c r="AB239" s="29"/>
    </row>
  </sheetData>
  <hyperlinks>
    <hyperlink r:id="rId2" ref="U5"/>
    <hyperlink r:id="rId3" ref="U6"/>
    <hyperlink r:id="rId4" ref="U7"/>
    <hyperlink r:id="rId5" ref="U8"/>
    <hyperlink r:id="rId6" ref="U9"/>
    <hyperlink r:id="rId7" ref="U10"/>
    <hyperlink r:id="rId8" ref="U12"/>
    <hyperlink r:id="rId9" ref="U13"/>
    <hyperlink r:id="rId10" ref="U14"/>
    <hyperlink r:id="rId11" ref="U15"/>
    <hyperlink r:id="rId12" ref="U16"/>
    <hyperlink r:id="rId13" ref="U17"/>
    <hyperlink r:id="rId14" ref="U18"/>
    <hyperlink r:id="rId15" ref="U19"/>
    <hyperlink r:id="rId16" ref="U20"/>
    <hyperlink r:id="rId17" ref="U21"/>
    <hyperlink r:id="rId18" ref="U23"/>
    <hyperlink r:id="rId19" ref="U24"/>
    <hyperlink r:id="rId20" ref="U25"/>
    <hyperlink r:id="rId21" ref="U26"/>
    <hyperlink r:id="rId22" ref="U27"/>
    <hyperlink r:id="rId23" ref="U29"/>
    <hyperlink r:id="rId24" ref="U30"/>
    <hyperlink r:id="rId25" ref="U31"/>
    <hyperlink r:id="rId26" ref="U32"/>
    <hyperlink r:id="rId27" ref="U33"/>
    <hyperlink r:id="rId28" ref="U34"/>
    <hyperlink r:id="rId29" ref="U35"/>
    <hyperlink r:id="rId30" ref="U37"/>
    <hyperlink r:id="rId31" ref="U38"/>
    <hyperlink r:id="rId32" ref="U39"/>
    <hyperlink r:id="rId33" ref="U40"/>
    <hyperlink r:id="rId34" ref="U41"/>
    <hyperlink r:id="rId35" ref="U42"/>
    <hyperlink r:id="rId36" ref="U44"/>
    <hyperlink r:id="rId37" ref="U45"/>
    <hyperlink r:id="rId38" ref="U46"/>
    <hyperlink r:id="rId39" ref="U47"/>
    <hyperlink r:id="rId40" ref="U48"/>
    <hyperlink r:id="rId41" ref="U49"/>
    <hyperlink r:id="rId42" ref="U52"/>
    <hyperlink r:id="rId43" ref="U53"/>
    <hyperlink r:id="rId44" ref="U54"/>
    <hyperlink r:id="rId45" ref="U55"/>
    <hyperlink r:id="rId46" ref="U56"/>
    <hyperlink r:id="rId47" ref="U57"/>
    <hyperlink r:id="rId48" ref="U60"/>
    <hyperlink r:id="rId49" ref="U61"/>
    <hyperlink r:id="rId50" ref="U62"/>
    <hyperlink r:id="rId51" ref="U63"/>
    <hyperlink r:id="rId52" ref="U64"/>
    <hyperlink r:id="rId53" ref="U67"/>
    <hyperlink r:id="rId54" ref="U68"/>
    <hyperlink r:id="rId55" ref="U69"/>
    <hyperlink r:id="rId56" ref="U70"/>
    <hyperlink r:id="rId57" ref="U71"/>
    <hyperlink r:id="rId58" ref="U74"/>
    <hyperlink r:id="rId59" ref="U75"/>
    <hyperlink r:id="rId60" ref="U76"/>
    <hyperlink r:id="rId61" ref="U77"/>
    <hyperlink r:id="rId62" ref="U78"/>
    <hyperlink r:id="rId63" ref="U79"/>
    <hyperlink r:id="rId64" ref="U80"/>
    <hyperlink r:id="rId65" ref="U82"/>
    <hyperlink r:id="rId66" ref="U83"/>
    <hyperlink r:id="rId67" ref="U84"/>
    <hyperlink r:id="rId68" ref="U85"/>
    <hyperlink r:id="rId69" ref="U86"/>
    <hyperlink r:id="rId70" ref="U87"/>
    <hyperlink r:id="rId71" ref="U88"/>
    <hyperlink r:id="rId72" ref="U89"/>
    <hyperlink r:id="rId73" ref="U90"/>
    <hyperlink r:id="rId74" ref="U91"/>
    <hyperlink r:id="rId75" ref="U93"/>
    <hyperlink r:id="rId76" ref="U94"/>
    <hyperlink r:id="rId77" ref="U95"/>
    <hyperlink r:id="rId78" ref="U96"/>
    <hyperlink r:id="rId79" ref="U97"/>
    <hyperlink r:id="rId80" ref="U98"/>
    <hyperlink r:id="rId81" ref="U99"/>
    <hyperlink r:id="rId82" location="created-by" ref="U100"/>
    <hyperlink r:id="rId83" location="created-by" ref="U101"/>
    <hyperlink r:id="rId84" ref="U102"/>
    <hyperlink r:id="rId85" ref="U104"/>
    <hyperlink r:id="rId86" ref="U105"/>
    <hyperlink r:id="rId87" ref="U106"/>
    <hyperlink r:id="rId88" ref="U108"/>
    <hyperlink r:id="rId89" ref="U109"/>
    <hyperlink r:id="rId90" ref="U110"/>
    <hyperlink r:id="rId91" ref="U111"/>
    <hyperlink r:id="rId92" ref="U112"/>
    <hyperlink r:id="rId93" ref="U113"/>
    <hyperlink r:id="rId94" ref="U117"/>
    <hyperlink r:id="rId95" ref="U118"/>
    <hyperlink r:id="rId96" ref="U119"/>
    <hyperlink r:id="rId97" ref="U120"/>
    <hyperlink r:id="rId98" ref="U121"/>
    <hyperlink r:id="rId99" ref="U122"/>
    <hyperlink r:id="rId100" ref="U123"/>
    <hyperlink r:id="rId101" ref="U124"/>
    <hyperlink r:id="rId102" ref="U125"/>
    <hyperlink r:id="rId103" ref="U126"/>
    <hyperlink r:id="rId104" ref="U130"/>
    <hyperlink r:id="rId105" ref="U131"/>
    <hyperlink r:id="rId106" ref="U132"/>
    <hyperlink r:id="rId107" ref="U133"/>
    <hyperlink r:id="rId108" ref="U134"/>
    <hyperlink r:id="rId109" ref="U135"/>
    <hyperlink r:id="rId110" ref="U136"/>
    <hyperlink r:id="rId111" ref="U137"/>
  </hyperlinks>
  <drawing r:id="rId112"/>
  <legacyDrawing r:id="rId113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9CB9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0"/>
    <col customWidth="1" min="2" max="2" width="37.0"/>
    <col customWidth="1" min="3" max="3" width="41.29"/>
    <col customWidth="1" min="4" max="4" width="13.0"/>
    <col customWidth="1" min="5" max="5" width="9.71"/>
    <col customWidth="1" min="6" max="6" width="9.0"/>
    <col customWidth="1" min="7" max="7" width="9.71"/>
    <col customWidth="1" min="8" max="8" width="8.43"/>
    <col customWidth="1" min="9" max="9" width="7.57"/>
    <col customWidth="1" min="10" max="10" width="6.14"/>
    <col customWidth="1" min="11" max="11" width="6.57"/>
    <col customWidth="1" min="12" max="12" width="7.43"/>
    <col customWidth="1" min="13" max="16" width="9.29"/>
    <col customWidth="1" min="17" max="17" width="17.14"/>
    <col customWidth="1" min="18" max="18" width="28.0"/>
    <col customWidth="1" min="19" max="19" width="56.0"/>
    <col customWidth="1" min="20" max="20" width="41.71"/>
    <col customWidth="1" min="21" max="21" width="25.14"/>
  </cols>
  <sheetData>
    <row r="1">
      <c r="A1" s="1" t="s">
        <v>0</v>
      </c>
      <c r="B1" s="2" t="s">
        <v>1</v>
      </c>
      <c r="C1" s="2" t="s">
        <v>2</v>
      </c>
      <c r="D1" s="3" t="s">
        <v>594</v>
      </c>
      <c r="E1" s="2" t="s">
        <v>4</v>
      </c>
      <c r="F1" s="3" t="s">
        <v>5</v>
      </c>
      <c r="G1" s="3" t="s">
        <v>1653</v>
      </c>
      <c r="H1" s="3" t="s">
        <v>7</v>
      </c>
      <c r="I1" s="3" t="s">
        <v>8</v>
      </c>
      <c r="J1" s="2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3" t="s">
        <v>16</v>
      </c>
      <c r="R1" s="3" t="s">
        <v>17</v>
      </c>
      <c r="S1" s="3" t="s">
        <v>18</v>
      </c>
      <c r="T1" s="8"/>
      <c r="U1" s="8"/>
      <c r="V1" s="3"/>
      <c r="W1" s="3"/>
      <c r="X1" s="9"/>
    </row>
    <row r="2">
      <c r="A2" s="78"/>
      <c r="B2" s="12"/>
      <c r="C2" s="12"/>
      <c r="D2" s="81" t="s">
        <v>1654</v>
      </c>
      <c r="E2" s="11"/>
      <c r="F2" s="11"/>
      <c r="G2" s="11"/>
      <c r="H2" s="11"/>
      <c r="I2" s="11"/>
      <c r="J2" s="11"/>
      <c r="K2" s="11"/>
      <c r="L2" s="11"/>
      <c r="M2" s="12"/>
      <c r="N2" s="12"/>
      <c r="O2" s="12"/>
      <c r="P2" s="12"/>
      <c r="Q2" s="13"/>
      <c r="R2" s="13"/>
      <c r="S2" s="11"/>
      <c r="T2" s="11"/>
      <c r="U2" s="11"/>
      <c r="V2" s="11"/>
      <c r="W2" s="11"/>
      <c r="X2" s="11"/>
    </row>
    <row r="3">
      <c r="A3" s="2"/>
      <c r="B3" s="11"/>
      <c r="C3" s="12"/>
      <c r="D3" s="12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3"/>
      <c r="R3" s="13"/>
      <c r="S3" s="11"/>
      <c r="T3" s="11"/>
      <c r="U3" s="11"/>
      <c r="V3" s="11"/>
      <c r="W3" s="11"/>
      <c r="X3" s="11"/>
    </row>
    <row r="4">
      <c r="A4" s="14" t="s">
        <v>26</v>
      </c>
      <c r="B4" s="15"/>
      <c r="C4" s="12"/>
      <c r="D4" s="12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3"/>
      <c r="R4" s="13"/>
      <c r="S4" s="11"/>
      <c r="T4" s="11"/>
      <c r="U4" s="11"/>
      <c r="V4" s="11"/>
      <c r="W4" s="11"/>
      <c r="X4" s="11"/>
    </row>
    <row r="5">
      <c r="A5" s="11"/>
      <c r="B5" s="12" t="s">
        <v>2509</v>
      </c>
      <c r="C5" s="16" t="s">
        <v>38</v>
      </c>
      <c r="D5" s="20">
        <f t="shared" ref="D5:D16" si="1">ROUND((E5*0.05)+(F5*1)+(G5*0.54)+(H5*0.46)+(I5*0.39)+(J5*0)+(K5*1.24)+(L5*0.28)+(M5*90.8)+(N5*13)+(O5*13)+(P5*13), 2)</f>
        <v>190.73</v>
      </c>
      <c r="E5" s="12">
        <v>29.0</v>
      </c>
      <c r="F5" s="12">
        <v>13.0</v>
      </c>
      <c r="G5" s="12">
        <v>101.0</v>
      </c>
      <c r="H5" s="12">
        <v>39.0</v>
      </c>
      <c r="I5" s="12"/>
      <c r="J5" s="12"/>
      <c r="K5" s="12"/>
      <c r="L5" s="12"/>
      <c r="M5" s="12">
        <v>1.0</v>
      </c>
      <c r="N5" s="12"/>
      <c r="O5" s="12"/>
      <c r="P5" s="12">
        <v>1.0</v>
      </c>
      <c r="Q5" s="18" t="s">
        <v>180</v>
      </c>
      <c r="R5" s="18" t="s">
        <v>553</v>
      </c>
      <c r="S5" s="19" t="s">
        <v>2510</v>
      </c>
      <c r="T5" s="11"/>
      <c r="U5" s="11"/>
      <c r="V5" s="11"/>
      <c r="W5" s="11"/>
      <c r="X5" s="11"/>
    </row>
    <row r="6">
      <c r="A6" s="20" t="s">
        <v>43</v>
      </c>
      <c r="B6" s="12" t="s">
        <v>2511</v>
      </c>
      <c r="C6" s="12" t="s">
        <v>45</v>
      </c>
      <c r="D6" s="20">
        <f t="shared" si="1"/>
        <v>176.84</v>
      </c>
      <c r="E6" s="12">
        <v>52.0</v>
      </c>
      <c r="F6" s="12">
        <v>30.0</v>
      </c>
      <c r="G6" s="12">
        <v>57.0</v>
      </c>
      <c r="H6" s="12">
        <v>21.0</v>
      </c>
      <c r="I6" s="12"/>
      <c r="J6" s="12"/>
      <c r="K6" s="12"/>
      <c r="L6" s="12"/>
      <c r="M6" s="12">
        <v>1.0</v>
      </c>
      <c r="N6" s="12">
        <v>1.0</v>
      </c>
      <c r="O6" s="12"/>
      <c r="P6" s="12"/>
      <c r="Q6" s="18" t="s">
        <v>49</v>
      </c>
      <c r="R6" s="18" t="s">
        <v>2512</v>
      </c>
      <c r="S6" s="19" t="s">
        <v>2513</v>
      </c>
      <c r="T6" s="11"/>
      <c r="U6" s="11"/>
      <c r="V6" s="11"/>
      <c r="W6" s="11"/>
      <c r="X6" s="11"/>
    </row>
    <row r="7">
      <c r="A7" s="20" t="s">
        <v>46</v>
      </c>
      <c r="B7" s="12" t="s">
        <v>1667</v>
      </c>
      <c r="C7" s="12" t="s">
        <v>55</v>
      </c>
      <c r="D7" s="20">
        <f t="shared" si="1"/>
        <v>166.46</v>
      </c>
      <c r="E7" s="12">
        <v>12.0</v>
      </c>
      <c r="F7" s="12">
        <v>24.0</v>
      </c>
      <c r="G7" s="12">
        <v>57.0</v>
      </c>
      <c r="H7" s="12"/>
      <c r="I7" s="12"/>
      <c r="J7" s="12"/>
      <c r="K7" s="12"/>
      <c r="L7" s="12">
        <v>26.0</v>
      </c>
      <c r="M7" s="12">
        <v>1.0</v>
      </c>
      <c r="N7" s="12"/>
      <c r="O7" s="12"/>
      <c r="P7" s="12">
        <v>1.0</v>
      </c>
      <c r="Q7" s="18" t="s">
        <v>52</v>
      </c>
      <c r="R7" s="18"/>
      <c r="S7" s="19" t="s">
        <v>1669</v>
      </c>
      <c r="T7" s="11"/>
      <c r="U7" s="11"/>
      <c r="V7" s="11"/>
      <c r="W7" s="11"/>
      <c r="X7" s="11"/>
    </row>
    <row r="8">
      <c r="A8" s="20"/>
      <c r="B8" s="12" t="s">
        <v>1719</v>
      </c>
      <c r="C8" s="12" t="s">
        <v>183</v>
      </c>
      <c r="D8" s="20">
        <f t="shared" si="1"/>
        <v>161.96</v>
      </c>
      <c r="E8" s="12">
        <v>18.0</v>
      </c>
      <c r="F8" s="12">
        <v>25.0</v>
      </c>
      <c r="G8" s="12">
        <v>53.0</v>
      </c>
      <c r="H8" s="12"/>
      <c r="I8" s="12"/>
      <c r="J8" s="12"/>
      <c r="K8" s="12"/>
      <c r="L8" s="12">
        <v>13.0</v>
      </c>
      <c r="M8" s="12">
        <v>1.0</v>
      </c>
      <c r="N8" s="12"/>
      <c r="O8" s="12"/>
      <c r="P8" s="12">
        <v>1.0</v>
      </c>
      <c r="Q8" s="18" t="s">
        <v>52</v>
      </c>
      <c r="R8" s="18"/>
      <c r="S8" s="19" t="s">
        <v>1721</v>
      </c>
      <c r="T8" s="11"/>
      <c r="U8" s="11"/>
      <c r="V8" s="11"/>
      <c r="W8" s="11"/>
      <c r="X8" s="11"/>
    </row>
    <row r="9">
      <c r="A9" s="11"/>
      <c r="B9" s="12" t="s">
        <v>1659</v>
      </c>
      <c r="C9" s="16" t="s">
        <v>28</v>
      </c>
      <c r="D9" s="20">
        <f t="shared" si="1"/>
        <v>111.05</v>
      </c>
      <c r="E9" s="12">
        <v>15.0</v>
      </c>
      <c r="F9" s="12">
        <v>15.0</v>
      </c>
      <c r="G9" s="12">
        <v>79.0</v>
      </c>
      <c r="H9" s="12"/>
      <c r="I9" s="12"/>
      <c r="J9" s="12"/>
      <c r="K9" s="12">
        <v>11.0</v>
      </c>
      <c r="L9" s="12"/>
      <c r="M9" s="12"/>
      <c r="N9" s="12">
        <v>1.0</v>
      </c>
      <c r="O9" s="12">
        <v>1.0</v>
      </c>
      <c r="P9" s="12">
        <v>1.0</v>
      </c>
      <c r="Q9" s="18" t="s">
        <v>188</v>
      </c>
      <c r="R9" s="18" t="s">
        <v>1660</v>
      </c>
      <c r="S9" s="19" t="s">
        <v>1661</v>
      </c>
      <c r="T9" s="11"/>
      <c r="U9" s="11"/>
      <c r="V9" s="11"/>
      <c r="W9" s="11"/>
      <c r="X9" s="11"/>
    </row>
    <row r="10">
      <c r="A10" s="11"/>
      <c r="B10" s="12" t="s">
        <v>2143</v>
      </c>
      <c r="C10" s="16" t="s">
        <v>512</v>
      </c>
      <c r="D10" s="20">
        <f t="shared" si="1"/>
        <v>93.05</v>
      </c>
      <c r="E10" s="12">
        <v>19.0</v>
      </c>
      <c r="F10" s="12">
        <v>31.0</v>
      </c>
      <c r="G10" s="12">
        <v>81.0</v>
      </c>
      <c r="H10" s="12"/>
      <c r="I10" s="12"/>
      <c r="J10" s="12"/>
      <c r="K10" s="12">
        <v>14.0</v>
      </c>
      <c r="L10" s="12"/>
      <c r="M10" s="12"/>
      <c r="N10" s="12"/>
      <c r="O10" s="12"/>
      <c r="P10" s="12"/>
      <c r="Q10" s="18"/>
      <c r="R10" s="18"/>
      <c r="S10" s="19" t="s">
        <v>2144</v>
      </c>
      <c r="T10" s="11"/>
      <c r="U10" s="11"/>
      <c r="V10" s="11"/>
      <c r="W10" s="11"/>
      <c r="X10" s="11"/>
    </row>
    <row r="11">
      <c r="A11" s="20"/>
      <c r="B11" s="12" t="s">
        <v>1533</v>
      </c>
      <c r="C11" s="12" t="s">
        <v>1687</v>
      </c>
      <c r="D11" s="20">
        <f t="shared" si="1"/>
        <v>89.5</v>
      </c>
      <c r="E11" s="12">
        <v>12.0</v>
      </c>
      <c r="F11" s="12">
        <v>15.0</v>
      </c>
      <c r="G11" s="12">
        <v>35.0</v>
      </c>
      <c r="H11" s="12">
        <v>24.0</v>
      </c>
      <c r="I11" s="12"/>
      <c r="J11" s="12"/>
      <c r="K11" s="12">
        <v>4.0</v>
      </c>
      <c r="L11" s="12"/>
      <c r="M11" s="12"/>
      <c r="N11" s="12"/>
      <c r="O11" s="12">
        <v>1.0</v>
      </c>
      <c r="P11" s="12">
        <v>2.0</v>
      </c>
      <c r="Q11" s="18" t="s">
        <v>1688</v>
      </c>
      <c r="R11" s="18"/>
      <c r="S11" s="19" t="s">
        <v>1224</v>
      </c>
      <c r="T11" s="11"/>
      <c r="U11" s="11"/>
      <c r="V11" s="11"/>
      <c r="W11" s="11"/>
      <c r="X11" s="11"/>
    </row>
    <row r="12">
      <c r="A12" s="11"/>
      <c r="B12" s="12" t="s">
        <v>2147</v>
      </c>
      <c r="C12" s="16" t="s">
        <v>93</v>
      </c>
      <c r="D12" s="20">
        <f t="shared" si="1"/>
        <v>87.08</v>
      </c>
      <c r="E12" s="12">
        <v>30.0</v>
      </c>
      <c r="F12" s="12">
        <v>35.0</v>
      </c>
      <c r="G12" s="12">
        <v>73.0</v>
      </c>
      <c r="H12" s="12"/>
      <c r="I12" s="12"/>
      <c r="J12" s="12"/>
      <c r="K12" s="12">
        <v>9.0</v>
      </c>
      <c r="L12" s="12"/>
      <c r="M12" s="12"/>
      <c r="N12" s="12"/>
      <c r="O12" s="12"/>
      <c r="P12" s="12"/>
      <c r="Q12" s="18"/>
      <c r="R12" s="18"/>
      <c r="S12" s="19" t="s">
        <v>2153</v>
      </c>
      <c r="T12" s="11"/>
      <c r="U12" s="11"/>
      <c r="V12" s="11"/>
      <c r="W12" s="11"/>
      <c r="X12" s="11"/>
    </row>
    <row r="13">
      <c r="A13" s="20"/>
      <c r="B13" s="12" t="s">
        <v>1725</v>
      </c>
      <c r="C13" s="12" t="s">
        <v>1032</v>
      </c>
      <c r="D13" s="20">
        <f t="shared" si="1"/>
        <v>86.58</v>
      </c>
      <c r="E13" s="12">
        <v>24.0</v>
      </c>
      <c r="F13" s="12">
        <v>23.0</v>
      </c>
      <c r="G13" s="12">
        <v>35.0</v>
      </c>
      <c r="H13" s="12"/>
      <c r="I13" s="12"/>
      <c r="J13" s="12"/>
      <c r="K13" s="12"/>
      <c r="L13" s="12">
        <v>16.0</v>
      </c>
      <c r="M13" s="12"/>
      <c r="N13" s="12">
        <v>1.0</v>
      </c>
      <c r="O13" s="12"/>
      <c r="P13" s="12">
        <v>2.0</v>
      </c>
      <c r="Q13" s="18" t="s">
        <v>736</v>
      </c>
      <c r="R13" s="18"/>
      <c r="S13" s="19" t="s">
        <v>1727</v>
      </c>
      <c r="T13" s="11"/>
      <c r="U13" s="11"/>
      <c r="V13" s="11"/>
      <c r="W13" s="11"/>
      <c r="X13" s="11"/>
    </row>
    <row r="14">
      <c r="A14" s="21"/>
      <c r="B14" s="12" t="s">
        <v>1696</v>
      </c>
      <c r="C14" s="12" t="s">
        <v>512</v>
      </c>
      <c r="D14" s="20">
        <f t="shared" si="1"/>
        <v>84.1</v>
      </c>
      <c r="E14" s="12">
        <v>34.0</v>
      </c>
      <c r="F14" s="12">
        <v>37.0</v>
      </c>
      <c r="G14" s="12">
        <v>68.0</v>
      </c>
      <c r="H14" s="12"/>
      <c r="I14" s="12"/>
      <c r="J14" s="12"/>
      <c r="K14" s="12"/>
      <c r="L14" s="12">
        <v>31.0</v>
      </c>
      <c r="M14" s="12"/>
      <c r="N14" s="12"/>
      <c r="O14" s="12"/>
      <c r="P14" s="12"/>
      <c r="Q14" s="18"/>
      <c r="R14" s="18"/>
      <c r="S14" s="19" t="s">
        <v>1697</v>
      </c>
      <c r="T14" s="11"/>
      <c r="U14" s="11"/>
      <c r="V14" s="11"/>
      <c r="W14" s="11"/>
      <c r="X14" s="11"/>
    </row>
    <row r="15">
      <c r="A15" s="20"/>
      <c r="B15" s="12" t="s">
        <v>1675</v>
      </c>
      <c r="C15" s="12" t="s">
        <v>1676</v>
      </c>
      <c r="D15" s="20">
        <f t="shared" si="1"/>
        <v>83.63</v>
      </c>
      <c r="E15" s="12">
        <v>21.0</v>
      </c>
      <c r="F15" s="12">
        <v>36.0</v>
      </c>
      <c r="G15" s="12">
        <v>79.0</v>
      </c>
      <c r="H15" s="12"/>
      <c r="I15" s="12"/>
      <c r="J15" s="12"/>
      <c r="K15" s="12"/>
      <c r="L15" s="12">
        <v>14.0</v>
      </c>
      <c r="M15" s="12"/>
      <c r="N15" s="12"/>
      <c r="O15" s="12"/>
      <c r="P15" s="12"/>
      <c r="Q15" s="18"/>
      <c r="R15" s="18"/>
      <c r="S15" s="19" t="s">
        <v>1677</v>
      </c>
      <c r="T15" s="11"/>
      <c r="U15" s="11"/>
      <c r="V15" s="11"/>
      <c r="W15" s="11"/>
      <c r="X15" s="11"/>
    </row>
    <row r="16">
      <c r="A16" s="11"/>
      <c r="B16" s="12" t="s">
        <v>2531</v>
      </c>
      <c r="C16" s="16" t="s">
        <v>1710</v>
      </c>
      <c r="D16" s="20">
        <f t="shared" si="1"/>
        <v>79.39</v>
      </c>
      <c r="E16" s="12">
        <v>27.0</v>
      </c>
      <c r="F16" s="12">
        <v>30.0</v>
      </c>
      <c r="G16" s="12">
        <v>66.0</v>
      </c>
      <c r="H16" s="12"/>
      <c r="I16" s="12"/>
      <c r="J16" s="12"/>
      <c r="K16" s="12">
        <v>10.0</v>
      </c>
      <c r="L16" s="12"/>
      <c r="M16" s="12"/>
      <c r="N16" s="12"/>
      <c r="O16" s="12"/>
      <c r="P16" s="12"/>
      <c r="Q16" s="18"/>
      <c r="R16" s="18"/>
      <c r="S16" s="19" t="s">
        <v>2532</v>
      </c>
      <c r="T16" s="11"/>
      <c r="U16" s="11"/>
      <c r="V16" s="11"/>
      <c r="W16" s="11"/>
      <c r="X16" s="11"/>
    </row>
    <row r="17">
      <c r="A17" s="2" t="s">
        <v>84</v>
      </c>
      <c r="B17" s="11"/>
      <c r="C17" s="11"/>
      <c r="D17" s="20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3"/>
      <c r="R17" s="13"/>
      <c r="S17" s="22"/>
      <c r="T17" s="11"/>
      <c r="U17" s="11"/>
      <c r="V17" s="11"/>
      <c r="W17" s="11"/>
      <c r="X17" s="11"/>
    </row>
    <row r="18">
      <c r="A18" s="11"/>
      <c r="B18" s="12" t="s">
        <v>1702</v>
      </c>
      <c r="C18" s="12" t="s">
        <v>98</v>
      </c>
      <c r="D18" s="20">
        <f t="shared" ref="D18:D31" si="2">ROUND((E18*0.05)+(F18*1)+(G18*0.54)+(H18*0.46)+(I18*0.39)+(J18*0)+(K18*1.24)+(L18*0.28)+(M18*90.8)+(N18*13)+(O18*13)+(P18*13), 2)</f>
        <v>52.98</v>
      </c>
      <c r="E18" s="12">
        <v>22.0</v>
      </c>
      <c r="F18" s="12">
        <v>21.0</v>
      </c>
      <c r="G18" s="12">
        <v>48.0</v>
      </c>
      <c r="H18" s="12"/>
      <c r="I18" s="12"/>
      <c r="J18" s="12"/>
      <c r="K18" s="12">
        <v>4.0</v>
      </c>
      <c r="L18" s="12"/>
      <c r="M18" s="12"/>
      <c r="N18" s="12"/>
      <c r="O18" s="12"/>
      <c r="P18" s="12"/>
      <c r="Q18" s="18"/>
      <c r="R18" s="23"/>
      <c r="S18" s="19" t="s">
        <v>1703</v>
      </c>
      <c r="T18" s="12"/>
      <c r="U18" s="11"/>
      <c r="V18" s="11"/>
      <c r="W18" s="11"/>
      <c r="X18" s="11"/>
      <c r="Y18" s="11"/>
    </row>
    <row r="19">
      <c r="A19" s="11"/>
      <c r="B19" s="24" t="s">
        <v>2539</v>
      </c>
      <c r="C19" s="24" t="s">
        <v>2540</v>
      </c>
      <c r="D19" s="20">
        <f t="shared" si="2"/>
        <v>50.74</v>
      </c>
      <c r="E19" s="24"/>
      <c r="F19" s="24">
        <v>15.0</v>
      </c>
      <c r="G19" s="24">
        <v>57.0</v>
      </c>
      <c r="H19" s="24"/>
      <c r="I19" s="24"/>
      <c r="J19" s="24"/>
      <c r="K19" s="24">
        <v>4.0</v>
      </c>
      <c r="L19" s="24"/>
      <c r="M19" s="24"/>
      <c r="N19" s="24"/>
      <c r="O19" s="24"/>
      <c r="P19" s="24"/>
      <c r="Q19" s="25"/>
      <c r="R19" s="23"/>
      <c r="S19" s="26" t="s">
        <v>2541</v>
      </c>
      <c r="T19" s="27"/>
      <c r="U19" s="11"/>
      <c r="V19" s="11"/>
      <c r="W19" s="11"/>
      <c r="X19" s="11"/>
      <c r="Y19" s="11"/>
    </row>
    <row r="20">
      <c r="A20" s="11"/>
      <c r="B20" s="12" t="s">
        <v>85</v>
      </c>
      <c r="C20" s="12" t="s">
        <v>86</v>
      </c>
      <c r="D20" s="20">
        <f t="shared" si="2"/>
        <v>47.95</v>
      </c>
      <c r="E20" s="12">
        <v>31.0</v>
      </c>
      <c r="F20" s="12">
        <v>12.0</v>
      </c>
      <c r="G20" s="12">
        <v>26.0</v>
      </c>
      <c r="H20" s="12">
        <v>16.0</v>
      </c>
      <c r="I20" s="12"/>
      <c r="J20" s="12"/>
      <c r="K20" s="12"/>
      <c r="L20" s="12"/>
      <c r="M20" s="12"/>
      <c r="N20" s="12"/>
      <c r="O20" s="12">
        <v>1.0</v>
      </c>
      <c r="P20" s="12"/>
      <c r="Q20" s="18" t="s">
        <v>89</v>
      </c>
      <c r="R20" s="23"/>
      <c r="S20" s="19" t="s">
        <v>90</v>
      </c>
      <c r="T20" s="12"/>
      <c r="U20" s="11"/>
      <c r="V20" s="11"/>
      <c r="W20" s="11"/>
      <c r="X20" s="11"/>
      <c r="Y20" s="11"/>
    </row>
    <row r="21">
      <c r="A21" s="11"/>
      <c r="B21" s="24" t="s">
        <v>1746</v>
      </c>
      <c r="C21" s="24" t="s">
        <v>1747</v>
      </c>
      <c r="D21" s="20">
        <f t="shared" si="2"/>
        <v>47.82</v>
      </c>
      <c r="E21" s="24"/>
      <c r="F21" s="24">
        <v>19.0</v>
      </c>
      <c r="G21" s="24">
        <v>35.0</v>
      </c>
      <c r="H21" s="24"/>
      <c r="I21" s="24"/>
      <c r="J21" s="24"/>
      <c r="K21" s="24">
        <v>8.0</v>
      </c>
      <c r="L21" s="24"/>
      <c r="M21" s="24"/>
      <c r="N21" s="24"/>
      <c r="O21" s="24"/>
      <c r="P21" s="24"/>
      <c r="Q21" s="25"/>
      <c r="R21" s="23"/>
      <c r="S21" s="26" t="s">
        <v>1748</v>
      </c>
      <c r="T21" s="27"/>
      <c r="U21" s="11"/>
      <c r="V21" s="11"/>
      <c r="W21" s="11"/>
      <c r="X21" s="11"/>
      <c r="Y21" s="11"/>
    </row>
    <row r="22">
      <c r="A22" s="11"/>
      <c r="B22" s="12" t="s">
        <v>1694</v>
      </c>
      <c r="C22" s="12" t="s">
        <v>1695</v>
      </c>
      <c r="D22" s="20">
        <f t="shared" si="2"/>
        <v>47.5</v>
      </c>
      <c r="E22" s="12"/>
      <c r="F22" s="12">
        <v>15.0</v>
      </c>
      <c r="G22" s="12">
        <v>55.0</v>
      </c>
      <c r="H22" s="12"/>
      <c r="I22" s="12"/>
      <c r="J22" s="12"/>
      <c r="K22" s="12"/>
      <c r="L22" s="12">
        <v>10.0</v>
      </c>
      <c r="M22" s="12"/>
      <c r="N22" s="12"/>
      <c r="O22" s="12"/>
      <c r="P22" s="12"/>
      <c r="Q22" s="18"/>
      <c r="R22" s="23"/>
      <c r="S22" s="19" t="s">
        <v>1698</v>
      </c>
      <c r="T22" s="12"/>
      <c r="U22" s="11"/>
      <c r="V22" s="11"/>
      <c r="W22" s="11"/>
      <c r="X22" s="11"/>
      <c r="Y22" s="11"/>
    </row>
    <row r="23">
      <c r="A23" s="11"/>
      <c r="B23" s="24" t="s">
        <v>1739</v>
      </c>
      <c r="C23" s="24" t="s">
        <v>537</v>
      </c>
      <c r="D23" s="20">
        <f t="shared" si="2"/>
        <v>47.14</v>
      </c>
      <c r="E23" s="24"/>
      <c r="F23" s="24">
        <v>10.0</v>
      </c>
      <c r="G23" s="24">
        <v>55.0</v>
      </c>
      <c r="H23" s="24"/>
      <c r="I23" s="24"/>
      <c r="J23" s="24"/>
      <c r="K23" s="24">
        <v>6.0</v>
      </c>
      <c r="L23" s="24"/>
      <c r="M23" s="24"/>
      <c r="N23" s="24"/>
      <c r="O23" s="24"/>
      <c r="P23" s="24"/>
      <c r="Q23" s="25"/>
      <c r="R23" s="23"/>
      <c r="S23" s="26" t="s">
        <v>1740</v>
      </c>
      <c r="T23" s="27"/>
      <c r="U23" s="11"/>
      <c r="V23" s="11"/>
      <c r="W23" s="11"/>
      <c r="X23" s="11"/>
      <c r="Y23" s="11"/>
    </row>
    <row r="24">
      <c r="A24" s="11"/>
      <c r="B24" s="24" t="s">
        <v>1756</v>
      </c>
      <c r="C24" s="24" t="s">
        <v>104</v>
      </c>
      <c r="D24" s="20">
        <f t="shared" si="2"/>
        <v>42.54</v>
      </c>
      <c r="E24" s="24">
        <v>24.0</v>
      </c>
      <c r="F24" s="24">
        <v>15.0</v>
      </c>
      <c r="G24" s="24">
        <v>35.0</v>
      </c>
      <c r="H24" s="24"/>
      <c r="I24" s="24"/>
      <c r="J24" s="24"/>
      <c r="K24" s="24">
        <v>6.0</v>
      </c>
      <c r="L24" s="24"/>
      <c r="M24" s="24"/>
      <c r="N24" s="24"/>
      <c r="O24" s="24"/>
      <c r="P24" s="24"/>
      <c r="Q24" s="25"/>
      <c r="R24" s="23"/>
      <c r="S24" s="26" t="s">
        <v>1758</v>
      </c>
      <c r="T24" s="27"/>
      <c r="U24" s="11"/>
      <c r="V24" s="11"/>
      <c r="W24" s="11"/>
      <c r="X24" s="11"/>
      <c r="Y24" s="11"/>
    </row>
    <row r="25">
      <c r="A25" s="11"/>
      <c r="B25" s="24" t="s">
        <v>1704</v>
      </c>
      <c r="C25" s="24" t="s">
        <v>1705</v>
      </c>
      <c r="D25" s="20">
        <f t="shared" si="2"/>
        <v>42.34</v>
      </c>
      <c r="E25" s="24">
        <v>14.0</v>
      </c>
      <c r="F25" s="24">
        <v>15.0</v>
      </c>
      <c r="G25" s="24">
        <v>40.0</v>
      </c>
      <c r="H25" s="24"/>
      <c r="I25" s="24"/>
      <c r="J25" s="24"/>
      <c r="K25" s="24"/>
      <c r="L25" s="24">
        <v>18.0</v>
      </c>
      <c r="M25" s="24"/>
      <c r="N25" s="24"/>
      <c r="O25" s="24"/>
      <c r="P25" s="24"/>
      <c r="Q25" s="25"/>
      <c r="R25" s="23"/>
      <c r="S25" s="26" t="s">
        <v>1707</v>
      </c>
      <c r="T25" s="27"/>
      <c r="U25" s="11"/>
      <c r="V25" s="11"/>
      <c r="W25" s="11"/>
      <c r="X25" s="11"/>
      <c r="Y25" s="11"/>
    </row>
    <row r="26">
      <c r="A26" s="11"/>
      <c r="B26" s="12" t="s">
        <v>1708</v>
      </c>
      <c r="C26" s="12" t="s">
        <v>55</v>
      </c>
      <c r="D26" s="20">
        <f t="shared" si="2"/>
        <v>41.41</v>
      </c>
      <c r="E26" s="12">
        <v>15.0</v>
      </c>
      <c r="F26" s="12">
        <v>17.0</v>
      </c>
      <c r="G26" s="12">
        <v>35.0</v>
      </c>
      <c r="H26" s="12"/>
      <c r="I26" s="12"/>
      <c r="J26" s="12"/>
      <c r="K26" s="12"/>
      <c r="L26" s="12">
        <v>17.0</v>
      </c>
      <c r="M26" s="12"/>
      <c r="N26" s="12"/>
      <c r="O26" s="12"/>
      <c r="P26" s="12"/>
      <c r="Q26" s="18"/>
      <c r="R26" s="23"/>
      <c r="S26" s="19" t="s">
        <v>1711</v>
      </c>
      <c r="T26" s="11"/>
      <c r="U26" s="11"/>
      <c r="V26" s="11"/>
      <c r="W26" s="11"/>
      <c r="X26" s="11"/>
      <c r="Y26" s="11"/>
    </row>
    <row r="27">
      <c r="A27" s="11"/>
      <c r="B27" s="24" t="s">
        <v>1712</v>
      </c>
      <c r="C27" s="24" t="s">
        <v>335</v>
      </c>
      <c r="D27" s="20">
        <f t="shared" si="2"/>
        <v>39.78</v>
      </c>
      <c r="E27" s="24"/>
      <c r="F27" s="24"/>
      <c r="G27" s="24">
        <v>53.0</v>
      </c>
      <c r="H27" s="24"/>
      <c r="I27" s="24"/>
      <c r="J27" s="24"/>
      <c r="K27" s="24">
        <v>9.0</v>
      </c>
      <c r="L27" s="24"/>
      <c r="M27" s="24"/>
      <c r="N27" s="24"/>
      <c r="O27" s="24"/>
      <c r="P27" s="24"/>
      <c r="Q27" s="25"/>
      <c r="R27" s="23"/>
      <c r="S27" s="26" t="s">
        <v>1714</v>
      </c>
      <c r="T27" s="27"/>
      <c r="U27" s="11"/>
      <c r="V27" s="11"/>
      <c r="W27" s="11"/>
      <c r="X27" s="11"/>
      <c r="Y27" s="11"/>
    </row>
    <row r="28">
      <c r="A28" s="11"/>
      <c r="B28" s="24" t="s">
        <v>1762</v>
      </c>
      <c r="C28" s="24" t="s">
        <v>1763</v>
      </c>
      <c r="D28" s="20">
        <f t="shared" si="2"/>
        <v>38.24</v>
      </c>
      <c r="E28" s="24">
        <v>12.0</v>
      </c>
      <c r="F28" s="24">
        <v>18.0</v>
      </c>
      <c r="G28" s="24">
        <v>26.0</v>
      </c>
      <c r="H28" s="24"/>
      <c r="I28" s="24"/>
      <c r="J28" s="24"/>
      <c r="K28" s="24"/>
      <c r="L28" s="24">
        <v>20.0</v>
      </c>
      <c r="M28" s="24"/>
      <c r="N28" s="24"/>
      <c r="O28" s="24"/>
      <c r="P28" s="24"/>
      <c r="Q28" s="25"/>
      <c r="R28" s="23"/>
      <c r="S28" s="26" t="s">
        <v>1764</v>
      </c>
      <c r="T28" s="27"/>
      <c r="U28" s="11"/>
      <c r="V28" s="11"/>
      <c r="W28" s="11"/>
      <c r="X28" s="11"/>
      <c r="Y28" s="11"/>
    </row>
    <row r="29">
      <c r="A29" s="11"/>
      <c r="B29" s="24" t="s">
        <v>1776</v>
      </c>
      <c r="C29" s="24" t="s">
        <v>534</v>
      </c>
      <c r="D29" s="20">
        <f t="shared" si="2"/>
        <v>36.04</v>
      </c>
      <c r="E29" s="24"/>
      <c r="F29" s="24">
        <v>13.0</v>
      </c>
      <c r="G29" s="24">
        <v>22.0</v>
      </c>
      <c r="H29" s="24"/>
      <c r="I29" s="24"/>
      <c r="J29" s="24"/>
      <c r="K29" s="24">
        <v>9.0</v>
      </c>
      <c r="L29" s="24"/>
      <c r="M29" s="24"/>
      <c r="N29" s="24"/>
      <c r="O29" s="24"/>
      <c r="P29" s="24"/>
      <c r="Q29" s="25"/>
      <c r="R29" s="23"/>
      <c r="S29" s="26" t="s">
        <v>1778</v>
      </c>
      <c r="T29" s="27"/>
      <c r="U29" s="11"/>
      <c r="V29" s="11"/>
      <c r="W29" s="11"/>
      <c r="X29" s="11"/>
      <c r="Y29" s="11"/>
    </row>
    <row r="30">
      <c r="A30" s="11"/>
      <c r="B30" s="12" t="s">
        <v>628</v>
      </c>
      <c r="C30" s="12" t="s">
        <v>442</v>
      </c>
      <c r="D30" s="20">
        <f t="shared" si="2"/>
        <v>30.32</v>
      </c>
      <c r="E30" s="12">
        <v>18.0</v>
      </c>
      <c r="F30" s="12">
        <v>17.0</v>
      </c>
      <c r="G30" s="12">
        <v>23.0</v>
      </c>
      <c r="H30" s="12"/>
      <c r="I30" s="12"/>
      <c r="J30" s="12"/>
      <c r="K30" s="12"/>
      <c r="L30" s="12"/>
      <c r="M30" s="12"/>
      <c r="N30" s="12"/>
      <c r="O30" s="12"/>
      <c r="P30" s="12"/>
      <c r="Q30" s="18"/>
      <c r="R30" s="28" t="s">
        <v>1717</v>
      </c>
      <c r="S30" s="19" t="s">
        <v>634</v>
      </c>
      <c r="T30" s="11"/>
      <c r="U30" s="11"/>
      <c r="V30" s="11"/>
      <c r="W30" s="11"/>
      <c r="X30" s="11"/>
      <c r="Y30" s="11"/>
    </row>
    <row r="31">
      <c r="A31" s="11"/>
      <c r="B31" s="24" t="s">
        <v>1767</v>
      </c>
      <c r="C31" s="24" t="s">
        <v>1768</v>
      </c>
      <c r="D31" s="20">
        <f t="shared" si="2"/>
        <v>27.54</v>
      </c>
      <c r="E31" s="24"/>
      <c r="F31" s="24"/>
      <c r="G31" s="24">
        <v>51.0</v>
      </c>
      <c r="H31" s="24"/>
      <c r="I31" s="24"/>
      <c r="J31" s="24"/>
      <c r="K31" s="24"/>
      <c r="L31" s="24"/>
      <c r="M31" s="24"/>
      <c r="N31" s="24"/>
      <c r="O31" s="24"/>
      <c r="P31" s="24"/>
      <c r="Q31" s="25"/>
      <c r="R31" s="28" t="s">
        <v>195</v>
      </c>
      <c r="S31" s="26" t="s">
        <v>1769</v>
      </c>
      <c r="T31" s="27"/>
      <c r="U31" s="11"/>
      <c r="V31" s="11"/>
      <c r="W31" s="11"/>
      <c r="X31" s="11"/>
      <c r="Y31" s="11"/>
    </row>
    <row r="32">
      <c r="A32" s="2" t="s">
        <v>116</v>
      </c>
      <c r="B32" s="11"/>
      <c r="C32" s="11"/>
      <c r="D32" s="2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3"/>
      <c r="R32" s="13"/>
      <c r="S32" s="26"/>
      <c r="T32" s="11"/>
      <c r="U32" s="11"/>
      <c r="V32" s="11"/>
      <c r="W32" s="11"/>
      <c r="X32" s="11"/>
    </row>
    <row r="33">
      <c r="A33" s="20" t="s">
        <v>43</v>
      </c>
      <c r="B33" s="12" t="s">
        <v>2561</v>
      </c>
      <c r="C33" s="12" t="s">
        <v>45</v>
      </c>
      <c r="D33" s="20">
        <f t="shared" ref="D33:D43" si="3">ROUND((E33*0.05)+(F33*1)+(G33*0.54)+(H33*0.46)+(I33*0.39)+(J33*0)+(K33*1.24)+(L33*0.28)+(M33*90.8)+(N33*13)+(O33*13)+(P33*13), 2)</f>
        <v>88.42</v>
      </c>
      <c r="E33" s="12">
        <v>30.0</v>
      </c>
      <c r="F33" s="12">
        <v>24.0</v>
      </c>
      <c r="G33" s="12">
        <v>35.0</v>
      </c>
      <c r="H33" s="12">
        <v>23.0</v>
      </c>
      <c r="I33" s="12"/>
      <c r="J33" s="12"/>
      <c r="K33" s="12">
        <v>6.0</v>
      </c>
      <c r="L33" s="12"/>
      <c r="M33" s="12"/>
      <c r="N33" s="12">
        <v>1.0</v>
      </c>
      <c r="O33" s="12">
        <v>1.0</v>
      </c>
      <c r="P33" s="12"/>
      <c r="Q33" s="18" t="s">
        <v>121</v>
      </c>
      <c r="R33" s="18" t="s">
        <v>826</v>
      </c>
      <c r="S33" s="19" t="s">
        <v>2566</v>
      </c>
      <c r="T33" s="11"/>
      <c r="U33" s="11"/>
      <c r="V33" s="11"/>
      <c r="W33" s="11"/>
      <c r="X33" s="11"/>
    </row>
    <row r="34">
      <c r="A34" s="11"/>
      <c r="B34" s="12" t="s">
        <v>1722</v>
      </c>
      <c r="C34" s="12" t="s">
        <v>1723</v>
      </c>
      <c r="D34" s="20">
        <f t="shared" si="3"/>
        <v>78.56</v>
      </c>
      <c r="E34" s="12"/>
      <c r="F34" s="12">
        <v>16.0</v>
      </c>
      <c r="G34" s="12">
        <v>92.0</v>
      </c>
      <c r="H34" s="12"/>
      <c r="I34" s="12"/>
      <c r="J34" s="12"/>
      <c r="K34" s="12">
        <v>7.0</v>
      </c>
      <c r="L34" s="12">
        <v>15.0</v>
      </c>
      <c r="M34" s="12"/>
      <c r="N34" s="12"/>
      <c r="O34" s="12"/>
      <c r="P34" s="12"/>
      <c r="Q34" s="18"/>
      <c r="R34" s="18" t="s">
        <v>1728</v>
      </c>
      <c r="S34" s="19" t="s">
        <v>1729</v>
      </c>
      <c r="T34" s="11"/>
      <c r="U34" s="11"/>
      <c r="V34" s="11"/>
      <c r="W34" s="11"/>
      <c r="X34" s="11"/>
    </row>
    <row r="35">
      <c r="A35" s="21" t="s">
        <v>46</v>
      </c>
      <c r="B35" s="12" t="s">
        <v>1730</v>
      </c>
      <c r="C35" s="12" t="s">
        <v>1001</v>
      </c>
      <c r="D35" s="20">
        <f t="shared" si="3"/>
        <v>71.78</v>
      </c>
      <c r="E35" s="12">
        <v>10.0</v>
      </c>
      <c r="F35" s="12">
        <v>17.0</v>
      </c>
      <c r="G35" s="12">
        <v>42.0</v>
      </c>
      <c r="H35" s="12"/>
      <c r="I35" s="12"/>
      <c r="J35" s="12"/>
      <c r="K35" s="12"/>
      <c r="L35" s="12">
        <v>20.0</v>
      </c>
      <c r="M35" s="12"/>
      <c r="N35" s="12">
        <v>1.0</v>
      </c>
      <c r="O35" s="12"/>
      <c r="P35" s="12">
        <v>1.0</v>
      </c>
      <c r="Q35" s="18" t="s">
        <v>331</v>
      </c>
      <c r="R35" s="18"/>
      <c r="S35" s="19" t="s">
        <v>1731</v>
      </c>
      <c r="T35" s="11"/>
      <c r="U35" s="11"/>
      <c r="V35" s="11"/>
      <c r="W35" s="11"/>
      <c r="X35" s="11"/>
      <c r="Y35" s="11"/>
    </row>
    <row r="36">
      <c r="A36" s="21" t="s">
        <v>46</v>
      </c>
      <c r="B36" s="12" t="s">
        <v>1806</v>
      </c>
      <c r="C36" s="12" t="s">
        <v>202</v>
      </c>
      <c r="D36" s="20">
        <f t="shared" si="3"/>
        <v>66.6</v>
      </c>
      <c r="E36" s="12">
        <v>18.0</v>
      </c>
      <c r="F36" s="12">
        <v>19.0</v>
      </c>
      <c r="G36" s="12">
        <v>29.0</v>
      </c>
      <c r="H36" s="12"/>
      <c r="I36" s="12"/>
      <c r="J36" s="12"/>
      <c r="K36" s="12"/>
      <c r="L36" s="12">
        <v>18.0</v>
      </c>
      <c r="M36" s="12"/>
      <c r="N36" s="12">
        <v>2.0</v>
      </c>
      <c r="O36" s="12"/>
      <c r="P36" s="12"/>
      <c r="Q36" s="18" t="s">
        <v>331</v>
      </c>
      <c r="R36" s="18"/>
      <c r="S36" s="19" t="s">
        <v>1808</v>
      </c>
      <c r="T36" s="11"/>
      <c r="U36" s="11"/>
      <c r="V36" s="11"/>
      <c r="W36" s="11"/>
      <c r="X36" s="11"/>
    </row>
    <row r="37">
      <c r="A37" s="11"/>
      <c r="B37" s="12" t="s">
        <v>2567</v>
      </c>
      <c r="C37" s="12" t="s">
        <v>216</v>
      </c>
      <c r="D37" s="20">
        <f t="shared" si="3"/>
        <v>64.63</v>
      </c>
      <c r="E37" s="12">
        <v>25.0</v>
      </c>
      <c r="F37" s="12">
        <v>25.0</v>
      </c>
      <c r="G37" s="12">
        <v>55.0</v>
      </c>
      <c r="H37" s="12"/>
      <c r="I37" s="12"/>
      <c r="J37" s="12"/>
      <c r="K37" s="12">
        <v>7.0</v>
      </c>
      <c r="L37" s="12"/>
      <c r="M37" s="12"/>
      <c r="N37" s="12"/>
      <c r="O37" s="12"/>
      <c r="P37" s="12"/>
      <c r="Q37" s="18"/>
      <c r="R37" s="18"/>
      <c r="S37" s="19" t="s">
        <v>2568</v>
      </c>
      <c r="T37" s="11"/>
      <c r="U37" s="11"/>
      <c r="V37" s="11"/>
      <c r="W37" s="11"/>
      <c r="X37" s="11"/>
    </row>
    <row r="38">
      <c r="A38" s="21"/>
      <c r="B38" s="12" t="s">
        <v>1734</v>
      </c>
      <c r="C38" s="12" t="s">
        <v>207</v>
      </c>
      <c r="D38" s="20">
        <f t="shared" si="3"/>
        <v>64.12</v>
      </c>
      <c r="E38" s="12">
        <v>18.0</v>
      </c>
      <c r="F38" s="12">
        <v>13.0</v>
      </c>
      <c r="G38" s="12">
        <v>35.0</v>
      </c>
      <c r="H38" s="12"/>
      <c r="I38" s="12"/>
      <c r="J38" s="12"/>
      <c r="K38" s="12"/>
      <c r="L38" s="12">
        <v>19.0</v>
      </c>
      <c r="M38" s="12"/>
      <c r="N38" s="12"/>
      <c r="O38" s="12">
        <v>1.0</v>
      </c>
      <c r="P38" s="12">
        <v>1.0</v>
      </c>
      <c r="Q38" s="18" t="s">
        <v>121</v>
      </c>
      <c r="R38" s="18"/>
      <c r="S38" s="19" t="s">
        <v>1735</v>
      </c>
      <c r="T38" s="11"/>
      <c r="U38" s="11"/>
      <c r="V38" s="11"/>
      <c r="W38" s="11"/>
      <c r="X38" s="11"/>
      <c r="Y38" s="11"/>
    </row>
    <row r="39">
      <c r="A39" s="11"/>
      <c r="B39" s="12" t="s">
        <v>2215</v>
      </c>
      <c r="C39" s="12" t="s">
        <v>318</v>
      </c>
      <c r="D39" s="20">
        <f t="shared" si="3"/>
        <v>63.56</v>
      </c>
      <c r="E39" s="12">
        <v>22.0</v>
      </c>
      <c r="F39" s="12">
        <v>25.0</v>
      </c>
      <c r="G39" s="12">
        <v>51.0</v>
      </c>
      <c r="H39" s="12"/>
      <c r="I39" s="12"/>
      <c r="J39" s="12"/>
      <c r="K39" s="12">
        <v>8.0</v>
      </c>
      <c r="L39" s="12"/>
      <c r="M39" s="12"/>
      <c r="N39" s="12"/>
      <c r="O39" s="12"/>
      <c r="P39" s="12"/>
      <c r="Q39" s="18"/>
      <c r="R39" s="18"/>
      <c r="S39" s="19" t="s">
        <v>2217</v>
      </c>
      <c r="T39" s="11"/>
      <c r="U39" s="11"/>
      <c r="V39" s="11"/>
      <c r="W39" s="11"/>
      <c r="X39" s="11"/>
    </row>
    <row r="40">
      <c r="A40" s="11"/>
      <c r="B40" s="12" t="s">
        <v>1736</v>
      </c>
      <c r="C40" s="12" t="s">
        <v>212</v>
      </c>
      <c r="D40" s="20">
        <f t="shared" si="3"/>
        <v>62.04</v>
      </c>
      <c r="E40" s="12">
        <v>24.0</v>
      </c>
      <c r="F40" s="12">
        <v>25.0</v>
      </c>
      <c r="G40" s="12">
        <v>48.0</v>
      </c>
      <c r="H40" s="12"/>
      <c r="I40" s="12"/>
      <c r="J40" s="12"/>
      <c r="K40" s="12">
        <v>8.0</v>
      </c>
      <c r="L40" s="12"/>
      <c r="M40" s="12"/>
      <c r="N40" s="12"/>
      <c r="O40" s="12"/>
      <c r="P40" s="12"/>
      <c r="Q40" s="18"/>
      <c r="R40" s="18"/>
      <c r="S40" s="19" t="s">
        <v>1737</v>
      </c>
      <c r="T40" s="11"/>
      <c r="U40" s="11"/>
      <c r="V40" s="11"/>
      <c r="W40" s="11"/>
      <c r="X40" s="11"/>
    </row>
    <row r="41">
      <c r="A41" s="11"/>
      <c r="B41" s="12" t="s">
        <v>1803</v>
      </c>
      <c r="C41" s="12" t="s">
        <v>302</v>
      </c>
      <c r="D41" s="20">
        <f t="shared" si="3"/>
        <v>54.27</v>
      </c>
      <c r="E41" s="12">
        <v>31.0</v>
      </c>
      <c r="F41" s="12">
        <v>22.0</v>
      </c>
      <c r="G41" s="12">
        <v>46.0</v>
      </c>
      <c r="H41" s="12"/>
      <c r="I41" s="12"/>
      <c r="J41" s="12"/>
      <c r="K41" s="12"/>
      <c r="L41" s="12">
        <v>21.0</v>
      </c>
      <c r="M41" s="12"/>
      <c r="N41" s="12"/>
      <c r="O41" s="12"/>
      <c r="P41" s="12"/>
      <c r="Q41" s="18"/>
      <c r="R41" s="18"/>
      <c r="S41" s="19" t="s">
        <v>1805</v>
      </c>
      <c r="T41" s="11"/>
      <c r="U41" s="11"/>
      <c r="V41" s="11"/>
      <c r="W41" s="11"/>
      <c r="X41" s="11"/>
    </row>
    <row r="42">
      <c r="A42" s="11"/>
      <c r="B42" s="12" t="s">
        <v>2223</v>
      </c>
      <c r="C42" s="12" t="s">
        <v>96</v>
      </c>
      <c r="D42" s="20">
        <f t="shared" si="3"/>
        <v>41.22</v>
      </c>
      <c r="E42" s="12">
        <v>22.0</v>
      </c>
      <c r="F42" s="12">
        <v>24.0</v>
      </c>
      <c r="G42" s="12"/>
      <c r="H42" s="12"/>
      <c r="I42" s="12"/>
      <c r="J42" s="12"/>
      <c r="K42" s="12">
        <v>13.0</v>
      </c>
      <c r="L42" s="12"/>
      <c r="M42" s="12"/>
      <c r="N42" s="12"/>
      <c r="O42" s="12"/>
      <c r="P42" s="12"/>
      <c r="Q42" s="18"/>
      <c r="R42" s="18"/>
      <c r="S42" s="19" t="s">
        <v>2224</v>
      </c>
      <c r="T42" s="11"/>
      <c r="U42" s="11"/>
      <c r="V42" s="11"/>
      <c r="W42" s="11"/>
      <c r="X42" s="11"/>
    </row>
    <row r="43">
      <c r="A43" s="11"/>
      <c r="B43" s="12" t="s">
        <v>2574</v>
      </c>
      <c r="C43" s="12" t="s">
        <v>2575</v>
      </c>
      <c r="D43" s="20">
        <f t="shared" si="3"/>
        <v>26.92</v>
      </c>
      <c r="E43" s="12">
        <v>16.0</v>
      </c>
      <c r="F43" s="12">
        <v>11.0</v>
      </c>
      <c r="G43" s="12">
        <v>28.0</v>
      </c>
      <c r="H43" s="12"/>
      <c r="I43" s="12"/>
      <c r="J43" s="12"/>
      <c r="K43" s="12"/>
      <c r="L43" s="12"/>
      <c r="M43" s="12"/>
      <c r="N43" s="12"/>
      <c r="O43" s="12"/>
      <c r="P43" s="12"/>
      <c r="Q43" s="18"/>
      <c r="R43" s="18"/>
      <c r="S43" s="19" t="s">
        <v>2576</v>
      </c>
      <c r="T43" s="11"/>
      <c r="U43" s="11"/>
      <c r="V43" s="11"/>
      <c r="W43" s="11"/>
      <c r="X43" s="11"/>
    </row>
    <row r="44">
      <c r="A44" s="2" t="s">
        <v>144</v>
      </c>
      <c r="B44" s="11"/>
      <c r="C44" s="11"/>
      <c r="D44" s="20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3"/>
      <c r="R44" s="13"/>
      <c r="S44" s="22"/>
      <c r="T44" s="11"/>
      <c r="U44" s="11"/>
      <c r="V44" s="11"/>
      <c r="W44" s="11"/>
      <c r="X44" s="11"/>
    </row>
    <row r="45">
      <c r="A45" s="11"/>
      <c r="B45" s="16" t="s">
        <v>1738</v>
      </c>
      <c r="C45" s="12" t="s">
        <v>96</v>
      </c>
      <c r="D45" s="20">
        <f t="shared" ref="D45:D55" si="4">ROUND((E45*0.05)+(F45*1)+(G45*0.54)+(H45*0.46)+(I45*0.39)+(J45*0)+(K45*1.24)+(L45*0.28)+(M45*90.8)+(N45*13)+(O45*13)+(P45*13), 2)</f>
        <v>53.76</v>
      </c>
      <c r="E45" s="12"/>
      <c r="F45" s="12">
        <v>13.0</v>
      </c>
      <c r="G45" s="12">
        <v>64.0</v>
      </c>
      <c r="H45" s="12"/>
      <c r="I45" s="12"/>
      <c r="J45" s="12"/>
      <c r="K45" s="12">
        <v>5.0</v>
      </c>
      <c r="L45" s="12"/>
      <c r="M45" s="12"/>
      <c r="N45" s="12"/>
      <c r="O45" s="12"/>
      <c r="P45" s="12"/>
      <c r="Q45" s="18"/>
      <c r="R45" s="23"/>
      <c r="S45" s="19" t="s">
        <v>1741</v>
      </c>
      <c r="T45" s="12"/>
      <c r="U45" s="11"/>
      <c r="V45" s="11"/>
      <c r="W45" s="11"/>
      <c r="X45" s="11"/>
      <c r="Y45" s="11"/>
    </row>
    <row r="46">
      <c r="A46" s="11"/>
      <c r="B46" s="16" t="s">
        <v>1749</v>
      </c>
      <c r="C46" s="12" t="s">
        <v>98</v>
      </c>
      <c r="D46" s="20">
        <f t="shared" si="4"/>
        <v>52.56</v>
      </c>
      <c r="E46" s="12">
        <v>16.0</v>
      </c>
      <c r="F46" s="12">
        <v>17.0</v>
      </c>
      <c r="G46" s="12">
        <v>46.0</v>
      </c>
      <c r="H46" s="12"/>
      <c r="I46" s="12"/>
      <c r="J46" s="12"/>
      <c r="K46" s="12">
        <v>8.0</v>
      </c>
      <c r="L46" s="12"/>
      <c r="M46" s="12"/>
      <c r="N46" s="12"/>
      <c r="O46" s="12"/>
      <c r="P46" s="12"/>
      <c r="Q46" s="18"/>
      <c r="R46" s="23"/>
      <c r="S46" s="19" t="s">
        <v>1750</v>
      </c>
      <c r="T46" s="12"/>
      <c r="U46" s="11"/>
      <c r="V46" s="11"/>
      <c r="W46" s="11"/>
      <c r="X46" s="11"/>
      <c r="Y46" s="11"/>
    </row>
    <row r="47">
      <c r="A47" s="11"/>
      <c r="B47" s="16" t="s">
        <v>1744</v>
      </c>
      <c r="C47" s="12" t="s">
        <v>271</v>
      </c>
      <c r="D47" s="20">
        <f t="shared" si="4"/>
        <v>51.8</v>
      </c>
      <c r="E47" s="12">
        <v>22.0</v>
      </c>
      <c r="F47" s="12">
        <v>21.0</v>
      </c>
      <c r="G47" s="12">
        <v>55.0</v>
      </c>
      <c r="H47" s="12"/>
      <c r="I47" s="12"/>
      <c r="J47" s="12"/>
      <c r="K47" s="12"/>
      <c r="L47" s="12"/>
      <c r="M47" s="12"/>
      <c r="N47" s="12"/>
      <c r="O47" s="12"/>
      <c r="P47" s="12"/>
      <c r="Q47" s="18"/>
      <c r="R47" s="23"/>
      <c r="S47" s="19" t="s">
        <v>1745</v>
      </c>
      <c r="T47" s="12"/>
      <c r="U47" s="11"/>
      <c r="V47" s="11"/>
      <c r="W47" s="11"/>
      <c r="X47" s="11"/>
      <c r="Y47" s="11"/>
    </row>
    <row r="48">
      <c r="A48" s="11"/>
      <c r="B48" s="12" t="s">
        <v>1742</v>
      </c>
      <c r="C48" s="12" t="s">
        <v>146</v>
      </c>
      <c r="D48" s="20">
        <f t="shared" si="4"/>
        <v>50.24</v>
      </c>
      <c r="E48" s="12"/>
      <c r="F48" s="12">
        <v>18.0</v>
      </c>
      <c r="G48" s="12">
        <v>42.0</v>
      </c>
      <c r="H48" s="12"/>
      <c r="I48" s="12"/>
      <c r="J48" s="12"/>
      <c r="K48" s="12">
        <v>5.0</v>
      </c>
      <c r="L48" s="12">
        <v>12.0</v>
      </c>
      <c r="M48" s="12"/>
      <c r="N48" s="12"/>
      <c r="O48" s="12"/>
      <c r="P48" s="12"/>
      <c r="Q48" s="18"/>
      <c r="R48" s="23"/>
      <c r="S48" s="19" t="s">
        <v>1743</v>
      </c>
      <c r="T48" s="11"/>
      <c r="U48" s="11"/>
      <c r="V48" s="11"/>
      <c r="W48" s="11"/>
      <c r="X48" s="11"/>
      <c r="Y48" s="11"/>
    </row>
    <row r="49">
      <c r="A49" s="11"/>
      <c r="B49" s="16" t="s">
        <v>1865</v>
      </c>
      <c r="C49" s="12" t="s">
        <v>1866</v>
      </c>
      <c r="D49" s="20">
        <f t="shared" si="4"/>
        <v>48.28</v>
      </c>
      <c r="E49" s="12"/>
      <c r="F49" s="12">
        <v>18.0</v>
      </c>
      <c r="G49" s="12">
        <v>40.0</v>
      </c>
      <c r="H49" s="12"/>
      <c r="I49" s="12"/>
      <c r="J49" s="12"/>
      <c r="K49" s="12">
        <v>7.0</v>
      </c>
      <c r="L49" s="12"/>
      <c r="M49" s="12"/>
      <c r="N49" s="12"/>
      <c r="O49" s="12"/>
      <c r="P49" s="12"/>
      <c r="Q49" s="18"/>
      <c r="R49" s="23"/>
      <c r="S49" s="19" t="s">
        <v>1868</v>
      </c>
      <c r="T49" s="12"/>
      <c r="U49" s="11"/>
      <c r="V49" s="11"/>
      <c r="W49" s="11"/>
      <c r="X49" s="11"/>
      <c r="Y49" s="11"/>
    </row>
    <row r="50">
      <c r="A50" s="11"/>
      <c r="B50" s="16" t="s">
        <v>1873</v>
      </c>
      <c r="C50" s="12" t="s">
        <v>1874</v>
      </c>
      <c r="D50" s="20">
        <f t="shared" si="4"/>
        <v>48.28</v>
      </c>
      <c r="E50" s="12"/>
      <c r="F50" s="12">
        <v>18.0</v>
      </c>
      <c r="G50" s="12">
        <v>40.0</v>
      </c>
      <c r="H50" s="12"/>
      <c r="I50" s="12"/>
      <c r="J50" s="12"/>
      <c r="K50" s="12">
        <v>7.0</v>
      </c>
      <c r="L50" s="12"/>
      <c r="M50" s="12"/>
      <c r="N50" s="12"/>
      <c r="O50" s="12"/>
      <c r="P50" s="12"/>
      <c r="Q50" s="18"/>
      <c r="R50" s="23"/>
      <c r="S50" s="19" t="s">
        <v>1875</v>
      </c>
      <c r="T50" s="12"/>
      <c r="U50" s="11"/>
      <c r="V50" s="11"/>
      <c r="W50" s="11"/>
      <c r="X50" s="11"/>
      <c r="Y50" s="11"/>
    </row>
    <row r="51">
      <c r="A51" s="11"/>
      <c r="B51" s="16" t="s">
        <v>1879</v>
      </c>
      <c r="C51" s="12" t="s">
        <v>1881</v>
      </c>
      <c r="D51" s="20">
        <f t="shared" si="4"/>
        <v>46.98</v>
      </c>
      <c r="E51" s="12"/>
      <c r="F51" s="12">
        <v>27.0</v>
      </c>
      <c r="G51" s="12">
        <v>37.0</v>
      </c>
      <c r="H51" s="12"/>
      <c r="I51" s="12"/>
      <c r="J51" s="12"/>
      <c r="K51" s="12"/>
      <c r="L51" s="12"/>
      <c r="M51" s="12"/>
      <c r="N51" s="12"/>
      <c r="O51" s="12"/>
      <c r="P51" s="12"/>
      <c r="Q51" s="18"/>
      <c r="R51" s="23"/>
      <c r="S51" s="19" t="s">
        <v>1883</v>
      </c>
      <c r="T51" s="12"/>
      <c r="U51" s="11"/>
      <c r="V51" s="11"/>
      <c r="W51" s="11"/>
      <c r="X51" s="11"/>
      <c r="Y51" s="11"/>
    </row>
    <row r="52">
      <c r="A52" s="11"/>
      <c r="B52" s="16" t="s">
        <v>1753</v>
      </c>
      <c r="C52" s="12" t="s">
        <v>1373</v>
      </c>
      <c r="D52" s="20">
        <f t="shared" si="4"/>
        <v>44.32</v>
      </c>
      <c r="E52" s="12">
        <v>12.0</v>
      </c>
      <c r="F52" s="12">
        <v>16.0</v>
      </c>
      <c r="G52" s="12">
        <v>42.0</v>
      </c>
      <c r="H52" s="12"/>
      <c r="I52" s="12"/>
      <c r="J52" s="12"/>
      <c r="K52" s="12"/>
      <c r="L52" s="12">
        <v>18.0</v>
      </c>
      <c r="M52" s="12"/>
      <c r="N52" s="12"/>
      <c r="O52" s="12"/>
      <c r="P52" s="12"/>
      <c r="Q52" s="18"/>
      <c r="R52" s="23"/>
      <c r="S52" s="19" t="s">
        <v>1755</v>
      </c>
      <c r="T52" s="12"/>
      <c r="U52" s="11"/>
      <c r="V52" s="11"/>
      <c r="W52" s="11"/>
      <c r="X52" s="11"/>
      <c r="Y52" s="11"/>
    </row>
    <row r="53">
      <c r="A53" s="29"/>
      <c r="B53" s="16" t="s">
        <v>1765</v>
      </c>
      <c r="C53" s="16" t="s">
        <v>1431</v>
      </c>
      <c r="D53" s="20">
        <f t="shared" si="4"/>
        <v>43.31</v>
      </c>
      <c r="E53" s="12">
        <v>15.0</v>
      </c>
      <c r="F53" s="12">
        <v>16.0</v>
      </c>
      <c r="G53" s="12">
        <v>40.0</v>
      </c>
      <c r="H53" s="12"/>
      <c r="I53" s="12"/>
      <c r="J53" s="12"/>
      <c r="K53" s="12">
        <v>4.0</v>
      </c>
      <c r="L53" s="12"/>
      <c r="M53" s="12"/>
      <c r="N53" s="12"/>
      <c r="O53" s="12"/>
      <c r="P53" s="12"/>
      <c r="Q53" s="18"/>
      <c r="R53" s="18"/>
      <c r="S53" s="19" t="s">
        <v>1766</v>
      </c>
      <c r="T53" s="11"/>
      <c r="U53" s="11"/>
      <c r="V53" s="11"/>
      <c r="W53" s="11"/>
      <c r="X53" s="11"/>
      <c r="Y53" s="29"/>
      <c r="Z53" s="29"/>
    </row>
    <row r="54">
      <c r="A54" s="11"/>
      <c r="B54" s="16" t="s">
        <v>1845</v>
      </c>
      <c r="C54" s="12" t="s">
        <v>28</v>
      </c>
      <c r="D54" s="20">
        <f t="shared" si="4"/>
        <v>40.54</v>
      </c>
      <c r="E54" s="12"/>
      <c r="F54" s="12"/>
      <c r="G54" s="12">
        <v>59.0</v>
      </c>
      <c r="H54" s="12"/>
      <c r="I54" s="12"/>
      <c r="J54" s="12"/>
      <c r="K54" s="12">
        <v>7.0</v>
      </c>
      <c r="L54" s="12"/>
      <c r="M54" s="12"/>
      <c r="N54" s="12"/>
      <c r="O54" s="12"/>
      <c r="P54" s="12"/>
      <c r="Q54" s="18"/>
      <c r="R54" s="23"/>
      <c r="S54" s="19" t="s">
        <v>1847</v>
      </c>
      <c r="T54" s="12"/>
      <c r="U54" s="11"/>
      <c r="V54" s="11"/>
      <c r="W54" s="11"/>
      <c r="X54" s="11"/>
      <c r="Y54" s="11"/>
    </row>
    <row r="55">
      <c r="A55" s="11"/>
      <c r="B55" s="12" t="s">
        <v>1759</v>
      </c>
      <c r="C55" s="12" t="s">
        <v>1485</v>
      </c>
      <c r="D55" s="20">
        <f t="shared" si="4"/>
        <v>39.78</v>
      </c>
      <c r="E55" s="12"/>
      <c r="F55" s="12"/>
      <c r="G55" s="12">
        <v>53.0</v>
      </c>
      <c r="H55" s="12"/>
      <c r="I55" s="12"/>
      <c r="J55" s="12"/>
      <c r="K55" s="12">
        <v>9.0</v>
      </c>
      <c r="L55" s="12"/>
      <c r="M55" s="12"/>
      <c r="N55" s="12"/>
      <c r="O55" s="12"/>
      <c r="P55" s="12"/>
      <c r="Q55" s="18"/>
      <c r="R55" s="23"/>
      <c r="S55" s="19" t="s">
        <v>1761</v>
      </c>
      <c r="T55" s="11"/>
      <c r="U55" s="11"/>
      <c r="V55" s="11"/>
      <c r="W55" s="11"/>
      <c r="X55" s="11"/>
      <c r="Y55" s="11"/>
    </row>
    <row r="56">
      <c r="A56" s="2" t="s">
        <v>167</v>
      </c>
      <c r="B56" s="11"/>
      <c r="C56" s="11"/>
      <c r="D56" s="20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3"/>
      <c r="R56" s="23"/>
      <c r="S56" s="22"/>
      <c r="T56" s="11"/>
      <c r="U56" s="11"/>
      <c r="V56" s="11"/>
      <c r="W56" s="11"/>
      <c r="X56" s="11"/>
    </row>
    <row r="57">
      <c r="A57" s="11"/>
      <c r="B57" s="12" t="s">
        <v>1771</v>
      </c>
      <c r="C57" s="12" t="s">
        <v>1723</v>
      </c>
      <c r="D57" s="20">
        <f t="shared" ref="D57:D68" si="5">ROUND((E57*0.05)+(F57*1)+(G57*0.54)+(H57*0.46)+(I57*0.39)+(J57*0)+(K57*1.24)+(L57*0.28)+(M57*90.8)+(N57*13)+(O57*13)+(P57*13), 2)</f>
        <v>129.34</v>
      </c>
      <c r="E57" s="12"/>
      <c r="F57" s="12">
        <v>20.0</v>
      </c>
      <c r="G57" s="12">
        <v>121.0</v>
      </c>
      <c r="H57" s="12"/>
      <c r="I57" s="12"/>
      <c r="J57" s="12"/>
      <c r="K57" s="12">
        <v>10.0</v>
      </c>
      <c r="L57" s="12">
        <v>20.0</v>
      </c>
      <c r="M57" s="12"/>
      <c r="N57" s="12"/>
      <c r="O57" s="12">
        <v>1.0</v>
      </c>
      <c r="P57" s="12">
        <v>1.0</v>
      </c>
      <c r="Q57" s="18" t="s">
        <v>331</v>
      </c>
      <c r="R57" s="28" t="s">
        <v>1728</v>
      </c>
      <c r="S57" s="19" t="s">
        <v>1775</v>
      </c>
      <c r="T57" s="11"/>
      <c r="U57" s="11"/>
      <c r="V57" s="11"/>
      <c r="W57" s="11"/>
      <c r="X57" s="11"/>
    </row>
    <row r="58">
      <c r="A58" s="21"/>
      <c r="B58" s="12" t="s">
        <v>1351</v>
      </c>
      <c r="C58" s="12" t="s">
        <v>1905</v>
      </c>
      <c r="D58" s="20">
        <f t="shared" si="5"/>
        <v>108.94</v>
      </c>
      <c r="E58" s="12">
        <v>28.0</v>
      </c>
      <c r="F58" s="12">
        <v>29.0</v>
      </c>
      <c r="G58" s="12">
        <v>42.0</v>
      </c>
      <c r="H58" s="12">
        <v>19.0</v>
      </c>
      <c r="I58" s="12"/>
      <c r="J58" s="12"/>
      <c r="K58" s="12"/>
      <c r="L58" s="12">
        <v>29.0</v>
      </c>
      <c r="M58" s="12"/>
      <c r="N58" s="12"/>
      <c r="O58" s="12">
        <v>1.0</v>
      </c>
      <c r="P58" s="12">
        <v>2.0</v>
      </c>
      <c r="Q58" s="18" t="s">
        <v>1688</v>
      </c>
      <c r="R58" s="18" t="s">
        <v>76</v>
      </c>
      <c r="S58" s="19" t="s">
        <v>1353</v>
      </c>
      <c r="T58" s="11"/>
      <c r="U58" s="11"/>
      <c r="V58" s="11"/>
      <c r="W58" s="11"/>
      <c r="X58" s="11"/>
    </row>
    <row r="59">
      <c r="A59" s="21" t="s">
        <v>43</v>
      </c>
      <c r="B59" s="12" t="s">
        <v>2596</v>
      </c>
      <c r="C59" s="12" t="s">
        <v>45</v>
      </c>
      <c r="D59" s="20">
        <f t="shared" si="5"/>
        <v>108.73</v>
      </c>
      <c r="E59" s="12">
        <v>45.0</v>
      </c>
      <c r="F59" s="12">
        <v>31.0</v>
      </c>
      <c r="G59" s="12">
        <v>42.0</v>
      </c>
      <c r="H59" s="12">
        <v>30.0</v>
      </c>
      <c r="I59" s="12"/>
      <c r="J59" s="12"/>
      <c r="K59" s="12"/>
      <c r="L59" s="12"/>
      <c r="M59" s="12"/>
      <c r="N59" s="12">
        <v>2.0</v>
      </c>
      <c r="O59" s="12">
        <v>1.0</v>
      </c>
      <c r="P59" s="12"/>
      <c r="Q59" s="18" t="s">
        <v>180</v>
      </c>
      <c r="R59" s="18" t="s">
        <v>1214</v>
      </c>
      <c r="S59" s="19" t="s">
        <v>2597</v>
      </c>
      <c r="T59" s="11"/>
      <c r="U59" s="11"/>
      <c r="V59" s="11"/>
      <c r="W59" s="11"/>
      <c r="X59" s="11"/>
    </row>
    <row r="60">
      <c r="A60" s="21" t="s">
        <v>46</v>
      </c>
      <c r="B60" s="30" t="s">
        <v>1777</v>
      </c>
      <c r="C60" s="12" t="s">
        <v>130</v>
      </c>
      <c r="D60" s="20">
        <f t="shared" si="5"/>
        <v>103.66</v>
      </c>
      <c r="E60" s="12">
        <v>12.0</v>
      </c>
      <c r="F60" s="12">
        <v>26.0</v>
      </c>
      <c r="G60" s="12">
        <v>57.0</v>
      </c>
      <c r="H60" s="12"/>
      <c r="I60" s="12"/>
      <c r="J60" s="12"/>
      <c r="K60" s="12"/>
      <c r="L60" s="12">
        <v>26.0</v>
      </c>
      <c r="M60" s="12"/>
      <c r="N60" s="12">
        <v>1.0</v>
      </c>
      <c r="O60" s="12">
        <v>1.0</v>
      </c>
      <c r="P60" s="12">
        <v>1.0</v>
      </c>
      <c r="Q60" s="18" t="s">
        <v>31</v>
      </c>
      <c r="R60" s="18"/>
      <c r="S60" s="19" t="s">
        <v>1779</v>
      </c>
      <c r="T60" s="11"/>
      <c r="U60" s="11"/>
      <c r="V60" s="11"/>
      <c r="W60" s="11"/>
      <c r="X60" s="11"/>
    </row>
    <row r="61">
      <c r="A61" s="21" t="s">
        <v>46</v>
      </c>
      <c r="B61" s="12" t="s">
        <v>1916</v>
      </c>
      <c r="C61" s="12" t="s">
        <v>48</v>
      </c>
      <c r="D61" s="20">
        <f t="shared" si="5"/>
        <v>90.42</v>
      </c>
      <c r="E61" s="12">
        <v>16.0</v>
      </c>
      <c r="F61" s="12">
        <v>17.0</v>
      </c>
      <c r="G61" s="12">
        <v>55.0</v>
      </c>
      <c r="H61" s="12"/>
      <c r="I61" s="12"/>
      <c r="J61" s="12"/>
      <c r="K61" s="12"/>
      <c r="L61" s="12">
        <v>14.0</v>
      </c>
      <c r="M61" s="12"/>
      <c r="N61" s="12">
        <v>1.0</v>
      </c>
      <c r="O61" s="12">
        <v>1.0</v>
      </c>
      <c r="P61" s="12">
        <v>1.0</v>
      </c>
      <c r="Q61" s="18" t="s">
        <v>1177</v>
      </c>
      <c r="R61" s="18"/>
      <c r="S61" s="19" t="s">
        <v>1919</v>
      </c>
      <c r="T61" s="11"/>
      <c r="U61" s="11"/>
      <c r="V61" s="11"/>
      <c r="W61" s="11"/>
      <c r="X61" s="11"/>
    </row>
    <row r="62">
      <c r="A62" s="21"/>
      <c r="B62" s="12" t="s">
        <v>1898</v>
      </c>
      <c r="C62" s="12" t="s">
        <v>1043</v>
      </c>
      <c r="D62" s="20">
        <f t="shared" si="5"/>
        <v>87.47</v>
      </c>
      <c r="E62" s="12">
        <v>25.0</v>
      </c>
      <c r="F62" s="12">
        <v>32.0</v>
      </c>
      <c r="G62" s="12">
        <v>75.0</v>
      </c>
      <c r="H62" s="12"/>
      <c r="I62" s="12"/>
      <c r="J62" s="12"/>
      <c r="K62" s="12">
        <v>7.0</v>
      </c>
      <c r="L62" s="12">
        <v>18.0</v>
      </c>
      <c r="M62" s="12"/>
      <c r="N62" s="12"/>
      <c r="O62" s="12"/>
      <c r="P62" s="12"/>
      <c r="Q62" s="18"/>
      <c r="R62" s="18"/>
      <c r="S62" s="19" t="s">
        <v>1899</v>
      </c>
      <c r="T62" s="11"/>
      <c r="U62" s="11"/>
      <c r="V62" s="11"/>
      <c r="W62" s="11"/>
      <c r="X62" s="11"/>
    </row>
    <row r="63">
      <c r="A63" s="11"/>
      <c r="B63" s="30" t="s">
        <v>1781</v>
      </c>
      <c r="C63" s="12" t="s">
        <v>442</v>
      </c>
      <c r="D63" s="20">
        <f t="shared" si="5"/>
        <v>87.39</v>
      </c>
      <c r="E63" s="12">
        <v>25.0</v>
      </c>
      <c r="F63" s="12">
        <v>33.0</v>
      </c>
      <c r="G63" s="12">
        <v>73.0</v>
      </c>
      <c r="H63" s="12"/>
      <c r="I63" s="12"/>
      <c r="J63" s="12"/>
      <c r="K63" s="12">
        <v>7.0</v>
      </c>
      <c r="L63" s="12">
        <v>18.0</v>
      </c>
      <c r="M63" s="12"/>
      <c r="N63" s="12"/>
      <c r="O63" s="12"/>
      <c r="P63" s="12"/>
      <c r="Q63" s="18"/>
      <c r="R63" s="18"/>
      <c r="S63" s="19" t="s">
        <v>1782</v>
      </c>
      <c r="T63" s="11"/>
      <c r="U63" s="11"/>
      <c r="V63" s="11"/>
      <c r="W63" s="11"/>
      <c r="X63" s="11"/>
    </row>
    <row r="64">
      <c r="A64" s="11"/>
      <c r="B64" s="30" t="s">
        <v>2283</v>
      </c>
      <c r="C64" s="12" t="s">
        <v>130</v>
      </c>
      <c r="D64" s="20">
        <f t="shared" si="5"/>
        <v>80.52</v>
      </c>
      <c r="E64" s="12">
        <v>28.0</v>
      </c>
      <c r="F64" s="12">
        <v>30.0</v>
      </c>
      <c r="G64" s="12">
        <v>68.0</v>
      </c>
      <c r="H64" s="12"/>
      <c r="I64" s="12"/>
      <c r="J64" s="12"/>
      <c r="K64" s="12">
        <v>10.0</v>
      </c>
      <c r="L64" s="12"/>
      <c r="M64" s="12"/>
      <c r="N64" s="12"/>
      <c r="O64" s="12"/>
      <c r="P64" s="12"/>
      <c r="Q64" s="18"/>
      <c r="R64" s="18"/>
      <c r="S64" s="19" t="s">
        <v>2284</v>
      </c>
      <c r="T64" s="11"/>
      <c r="U64" s="11"/>
      <c r="V64" s="11"/>
      <c r="W64" s="11"/>
      <c r="X64" s="11"/>
    </row>
    <row r="65">
      <c r="A65" s="11"/>
      <c r="B65" s="30" t="s">
        <v>2273</v>
      </c>
      <c r="C65" s="12" t="s">
        <v>1237</v>
      </c>
      <c r="D65" s="20">
        <f t="shared" si="5"/>
        <v>79.99</v>
      </c>
      <c r="E65" s="12">
        <v>31.0</v>
      </c>
      <c r="F65" s="12">
        <v>21.0</v>
      </c>
      <c r="G65" s="12">
        <v>88.0</v>
      </c>
      <c r="H65" s="12"/>
      <c r="I65" s="12"/>
      <c r="J65" s="12"/>
      <c r="K65" s="12">
        <v>8.0</v>
      </c>
      <c r="L65" s="12"/>
      <c r="M65" s="12"/>
      <c r="N65" s="12"/>
      <c r="O65" s="12"/>
      <c r="P65" s="12"/>
      <c r="Q65" s="18"/>
      <c r="R65" s="18"/>
      <c r="S65" s="19" t="s">
        <v>2275</v>
      </c>
      <c r="T65" s="11"/>
      <c r="U65" s="11"/>
      <c r="V65" s="11"/>
      <c r="W65" s="11"/>
      <c r="X65" s="11"/>
    </row>
    <row r="66">
      <c r="A66" s="21"/>
      <c r="B66" s="12" t="s">
        <v>2603</v>
      </c>
      <c r="C66" s="12" t="s">
        <v>1001</v>
      </c>
      <c r="D66" s="20">
        <f t="shared" si="5"/>
        <v>77.12</v>
      </c>
      <c r="E66" s="12">
        <v>40.0</v>
      </c>
      <c r="F66" s="12">
        <v>28.0</v>
      </c>
      <c r="G66" s="12">
        <v>62.0</v>
      </c>
      <c r="H66" s="12"/>
      <c r="I66" s="12"/>
      <c r="J66" s="12"/>
      <c r="K66" s="12">
        <v>11.0</v>
      </c>
      <c r="L66" s="12"/>
      <c r="M66" s="12"/>
      <c r="N66" s="12"/>
      <c r="O66" s="12"/>
      <c r="P66" s="12"/>
      <c r="Q66" s="18"/>
      <c r="R66" s="18"/>
      <c r="S66" s="19" t="s">
        <v>2604</v>
      </c>
      <c r="T66" s="11"/>
      <c r="U66" s="11"/>
      <c r="V66" s="11"/>
      <c r="W66" s="11"/>
      <c r="X66" s="11"/>
    </row>
    <row r="67">
      <c r="A67" s="11"/>
      <c r="B67" s="30" t="s">
        <v>2271</v>
      </c>
      <c r="C67" s="12" t="s">
        <v>425</v>
      </c>
      <c r="D67" s="20">
        <f t="shared" si="5"/>
        <v>69.52</v>
      </c>
      <c r="E67" s="12"/>
      <c r="F67" s="12"/>
      <c r="G67" s="12">
        <v>92.0</v>
      </c>
      <c r="H67" s="12"/>
      <c r="I67" s="12"/>
      <c r="J67" s="12"/>
      <c r="K67" s="12">
        <v>16.0</v>
      </c>
      <c r="L67" s="12"/>
      <c r="M67" s="12"/>
      <c r="N67" s="12"/>
      <c r="O67" s="12"/>
      <c r="P67" s="12"/>
      <c r="Q67" s="18"/>
      <c r="R67" s="18"/>
      <c r="S67" s="19" t="s">
        <v>2272</v>
      </c>
      <c r="T67" s="11"/>
      <c r="U67" s="11"/>
      <c r="V67" s="11"/>
      <c r="W67" s="11"/>
      <c r="X67" s="11"/>
    </row>
    <row r="68">
      <c r="A68" s="21"/>
      <c r="B68" s="12" t="s">
        <v>1908</v>
      </c>
      <c r="C68" s="12" t="s">
        <v>193</v>
      </c>
      <c r="D68" s="20">
        <f t="shared" si="5"/>
        <v>68.75</v>
      </c>
      <c r="E68" s="12">
        <v>27.0</v>
      </c>
      <c r="F68" s="12">
        <v>25.0</v>
      </c>
      <c r="G68" s="12">
        <v>64.0</v>
      </c>
      <c r="H68" s="12"/>
      <c r="I68" s="12"/>
      <c r="J68" s="12"/>
      <c r="K68" s="12"/>
      <c r="L68" s="12">
        <v>28.0</v>
      </c>
      <c r="M68" s="12"/>
      <c r="N68" s="12"/>
      <c r="O68" s="12"/>
      <c r="P68" s="12"/>
      <c r="Q68" s="18"/>
      <c r="R68" s="18"/>
      <c r="S68" s="19" t="s">
        <v>1911</v>
      </c>
      <c r="T68" s="11"/>
      <c r="U68" s="11"/>
      <c r="V68" s="11"/>
      <c r="W68" s="11"/>
      <c r="X68" s="11"/>
    </row>
    <row r="69">
      <c r="A69" s="2" t="s">
        <v>214</v>
      </c>
      <c r="B69" s="11"/>
      <c r="C69" s="11"/>
      <c r="D69" s="20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3"/>
      <c r="R69" s="13"/>
      <c r="S69" s="22"/>
      <c r="T69" s="11"/>
      <c r="U69" s="11"/>
      <c r="V69" s="11"/>
      <c r="W69" s="11"/>
      <c r="X69" s="11"/>
    </row>
    <row r="70">
      <c r="A70" s="11"/>
      <c r="B70" s="12" t="s">
        <v>1387</v>
      </c>
      <c r="C70" s="12" t="s">
        <v>1905</v>
      </c>
      <c r="D70" s="20">
        <f t="shared" ref="D70:D81" si="6">ROUND((E70*0.05)+(F70*1)+(G70*0.54)+(H70*0.46)+(I70*0.39)+(J70*0)+(K70*1.24)+(L70*0.28)+(M70*90.8)+(N70*13)+(O70*13)+(P70*13), 2)</f>
        <v>57.16</v>
      </c>
      <c r="E70" s="12">
        <v>22.0</v>
      </c>
      <c r="F70" s="12">
        <v>17.0</v>
      </c>
      <c r="G70" s="12">
        <v>31.0</v>
      </c>
      <c r="H70" s="12">
        <v>16.0</v>
      </c>
      <c r="I70" s="12"/>
      <c r="J70" s="12"/>
      <c r="K70" s="12"/>
      <c r="L70" s="12">
        <v>7.0</v>
      </c>
      <c r="M70" s="12"/>
      <c r="N70" s="12"/>
      <c r="O70" s="12">
        <v>1.0</v>
      </c>
      <c r="P70" s="12"/>
      <c r="Q70" s="18" t="s">
        <v>1388</v>
      </c>
      <c r="R70" s="28" t="s">
        <v>76</v>
      </c>
      <c r="S70" s="31" t="s">
        <v>1390</v>
      </c>
      <c r="T70" s="12"/>
      <c r="U70" s="11"/>
      <c r="V70" s="11"/>
      <c r="W70" s="11"/>
      <c r="X70" s="11"/>
      <c r="Y70" s="11"/>
    </row>
    <row r="71">
      <c r="A71" s="11"/>
      <c r="B71" s="12" t="s">
        <v>2613</v>
      </c>
      <c r="C71" s="12" t="s">
        <v>425</v>
      </c>
      <c r="D71" s="20">
        <f t="shared" si="6"/>
        <v>53.66</v>
      </c>
      <c r="E71" s="12">
        <v>12.0</v>
      </c>
      <c r="F71" s="12">
        <v>14.0</v>
      </c>
      <c r="G71" s="12">
        <v>57.0</v>
      </c>
      <c r="H71" s="12">
        <v>18.0</v>
      </c>
      <c r="I71" s="12"/>
      <c r="J71" s="12"/>
      <c r="K71" s="12"/>
      <c r="L71" s="12"/>
      <c r="M71" s="12"/>
      <c r="N71" s="12"/>
      <c r="O71" s="12"/>
      <c r="P71" s="12"/>
      <c r="Q71" s="18"/>
      <c r="R71" s="28"/>
      <c r="S71" s="31" t="s">
        <v>2615</v>
      </c>
      <c r="T71" s="12"/>
      <c r="U71" s="11"/>
      <c r="V71" s="11"/>
      <c r="W71" s="11"/>
      <c r="X71" s="11"/>
      <c r="Y71" s="11"/>
    </row>
    <row r="72">
      <c r="A72" s="11"/>
      <c r="B72" s="12" t="s">
        <v>1788</v>
      </c>
      <c r="C72" s="12" t="s">
        <v>473</v>
      </c>
      <c r="D72" s="20">
        <f t="shared" si="6"/>
        <v>50.78</v>
      </c>
      <c r="E72" s="12">
        <v>18.0</v>
      </c>
      <c r="F72" s="12">
        <v>20.0</v>
      </c>
      <c r="G72" s="12">
        <v>46.0</v>
      </c>
      <c r="H72" s="12"/>
      <c r="I72" s="12"/>
      <c r="J72" s="12"/>
      <c r="K72" s="12"/>
      <c r="L72" s="12">
        <v>18.0</v>
      </c>
      <c r="M72" s="12"/>
      <c r="N72" s="12"/>
      <c r="O72" s="12"/>
      <c r="P72" s="12"/>
      <c r="Q72" s="18"/>
      <c r="R72" s="23"/>
      <c r="S72" s="19" t="s">
        <v>1789</v>
      </c>
      <c r="T72" s="12"/>
      <c r="U72" s="11"/>
      <c r="V72" s="11"/>
      <c r="W72" s="11"/>
      <c r="X72" s="11"/>
      <c r="Y72" s="11"/>
    </row>
    <row r="73">
      <c r="A73" s="11"/>
      <c r="B73" s="12" t="s">
        <v>2620</v>
      </c>
      <c r="C73" s="12" t="s">
        <v>921</v>
      </c>
      <c r="D73" s="20">
        <f t="shared" si="6"/>
        <v>49.24</v>
      </c>
      <c r="E73" s="12"/>
      <c r="F73" s="12">
        <v>16.0</v>
      </c>
      <c r="G73" s="12">
        <v>35.0</v>
      </c>
      <c r="H73" s="12">
        <v>15.0</v>
      </c>
      <c r="I73" s="12"/>
      <c r="J73" s="12"/>
      <c r="K73" s="12">
        <v>6.0</v>
      </c>
      <c r="L73" s="12"/>
      <c r="M73" s="12"/>
      <c r="N73" s="12"/>
      <c r="O73" s="12"/>
      <c r="P73" s="12"/>
      <c r="Q73" s="18"/>
      <c r="R73" s="28"/>
      <c r="S73" s="31" t="s">
        <v>2621</v>
      </c>
      <c r="T73" s="12"/>
      <c r="U73" s="11"/>
      <c r="V73" s="11"/>
      <c r="W73" s="11"/>
      <c r="X73" s="11"/>
      <c r="Y73" s="11"/>
    </row>
    <row r="74">
      <c r="A74" s="11"/>
      <c r="B74" s="12" t="s">
        <v>1790</v>
      </c>
      <c r="C74" s="12" t="s">
        <v>1791</v>
      </c>
      <c r="D74" s="20">
        <f t="shared" si="6"/>
        <v>47.76</v>
      </c>
      <c r="E74" s="12">
        <v>24.0</v>
      </c>
      <c r="F74" s="12">
        <v>12.0</v>
      </c>
      <c r="G74" s="12">
        <v>64.0</v>
      </c>
      <c r="H74" s="12"/>
      <c r="I74" s="12"/>
      <c r="J74" s="12"/>
      <c r="K74" s="12"/>
      <c r="L74" s="12"/>
      <c r="M74" s="12"/>
      <c r="N74" s="12"/>
      <c r="O74" s="12"/>
      <c r="P74" s="12"/>
      <c r="Q74" s="18"/>
      <c r="R74" s="23"/>
      <c r="S74" s="19" t="s">
        <v>1793</v>
      </c>
      <c r="T74" s="12"/>
      <c r="U74" s="11"/>
      <c r="V74" s="11"/>
      <c r="W74" s="11"/>
      <c r="X74" s="11"/>
      <c r="Y74" s="11"/>
    </row>
    <row r="75">
      <c r="A75" s="11"/>
      <c r="B75" s="12" t="s">
        <v>2296</v>
      </c>
      <c r="C75" s="12" t="s">
        <v>64</v>
      </c>
      <c r="D75" s="20">
        <f t="shared" si="6"/>
        <v>46.17</v>
      </c>
      <c r="E75" s="12">
        <v>15.0</v>
      </c>
      <c r="F75" s="12">
        <v>18.0</v>
      </c>
      <c r="G75" s="12">
        <v>37.0</v>
      </c>
      <c r="H75" s="12"/>
      <c r="I75" s="12"/>
      <c r="J75" s="12"/>
      <c r="K75" s="12">
        <v>6.0</v>
      </c>
      <c r="L75" s="12"/>
      <c r="M75" s="12"/>
      <c r="N75" s="12"/>
      <c r="O75" s="12"/>
      <c r="P75" s="12"/>
      <c r="Q75" s="18"/>
      <c r="R75" s="28"/>
      <c r="S75" s="31" t="s">
        <v>2299</v>
      </c>
      <c r="T75" s="12"/>
      <c r="U75" s="11"/>
      <c r="V75" s="11"/>
      <c r="W75" s="11"/>
      <c r="X75" s="11"/>
      <c r="Y75" s="11"/>
    </row>
    <row r="76">
      <c r="A76" s="11"/>
      <c r="B76" s="12" t="s">
        <v>1944</v>
      </c>
      <c r="C76" s="12" t="s">
        <v>342</v>
      </c>
      <c r="D76" s="20">
        <f t="shared" si="6"/>
        <v>40.39</v>
      </c>
      <c r="E76" s="12">
        <v>13.0</v>
      </c>
      <c r="F76" s="12">
        <v>15.0</v>
      </c>
      <c r="G76" s="12">
        <v>37.0</v>
      </c>
      <c r="H76" s="12"/>
      <c r="I76" s="12"/>
      <c r="J76" s="12"/>
      <c r="K76" s="12"/>
      <c r="L76" s="12">
        <v>17.0</v>
      </c>
      <c r="M76" s="12"/>
      <c r="N76" s="12"/>
      <c r="O76" s="12"/>
      <c r="P76" s="12"/>
      <c r="Q76" s="18"/>
      <c r="R76" s="23"/>
      <c r="S76" s="19" t="s">
        <v>1945</v>
      </c>
      <c r="T76" s="12"/>
      <c r="U76" s="11"/>
      <c r="V76" s="11"/>
      <c r="W76" s="11"/>
      <c r="X76" s="11"/>
      <c r="Y76" s="11"/>
    </row>
    <row r="77">
      <c r="A77" s="11"/>
      <c r="B77" s="12" t="s">
        <v>765</v>
      </c>
      <c r="C77" s="12" t="s">
        <v>661</v>
      </c>
      <c r="D77" s="20">
        <f t="shared" si="6"/>
        <v>40.09</v>
      </c>
      <c r="E77" s="12">
        <v>15.0</v>
      </c>
      <c r="F77" s="12">
        <v>15.0</v>
      </c>
      <c r="G77" s="12">
        <v>21.0</v>
      </c>
      <c r="H77" s="12"/>
      <c r="I77" s="12"/>
      <c r="J77" s="12"/>
      <c r="K77" s="12"/>
      <c r="L77" s="12"/>
      <c r="M77" s="12"/>
      <c r="N77" s="12">
        <v>1.0</v>
      </c>
      <c r="O77" s="12"/>
      <c r="P77" s="12"/>
      <c r="Q77" s="18" t="s">
        <v>768</v>
      </c>
      <c r="R77" s="23"/>
      <c r="S77" s="19" t="s">
        <v>769</v>
      </c>
      <c r="T77" s="12"/>
      <c r="U77" s="11"/>
      <c r="V77" s="11"/>
      <c r="W77" s="11"/>
      <c r="X77" s="11"/>
      <c r="Y77" s="11"/>
    </row>
    <row r="78">
      <c r="B78" s="12" t="s">
        <v>1796</v>
      </c>
      <c r="C78" s="12" t="s">
        <v>1797</v>
      </c>
      <c r="D78" s="20">
        <f t="shared" si="6"/>
        <v>37.42</v>
      </c>
      <c r="E78" s="12">
        <v>12.0</v>
      </c>
      <c r="F78" s="12">
        <v>15.0</v>
      </c>
      <c r="G78" s="12">
        <v>29.0</v>
      </c>
      <c r="H78" s="12"/>
      <c r="I78" s="12"/>
      <c r="J78" s="12"/>
      <c r="K78" s="12"/>
      <c r="L78" s="12">
        <v>22.0</v>
      </c>
      <c r="M78" s="12"/>
      <c r="N78" s="12"/>
      <c r="O78" s="12"/>
      <c r="P78" s="12"/>
      <c r="Q78" s="18"/>
      <c r="R78" s="23"/>
      <c r="S78" s="19" t="s">
        <v>1798</v>
      </c>
      <c r="T78" s="12"/>
      <c r="U78" s="11"/>
      <c r="V78" s="11"/>
      <c r="W78" s="11"/>
      <c r="X78" s="11"/>
      <c r="Y78" s="11"/>
    </row>
    <row r="79">
      <c r="A79" s="11"/>
      <c r="B79" s="12" t="s">
        <v>1800</v>
      </c>
      <c r="C79" s="12" t="s">
        <v>1801</v>
      </c>
      <c r="D79" s="20">
        <f t="shared" si="6"/>
        <v>33.25</v>
      </c>
      <c r="E79" s="12">
        <v>19.0</v>
      </c>
      <c r="F79" s="12">
        <v>13.0</v>
      </c>
      <c r="G79" s="12">
        <v>29.0</v>
      </c>
      <c r="H79" s="12"/>
      <c r="I79" s="12"/>
      <c r="J79" s="12"/>
      <c r="K79" s="12"/>
      <c r="L79" s="12">
        <v>13.0</v>
      </c>
      <c r="M79" s="12"/>
      <c r="N79" s="12"/>
      <c r="O79" s="12"/>
      <c r="P79" s="12"/>
      <c r="Q79" s="18"/>
      <c r="R79" s="28"/>
      <c r="S79" s="19" t="s">
        <v>1802</v>
      </c>
      <c r="T79" s="12"/>
      <c r="U79" s="11"/>
      <c r="V79" s="11"/>
      <c r="W79" s="11"/>
      <c r="X79" s="11"/>
      <c r="Y79" s="11"/>
    </row>
    <row r="80">
      <c r="A80" s="11"/>
      <c r="B80" s="12" t="s">
        <v>2258</v>
      </c>
      <c r="C80" s="12" t="s">
        <v>2631</v>
      </c>
      <c r="D80" s="20">
        <f t="shared" si="6"/>
        <v>21.69</v>
      </c>
      <c r="E80" s="12">
        <v>21.0</v>
      </c>
      <c r="F80" s="12">
        <v>12.0</v>
      </c>
      <c r="G80" s="12">
        <v>16.0</v>
      </c>
      <c r="H80" s="12"/>
      <c r="I80" s="12"/>
      <c r="J80" s="12"/>
      <c r="K80" s="12"/>
      <c r="L80" s="12"/>
      <c r="M80" s="12"/>
      <c r="N80" s="12"/>
      <c r="O80" s="12"/>
      <c r="P80" s="12"/>
      <c r="Q80" s="18"/>
      <c r="R80" s="28"/>
      <c r="S80" s="31" t="s">
        <v>2260</v>
      </c>
      <c r="T80" s="12"/>
      <c r="U80" s="11"/>
      <c r="V80" s="11"/>
      <c r="W80" s="11"/>
      <c r="X80" s="11"/>
      <c r="Y80" s="11"/>
    </row>
    <row r="81">
      <c r="A81" s="11"/>
      <c r="B81" s="12" t="s">
        <v>2634</v>
      </c>
      <c r="C81" s="12" t="s">
        <v>1485</v>
      </c>
      <c r="D81" s="20">
        <f t="shared" si="6"/>
        <v>20.76</v>
      </c>
      <c r="E81" s="12">
        <v>16.0</v>
      </c>
      <c r="F81" s="12">
        <v>15.0</v>
      </c>
      <c r="G81" s="12"/>
      <c r="H81" s="12"/>
      <c r="I81" s="12"/>
      <c r="J81" s="12"/>
      <c r="K81" s="12">
        <v>4.0</v>
      </c>
      <c r="L81" s="12"/>
      <c r="M81" s="12"/>
      <c r="N81" s="12"/>
      <c r="O81" s="12"/>
      <c r="P81" s="12"/>
      <c r="Q81" s="18"/>
      <c r="R81" s="28"/>
      <c r="S81" s="31" t="s">
        <v>2635</v>
      </c>
      <c r="T81" s="12"/>
      <c r="U81" s="11"/>
      <c r="V81" s="11"/>
      <c r="W81" s="11"/>
      <c r="X81" s="11"/>
      <c r="Y81" s="11"/>
    </row>
    <row r="82">
      <c r="A82" s="2" t="s">
        <v>232</v>
      </c>
      <c r="B82" s="11"/>
      <c r="C82" s="11"/>
      <c r="D82" s="20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3"/>
      <c r="R82" s="13"/>
      <c r="S82" s="22"/>
      <c r="T82" s="11"/>
      <c r="U82" s="11"/>
      <c r="V82" s="11"/>
      <c r="W82" s="11"/>
      <c r="X82" s="11"/>
    </row>
    <row r="83">
      <c r="A83" s="20"/>
      <c r="B83" s="12" t="s">
        <v>1815</v>
      </c>
      <c r="C83" s="12" t="s">
        <v>1816</v>
      </c>
      <c r="D83" s="20">
        <f t="shared" ref="D83:D93" si="7">ROUND((E83*0.05)+(F83*1)+(G83*0.54)+(H83*0.46)+(I83*0.39)+(J83*0)+(K83*1.24)+(L83*0.28)+(M83*90.8)+(N83*13)+(O83*13)+(P83*13), 2)</f>
        <v>66.6</v>
      </c>
      <c r="E83" s="12">
        <v>10.0</v>
      </c>
      <c r="F83" s="12">
        <v>20.0</v>
      </c>
      <c r="G83" s="12">
        <v>31.0</v>
      </c>
      <c r="H83" s="12"/>
      <c r="I83" s="12"/>
      <c r="J83" s="12"/>
      <c r="K83" s="12"/>
      <c r="L83" s="12">
        <v>12.0</v>
      </c>
      <c r="M83" s="12"/>
      <c r="N83" s="12">
        <v>1.0</v>
      </c>
      <c r="O83" s="12"/>
      <c r="P83" s="12">
        <v>1.0</v>
      </c>
      <c r="Q83" s="18" t="s">
        <v>1817</v>
      </c>
      <c r="R83" s="18"/>
      <c r="S83" s="19" t="s">
        <v>1818</v>
      </c>
      <c r="T83" s="11"/>
      <c r="U83" s="11"/>
      <c r="V83" s="11"/>
      <c r="W83" s="11"/>
      <c r="X83" s="11"/>
    </row>
    <row r="84">
      <c r="A84" s="21"/>
      <c r="B84" s="12" t="s">
        <v>1967</v>
      </c>
      <c r="C84" s="12" t="s">
        <v>512</v>
      </c>
      <c r="D84" s="20">
        <f t="shared" si="7"/>
        <v>66.54</v>
      </c>
      <c r="E84" s="12">
        <v>16.0</v>
      </c>
      <c r="F84" s="12">
        <v>18.0</v>
      </c>
      <c r="G84" s="12">
        <v>77.0</v>
      </c>
      <c r="H84" s="12"/>
      <c r="I84" s="12"/>
      <c r="J84" s="12"/>
      <c r="K84" s="12"/>
      <c r="L84" s="12">
        <v>22.0</v>
      </c>
      <c r="M84" s="12"/>
      <c r="N84" s="12"/>
      <c r="O84" s="12"/>
      <c r="P84" s="12"/>
      <c r="Q84" s="18"/>
      <c r="R84" s="18"/>
      <c r="S84" s="19" t="s">
        <v>1969</v>
      </c>
      <c r="T84" s="11"/>
      <c r="U84" s="11"/>
      <c r="V84" s="11"/>
      <c r="W84" s="11"/>
      <c r="X84" s="11"/>
    </row>
    <row r="85">
      <c r="A85" s="20"/>
      <c r="B85" s="12" t="s">
        <v>1813</v>
      </c>
      <c r="C85" s="12" t="s">
        <v>996</v>
      </c>
      <c r="D85" s="20">
        <f t="shared" si="7"/>
        <v>65.53</v>
      </c>
      <c r="E85" s="12">
        <v>23.0</v>
      </c>
      <c r="F85" s="12">
        <v>26.0</v>
      </c>
      <c r="G85" s="12">
        <v>55.0</v>
      </c>
      <c r="H85" s="12"/>
      <c r="I85" s="12"/>
      <c r="J85" s="12"/>
      <c r="K85" s="12">
        <v>7.0</v>
      </c>
      <c r="L85" s="12"/>
      <c r="M85" s="12"/>
      <c r="N85" s="12"/>
      <c r="O85" s="12"/>
      <c r="P85" s="12"/>
      <c r="Q85" s="18"/>
      <c r="R85" s="18"/>
      <c r="S85" s="19" t="s">
        <v>1814</v>
      </c>
      <c r="T85" s="12"/>
      <c r="U85" s="11"/>
      <c r="V85" s="11"/>
      <c r="W85" s="11"/>
      <c r="X85" s="11"/>
      <c r="Y85" s="11"/>
    </row>
    <row r="86">
      <c r="A86" s="20" t="s">
        <v>43</v>
      </c>
      <c r="B86" s="12" t="s">
        <v>2644</v>
      </c>
      <c r="C86" s="12" t="s">
        <v>45</v>
      </c>
      <c r="D86" s="20">
        <f t="shared" si="7"/>
        <v>65.36</v>
      </c>
      <c r="E86" s="12">
        <v>34.0</v>
      </c>
      <c r="F86" s="12">
        <v>24.0</v>
      </c>
      <c r="G86" s="12">
        <v>53.0</v>
      </c>
      <c r="H86" s="12">
        <v>24.0</v>
      </c>
      <c r="I86" s="12"/>
      <c r="J86" s="12"/>
      <c r="K86" s="12"/>
      <c r="L86" s="12"/>
      <c r="M86" s="12"/>
      <c r="N86" s="12"/>
      <c r="O86" s="12"/>
      <c r="P86" s="12"/>
      <c r="Q86" s="18"/>
      <c r="R86" s="18" t="s">
        <v>2645</v>
      </c>
      <c r="S86" s="19" t="s">
        <v>2646</v>
      </c>
      <c r="T86" s="11"/>
      <c r="U86" s="11"/>
      <c r="V86" s="11"/>
      <c r="W86" s="11"/>
      <c r="X86" s="11"/>
    </row>
    <row r="87">
      <c r="A87" s="20"/>
      <c r="B87" s="12" t="s">
        <v>2318</v>
      </c>
      <c r="C87" s="12" t="s">
        <v>202</v>
      </c>
      <c r="D87" s="20">
        <f t="shared" si="7"/>
        <v>64.58</v>
      </c>
      <c r="E87" s="12">
        <v>24.0</v>
      </c>
      <c r="F87" s="12">
        <v>25.0</v>
      </c>
      <c r="G87" s="12">
        <v>55.0</v>
      </c>
      <c r="H87" s="12"/>
      <c r="I87" s="12"/>
      <c r="J87" s="12"/>
      <c r="K87" s="12">
        <v>7.0</v>
      </c>
      <c r="L87" s="12"/>
      <c r="M87" s="12"/>
      <c r="N87" s="12"/>
      <c r="O87" s="12"/>
      <c r="P87" s="12"/>
      <c r="Q87" s="18"/>
      <c r="R87" s="18"/>
      <c r="S87" s="19" t="s">
        <v>2319</v>
      </c>
      <c r="T87" s="11"/>
      <c r="U87" s="11"/>
      <c r="V87" s="11"/>
      <c r="W87" s="11"/>
      <c r="X87" s="11"/>
    </row>
    <row r="88">
      <c r="A88" s="20"/>
      <c r="B88" s="12" t="s">
        <v>2647</v>
      </c>
      <c r="C88" s="12" t="s">
        <v>1043</v>
      </c>
      <c r="D88" s="20">
        <f t="shared" si="7"/>
        <v>64.13</v>
      </c>
      <c r="E88" s="12">
        <v>23.0</v>
      </c>
      <c r="F88" s="12">
        <v>25.0</v>
      </c>
      <c r="G88" s="12">
        <v>55.0</v>
      </c>
      <c r="H88" s="12">
        <v>18.0</v>
      </c>
      <c r="I88" s="12"/>
      <c r="J88" s="12"/>
      <c r="K88" s="12"/>
      <c r="L88" s="12"/>
      <c r="M88" s="12"/>
      <c r="N88" s="12"/>
      <c r="O88" s="12"/>
      <c r="P88" s="12"/>
      <c r="Q88" s="18"/>
      <c r="R88" s="18"/>
      <c r="S88" s="19" t="s">
        <v>2648</v>
      </c>
      <c r="T88" s="12"/>
      <c r="U88" s="11"/>
      <c r="V88" s="11"/>
      <c r="W88" s="11"/>
      <c r="X88" s="11"/>
      <c r="Y88" s="11"/>
    </row>
    <row r="89">
      <c r="A89" s="20"/>
      <c r="B89" s="12" t="s">
        <v>1982</v>
      </c>
      <c r="C89" s="12" t="s">
        <v>564</v>
      </c>
      <c r="D89" s="20">
        <f t="shared" si="7"/>
        <v>60.84</v>
      </c>
      <c r="E89" s="12">
        <v>22.0</v>
      </c>
      <c r="F89" s="12">
        <v>25.0</v>
      </c>
      <c r="G89" s="12">
        <v>55.0</v>
      </c>
      <c r="H89" s="12"/>
      <c r="I89" s="12"/>
      <c r="J89" s="12"/>
      <c r="K89" s="12"/>
      <c r="L89" s="12">
        <v>18.0</v>
      </c>
      <c r="M89" s="12"/>
      <c r="N89" s="12"/>
      <c r="O89" s="12"/>
      <c r="P89" s="12"/>
      <c r="Q89" s="18"/>
      <c r="R89" s="18"/>
      <c r="S89" s="19" t="s">
        <v>1985</v>
      </c>
      <c r="T89" s="11"/>
      <c r="U89" s="11"/>
      <c r="V89" s="11"/>
      <c r="W89" s="11"/>
      <c r="X89" s="11"/>
    </row>
    <row r="90">
      <c r="A90" s="20"/>
      <c r="B90" s="12" t="s">
        <v>1977</v>
      </c>
      <c r="C90" s="12" t="s">
        <v>1978</v>
      </c>
      <c r="D90" s="20">
        <f t="shared" si="7"/>
        <v>60.62</v>
      </c>
      <c r="E90" s="12"/>
      <c r="F90" s="12">
        <v>25.0</v>
      </c>
      <c r="G90" s="12">
        <v>53.0</v>
      </c>
      <c r="H90" s="12"/>
      <c r="I90" s="12"/>
      <c r="J90" s="12"/>
      <c r="K90" s="12"/>
      <c r="L90" s="12">
        <v>25.0</v>
      </c>
      <c r="M90" s="12"/>
      <c r="N90" s="12"/>
      <c r="O90" s="12"/>
      <c r="P90" s="12"/>
      <c r="Q90" s="18"/>
      <c r="R90" s="18"/>
      <c r="S90" s="19" t="s">
        <v>1979</v>
      </c>
      <c r="T90" s="11"/>
      <c r="U90" s="11"/>
      <c r="V90" s="11"/>
      <c r="W90" s="11"/>
      <c r="X90" s="11"/>
    </row>
    <row r="91">
      <c r="A91" s="20"/>
      <c r="B91" s="12" t="s">
        <v>2002</v>
      </c>
      <c r="C91" s="12" t="s">
        <v>2003</v>
      </c>
      <c r="D91" s="20">
        <f t="shared" si="7"/>
        <v>57.26</v>
      </c>
      <c r="E91" s="12"/>
      <c r="F91" s="12">
        <v>22.0</v>
      </c>
      <c r="G91" s="12">
        <v>57.0</v>
      </c>
      <c r="H91" s="12"/>
      <c r="I91" s="12"/>
      <c r="J91" s="12"/>
      <c r="K91" s="12"/>
      <c r="L91" s="12">
        <v>16.0</v>
      </c>
      <c r="M91" s="12"/>
      <c r="N91" s="12"/>
      <c r="O91" s="12"/>
      <c r="P91" s="12"/>
      <c r="Q91" s="18"/>
      <c r="R91" s="18"/>
      <c r="S91" s="19" t="s">
        <v>2004</v>
      </c>
      <c r="T91" s="11"/>
      <c r="U91" s="11"/>
      <c r="V91" s="11"/>
      <c r="W91" s="11"/>
      <c r="X91" s="11"/>
    </row>
    <row r="92">
      <c r="A92" s="21" t="s">
        <v>46</v>
      </c>
      <c r="B92" s="12" t="s">
        <v>1807</v>
      </c>
      <c r="C92" s="12" t="s">
        <v>463</v>
      </c>
      <c r="D92" s="20">
        <f t="shared" si="7"/>
        <v>55.77</v>
      </c>
      <c r="E92" s="12">
        <v>19.0</v>
      </c>
      <c r="F92" s="12">
        <v>20.0</v>
      </c>
      <c r="G92" s="12">
        <v>51.0</v>
      </c>
      <c r="H92" s="12"/>
      <c r="I92" s="12"/>
      <c r="J92" s="12"/>
      <c r="K92" s="12"/>
      <c r="L92" s="12">
        <v>26.0</v>
      </c>
      <c r="M92" s="12"/>
      <c r="N92" s="12"/>
      <c r="O92" s="12"/>
      <c r="P92" s="12"/>
      <c r="Q92" s="18"/>
      <c r="R92" s="18"/>
      <c r="S92" s="19" t="s">
        <v>1811</v>
      </c>
      <c r="T92" s="11"/>
      <c r="U92" s="11"/>
      <c r="V92" s="11"/>
      <c r="W92" s="11"/>
      <c r="X92" s="11"/>
    </row>
    <row r="93">
      <c r="B93" s="12" t="s">
        <v>1819</v>
      </c>
      <c r="C93" s="12" t="s">
        <v>1820</v>
      </c>
      <c r="D93" s="20">
        <f t="shared" si="7"/>
        <v>50.78</v>
      </c>
      <c r="E93" s="12">
        <v>18.0</v>
      </c>
      <c r="F93" s="12">
        <v>20.0</v>
      </c>
      <c r="G93" s="12">
        <v>46.0</v>
      </c>
      <c r="H93" s="12"/>
      <c r="I93" s="12"/>
      <c r="J93" s="12"/>
      <c r="K93" s="12"/>
      <c r="L93" s="12">
        <v>18.0</v>
      </c>
      <c r="M93" s="12"/>
      <c r="N93" s="12"/>
      <c r="O93" s="12"/>
      <c r="P93" s="12"/>
      <c r="Q93" s="18"/>
      <c r="R93" s="18"/>
      <c r="S93" s="19" t="s">
        <v>1822</v>
      </c>
      <c r="T93" s="11"/>
      <c r="U93" s="11"/>
      <c r="V93" s="11"/>
      <c r="W93" s="11"/>
      <c r="X93" s="11"/>
    </row>
    <row r="94">
      <c r="A94" s="2" t="s">
        <v>261</v>
      </c>
      <c r="B94" s="11"/>
      <c r="C94" s="11"/>
      <c r="D94" s="20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3"/>
      <c r="R94" s="13"/>
      <c r="S94" s="32"/>
      <c r="T94" s="11"/>
      <c r="U94" s="11"/>
      <c r="V94" s="11"/>
      <c r="W94" s="11"/>
      <c r="X94" s="11"/>
    </row>
    <row r="95">
      <c r="A95" s="11"/>
      <c r="B95" s="12" t="s">
        <v>1828</v>
      </c>
      <c r="C95" s="12" t="s">
        <v>1829</v>
      </c>
      <c r="D95" s="20">
        <f t="shared" ref="D95:D104" si="8">ROUND((E95*0.05)+(F95*1)+(G95*0.54)+(H95*0.46)+(I95*0.39)+(J95*0)+(K95*1.24)+(L95*0.28)+(M95*90.8)+(N95*13)+(O95*13)+(P95*13), 2)</f>
        <v>94.74</v>
      </c>
      <c r="E95" s="12"/>
      <c r="F95" s="12">
        <v>12.0</v>
      </c>
      <c r="G95" s="12">
        <v>81.0</v>
      </c>
      <c r="H95" s="12"/>
      <c r="I95" s="12"/>
      <c r="J95" s="12"/>
      <c r="K95" s="12">
        <v>8.0</v>
      </c>
      <c r="L95" s="12">
        <v>11.0</v>
      </c>
      <c r="M95" s="12"/>
      <c r="N95" s="12"/>
      <c r="O95" s="12">
        <v>1.0</v>
      </c>
      <c r="P95" s="12">
        <v>1.0</v>
      </c>
      <c r="Q95" s="18" t="s">
        <v>331</v>
      </c>
      <c r="R95" s="18" t="s">
        <v>1728</v>
      </c>
      <c r="S95" s="19" t="s">
        <v>1830</v>
      </c>
      <c r="T95" s="11"/>
      <c r="U95" s="11"/>
      <c r="V95" s="11"/>
      <c r="W95" s="11"/>
      <c r="X95" s="11"/>
    </row>
    <row r="96">
      <c r="A96" s="11"/>
      <c r="B96" s="12" t="s">
        <v>1425</v>
      </c>
      <c r="C96" s="12" t="s">
        <v>1905</v>
      </c>
      <c r="D96" s="20">
        <f t="shared" si="8"/>
        <v>79.65</v>
      </c>
      <c r="E96" s="12">
        <v>17.0</v>
      </c>
      <c r="F96" s="12">
        <v>19.0</v>
      </c>
      <c r="G96" s="12">
        <v>42.0</v>
      </c>
      <c r="H96" s="12">
        <v>12.0</v>
      </c>
      <c r="I96" s="12"/>
      <c r="J96" s="12"/>
      <c r="K96" s="12"/>
      <c r="L96" s="12">
        <v>20.0</v>
      </c>
      <c r="M96" s="12"/>
      <c r="N96" s="12"/>
      <c r="O96" s="12">
        <v>1.0</v>
      </c>
      <c r="P96" s="12">
        <v>1.0</v>
      </c>
      <c r="Q96" s="18" t="s">
        <v>1177</v>
      </c>
      <c r="R96" s="18" t="s">
        <v>76</v>
      </c>
      <c r="S96" s="19" t="s">
        <v>1426</v>
      </c>
      <c r="T96" s="11"/>
      <c r="U96" s="11"/>
      <c r="V96" s="11"/>
      <c r="W96" s="11"/>
      <c r="X96" s="11"/>
    </row>
    <row r="97">
      <c r="A97" s="11"/>
      <c r="B97" s="12" t="s">
        <v>1834</v>
      </c>
      <c r="C97" s="12" t="s">
        <v>335</v>
      </c>
      <c r="D97" s="20">
        <f t="shared" si="8"/>
        <v>67.41</v>
      </c>
      <c r="E97" s="12">
        <v>25.0</v>
      </c>
      <c r="F97" s="12">
        <v>24.0</v>
      </c>
      <c r="G97" s="12">
        <v>62.0</v>
      </c>
      <c r="H97" s="12"/>
      <c r="I97" s="12"/>
      <c r="J97" s="12"/>
      <c r="K97" s="12">
        <v>7.0</v>
      </c>
      <c r="L97" s="12"/>
      <c r="M97" s="12"/>
      <c r="N97" s="12"/>
      <c r="O97" s="12"/>
      <c r="P97" s="12"/>
      <c r="Q97" s="18"/>
      <c r="R97" s="18"/>
      <c r="S97" s="19" t="s">
        <v>1836</v>
      </c>
      <c r="T97" s="11"/>
      <c r="U97" s="11"/>
      <c r="V97" s="11"/>
      <c r="W97" s="11"/>
      <c r="X97" s="11"/>
    </row>
    <row r="98">
      <c r="A98" s="11"/>
      <c r="B98" s="12" t="s">
        <v>2340</v>
      </c>
      <c r="C98" s="12" t="s">
        <v>342</v>
      </c>
      <c r="D98" s="20">
        <f t="shared" si="8"/>
        <v>65.44</v>
      </c>
      <c r="E98" s="12">
        <v>18.0</v>
      </c>
      <c r="F98" s="12">
        <v>26.0</v>
      </c>
      <c r="G98" s="12">
        <v>53.0</v>
      </c>
      <c r="H98" s="12"/>
      <c r="I98" s="12"/>
      <c r="J98" s="12"/>
      <c r="K98" s="12">
        <v>8.0</v>
      </c>
      <c r="L98" s="12"/>
      <c r="M98" s="12"/>
      <c r="N98" s="12"/>
      <c r="O98" s="12"/>
      <c r="P98" s="12"/>
      <c r="Q98" s="18"/>
      <c r="R98" s="18"/>
      <c r="S98" s="19" t="s">
        <v>2342</v>
      </c>
      <c r="T98" s="11"/>
      <c r="U98" s="11"/>
      <c r="V98" s="11"/>
      <c r="W98" s="11"/>
      <c r="X98" s="11"/>
    </row>
    <row r="99">
      <c r="A99" s="11"/>
      <c r="B99" s="12" t="s">
        <v>1831</v>
      </c>
      <c r="C99" s="12" t="s">
        <v>436</v>
      </c>
      <c r="D99" s="20">
        <f t="shared" si="8"/>
        <v>63.36</v>
      </c>
      <c r="E99" s="12"/>
      <c r="F99" s="12">
        <v>23.0</v>
      </c>
      <c r="G99" s="12">
        <v>46.0</v>
      </c>
      <c r="H99" s="12"/>
      <c r="I99" s="12"/>
      <c r="J99" s="12"/>
      <c r="K99" s="12">
        <v>8.0</v>
      </c>
      <c r="L99" s="12">
        <v>20.0</v>
      </c>
      <c r="M99" s="12"/>
      <c r="N99" s="12"/>
      <c r="O99" s="12"/>
      <c r="P99" s="12"/>
      <c r="Q99" s="18"/>
      <c r="R99" s="18"/>
      <c r="S99" s="19" t="s">
        <v>1833</v>
      </c>
      <c r="T99" s="11"/>
      <c r="U99" s="11"/>
      <c r="V99" s="11"/>
      <c r="W99" s="11"/>
      <c r="X99" s="11"/>
    </row>
    <row r="100">
      <c r="A100" s="11"/>
      <c r="B100" s="12" t="s">
        <v>2036</v>
      </c>
      <c r="C100" s="12" t="s">
        <v>688</v>
      </c>
      <c r="D100" s="20">
        <f t="shared" si="8"/>
        <v>59.4</v>
      </c>
      <c r="E100" s="12">
        <v>18.0</v>
      </c>
      <c r="F100" s="12">
        <v>24.0</v>
      </c>
      <c r="G100" s="12">
        <v>53.0</v>
      </c>
      <c r="H100" s="12"/>
      <c r="I100" s="12"/>
      <c r="J100" s="12"/>
      <c r="K100" s="12"/>
      <c r="L100" s="12">
        <v>21.0</v>
      </c>
      <c r="M100" s="12"/>
      <c r="N100" s="12"/>
      <c r="O100" s="12"/>
      <c r="P100" s="12"/>
      <c r="Q100" s="18"/>
      <c r="R100" s="18"/>
      <c r="S100" s="19" t="s">
        <v>2040</v>
      </c>
      <c r="T100" s="11"/>
      <c r="U100" s="11"/>
      <c r="V100" s="11"/>
      <c r="W100" s="11"/>
      <c r="X100" s="11"/>
    </row>
    <row r="101">
      <c r="A101" s="11"/>
      <c r="B101" s="12" t="s">
        <v>2653</v>
      </c>
      <c r="C101" s="12" t="s">
        <v>2400</v>
      </c>
      <c r="D101" s="20">
        <f t="shared" si="8"/>
        <v>57.7</v>
      </c>
      <c r="E101" s="12">
        <v>24.0</v>
      </c>
      <c r="F101" s="12">
        <v>22.0</v>
      </c>
      <c r="G101" s="12">
        <v>46.0</v>
      </c>
      <c r="H101" s="12">
        <v>21.0</v>
      </c>
      <c r="I101" s="12"/>
      <c r="J101" s="12"/>
      <c r="K101" s="12"/>
      <c r="L101" s="12"/>
      <c r="M101" s="12"/>
      <c r="N101" s="12"/>
      <c r="O101" s="12"/>
      <c r="P101" s="12"/>
      <c r="Q101" s="18"/>
      <c r="R101" s="18"/>
      <c r="S101" s="19" t="s">
        <v>2655</v>
      </c>
      <c r="T101" s="11"/>
      <c r="U101" s="11"/>
      <c r="V101" s="11"/>
      <c r="W101" s="11"/>
      <c r="X101" s="11"/>
    </row>
    <row r="102">
      <c r="A102" s="11"/>
      <c r="B102" s="12" t="s">
        <v>2659</v>
      </c>
      <c r="C102" s="12" t="s">
        <v>425</v>
      </c>
      <c r="D102" s="20">
        <f t="shared" si="8"/>
        <v>57</v>
      </c>
      <c r="E102" s="12">
        <v>16.0</v>
      </c>
      <c r="F102" s="12">
        <v>22.0</v>
      </c>
      <c r="G102" s="12">
        <v>48.0</v>
      </c>
      <c r="H102" s="12">
        <v>18.0</v>
      </c>
      <c r="I102" s="12"/>
      <c r="J102" s="12"/>
      <c r="K102" s="12"/>
      <c r="L102" s="12"/>
      <c r="M102" s="12"/>
      <c r="N102" s="12"/>
      <c r="O102" s="12"/>
      <c r="P102" s="12"/>
      <c r="Q102" s="18"/>
      <c r="R102" s="18"/>
      <c r="S102" s="19" t="s">
        <v>2660</v>
      </c>
      <c r="T102" s="11"/>
      <c r="U102" s="11"/>
      <c r="V102" s="11"/>
      <c r="W102" s="11"/>
      <c r="X102" s="11"/>
    </row>
    <row r="103">
      <c r="A103" s="11"/>
      <c r="B103" s="12" t="s">
        <v>1843</v>
      </c>
      <c r="C103" s="12" t="s">
        <v>512</v>
      </c>
      <c r="D103" s="20">
        <f t="shared" si="8"/>
        <v>53.9</v>
      </c>
      <c r="E103" s="12">
        <v>16.0</v>
      </c>
      <c r="F103" s="12">
        <v>11.0</v>
      </c>
      <c r="G103" s="12">
        <v>55.0</v>
      </c>
      <c r="H103" s="12"/>
      <c r="I103" s="12"/>
      <c r="J103" s="12"/>
      <c r="K103" s="12">
        <v>10.0</v>
      </c>
      <c r="L103" s="12"/>
      <c r="M103" s="12"/>
      <c r="N103" s="12"/>
      <c r="O103" s="12"/>
      <c r="P103" s="12"/>
      <c r="Q103" s="18"/>
      <c r="R103" s="18"/>
      <c r="S103" s="19" t="s">
        <v>1844</v>
      </c>
      <c r="T103" s="11"/>
      <c r="U103" s="11"/>
      <c r="V103" s="11"/>
      <c r="W103" s="11"/>
      <c r="X103" s="11"/>
    </row>
    <row r="104">
      <c r="A104" s="11"/>
      <c r="B104" s="12" t="s">
        <v>2666</v>
      </c>
      <c r="C104" s="12" t="s">
        <v>425</v>
      </c>
      <c r="D104" s="20">
        <f t="shared" si="8"/>
        <v>45.92</v>
      </c>
      <c r="E104" s="12">
        <v>30.0</v>
      </c>
      <c r="F104" s="12">
        <v>21.0</v>
      </c>
      <c r="G104" s="12">
        <v>25.0</v>
      </c>
      <c r="H104" s="12"/>
      <c r="I104" s="12"/>
      <c r="J104" s="12"/>
      <c r="K104" s="12">
        <v>8.0</v>
      </c>
      <c r="L104" s="12"/>
      <c r="M104" s="12"/>
      <c r="N104" s="12"/>
      <c r="O104" s="12"/>
      <c r="P104" s="12"/>
      <c r="Q104" s="18"/>
      <c r="R104" s="18" t="s">
        <v>2667</v>
      </c>
      <c r="S104" s="19" t="s">
        <v>2669</v>
      </c>
      <c r="T104" s="11"/>
      <c r="U104" s="11"/>
      <c r="V104" s="11"/>
      <c r="W104" s="11"/>
      <c r="X104" s="11"/>
    </row>
    <row r="105">
      <c r="A105" s="2" t="s">
        <v>283</v>
      </c>
      <c r="B105" s="11"/>
      <c r="C105" s="11"/>
      <c r="D105" s="20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3"/>
      <c r="R105" s="13"/>
      <c r="S105" s="22"/>
      <c r="T105" s="11"/>
      <c r="U105" s="11"/>
      <c r="V105" s="11"/>
      <c r="W105" s="11"/>
      <c r="X105" s="11"/>
    </row>
    <row r="106">
      <c r="A106" s="11"/>
      <c r="B106" s="12" t="s">
        <v>1849</v>
      </c>
      <c r="C106" s="12" t="s">
        <v>1850</v>
      </c>
      <c r="D106" s="20">
        <f t="shared" ref="D106:D120" si="9">ROUND((E106*0.05)+(F106*1)+(G106*0.54)+(H106*0.46)+(I106*0.39)+(J106*0)+(K106*1.24)+(L106*0.28)+(M106*90.8)+(N106*13)+(O106*13)+(P106*13), 2)</f>
        <v>112.45</v>
      </c>
      <c r="E106" s="12">
        <v>25.0</v>
      </c>
      <c r="F106" s="12">
        <v>29.0</v>
      </c>
      <c r="G106" s="12">
        <v>66.0</v>
      </c>
      <c r="H106" s="12"/>
      <c r="I106" s="12"/>
      <c r="J106" s="12"/>
      <c r="K106" s="12"/>
      <c r="L106" s="12">
        <v>27.0</v>
      </c>
      <c r="M106" s="12"/>
      <c r="N106" s="12">
        <v>1.0</v>
      </c>
      <c r="O106" s="12">
        <v>1.0</v>
      </c>
      <c r="P106" s="12">
        <v>1.0</v>
      </c>
      <c r="Q106" s="18" t="s">
        <v>1663</v>
      </c>
      <c r="R106" s="18"/>
      <c r="S106" s="19" t="s">
        <v>1851</v>
      </c>
      <c r="T106" s="11"/>
      <c r="U106" s="11"/>
      <c r="V106" s="11"/>
      <c r="W106" s="11"/>
      <c r="X106" s="11"/>
    </row>
    <row r="107">
      <c r="A107" s="11"/>
      <c r="B107" s="12" t="s">
        <v>1859</v>
      </c>
      <c r="C107" s="12" t="s">
        <v>28</v>
      </c>
      <c r="D107" s="20">
        <f t="shared" si="9"/>
        <v>108.17</v>
      </c>
      <c r="E107" s="12">
        <v>21.0</v>
      </c>
      <c r="F107" s="12">
        <v>21.0</v>
      </c>
      <c r="G107" s="12">
        <v>62.0</v>
      </c>
      <c r="H107" s="12"/>
      <c r="I107" s="12"/>
      <c r="J107" s="12"/>
      <c r="K107" s="12">
        <v>11.0</v>
      </c>
      <c r="L107" s="12"/>
      <c r="M107" s="12"/>
      <c r="N107" s="12">
        <v>1.0</v>
      </c>
      <c r="O107" s="12">
        <v>1.0</v>
      </c>
      <c r="P107" s="12">
        <v>1.0</v>
      </c>
      <c r="Q107" s="18" t="s">
        <v>188</v>
      </c>
      <c r="R107" s="28" t="s">
        <v>1660</v>
      </c>
      <c r="S107" s="19" t="s">
        <v>1861</v>
      </c>
      <c r="T107" s="12"/>
      <c r="U107" s="11"/>
      <c r="V107" s="11"/>
      <c r="W107" s="11"/>
      <c r="X107" s="11"/>
      <c r="Y107" s="11"/>
    </row>
    <row r="108">
      <c r="A108" s="11"/>
      <c r="B108" s="12" t="s">
        <v>1853</v>
      </c>
      <c r="C108" s="12" t="s">
        <v>1854</v>
      </c>
      <c r="D108" s="20">
        <f t="shared" si="9"/>
        <v>103.02</v>
      </c>
      <c r="E108" s="12">
        <v>12.0</v>
      </c>
      <c r="F108" s="12">
        <v>27.0</v>
      </c>
      <c r="G108" s="12">
        <v>55.0</v>
      </c>
      <c r="H108" s="12"/>
      <c r="I108" s="12"/>
      <c r="J108" s="12"/>
      <c r="K108" s="12"/>
      <c r="L108" s="12">
        <v>24.0</v>
      </c>
      <c r="M108" s="12"/>
      <c r="N108" s="12">
        <v>1.0</v>
      </c>
      <c r="O108" s="12"/>
      <c r="P108" s="12">
        <v>2.0</v>
      </c>
      <c r="Q108" s="18" t="s">
        <v>31</v>
      </c>
      <c r="R108" s="17"/>
      <c r="S108" s="19" t="s">
        <v>1856</v>
      </c>
      <c r="T108" s="12"/>
      <c r="U108" s="11"/>
      <c r="V108" s="11"/>
      <c r="W108" s="11"/>
      <c r="X108" s="11"/>
      <c r="Y108" s="11"/>
    </row>
    <row r="109">
      <c r="A109" s="11"/>
      <c r="B109" s="12" t="s">
        <v>2678</v>
      </c>
      <c r="C109" s="12" t="s">
        <v>1481</v>
      </c>
      <c r="D109" s="20">
        <f t="shared" si="9"/>
        <v>100.7</v>
      </c>
      <c r="E109" s="12"/>
      <c r="F109" s="12">
        <v>23.0</v>
      </c>
      <c r="G109" s="12">
        <v>51.0</v>
      </c>
      <c r="H109" s="12"/>
      <c r="I109" s="12"/>
      <c r="J109" s="12"/>
      <c r="K109" s="12">
        <v>9.0</v>
      </c>
      <c r="L109" s="12"/>
      <c r="M109" s="12"/>
      <c r="N109" s="12">
        <v>1.0</v>
      </c>
      <c r="O109" s="12">
        <v>1.0</v>
      </c>
      <c r="P109" s="12">
        <v>1.0</v>
      </c>
      <c r="Q109" s="18" t="s">
        <v>1663</v>
      </c>
      <c r="R109" s="28"/>
      <c r="S109" s="19" t="s">
        <v>2680</v>
      </c>
      <c r="T109" s="12"/>
      <c r="U109" s="11"/>
      <c r="V109" s="11"/>
      <c r="W109" s="11"/>
      <c r="X109" s="11"/>
      <c r="Y109" s="11"/>
    </row>
    <row r="110">
      <c r="A110" s="11"/>
      <c r="B110" s="12" t="s">
        <v>1846</v>
      </c>
      <c r="C110" s="12" t="s">
        <v>96</v>
      </c>
      <c r="D110" s="20">
        <f t="shared" si="9"/>
        <v>94.6</v>
      </c>
      <c r="E110" s="12"/>
      <c r="F110" s="12">
        <v>25.0</v>
      </c>
      <c r="G110" s="12">
        <v>118.0</v>
      </c>
      <c r="H110" s="12"/>
      <c r="I110" s="12"/>
      <c r="J110" s="12"/>
      <c r="K110" s="12"/>
      <c r="L110" s="12">
        <v>21.0</v>
      </c>
      <c r="M110" s="12"/>
      <c r="N110" s="12"/>
      <c r="O110" s="12"/>
      <c r="P110" s="12"/>
      <c r="Q110" s="18"/>
      <c r="R110" s="17"/>
      <c r="S110" s="19" t="s">
        <v>1848</v>
      </c>
      <c r="T110" s="12"/>
      <c r="U110" s="11"/>
      <c r="V110" s="11"/>
      <c r="W110" s="11"/>
      <c r="X110" s="11"/>
      <c r="Y110" s="11"/>
    </row>
    <row r="111">
      <c r="A111" s="11"/>
      <c r="B111" s="12" t="s">
        <v>2064</v>
      </c>
      <c r="C111" s="12" t="s">
        <v>96</v>
      </c>
      <c r="D111" s="20">
        <f t="shared" si="9"/>
        <v>87.82</v>
      </c>
      <c r="E111" s="12"/>
      <c r="F111" s="12">
        <v>29.0</v>
      </c>
      <c r="G111" s="12">
        <v>77.0</v>
      </c>
      <c r="H111" s="12"/>
      <c r="I111" s="12"/>
      <c r="J111" s="12"/>
      <c r="K111" s="12">
        <v>6.0</v>
      </c>
      <c r="L111" s="12">
        <v>35.0</v>
      </c>
      <c r="M111" s="12"/>
      <c r="N111" s="12"/>
      <c r="O111" s="12"/>
      <c r="P111" s="12"/>
      <c r="Q111" s="18"/>
      <c r="R111" s="17"/>
      <c r="S111" s="19" t="s">
        <v>2066</v>
      </c>
      <c r="T111" s="12"/>
      <c r="U111" s="11"/>
      <c r="V111" s="11"/>
      <c r="W111" s="11"/>
      <c r="X111" s="11"/>
      <c r="Y111" s="11"/>
    </row>
    <row r="112">
      <c r="A112" s="21" t="s">
        <v>46</v>
      </c>
      <c r="B112" s="12" t="s">
        <v>1857</v>
      </c>
      <c r="C112" s="12" t="s">
        <v>146</v>
      </c>
      <c r="D112" s="20">
        <f t="shared" si="9"/>
        <v>87.39</v>
      </c>
      <c r="E112" s="12">
        <v>25.0</v>
      </c>
      <c r="F112" s="12">
        <v>33.0</v>
      </c>
      <c r="G112" s="12">
        <v>73.0</v>
      </c>
      <c r="H112" s="12"/>
      <c r="I112" s="12"/>
      <c r="J112" s="12"/>
      <c r="K112" s="12">
        <v>7.0</v>
      </c>
      <c r="L112" s="12">
        <v>18.0</v>
      </c>
      <c r="M112" s="12"/>
      <c r="N112" s="12"/>
      <c r="O112" s="12"/>
      <c r="P112" s="12"/>
      <c r="Q112" s="18"/>
      <c r="R112" s="17"/>
      <c r="S112" s="19" t="s">
        <v>1858</v>
      </c>
      <c r="T112" s="12"/>
      <c r="U112" s="11"/>
      <c r="V112" s="11"/>
      <c r="W112" s="11"/>
      <c r="X112" s="11"/>
      <c r="Y112" s="11"/>
    </row>
    <row r="113">
      <c r="A113" s="21" t="s">
        <v>43</v>
      </c>
      <c r="B113" s="12" t="s">
        <v>2687</v>
      </c>
      <c r="C113" s="12" t="s">
        <v>45</v>
      </c>
      <c r="D113" s="20">
        <f t="shared" si="9"/>
        <v>86.92</v>
      </c>
      <c r="E113" s="12">
        <v>48.0</v>
      </c>
      <c r="F113" s="12">
        <v>32.0</v>
      </c>
      <c r="G113" s="12">
        <v>70.0</v>
      </c>
      <c r="H113" s="12">
        <v>32.0</v>
      </c>
      <c r="I113" s="12"/>
      <c r="J113" s="12"/>
      <c r="K113" s="12"/>
      <c r="L113" s="12"/>
      <c r="M113" s="12"/>
      <c r="N113" s="12"/>
      <c r="O113" s="12"/>
      <c r="P113" s="12"/>
      <c r="Q113" s="18"/>
      <c r="R113" s="28" t="s">
        <v>2688</v>
      </c>
      <c r="S113" s="19" t="s">
        <v>2689</v>
      </c>
      <c r="T113" s="12"/>
      <c r="U113" s="11"/>
      <c r="V113" s="11"/>
      <c r="W113" s="11"/>
      <c r="X113" s="11"/>
      <c r="Y113" s="11"/>
    </row>
    <row r="114">
      <c r="A114" s="11"/>
      <c r="B114" s="12" t="s">
        <v>2690</v>
      </c>
      <c r="C114" s="12" t="s">
        <v>230</v>
      </c>
      <c r="D114" s="20">
        <f t="shared" si="9"/>
        <v>83.72</v>
      </c>
      <c r="E114" s="12">
        <v>30.0</v>
      </c>
      <c r="F114" s="12">
        <v>34.0</v>
      </c>
      <c r="G114" s="12">
        <v>68.0</v>
      </c>
      <c r="H114" s="12">
        <v>25.0</v>
      </c>
      <c r="I114" s="12"/>
      <c r="J114" s="12"/>
      <c r="K114" s="12"/>
      <c r="L114" s="12"/>
      <c r="M114" s="12"/>
      <c r="N114" s="12"/>
      <c r="O114" s="12"/>
      <c r="P114" s="12"/>
      <c r="Q114" s="18"/>
      <c r="R114" s="28"/>
      <c r="S114" s="19" t="s">
        <v>2691</v>
      </c>
      <c r="T114" s="12"/>
      <c r="U114" s="11"/>
      <c r="V114" s="11"/>
      <c r="W114" s="11"/>
      <c r="X114" s="11"/>
      <c r="Y114" s="11"/>
    </row>
    <row r="115">
      <c r="A115" s="11"/>
      <c r="B115" s="12" t="s">
        <v>2692</v>
      </c>
      <c r="C115" s="12" t="s">
        <v>2693</v>
      </c>
      <c r="D115" s="20">
        <f t="shared" si="9"/>
        <v>83.37</v>
      </c>
      <c r="E115" s="12">
        <v>27.0</v>
      </c>
      <c r="F115" s="12">
        <v>18.0</v>
      </c>
      <c r="G115" s="12">
        <v>88.0</v>
      </c>
      <c r="H115" s="12">
        <v>17.0</v>
      </c>
      <c r="I115" s="12"/>
      <c r="J115" s="12"/>
      <c r="K115" s="12">
        <v>7.0</v>
      </c>
      <c r="L115" s="12"/>
      <c r="M115" s="12"/>
      <c r="N115" s="12"/>
      <c r="O115" s="12"/>
      <c r="P115" s="12"/>
      <c r="Q115" s="18"/>
      <c r="R115" s="28"/>
      <c r="S115" s="19" t="s">
        <v>2694</v>
      </c>
      <c r="T115" s="12"/>
      <c r="U115" s="11"/>
      <c r="V115" s="11"/>
      <c r="W115" s="11"/>
      <c r="X115" s="11"/>
      <c r="Y115" s="11"/>
    </row>
    <row r="116">
      <c r="A116" s="21"/>
      <c r="B116" s="12" t="s">
        <v>2383</v>
      </c>
      <c r="C116" s="12" t="s">
        <v>1043</v>
      </c>
      <c r="D116" s="20">
        <f t="shared" si="9"/>
        <v>81.16</v>
      </c>
      <c r="E116" s="12">
        <v>36.0</v>
      </c>
      <c r="F116" s="12">
        <v>34.0</v>
      </c>
      <c r="G116" s="12">
        <v>84.0</v>
      </c>
      <c r="H116" s="12"/>
      <c r="I116" s="12"/>
      <c r="J116" s="12"/>
      <c r="K116" s="12"/>
      <c r="L116" s="12"/>
      <c r="M116" s="12"/>
      <c r="N116" s="12"/>
      <c r="O116" s="12"/>
      <c r="P116" s="12"/>
      <c r="Q116" s="18"/>
      <c r="R116" s="28"/>
      <c r="S116" s="19" t="s">
        <v>2385</v>
      </c>
      <c r="T116" s="12"/>
      <c r="U116" s="11"/>
      <c r="V116" s="11"/>
      <c r="W116" s="11"/>
      <c r="X116" s="11"/>
      <c r="Y116" s="11"/>
    </row>
    <row r="117">
      <c r="A117" s="11"/>
      <c r="B117" s="12" t="s">
        <v>2081</v>
      </c>
      <c r="C117" s="12" t="s">
        <v>321</v>
      </c>
      <c r="D117" s="20">
        <f t="shared" si="9"/>
        <v>80.9</v>
      </c>
      <c r="E117" s="12">
        <v>24.0</v>
      </c>
      <c r="F117" s="12">
        <v>33.0</v>
      </c>
      <c r="G117" s="12">
        <v>73.0</v>
      </c>
      <c r="H117" s="12"/>
      <c r="I117" s="12"/>
      <c r="J117" s="12"/>
      <c r="K117" s="12"/>
      <c r="L117" s="12">
        <v>26.0</v>
      </c>
      <c r="M117" s="12"/>
      <c r="N117" s="12"/>
      <c r="O117" s="12"/>
      <c r="P117" s="12"/>
      <c r="Q117" s="18"/>
      <c r="R117" s="17"/>
      <c r="S117" s="19" t="s">
        <v>2084</v>
      </c>
      <c r="T117" s="12"/>
      <c r="U117" s="11"/>
      <c r="V117" s="11"/>
      <c r="W117" s="11"/>
      <c r="X117" s="11"/>
      <c r="Y117" s="11"/>
    </row>
    <row r="118">
      <c r="A118" s="21"/>
      <c r="B118" s="16" t="s">
        <v>1863</v>
      </c>
      <c r="C118" s="12" t="s">
        <v>1864</v>
      </c>
      <c r="D118" s="20">
        <f t="shared" si="9"/>
        <v>71.93</v>
      </c>
      <c r="E118" s="12">
        <v>27.0</v>
      </c>
      <c r="F118" s="12">
        <v>22.0</v>
      </c>
      <c r="G118" s="12">
        <v>77.0</v>
      </c>
      <c r="H118" s="12"/>
      <c r="I118" s="12"/>
      <c r="J118" s="12"/>
      <c r="K118" s="12"/>
      <c r="L118" s="12">
        <v>25.0</v>
      </c>
      <c r="M118" s="12"/>
      <c r="N118" s="12"/>
      <c r="O118" s="12"/>
      <c r="P118" s="12"/>
      <c r="Q118" s="18"/>
      <c r="R118" s="18"/>
      <c r="S118" s="31" t="s">
        <v>1867</v>
      </c>
      <c r="T118" s="11"/>
      <c r="U118" s="11"/>
      <c r="V118" s="11"/>
      <c r="W118" s="11"/>
      <c r="X118" s="11"/>
    </row>
    <row r="119">
      <c r="A119" s="21" t="s">
        <v>46</v>
      </c>
      <c r="B119" s="12" t="s">
        <v>2088</v>
      </c>
      <c r="C119" s="12" t="s">
        <v>64</v>
      </c>
      <c r="D119" s="20">
        <f t="shared" si="9"/>
        <v>62.34</v>
      </c>
      <c r="E119" s="12">
        <v>24.0</v>
      </c>
      <c r="F119" s="12">
        <v>25.0</v>
      </c>
      <c r="G119" s="12">
        <v>55.0</v>
      </c>
      <c r="H119" s="12"/>
      <c r="I119" s="12"/>
      <c r="J119" s="12"/>
      <c r="K119" s="12"/>
      <c r="L119" s="12">
        <v>23.0</v>
      </c>
      <c r="M119" s="12"/>
      <c r="N119" s="12"/>
      <c r="O119" s="12"/>
      <c r="P119" s="12"/>
      <c r="Q119" s="18"/>
      <c r="R119" s="28"/>
      <c r="S119" s="19" t="s">
        <v>2089</v>
      </c>
      <c r="T119" s="12"/>
      <c r="U119" s="11"/>
      <c r="V119" s="11"/>
      <c r="W119" s="11"/>
      <c r="X119" s="11"/>
      <c r="Y119" s="11"/>
    </row>
    <row r="120">
      <c r="A120" s="11"/>
      <c r="B120" s="12" t="s">
        <v>2705</v>
      </c>
      <c r="C120" s="12" t="s">
        <v>425</v>
      </c>
      <c r="D120" s="20">
        <f t="shared" si="9"/>
        <v>61.56</v>
      </c>
      <c r="E120" s="12">
        <v>42.0</v>
      </c>
      <c r="F120" s="12">
        <v>28.0</v>
      </c>
      <c r="G120" s="12">
        <v>33.0</v>
      </c>
      <c r="H120" s="12"/>
      <c r="I120" s="12"/>
      <c r="J120" s="12"/>
      <c r="K120" s="12">
        <v>11.0</v>
      </c>
      <c r="L120" s="12"/>
      <c r="M120" s="12"/>
      <c r="N120" s="12"/>
      <c r="O120" s="12"/>
      <c r="P120" s="12"/>
      <c r="Q120" s="18"/>
      <c r="R120" s="28" t="s">
        <v>2667</v>
      </c>
      <c r="S120" s="19" t="s">
        <v>2706</v>
      </c>
      <c r="T120" s="12"/>
      <c r="U120" s="11"/>
      <c r="V120" s="11"/>
      <c r="W120" s="11"/>
      <c r="X120" s="11"/>
      <c r="Y120" s="11"/>
    </row>
    <row r="121">
      <c r="A121" s="2" t="s">
        <v>313</v>
      </c>
      <c r="B121" s="11"/>
      <c r="C121" s="11"/>
      <c r="D121" s="20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3"/>
      <c r="R121" s="13"/>
      <c r="S121" s="22"/>
      <c r="T121" s="11"/>
      <c r="U121" s="11"/>
      <c r="V121" s="11"/>
      <c r="W121" s="11"/>
      <c r="X121" s="11"/>
    </row>
    <row r="122">
      <c r="A122" s="11"/>
      <c r="B122" s="12" t="s">
        <v>1884</v>
      </c>
      <c r="C122" s="12" t="s">
        <v>1885</v>
      </c>
      <c r="D122" s="20">
        <f t="shared" ref="D122:D130" si="10">ROUND((E122*0.05)+(F122*1)+(G122*0.54)+(H122*0.46)+(I122*0.39)+(J122*0)+(K122*1.24)+(L122*0.28)+(M122*90.8)+(N122*13)+(O122*13)+(P122*13), 2)</f>
        <v>71.6</v>
      </c>
      <c r="E122" s="12">
        <v>10.0</v>
      </c>
      <c r="F122" s="12">
        <v>22.0</v>
      </c>
      <c r="G122" s="12">
        <v>35.0</v>
      </c>
      <c r="H122" s="12"/>
      <c r="I122" s="12"/>
      <c r="J122" s="12"/>
      <c r="K122" s="12"/>
      <c r="L122" s="12">
        <v>15.0</v>
      </c>
      <c r="M122" s="12"/>
      <c r="N122" s="12">
        <v>1.0</v>
      </c>
      <c r="O122" s="12"/>
      <c r="P122" s="12">
        <v>1.0</v>
      </c>
      <c r="Q122" s="18" t="s">
        <v>121</v>
      </c>
      <c r="R122" s="18"/>
      <c r="S122" s="19" t="s">
        <v>1886</v>
      </c>
      <c r="T122" s="11"/>
      <c r="U122" s="11"/>
      <c r="V122" s="11"/>
      <c r="W122" s="11"/>
      <c r="X122" s="11"/>
    </row>
    <row r="123">
      <c r="A123" s="11"/>
      <c r="B123" s="12" t="s">
        <v>1876</v>
      </c>
      <c r="C123" s="12" t="s">
        <v>1877</v>
      </c>
      <c r="D123" s="20">
        <f t="shared" si="10"/>
        <v>67.12</v>
      </c>
      <c r="E123" s="12">
        <v>24.0</v>
      </c>
      <c r="F123" s="12">
        <v>26.0</v>
      </c>
      <c r="G123" s="12">
        <v>62.0</v>
      </c>
      <c r="H123" s="12"/>
      <c r="I123" s="12"/>
      <c r="J123" s="12"/>
      <c r="K123" s="12"/>
      <c r="L123" s="12">
        <v>23.0</v>
      </c>
      <c r="M123" s="12"/>
      <c r="N123" s="12"/>
      <c r="O123" s="12"/>
      <c r="P123" s="12"/>
      <c r="Q123" s="18"/>
      <c r="R123" s="18"/>
      <c r="S123" s="19" t="s">
        <v>1878</v>
      </c>
      <c r="T123" s="11"/>
      <c r="U123" s="11"/>
      <c r="V123" s="11"/>
      <c r="W123" s="11"/>
      <c r="X123" s="11"/>
    </row>
    <row r="124">
      <c r="A124" s="11"/>
      <c r="B124" s="12" t="s">
        <v>2712</v>
      </c>
      <c r="C124" s="12" t="s">
        <v>1854</v>
      </c>
      <c r="D124" s="20">
        <f t="shared" si="10"/>
        <v>65.53</v>
      </c>
      <c r="E124" s="12">
        <v>23.0</v>
      </c>
      <c r="F124" s="12">
        <v>26.0</v>
      </c>
      <c r="G124" s="12">
        <v>55.0</v>
      </c>
      <c r="H124" s="12"/>
      <c r="I124" s="12"/>
      <c r="J124" s="12"/>
      <c r="K124" s="12">
        <v>7.0</v>
      </c>
      <c r="L124" s="12"/>
      <c r="M124" s="12"/>
      <c r="N124" s="12"/>
      <c r="O124" s="12"/>
      <c r="P124" s="12"/>
      <c r="Q124" s="18"/>
      <c r="R124" s="18"/>
      <c r="S124" s="19" t="s">
        <v>2713</v>
      </c>
      <c r="T124" s="11"/>
      <c r="U124" s="11"/>
      <c r="V124" s="11"/>
      <c r="W124" s="11"/>
      <c r="X124" s="11"/>
    </row>
    <row r="125">
      <c r="A125" s="11"/>
      <c r="B125" s="12" t="s">
        <v>2399</v>
      </c>
      <c r="C125" s="12" t="s">
        <v>2400</v>
      </c>
      <c r="D125" s="20">
        <f t="shared" si="10"/>
        <v>64.57</v>
      </c>
      <c r="E125" s="12">
        <v>19.0</v>
      </c>
      <c r="F125" s="12">
        <v>24.0</v>
      </c>
      <c r="G125" s="12">
        <v>55.0</v>
      </c>
      <c r="H125" s="12"/>
      <c r="I125" s="12"/>
      <c r="J125" s="12"/>
      <c r="K125" s="12">
        <v>8.0</v>
      </c>
      <c r="L125" s="12"/>
      <c r="M125" s="12"/>
      <c r="N125" s="12"/>
      <c r="O125" s="12"/>
      <c r="P125" s="12"/>
      <c r="Q125" s="18"/>
      <c r="R125" s="18"/>
      <c r="S125" s="19" t="s">
        <v>2405</v>
      </c>
      <c r="T125" s="11"/>
      <c r="U125" s="11"/>
      <c r="V125" s="11"/>
      <c r="W125" s="11"/>
      <c r="X125" s="11"/>
    </row>
    <row r="126">
      <c r="A126" s="11"/>
      <c r="B126" s="12" t="s">
        <v>1889</v>
      </c>
      <c r="C126" s="12" t="s">
        <v>445</v>
      </c>
      <c r="D126" s="20">
        <f t="shared" si="10"/>
        <v>63.24</v>
      </c>
      <c r="E126" s="12">
        <v>22.0</v>
      </c>
      <c r="F126" s="12">
        <v>25.0</v>
      </c>
      <c r="G126" s="12">
        <v>55.0</v>
      </c>
      <c r="H126" s="12"/>
      <c r="I126" s="12"/>
      <c r="J126" s="12"/>
      <c r="K126" s="12">
        <v>6.0</v>
      </c>
      <c r="L126" s="12"/>
      <c r="M126" s="12"/>
      <c r="N126" s="12"/>
      <c r="O126" s="12"/>
      <c r="P126" s="12"/>
      <c r="Q126" s="18"/>
      <c r="R126" s="18"/>
      <c r="S126" s="19" t="s">
        <v>1890</v>
      </c>
      <c r="T126" s="11"/>
      <c r="U126" s="11"/>
      <c r="V126" s="11"/>
      <c r="W126" s="11"/>
      <c r="X126" s="11"/>
    </row>
    <row r="127">
      <c r="A127" s="11"/>
      <c r="B127" s="12" t="s">
        <v>1880</v>
      </c>
      <c r="C127" s="12" t="s">
        <v>1295</v>
      </c>
      <c r="D127" s="20">
        <f t="shared" si="10"/>
        <v>60.62</v>
      </c>
      <c r="E127" s="12"/>
      <c r="F127" s="12">
        <v>25.0</v>
      </c>
      <c r="G127" s="12">
        <v>53.0</v>
      </c>
      <c r="H127" s="12"/>
      <c r="I127" s="12"/>
      <c r="J127" s="12"/>
      <c r="K127" s="12"/>
      <c r="L127" s="12">
        <v>25.0</v>
      </c>
      <c r="M127" s="12"/>
      <c r="N127" s="12"/>
      <c r="O127" s="12"/>
      <c r="P127" s="12"/>
      <c r="Q127" s="18"/>
      <c r="R127" s="18"/>
      <c r="S127" s="19" t="s">
        <v>1882</v>
      </c>
      <c r="T127" s="11"/>
      <c r="U127" s="11"/>
      <c r="V127" s="11"/>
      <c r="W127" s="11"/>
      <c r="X127" s="11"/>
    </row>
    <row r="128">
      <c r="A128" s="11"/>
      <c r="B128" s="12" t="s">
        <v>2106</v>
      </c>
      <c r="C128" s="12" t="s">
        <v>212</v>
      </c>
      <c r="D128" s="20">
        <f t="shared" si="10"/>
        <v>59.27</v>
      </c>
      <c r="E128" s="12">
        <v>21.0</v>
      </c>
      <c r="F128" s="12">
        <v>24.0</v>
      </c>
      <c r="G128" s="12">
        <v>53.0</v>
      </c>
      <c r="H128" s="12"/>
      <c r="I128" s="12"/>
      <c r="J128" s="12"/>
      <c r="K128" s="12"/>
      <c r="L128" s="12">
        <v>20.0</v>
      </c>
      <c r="M128" s="12"/>
      <c r="N128" s="12"/>
      <c r="O128" s="12"/>
      <c r="P128" s="12"/>
      <c r="Q128" s="18"/>
      <c r="R128" s="18"/>
      <c r="S128" s="19" t="s">
        <v>2107</v>
      </c>
      <c r="T128" s="11"/>
      <c r="U128" s="11"/>
      <c r="V128" s="11"/>
      <c r="W128" s="11"/>
      <c r="X128" s="11"/>
    </row>
    <row r="129">
      <c r="A129" s="11"/>
      <c r="B129" s="12" t="s">
        <v>1891</v>
      </c>
      <c r="C129" s="12" t="s">
        <v>923</v>
      </c>
      <c r="D129" s="20">
        <f t="shared" si="10"/>
        <v>56.65</v>
      </c>
      <c r="E129" s="12">
        <v>19.0</v>
      </c>
      <c r="F129" s="12">
        <v>24.0</v>
      </c>
      <c r="G129" s="12">
        <v>29.0</v>
      </c>
      <c r="H129" s="12"/>
      <c r="I129" s="12"/>
      <c r="J129" s="12"/>
      <c r="K129" s="12">
        <v>10.0</v>
      </c>
      <c r="L129" s="12">
        <v>13.0</v>
      </c>
      <c r="M129" s="12"/>
      <c r="N129" s="12"/>
      <c r="O129" s="12"/>
      <c r="P129" s="12"/>
      <c r="Q129" s="18"/>
      <c r="R129" s="18"/>
      <c r="S129" s="19" t="s">
        <v>1892</v>
      </c>
      <c r="T129" s="11"/>
      <c r="U129" s="11"/>
      <c r="V129" s="11"/>
      <c r="W129" s="11"/>
      <c r="X129" s="11"/>
    </row>
    <row r="130">
      <c r="A130" s="11"/>
      <c r="B130" s="12" t="s">
        <v>2725</v>
      </c>
      <c r="C130" s="12" t="s">
        <v>425</v>
      </c>
      <c r="D130" s="20">
        <f t="shared" si="10"/>
        <v>46.51</v>
      </c>
      <c r="E130" s="12">
        <v>31.0</v>
      </c>
      <c r="F130" s="12">
        <v>21.0</v>
      </c>
      <c r="G130" s="12">
        <v>26.0</v>
      </c>
      <c r="H130" s="12"/>
      <c r="I130" s="12"/>
      <c r="J130" s="12"/>
      <c r="K130" s="12">
        <v>8.0</v>
      </c>
      <c r="L130" s="12"/>
      <c r="M130" s="12"/>
      <c r="N130" s="12"/>
      <c r="O130" s="12"/>
      <c r="P130" s="12"/>
      <c r="Q130" s="18"/>
      <c r="R130" s="18" t="s">
        <v>2667</v>
      </c>
      <c r="S130" s="19" t="s">
        <v>2726</v>
      </c>
      <c r="T130" s="11"/>
      <c r="U130" s="11"/>
      <c r="V130" s="11"/>
      <c r="W130" s="11"/>
      <c r="X130" s="11"/>
    </row>
    <row r="131">
      <c r="A131" s="2" t="s">
        <v>333</v>
      </c>
      <c r="B131" s="11"/>
      <c r="C131" s="11"/>
      <c r="D131" s="20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3"/>
      <c r="R131" s="13"/>
      <c r="S131" s="22"/>
      <c r="T131" s="11"/>
      <c r="U131" s="11"/>
      <c r="V131" s="11"/>
      <c r="W131" s="11"/>
      <c r="X131" s="11"/>
    </row>
    <row r="132">
      <c r="A132" s="11"/>
      <c r="B132" s="12" t="s">
        <v>1901</v>
      </c>
      <c r="C132" s="12" t="s">
        <v>98</v>
      </c>
      <c r="D132" s="20">
        <f t="shared" ref="D132:D142" si="11">ROUND((E132*0.05)+(F132*1)+(G132*0.54)+(H132*0.46)+(I132*0.39)+(J132*0)+(K132*1.24)+(L132*0.28)+(M132*90.8)+(N132*13)+(O132*13)+(P132*13), 2)</f>
        <v>54.38</v>
      </c>
      <c r="E132" s="12">
        <v>22.0</v>
      </c>
      <c r="F132" s="12">
        <v>21.0</v>
      </c>
      <c r="G132" s="12">
        <v>46.0</v>
      </c>
      <c r="H132" s="12"/>
      <c r="I132" s="12"/>
      <c r="J132" s="12"/>
      <c r="K132" s="12">
        <v>6.0</v>
      </c>
      <c r="L132" s="12"/>
      <c r="M132" s="12"/>
      <c r="N132" s="12"/>
      <c r="O132" s="12"/>
      <c r="P132" s="12"/>
      <c r="Q132" s="18"/>
      <c r="R132" s="18"/>
      <c r="S132" s="19" t="s">
        <v>1902</v>
      </c>
      <c r="T132" s="11"/>
      <c r="U132" s="11"/>
      <c r="V132" s="11"/>
      <c r="W132" s="11"/>
      <c r="X132" s="11"/>
    </row>
    <row r="133">
      <c r="A133" s="11"/>
      <c r="B133" s="12" t="s">
        <v>2112</v>
      </c>
      <c r="C133" s="12" t="s">
        <v>339</v>
      </c>
      <c r="D133" s="20">
        <f t="shared" si="11"/>
        <v>53.68</v>
      </c>
      <c r="E133" s="12"/>
      <c r="F133" s="12">
        <v>20.0</v>
      </c>
      <c r="G133" s="12">
        <v>44.0</v>
      </c>
      <c r="H133" s="12"/>
      <c r="I133" s="12"/>
      <c r="J133" s="12"/>
      <c r="K133" s="12">
        <v>8.0</v>
      </c>
      <c r="L133" s="12"/>
      <c r="M133" s="12"/>
      <c r="N133" s="12"/>
      <c r="O133" s="12"/>
      <c r="P133" s="12"/>
      <c r="Q133" s="18"/>
      <c r="R133" s="18"/>
      <c r="S133" s="19" t="s">
        <v>2113</v>
      </c>
      <c r="T133" s="11"/>
      <c r="U133" s="11"/>
      <c r="V133" s="11"/>
      <c r="W133" s="11"/>
      <c r="X133" s="11"/>
    </row>
    <row r="134">
      <c r="A134" s="11"/>
      <c r="B134" s="12" t="s">
        <v>1903</v>
      </c>
      <c r="C134" s="12" t="s">
        <v>1607</v>
      </c>
      <c r="D134" s="20">
        <f t="shared" si="11"/>
        <v>50.74</v>
      </c>
      <c r="E134" s="12"/>
      <c r="F134" s="12">
        <v>15.0</v>
      </c>
      <c r="G134" s="12">
        <v>57.0</v>
      </c>
      <c r="H134" s="12"/>
      <c r="I134" s="12"/>
      <c r="J134" s="12"/>
      <c r="K134" s="12">
        <v>4.0</v>
      </c>
      <c r="L134" s="12"/>
      <c r="M134" s="12"/>
      <c r="N134" s="12"/>
      <c r="O134" s="12"/>
      <c r="P134" s="12"/>
      <c r="Q134" s="18"/>
      <c r="R134" s="18"/>
      <c r="S134" s="19" t="s">
        <v>1904</v>
      </c>
      <c r="T134" s="11"/>
      <c r="U134" s="11"/>
      <c r="V134" s="11"/>
      <c r="W134" s="11"/>
      <c r="X134" s="11"/>
    </row>
    <row r="135">
      <c r="A135" s="11"/>
      <c r="B135" s="12" t="s">
        <v>1906</v>
      </c>
      <c r="C135" s="12" t="s">
        <v>1603</v>
      </c>
      <c r="D135" s="20">
        <f t="shared" si="11"/>
        <v>50.74</v>
      </c>
      <c r="E135" s="12"/>
      <c r="F135" s="12">
        <v>15.0</v>
      </c>
      <c r="G135" s="12">
        <v>57.0</v>
      </c>
      <c r="H135" s="12"/>
      <c r="I135" s="12"/>
      <c r="J135" s="12"/>
      <c r="K135" s="12">
        <v>4.0</v>
      </c>
      <c r="L135" s="12"/>
      <c r="M135" s="12"/>
      <c r="N135" s="12"/>
      <c r="O135" s="12"/>
      <c r="P135" s="12"/>
      <c r="Q135" s="18"/>
      <c r="R135" s="18"/>
      <c r="S135" s="19" t="s">
        <v>1907</v>
      </c>
      <c r="T135" s="11"/>
      <c r="U135" s="11"/>
      <c r="V135" s="11"/>
      <c r="W135" s="11"/>
      <c r="X135" s="11"/>
    </row>
    <row r="136">
      <c r="A136" s="11"/>
      <c r="B136" s="12" t="s">
        <v>1909</v>
      </c>
      <c r="C136" s="12" t="s">
        <v>159</v>
      </c>
      <c r="D136" s="20">
        <f t="shared" si="11"/>
        <v>47.66</v>
      </c>
      <c r="E136" s="12"/>
      <c r="F136" s="12">
        <v>13.0</v>
      </c>
      <c r="G136" s="12">
        <v>55.0</v>
      </c>
      <c r="H136" s="12"/>
      <c r="I136" s="12"/>
      <c r="J136" s="12"/>
      <c r="K136" s="12">
        <v>4.0</v>
      </c>
      <c r="L136" s="12"/>
      <c r="M136" s="12"/>
      <c r="N136" s="12"/>
      <c r="O136" s="12"/>
      <c r="P136" s="12"/>
      <c r="Q136" s="18"/>
      <c r="R136" s="18"/>
      <c r="S136" s="19" t="s">
        <v>1912</v>
      </c>
      <c r="T136" s="11"/>
      <c r="U136" s="11"/>
      <c r="V136" s="11"/>
      <c r="W136" s="11"/>
      <c r="X136" s="11"/>
    </row>
    <row r="137">
      <c r="A137" s="11"/>
      <c r="B137" s="12" t="s">
        <v>1897</v>
      </c>
      <c r="C137" s="12" t="s">
        <v>72</v>
      </c>
      <c r="D137" s="20">
        <f t="shared" si="11"/>
        <v>46.94</v>
      </c>
      <c r="E137" s="12"/>
      <c r="F137" s="12">
        <v>12.0</v>
      </c>
      <c r="G137" s="12">
        <v>59.0</v>
      </c>
      <c r="H137" s="12"/>
      <c r="I137" s="12"/>
      <c r="J137" s="12"/>
      <c r="K137" s="12"/>
      <c r="L137" s="12">
        <v>11.0</v>
      </c>
      <c r="M137" s="12"/>
      <c r="N137" s="12"/>
      <c r="O137" s="12"/>
      <c r="P137" s="12"/>
      <c r="Q137" s="18"/>
      <c r="R137" s="18"/>
      <c r="S137" s="19" t="s">
        <v>1900</v>
      </c>
      <c r="T137" s="11"/>
      <c r="U137" s="11"/>
      <c r="V137" s="11"/>
      <c r="W137" s="11"/>
      <c r="X137" s="11"/>
    </row>
    <row r="138">
      <c r="A138" s="11"/>
      <c r="B138" s="12" t="s">
        <v>1924</v>
      </c>
      <c r="C138" s="12" t="s">
        <v>460</v>
      </c>
      <c r="D138" s="20">
        <f t="shared" si="11"/>
        <v>39.46</v>
      </c>
      <c r="E138" s="12"/>
      <c r="F138" s="12"/>
      <c r="G138" s="12">
        <v>57.0</v>
      </c>
      <c r="H138" s="12"/>
      <c r="I138" s="12"/>
      <c r="J138" s="12"/>
      <c r="K138" s="12">
        <v>7.0</v>
      </c>
      <c r="L138" s="12"/>
      <c r="M138" s="12"/>
      <c r="N138" s="12"/>
      <c r="O138" s="12"/>
      <c r="P138" s="12"/>
      <c r="Q138" s="18"/>
      <c r="R138" s="18"/>
      <c r="S138" s="19" t="s">
        <v>1926</v>
      </c>
      <c r="T138" s="11"/>
      <c r="U138" s="11"/>
      <c r="V138" s="11"/>
      <c r="W138" s="11"/>
      <c r="X138" s="11"/>
    </row>
    <row r="139">
      <c r="A139" s="11"/>
      <c r="B139" s="12" t="s">
        <v>1921</v>
      </c>
      <c r="C139" s="12" t="s">
        <v>921</v>
      </c>
      <c r="D139" s="20">
        <f t="shared" si="11"/>
        <v>38.49</v>
      </c>
      <c r="E139" s="12">
        <v>17.0</v>
      </c>
      <c r="F139" s="12">
        <v>18.0</v>
      </c>
      <c r="G139" s="12">
        <v>26.0</v>
      </c>
      <c r="H139" s="12"/>
      <c r="I139" s="12"/>
      <c r="J139" s="12"/>
      <c r="K139" s="12"/>
      <c r="L139" s="12">
        <v>20.0</v>
      </c>
      <c r="M139" s="12"/>
      <c r="N139" s="12"/>
      <c r="O139" s="12"/>
      <c r="P139" s="12"/>
      <c r="Q139" s="18"/>
      <c r="R139" s="18"/>
      <c r="S139" s="19" t="s">
        <v>1922</v>
      </c>
      <c r="T139" s="11"/>
      <c r="U139" s="11"/>
      <c r="V139" s="11"/>
      <c r="W139" s="11"/>
      <c r="X139" s="11"/>
    </row>
    <row r="140">
      <c r="A140" s="11"/>
      <c r="B140" s="12" t="s">
        <v>1917</v>
      </c>
      <c r="C140" s="12" t="s">
        <v>1918</v>
      </c>
      <c r="D140" s="20">
        <f t="shared" si="11"/>
        <v>37.92</v>
      </c>
      <c r="E140" s="12"/>
      <c r="F140" s="12"/>
      <c r="G140" s="12">
        <v>64.0</v>
      </c>
      <c r="H140" s="12"/>
      <c r="I140" s="12"/>
      <c r="J140" s="12"/>
      <c r="K140" s="12"/>
      <c r="L140" s="12">
        <v>12.0</v>
      </c>
      <c r="M140" s="12"/>
      <c r="N140" s="12"/>
      <c r="O140" s="12"/>
      <c r="P140" s="12"/>
      <c r="Q140" s="18"/>
      <c r="R140" s="18"/>
      <c r="S140" s="19" t="s">
        <v>1920</v>
      </c>
      <c r="T140" s="11"/>
      <c r="U140" s="11"/>
      <c r="V140" s="11"/>
      <c r="W140" s="11"/>
      <c r="X140" s="11"/>
    </row>
    <row r="141">
      <c r="A141" s="11"/>
      <c r="B141" s="12" t="s">
        <v>2114</v>
      </c>
      <c r="C141" s="12" t="s">
        <v>1913</v>
      </c>
      <c r="D141" s="20">
        <f t="shared" si="11"/>
        <v>36.4</v>
      </c>
      <c r="E141" s="12"/>
      <c r="F141" s="12"/>
      <c r="G141" s="12">
        <v>42.0</v>
      </c>
      <c r="H141" s="12"/>
      <c r="I141" s="12"/>
      <c r="J141" s="12"/>
      <c r="K141" s="12">
        <v>7.0</v>
      </c>
      <c r="L141" s="12">
        <v>18.0</v>
      </c>
      <c r="M141" s="12"/>
      <c r="N141" s="12"/>
      <c r="O141" s="12"/>
      <c r="P141" s="12"/>
      <c r="Q141" s="18"/>
      <c r="R141" s="18"/>
      <c r="S141" s="19" t="s">
        <v>2115</v>
      </c>
      <c r="T141" s="11"/>
      <c r="U141" s="11"/>
      <c r="V141" s="11"/>
      <c r="W141" s="11"/>
      <c r="X141" s="11"/>
    </row>
    <row r="142">
      <c r="A142" s="11"/>
      <c r="B142" s="12" t="s">
        <v>1927</v>
      </c>
      <c r="C142" s="12" t="s">
        <v>1928</v>
      </c>
      <c r="D142" s="20">
        <f t="shared" si="11"/>
        <v>31.53</v>
      </c>
      <c r="E142" s="12">
        <v>13.0</v>
      </c>
      <c r="F142" s="12">
        <v>18.0</v>
      </c>
      <c r="G142" s="12"/>
      <c r="H142" s="12"/>
      <c r="I142" s="12"/>
      <c r="J142" s="12"/>
      <c r="K142" s="12">
        <v>7.0</v>
      </c>
      <c r="L142" s="12">
        <v>15.0</v>
      </c>
      <c r="M142" s="12"/>
      <c r="N142" s="12"/>
      <c r="O142" s="12"/>
      <c r="P142" s="12"/>
      <c r="Q142" s="18"/>
      <c r="R142" s="18"/>
      <c r="S142" s="19" t="s">
        <v>1929</v>
      </c>
      <c r="T142" s="11"/>
      <c r="U142" s="11"/>
      <c r="V142" s="11"/>
      <c r="W142" s="11"/>
      <c r="X142" s="11"/>
    </row>
    <row r="143">
      <c r="A143" s="2" t="s">
        <v>365</v>
      </c>
      <c r="B143" s="83"/>
      <c r="C143" s="11"/>
      <c r="D143" s="20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3"/>
      <c r="R143" s="13"/>
      <c r="S143" s="22"/>
      <c r="T143" s="11"/>
      <c r="U143" s="11"/>
      <c r="V143" s="11"/>
      <c r="W143" s="11"/>
      <c r="X143" s="11"/>
    </row>
    <row r="144">
      <c r="A144" s="11"/>
      <c r="B144" s="12" t="s">
        <v>1930</v>
      </c>
      <c r="C144" s="16" t="s">
        <v>378</v>
      </c>
      <c r="D144" s="20"/>
      <c r="E144" s="12"/>
      <c r="F144" s="12"/>
      <c r="G144" s="12">
        <v>84.0</v>
      </c>
      <c r="H144" s="12"/>
      <c r="I144" s="12"/>
      <c r="J144" s="12"/>
      <c r="K144" s="12"/>
      <c r="L144" s="12"/>
      <c r="M144" s="12"/>
      <c r="N144" s="12"/>
      <c r="O144" s="12"/>
      <c r="P144" s="12"/>
      <c r="Q144" s="18"/>
      <c r="R144" s="18" t="s">
        <v>1931</v>
      </c>
      <c r="S144" s="19" t="s">
        <v>1932</v>
      </c>
      <c r="T144" s="12"/>
      <c r="U144" s="11"/>
      <c r="V144" s="11"/>
      <c r="W144" s="11"/>
      <c r="X144" s="11"/>
      <c r="Y144" s="11"/>
    </row>
    <row r="145">
      <c r="A145" s="11"/>
      <c r="B145" s="12" t="s">
        <v>1949</v>
      </c>
      <c r="C145" s="12" t="s">
        <v>1950</v>
      </c>
      <c r="D145" s="20"/>
      <c r="E145" s="12"/>
      <c r="F145" s="12"/>
      <c r="G145" s="12">
        <v>70.0</v>
      </c>
      <c r="H145" s="12"/>
      <c r="I145" s="12"/>
      <c r="J145" s="12"/>
      <c r="K145" s="12"/>
      <c r="L145" s="12"/>
      <c r="M145" s="12"/>
      <c r="N145" s="12"/>
      <c r="O145" s="12"/>
      <c r="P145" s="12"/>
      <c r="Q145" s="18"/>
      <c r="R145" s="18" t="s">
        <v>1951</v>
      </c>
      <c r="S145" s="19" t="s">
        <v>1952</v>
      </c>
      <c r="T145" s="12"/>
      <c r="U145" s="11"/>
      <c r="V145" s="11"/>
      <c r="W145" s="11"/>
      <c r="X145" s="11"/>
      <c r="Y145" s="11"/>
    </row>
    <row r="146">
      <c r="A146" s="11"/>
      <c r="B146" s="12" t="s">
        <v>1937</v>
      </c>
      <c r="C146" s="12" t="s">
        <v>1182</v>
      </c>
      <c r="D146" s="20"/>
      <c r="E146" s="12"/>
      <c r="F146" s="12"/>
      <c r="G146" s="12">
        <v>70.0</v>
      </c>
      <c r="H146" s="12"/>
      <c r="I146" s="12"/>
      <c r="J146" s="12"/>
      <c r="K146" s="12"/>
      <c r="L146" s="12"/>
      <c r="M146" s="12"/>
      <c r="N146" s="12"/>
      <c r="O146" s="12"/>
      <c r="P146" s="12"/>
      <c r="Q146" s="18"/>
      <c r="R146" s="18" t="s">
        <v>1938</v>
      </c>
      <c r="S146" s="19" t="s">
        <v>1939</v>
      </c>
      <c r="T146" s="11"/>
      <c r="U146" s="11"/>
      <c r="V146" s="11"/>
      <c r="W146" s="11"/>
      <c r="X146" s="11"/>
    </row>
    <row r="147">
      <c r="A147" s="11"/>
      <c r="B147" s="12" t="s">
        <v>1933</v>
      </c>
      <c r="C147" s="12" t="s">
        <v>183</v>
      </c>
      <c r="D147" s="20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8"/>
      <c r="R147" s="18" t="s">
        <v>1934</v>
      </c>
      <c r="S147" s="19" t="s">
        <v>1935</v>
      </c>
      <c r="T147" s="12"/>
      <c r="U147" s="11"/>
      <c r="V147" s="11"/>
      <c r="W147" s="11"/>
      <c r="X147" s="11"/>
      <c r="Y147" s="11"/>
    </row>
    <row r="148">
      <c r="A148" s="11"/>
      <c r="B148" s="12" t="s">
        <v>1954</v>
      </c>
      <c r="C148" s="12" t="s">
        <v>1955</v>
      </c>
      <c r="D148" s="20"/>
      <c r="E148" s="12">
        <v>15.0</v>
      </c>
      <c r="F148" s="12">
        <v>15.0</v>
      </c>
      <c r="G148" s="12"/>
      <c r="H148" s="12"/>
      <c r="I148" s="12"/>
      <c r="J148" s="12"/>
      <c r="K148" s="12">
        <v>20.0</v>
      </c>
      <c r="L148" s="12">
        <v>15.0</v>
      </c>
      <c r="M148" s="12"/>
      <c r="N148" s="12"/>
      <c r="O148" s="12"/>
      <c r="P148" s="12"/>
      <c r="Q148" s="18"/>
      <c r="R148" s="18" t="s">
        <v>2138</v>
      </c>
      <c r="S148" s="19" t="s">
        <v>1957</v>
      </c>
      <c r="T148" s="12"/>
      <c r="U148" s="11"/>
      <c r="V148" s="11"/>
      <c r="W148" s="11"/>
      <c r="X148" s="11"/>
      <c r="Y148" s="11"/>
    </row>
    <row r="149">
      <c r="A149" s="11"/>
      <c r="B149" s="12" t="s">
        <v>1946</v>
      </c>
      <c r="C149" s="16" t="s">
        <v>392</v>
      </c>
      <c r="D149" s="20"/>
      <c r="E149" s="12"/>
      <c r="F149" s="12"/>
      <c r="G149" s="12"/>
      <c r="H149" s="12"/>
      <c r="I149" s="12"/>
      <c r="J149" s="12"/>
      <c r="K149" s="12">
        <v>14.0</v>
      </c>
      <c r="L149" s="12"/>
      <c r="M149" s="12"/>
      <c r="N149" s="12"/>
      <c r="O149" s="12"/>
      <c r="P149" s="12"/>
      <c r="Q149" s="18"/>
      <c r="R149" s="18" t="s">
        <v>1947</v>
      </c>
      <c r="S149" s="19" t="s">
        <v>1948</v>
      </c>
      <c r="T149" s="12"/>
      <c r="U149" s="11"/>
      <c r="V149" s="11"/>
      <c r="W149" s="11"/>
      <c r="X149" s="11"/>
      <c r="Y149" s="11"/>
    </row>
    <row r="150">
      <c r="A150" s="11"/>
      <c r="B150" s="12" t="s">
        <v>1940</v>
      </c>
      <c r="C150" s="16" t="s">
        <v>342</v>
      </c>
      <c r="D150" s="20"/>
      <c r="E150" s="12"/>
      <c r="F150" s="12"/>
      <c r="G150" s="12"/>
      <c r="H150" s="12"/>
      <c r="I150" s="12"/>
      <c r="J150" s="12"/>
      <c r="K150" s="12">
        <v>13.0</v>
      </c>
      <c r="L150" s="12"/>
      <c r="M150" s="12"/>
      <c r="N150" s="12"/>
      <c r="O150" s="12"/>
      <c r="P150" s="12"/>
      <c r="Q150" s="18"/>
      <c r="R150" s="18" t="s">
        <v>1941</v>
      </c>
      <c r="S150" s="19" t="s">
        <v>1942</v>
      </c>
      <c r="T150" s="12"/>
      <c r="U150" s="11"/>
      <c r="V150" s="11"/>
      <c r="W150" s="11"/>
      <c r="X150" s="11"/>
      <c r="Y150" s="11"/>
    </row>
    <row r="151">
      <c r="A151" s="11"/>
      <c r="B151" s="12" t="s">
        <v>385</v>
      </c>
      <c r="C151" s="12" t="s">
        <v>386</v>
      </c>
      <c r="D151" s="20"/>
      <c r="E151" s="12"/>
      <c r="F151" s="12"/>
      <c r="G151" s="12"/>
      <c r="H151" s="12">
        <v>32.0</v>
      </c>
      <c r="I151" s="12"/>
      <c r="J151" s="12"/>
      <c r="K151" s="12"/>
      <c r="L151" s="12"/>
      <c r="M151" s="12"/>
      <c r="N151" s="12"/>
      <c r="O151" s="12"/>
      <c r="P151" s="12"/>
      <c r="Q151" s="18"/>
      <c r="R151" s="18" t="s">
        <v>1943</v>
      </c>
      <c r="S151" s="19" t="s">
        <v>387</v>
      </c>
      <c r="T151" s="11"/>
      <c r="U151" s="11"/>
      <c r="V151" s="11"/>
      <c r="W151" s="11"/>
      <c r="X151" s="11"/>
    </row>
    <row r="152">
      <c r="A152" s="11"/>
      <c r="B152" s="12" t="s">
        <v>2148</v>
      </c>
      <c r="C152" s="12" t="s">
        <v>2149</v>
      </c>
      <c r="D152" s="20"/>
      <c r="E152" s="12"/>
      <c r="F152" s="12"/>
      <c r="G152" s="12">
        <v>53.0</v>
      </c>
      <c r="H152" s="12"/>
      <c r="I152" s="12"/>
      <c r="J152" s="12"/>
      <c r="K152" s="12"/>
      <c r="L152" s="12"/>
      <c r="M152" s="12"/>
      <c r="N152" s="12"/>
      <c r="O152" s="12"/>
      <c r="P152" s="12"/>
      <c r="Q152" s="18"/>
      <c r="R152" s="18" t="s">
        <v>2150</v>
      </c>
      <c r="S152" s="19" t="s">
        <v>2152</v>
      </c>
      <c r="T152" s="12"/>
      <c r="U152" s="11"/>
      <c r="V152" s="11"/>
      <c r="W152" s="11"/>
      <c r="X152" s="11"/>
      <c r="Y152" s="11"/>
    </row>
    <row r="153">
      <c r="A153" s="11"/>
      <c r="B153" s="12" t="s">
        <v>388</v>
      </c>
      <c r="C153" s="12" t="s">
        <v>867</v>
      </c>
      <c r="D153" s="20"/>
      <c r="E153" s="12"/>
      <c r="F153" s="12"/>
      <c r="G153" s="12"/>
      <c r="H153" s="12">
        <v>26.0</v>
      </c>
      <c r="I153" s="12"/>
      <c r="J153" s="12"/>
      <c r="K153" s="12"/>
      <c r="L153" s="12"/>
      <c r="M153" s="12"/>
      <c r="N153" s="12"/>
      <c r="O153" s="12"/>
      <c r="P153" s="12"/>
      <c r="Q153" s="18"/>
      <c r="R153" s="18" t="s">
        <v>1959</v>
      </c>
      <c r="S153" s="19" t="s">
        <v>390</v>
      </c>
      <c r="T153" s="11"/>
      <c r="U153" s="11"/>
      <c r="V153" s="11"/>
      <c r="W153" s="11"/>
      <c r="X153" s="11"/>
    </row>
    <row r="154">
      <c r="A154" s="11"/>
      <c r="B154" s="12" t="s">
        <v>1960</v>
      </c>
      <c r="C154" s="12" t="s">
        <v>1816</v>
      </c>
      <c r="D154" s="20"/>
      <c r="E154" s="12"/>
      <c r="F154" s="12"/>
      <c r="G154" s="12">
        <v>59.0</v>
      </c>
      <c r="H154" s="12"/>
      <c r="I154" s="12"/>
      <c r="J154" s="12"/>
      <c r="K154" s="12"/>
      <c r="L154" s="12"/>
      <c r="M154" s="12"/>
      <c r="N154" s="12"/>
      <c r="O154" s="12"/>
      <c r="P154" s="12"/>
      <c r="Q154" s="18"/>
      <c r="R154" s="18" t="s">
        <v>1962</v>
      </c>
      <c r="S154" s="19" t="s">
        <v>1963</v>
      </c>
      <c r="T154" s="12"/>
      <c r="U154" s="11"/>
      <c r="V154" s="11"/>
      <c r="W154" s="11"/>
      <c r="X154" s="11"/>
      <c r="Y154" s="11"/>
    </row>
    <row r="155">
      <c r="A155" s="3" t="s">
        <v>2437</v>
      </c>
      <c r="B155" s="11"/>
      <c r="C155" s="11"/>
      <c r="D155" s="20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3"/>
      <c r="R155" s="13"/>
      <c r="S155" s="22"/>
      <c r="T155" s="11"/>
      <c r="U155" s="11"/>
      <c r="V155" s="11"/>
      <c r="W155" s="11"/>
      <c r="X155" s="11"/>
    </row>
    <row r="156">
      <c r="A156" s="11"/>
      <c r="B156" s="12" t="s">
        <v>2753</v>
      </c>
      <c r="C156" s="12" t="s">
        <v>916</v>
      </c>
      <c r="D156" s="20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8"/>
      <c r="R156" s="18" t="s">
        <v>2754</v>
      </c>
      <c r="S156" s="19" t="s">
        <v>2755</v>
      </c>
      <c r="T156" s="11"/>
      <c r="U156" s="11"/>
      <c r="V156" s="11"/>
      <c r="W156" s="11"/>
      <c r="X156" s="11"/>
    </row>
    <row r="157">
      <c r="A157" s="11"/>
      <c r="B157" s="12" t="s">
        <v>2756</v>
      </c>
      <c r="C157" s="12" t="s">
        <v>996</v>
      </c>
      <c r="D157" s="20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8"/>
      <c r="R157" s="18" t="s">
        <v>2757</v>
      </c>
      <c r="S157" s="19" t="s">
        <v>2758</v>
      </c>
      <c r="T157" s="11"/>
      <c r="U157" s="11"/>
      <c r="V157" s="11"/>
      <c r="W157" s="11"/>
      <c r="X157" s="11"/>
    </row>
    <row r="158">
      <c r="A158" s="11"/>
      <c r="B158" s="12" t="s">
        <v>2759</v>
      </c>
      <c r="C158" s="12" t="s">
        <v>45</v>
      </c>
      <c r="D158" s="20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8"/>
      <c r="R158" s="18" t="s">
        <v>2761</v>
      </c>
      <c r="S158" s="19" t="s">
        <v>2762</v>
      </c>
      <c r="T158" s="11"/>
      <c r="U158" s="11"/>
      <c r="V158" s="11"/>
      <c r="W158" s="11"/>
      <c r="X158" s="11"/>
    </row>
    <row r="159">
      <c r="A159" s="11"/>
      <c r="B159" s="12"/>
      <c r="C159" s="12"/>
      <c r="D159" s="20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8"/>
      <c r="R159" s="18"/>
      <c r="S159" s="38"/>
      <c r="T159" s="11"/>
      <c r="U159" s="11"/>
      <c r="V159" s="11"/>
      <c r="W159" s="11"/>
      <c r="X159" s="11"/>
    </row>
    <row r="160">
      <c r="A160" s="11"/>
      <c r="B160" s="12"/>
      <c r="C160" s="12"/>
      <c r="D160" s="20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8"/>
      <c r="R160" s="18"/>
      <c r="S160" s="38"/>
      <c r="T160" s="11"/>
      <c r="U160" s="11"/>
      <c r="V160" s="11"/>
      <c r="W160" s="11"/>
      <c r="X160" s="11"/>
    </row>
    <row r="161">
      <c r="A161" s="1" t="s">
        <v>0</v>
      </c>
      <c r="B161" s="2" t="s">
        <v>1</v>
      </c>
      <c r="C161" s="2" t="s">
        <v>2</v>
      </c>
      <c r="D161" s="3" t="s">
        <v>594</v>
      </c>
      <c r="E161" s="2" t="s">
        <v>4</v>
      </c>
      <c r="F161" s="3" t="s">
        <v>5</v>
      </c>
      <c r="G161" s="3" t="s">
        <v>1653</v>
      </c>
      <c r="H161" s="3" t="s">
        <v>7</v>
      </c>
      <c r="I161" s="3" t="s">
        <v>8</v>
      </c>
      <c r="J161" s="2" t="s">
        <v>9</v>
      </c>
      <c r="K161" s="3" t="s">
        <v>10</v>
      </c>
      <c r="L161" s="3" t="s">
        <v>11</v>
      </c>
      <c r="M161" s="4" t="s">
        <v>12</v>
      </c>
      <c r="N161" s="5" t="s">
        <v>13</v>
      </c>
      <c r="O161" s="6" t="s">
        <v>14</v>
      </c>
      <c r="P161" s="7" t="s">
        <v>15</v>
      </c>
      <c r="Q161" s="3" t="s">
        <v>16</v>
      </c>
      <c r="R161" s="3" t="s">
        <v>17</v>
      </c>
      <c r="S161" s="42" t="s">
        <v>18</v>
      </c>
      <c r="T161" s="2"/>
      <c r="U161" s="43"/>
      <c r="V161" s="39"/>
      <c r="W161" s="39"/>
      <c r="X161" s="39"/>
    </row>
    <row r="162">
      <c r="A162" s="44" t="s">
        <v>419</v>
      </c>
      <c r="B162" s="24"/>
      <c r="C162" s="24"/>
      <c r="D162" s="20"/>
      <c r="E162" s="24"/>
      <c r="F162" s="24"/>
      <c r="G162" s="20"/>
      <c r="H162" s="24"/>
      <c r="I162" s="24"/>
      <c r="J162" s="24"/>
      <c r="K162" s="24"/>
      <c r="L162" s="24"/>
      <c r="M162" s="24"/>
      <c r="N162" s="24"/>
      <c r="O162" s="24"/>
      <c r="P162" s="24"/>
      <c r="Q162" s="25"/>
      <c r="R162" s="25"/>
      <c r="S162" s="38"/>
      <c r="T162" s="24"/>
      <c r="U162" s="45"/>
      <c r="V162" s="24"/>
      <c r="W162" s="24"/>
      <c r="X162" s="46"/>
    </row>
    <row r="163">
      <c r="A163" s="11"/>
      <c r="B163" s="24" t="s">
        <v>2012</v>
      </c>
      <c r="C163" s="24" t="s">
        <v>45</v>
      </c>
      <c r="D163" s="20">
        <f t="shared" ref="D163:D176" si="12">ROUND((E163*0.05)+(F163*1)+(G163*0.54)+(H163*0.46)+(I163*0.39)+(J163*0)+(K163*1.24)+(L163*0.28)+(M163*90.8)+(N163*13)+(O163*13)+(P163*13), 2)</f>
        <v>221.9</v>
      </c>
      <c r="E163" s="24">
        <v>28.0</v>
      </c>
      <c r="F163" s="24">
        <v>18.0</v>
      </c>
      <c r="G163" s="24">
        <v>375.0</v>
      </c>
      <c r="H163" s="24"/>
      <c r="I163" s="24"/>
      <c r="J163" s="24"/>
      <c r="K163" s="24"/>
      <c r="L163" s="24"/>
      <c r="M163" s="24"/>
      <c r="N163" s="24"/>
      <c r="O163" s="24"/>
      <c r="P163" s="24"/>
      <c r="Q163" s="25"/>
      <c r="R163" s="25" t="s">
        <v>421</v>
      </c>
      <c r="S163" s="19" t="s">
        <v>2013</v>
      </c>
      <c r="T163" s="24"/>
      <c r="U163" s="24"/>
      <c r="V163" s="24"/>
      <c r="W163" s="24"/>
      <c r="X163" s="46"/>
    </row>
    <row r="164">
      <c r="A164" s="11"/>
      <c r="B164" s="24" t="s">
        <v>2014</v>
      </c>
      <c r="C164" s="24" t="s">
        <v>896</v>
      </c>
      <c r="D164" s="20">
        <f t="shared" si="12"/>
        <v>199.86</v>
      </c>
      <c r="E164" s="24"/>
      <c r="F164" s="24">
        <v>20.0</v>
      </c>
      <c r="G164" s="24">
        <v>317.0</v>
      </c>
      <c r="H164" s="24"/>
      <c r="I164" s="24"/>
      <c r="J164" s="24"/>
      <c r="K164" s="24">
        <v>7.0</v>
      </c>
      <c r="L164" s="24"/>
      <c r="M164" s="24"/>
      <c r="N164" s="24"/>
      <c r="O164" s="24"/>
      <c r="P164" s="24"/>
      <c r="Q164" s="25"/>
      <c r="R164" s="25"/>
      <c r="S164" s="19" t="s">
        <v>2015</v>
      </c>
      <c r="T164" s="24"/>
      <c r="U164" s="24"/>
      <c r="V164" s="24"/>
      <c r="W164" s="24"/>
      <c r="X164" s="46"/>
    </row>
    <row r="165">
      <c r="A165" s="11"/>
      <c r="B165" s="24" t="s">
        <v>2017</v>
      </c>
      <c r="C165" s="24" t="s">
        <v>288</v>
      </c>
      <c r="D165" s="20">
        <f t="shared" si="12"/>
        <v>187.18</v>
      </c>
      <c r="E165" s="24">
        <v>24.0</v>
      </c>
      <c r="F165" s="24"/>
      <c r="G165" s="16">
        <v>317.0</v>
      </c>
      <c r="H165" s="24">
        <v>16.0</v>
      </c>
      <c r="I165" s="24"/>
      <c r="J165" s="24"/>
      <c r="K165" s="24">
        <v>6.0</v>
      </c>
      <c r="L165" s="24"/>
      <c r="M165" s="24"/>
      <c r="N165" s="24"/>
      <c r="O165" s="24"/>
      <c r="P165" s="24"/>
      <c r="Q165" s="25"/>
      <c r="R165" s="25"/>
      <c r="S165" s="19" t="s">
        <v>2019</v>
      </c>
      <c r="T165" s="24"/>
      <c r="U165" s="24"/>
      <c r="V165" s="24"/>
      <c r="W165" s="24"/>
      <c r="X165" s="46"/>
    </row>
    <row r="166">
      <c r="A166" s="11"/>
      <c r="B166" s="24" t="s">
        <v>2020</v>
      </c>
      <c r="C166" s="24" t="s">
        <v>96</v>
      </c>
      <c r="D166" s="20">
        <f t="shared" si="12"/>
        <v>186.38</v>
      </c>
      <c r="E166" s="24"/>
      <c r="F166" s="24">
        <v>15.0</v>
      </c>
      <c r="G166" s="24">
        <v>299.0</v>
      </c>
      <c r="H166" s="24"/>
      <c r="I166" s="24"/>
      <c r="J166" s="24"/>
      <c r="K166" s="24">
        <v>8.0</v>
      </c>
      <c r="L166" s="24"/>
      <c r="M166" s="24"/>
      <c r="N166" s="24"/>
      <c r="O166" s="24"/>
      <c r="P166" s="24"/>
      <c r="Q166" s="25"/>
      <c r="R166" s="25"/>
      <c r="S166" s="19" t="s">
        <v>2021</v>
      </c>
      <c r="T166" s="24"/>
      <c r="U166" s="24"/>
      <c r="V166" s="24"/>
      <c r="W166" s="24"/>
      <c r="X166" s="46"/>
    </row>
    <row r="167">
      <c r="A167" s="11"/>
      <c r="B167" s="24" t="s">
        <v>2022</v>
      </c>
      <c r="C167" s="24" t="s">
        <v>2023</v>
      </c>
      <c r="D167" s="20">
        <f t="shared" si="12"/>
        <v>183.98</v>
      </c>
      <c r="E167" s="24">
        <v>12.0</v>
      </c>
      <c r="F167" s="24">
        <v>12.0</v>
      </c>
      <c r="G167" s="24">
        <v>299.0</v>
      </c>
      <c r="H167" s="24"/>
      <c r="I167" s="24"/>
      <c r="J167" s="24"/>
      <c r="K167" s="24">
        <v>8.0</v>
      </c>
      <c r="L167" s="24"/>
      <c r="M167" s="24"/>
      <c r="N167" s="24"/>
      <c r="O167" s="24"/>
      <c r="P167" s="24"/>
      <c r="Q167" s="25"/>
      <c r="R167" s="25"/>
      <c r="S167" s="19" t="s">
        <v>2024</v>
      </c>
      <c r="T167" s="24"/>
      <c r="U167" s="24"/>
      <c r="V167" s="24"/>
      <c r="W167" s="24"/>
      <c r="X167" s="46"/>
    </row>
    <row r="168">
      <c r="A168" s="11"/>
      <c r="B168" s="24" t="s">
        <v>2027</v>
      </c>
      <c r="C168" s="24" t="s">
        <v>108</v>
      </c>
      <c r="D168" s="20">
        <f t="shared" si="12"/>
        <v>149.66</v>
      </c>
      <c r="E168" s="24"/>
      <c r="F168" s="24">
        <v>16.0</v>
      </c>
      <c r="G168" s="16">
        <v>227.0</v>
      </c>
      <c r="H168" s="24"/>
      <c r="I168" s="24"/>
      <c r="J168" s="24"/>
      <c r="K168" s="24">
        <v>6.0</v>
      </c>
      <c r="L168" s="24">
        <v>13.0</v>
      </c>
      <c r="M168" s="24"/>
      <c r="N168" s="24"/>
      <c r="O168" s="24"/>
      <c r="P168" s="24"/>
      <c r="Q168" s="25"/>
      <c r="R168" s="25"/>
      <c r="S168" s="19" t="s">
        <v>2028</v>
      </c>
      <c r="T168" s="24"/>
      <c r="U168" s="24"/>
      <c r="V168" s="24"/>
      <c r="W168" s="24"/>
      <c r="X168" s="46"/>
    </row>
    <row r="169">
      <c r="A169" s="11"/>
      <c r="B169" s="24" t="s">
        <v>2029</v>
      </c>
      <c r="C169" s="24" t="s">
        <v>463</v>
      </c>
      <c r="D169" s="20">
        <f t="shared" si="12"/>
        <v>144.1</v>
      </c>
      <c r="E169" s="24">
        <v>12.0</v>
      </c>
      <c r="F169" s="24">
        <v>11.0</v>
      </c>
      <c r="G169" s="16">
        <v>227.0</v>
      </c>
      <c r="H169" s="24"/>
      <c r="I169" s="24"/>
      <c r="J169" s="24"/>
      <c r="K169" s="24">
        <v>8.0</v>
      </c>
      <c r="L169" s="24"/>
      <c r="M169" s="24"/>
      <c r="N169" s="24"/>
      <c r="O169" s="24"/>
      <c r="P169" s="24"/>
      <c r="Q169" s="25"/>
      <c r="R169" s="25"/>
      <c r="S169" s="19" t="s">
        <v>2030</v>
      </c>
      <c r="T169" s="24"/>
      <c r="U169" s="24"/>
      <c r="V169" s="24"/>
      <c r="W169" s="24"/>
      <c r="X169" s="46"/>
    </row>
    <row r="170">
      <c r="A170" s="11"/>
      <c r="B170" s="24" t="s">
        <v>2025</v>
      </c>
      <c r="C170" s="24" t="s">
        <v>1230</v>
      </c>
      <c r="D170" s="20">
        <f t="shared" si="12"/>
        <v>142.27</v>
      </c>
      <c r="E170" s="24">
        <v>13.0</v>
      </c>
      <c r="F170" s="24">
        <v>14.0</v>
      </c>
      <c r="G170" s="16">
        <v>227.0</v>
      </c>
      <c r="H170" s="24"/>
      <c r="I170" s="24"/>
      <c r="J170" s="24"/>
      <c r="K170" s="24"/>
      <c r="L170" s="24">
        <v>18.0</v>
      </c>
      <c r="M170" s="24"/>
      <c r="N170" s="24"/>
      <c r="O170" s="24"/>
      <c r="P170" s="24"/>
      <c r="Q170" s="25"/>
      <c r="R170" s="25"/>
      <c r="S170" s="19" t="s">
        <v>2026</v>
      </c>
      <c r="T170" s="24"/>
      <c r="U170" s="24"/>
      <c r="V170" s="24"/>
      <c r="W170" s="24"/>
      <c r="X170" s="46"/>
    </row>
    <row r="171">
      <c r="A171" s="11"/>
      <c r="B171" s="24" t="s">
        <v>2031</v>
      </c>
      <c r="C171" s="24" t="s">
        <v>96</v>
      </c>
      <c r="D171" s="20">
        <f t="shared" si="12"/>
        <v>136.22</v>
      </c>
      <c r="E171" s="24"/>
      <c r="F171" s="24"/>
      <c r="G171" s="24">
        <v>227.0</v>
      </c>
      <c r="H171" s="24"/>
      <c r="I171" s="24"/>
      <c r="J171" s="24"/>
      <c r="K171" s="24">
        <v>11.0</v>
      </c>
      <c r="L171" s="24"/>
      <c r="M171" s="24"/>
      <c r="N171" s="24"/>
      <c r="O171" s="24"/>
      <c r="P171" s="24"/>
      <c r="Q171" s="25"/>
      <c r="R171" s="25"/>
      <c r="S171" s="19" t="s">
        <v>2032</v>
      </c>
      <c r="T171" s="24"/>
      <c r="U171" s="24"/>
      <c r="V171" s="24"/>
      <c r="W171" s="24"/>
      <c r="X171" s="46"/>
    </row>
    <row r="172">
      <c r="A172" s="11"/>
      <c r="B172" s="24" t="s">
        <v>2047</v>
      </c>
      <c r="C172" s="24" t="s">
        <v>2048</v>
      </c>
      <c r="D172" s="20">
        <f t="shared" si="12"/>
        <v>130.22</v>
      </c>
      <c r="E172" s="24">
        <v>10.0</v>
      </c>
      <c r="F172" s="24">
        <v>20.0</v>
      </c>
      <c r="G172" s="24">
        <v>194.0</v>
      </c>
      <c r="H172" s="24"/>
      <c r="I172" s="24"/>
      <c r="J172" s="24"/>
      <c r="K172" s="24">
        <v>4.0</v>
      </c>
      <c r="L172" s="24"/>
      <c r="M172" s="24"/>
      <c r="N172" s="24"/>
      <c r="O172" s="24"/>
      <c r="P172" s="24"/>
      <c r="Q172" s="25"/>
      <c r="R172" s="25"/>
      <c r="S172" s="19" t="s">
        <v>2049</v>
      </c>
      <c r="T172" s="24"/>
      <c r="U172" s="24"/>
      <c r="V172" s="24"/>
      <c r="W172" s="24"/>
      <c r="X172" s="46"/>
    </row>
    <row r="173">
      <c r="A173" s="11"/>
      <c r="B173" s="24" t="s">
        <v>2037</v>
      </c>
      <c r="C173" s="24" t="s">
        <v>2038</v>
      </c>
      <c r="D173" s="20">
        <f t="shared" si="12"/>
        <v>123.78</v>
      </c>
      <c r="E173" s="24">
        <v>24.0</v>
      </c>
      <c r="F173" s="24"/>
      <c r="G173" s="16">
        <v>227.0</v>
      </c>
      <c r="H173" s="24"/>
      <c r="I173" s="24"/>
      <c r="J173" s="24"/>
      <c r="K173" s="24"/>
      <c r="L173" s="24"/>
      <c r="M173" s="24"/>
      <c r="N173" s="24"/>
      <c r="O173" s="24"/>
      <c r="P173" s="24"/>
      <c r="Q173" s="25"/>
      <c r="R173" s="25" t="s">
        <v>122</v>
      </c>
      <c r="S173" s="19" t="s">
        <v>2039</v>
      </c>
      <c r="T173" s="24"/>
      <c r="U173" s="24"/>
      <c r="V173" s="24"/>
      <c r="W173" s="24"/>
      <c r="X173" s="46"/>
    </row>
    <row r="174">
      <c r="A174" s="11"/>
      <c r="B174" s="24" t="s">
        <v>2042</v>
      </c>
      <c r="C174" s="24" t="s">
        <v>564</v>
      </c>
      <c r="D174" s="20">
        <f t="shared" si="12"/>
        <v>123.53</v>
      </c>
      <c r="E174" s="24">
        <v>19.0</v>
      </c>
      <c r="F174" s="24"/>
      <c r="G174" s="16">
        <v>227.0</v>
      </c>
      <c r="H174" s="24"/>
      <c r="I174" s="24"/>
      <c r="J174" s="24"/>
      <c r="K174" s="24"/>
      <c r="L174" s="24"/>
      <c r="M174" s="24"/>
      <c r="N174" s="24"/>
      <c r="O174" s="24"/>
      <c r="P174" s="24"/>
      <c r="Q174" s="25"/>
      <c r="R174" s="25" t="s">
        <v>122</v>
      </c>
      <c r="S174" s="19" t="s">
        <v>2043</v>
      </c>
      <c r="T174" s="24"/>
      <c r="U174" s="24"/>
      <c r="V174" s="24"/>
      <c r="W174" s="24"/>
      <c r="X174" s="46"/>
    </row>
    <row r="175">
      <c r="A175" s="11"/>
      <c r="B175" s="24" t="s">
        <v>2053</v>
      </c>
      <c r="C175" s="24" t="s">
        <v>2054</v>
      </c>
      <c r="D175" s="20">
        <f t="shared" si="12"/>
        <v>106.55</v>
      </c>
      <c r="E175" s="24">
        <v>19.0</v>
      </c>
      <c r="F175" s="24">
        <v>13.0</v>
      </c>
      <c r="G175" s="24">
        <v>160.0</v>
      </c>
      <c r="H175" s="24"/>
      <c r="I175" s="24"/>
      <c r="J175" s="24"/>
      <c r="K175" s="24">
        <v>5.0</v>
      </c>
      <c r="L175" s="24"/>
      <c r="M175" s="24"/>
      <c r="N175" s="24"/>
      <c r="O175" s="24"/>
      <c r="P175" s="24"/>
      <c r="Q175" s="25"/>
      <c r="R175" s="25"/>
      <c r="S175" s="19" t="s">
        <v>2055</v>
      </c>
      <c r="T175" s="24"/>
      <c r="U175" s="24"/>
      <c r="V175" s="24"/>
      <c r="W175" s="24"/>
      <c r="X175" s="46"/>
    </row>
    <row r="176">
      <c r="A176" s="11"/>
      <c r="B176" s="24" t="s">
        <v>2056</v>
      </c>
      <c r="C176" s="24" t="s">
        <v>2057</v>
      </c>
      <c r="D176" s="20">
        <f t="shared" si="12"/>
        <v>94.48</v>
      </c>
      <c r="E176" s="24">
        <v>18.0</v>
      </c>
      <c r="F176" s="24">
        <v>13.0</v>
      </c>
      <c r="G176" s="24">
        <v>143.0</v>
      </c>
      <c r="H176" s="24"/>
      <c r="I176" s="24"/>
      <c r="J176" s="24"/>
      <c r="K176" s="24"/>
      <c r="L176" s="24">
        <v>12.0</v>
      </c>
      <c r="M176" s="24"/>
      <c r="N176" s="24"/>
      <c r="O176" s="24"/>
      <c r="P176" s="24"/>
      <c r="Q176" s="25"/>
      <c r="R176" s="25"/>
      <c r="S176" s="19" t="s">
        <v>2058</v>
      </c>
      <c r="T176" s="24"/>
      <c r="U176" s="24"/>
      <c r="V176" s="24"/>
      <c r="W176" s="24"/>
      <c r="X176" s="46"/>
    </row>
    <row r="177">
      <c r="A177" s="3" t="s">
        <v>2033</v>
      </c>
      <c r="B177" s="24"/>
      <c r="C177" s="24"/>
      <c r="D177" s="20"/>
      <c r="E177" s="24"/>
      <c r="F177" s="24"/>
      <c r="G177" s="16"/>
      <c r="H177" s="24"/>
      <c r="I177" s="24"/>
      <c r="J177" s="24"/>
      <c r="K177" s="24"/>
      <c r="L177" s="24"/>
      <c r="M177" s="24"/>
      <c r="N177" s="24"/>
      <c r="O177" s="24"/>
      <c r="P177" s="24"/>
      <c r="Q177" s="25"/>
      <c r="R177" s="25"/>
      <c r="S177" s="38"/>
      <c r="T177" s="24"/>
      <c r="U177" s="24"/>
      <c r="V177" s="24"/>
      <c r="W177" s="24"/>
      <c r="X177" s="46"/>
    </row>
    <row r="178">
      <c r="A178" s="11"/>
      <c r="B178" s="24" t="s">
        <v>2061</v>
      </c>
      <c r="C178" s="24" t="s">
        <v>353</v>
      </c>
      <c r="D178" s="20">
        <f t="shared" ref="D178:D185" si="13">ROUND((E178*0.05)+(F178*1)+(G178*0.54)+(H178*0.46)+(I178*0.39)+(J178*0)+(K178*1.24)+(L178*0.28)+(M178*90.8)+(N178*13)+(O178*13)+(P178*13), 2)</f>
        <v>53.92</v>
      </c>
      <c r="E178" s="24"/>
      <c r="F178" s="24">
        <v>16.0</v>
      </c>
      <c r="G178" s="24">
        <v>64.0</v>
      </c>
      <c r="H178" s="24"/>
      <c r="I178" s="24"/>
      <c r="J178" s="24"/>
      <c r="K178" s="24"/>
      <c r="L178" s="24">
        <v>12.0</v>
      </c>
      <c r="M178" s="24"/>
      <c r="N178" s="24"/>
      <c r="O178" s="24"/>
      <c r="P178" s="24"/>
      <c r="Q178" s="25"/>
      <c r="R178" s="25"/>
      <c r="S178" s="19" t="s">
        <v>2062</v>
      </c>
      <c r="T178" s="24"/>
      <c r="U178" s="24"/>
      <c r="V178" s="24"/>
      <c r="W178" s="24"/>
      <c r="X178" s="46"/>
    </row>
    <row r="179">
      <c r="A179" s="11"/>
      <c r="B179" s="24" t="s">
        <v>2067</v>
      </c>
      <c r="C179" s="24" t="s">
        <v>321</v>
      </c>
      <c r="D179" s="20">
        <f t="shared" si="13"/>
        <v>51.04</v>
      </c>
      <c r="E179" s="24"/>
      <c r="F179" s="24">
        <v>22.0</v>
      </c>
      <c r="G179" s="16">
        <v>40.0</v>
      </c>
      <c r="H179" s="24"/>
      <c r="I179" s="24"/>
      <c r="J179" s="24"/>
      <c r="K179" s="24">
        <v>6.0</v>
      </c>
      <c r="L179" s="24"/>
      <c r="M179" s="24"/>
      <c r="N179" s="24"/>
      <c r="O179" s="24"/>
      <c r="P179" s="24"/>
      <c r="Q179" s="25"/>
      <c r="R179" s="25"/>
      <c r="S179" s="19" t="s">
        <v>2069</v>
      </c>
      <c r="T179" s="24"/>
      <c r="U179" s="24"/>
      <c r="V179" s="24"/>
      <c r="W179" s="24"/>
      <c r="X179" s="46"/>
    </row>
    <row r="180">
      <c r="A180" s="11"/>
      <c r="B180" s="24" t="s">
        <v>2514</v>
      </c>
      <c r="C180" s="24" t="s">
        <v>96</v>
      </c>
      <c r="D180" s="20">
        <f t="shared" si="13"/>
        <v>50.34</v>
      </c>
      <c r="E180" s="24"/>
      <c r="F180" s="24">
        <v>24.0</v>
      </c>
      <c r="G180" s="24">
        <v>35.0</v>
      </c>
      <c r="H180" s="24"/>
      <c r="I180" s="24"/>
      <c r="J180" s="24"/>
      <c r="K180" s="24">
        <v>6.0</v>
      </c>
      <c r="L180" s="24"/>
      <c r="M180" s="24"/>
      <c r="N180" s="24"/>
      <c r="O180" s="24"/>
      <c r="P180" s="24"/>
      <c r="Q180" s="25"/>
      <c r="R180" s="25"/>
      <c r="S180" s="19" t="s">
        <v>2515</v>
      </c>
      <c r="T180" s="24"/>
      <c r="U180" s="24"/>
      <c r="V180" s="24"/>
      <c r="W180" s="24"/>
      <c r="X180" s="46"/>
    </row>
    <row r="181">
      <c r="A181" s="11"/>
      <c r="B181" s="24" t="s">
        <v>2063</v>
      </c>
      <c r="C181" s="24" t="s">
        <v>98</v>
      </c>
      <c r="D181" s="20">
        <f t="shared" si="13"/>
        <v>47.94</v>
      </c>
      <c r="E181" s="24"/>
      <c r="F181" s="24"/>
      <c r="G181" s="24">
        <v>75.0</v>
      </c>
      <c r="H181" s="24"/>
      <c r="I181" s="24"/>
      <c r="J181" s="24"/>
      <c r="K181" s="24">
        <v>6.0</v>
      </c>
      <c r="L181" s="24"/>
      <c r="M181" s="24"/>
      <c r="N181" s="24"/>
      <c r="O181" s="24"/>
      <c r="P181" s="24"/>
      <c r="Q181" s="25"/>
      <c r="R181" s="25"/>
      <c r="S181" s="19" t="s">
        <v>2065</v>
      </c>
      <c r="T181" s="24"/>
      <c r="U181" s="24"/>
      <c r="V181" s="24"/>
      <c r="W181" s="24"/>
      <c r="X181" s="46"/>
    </row>
    <row r="182">
      <c r="A182" s="11"/>
      <c r="B182" s="24" t="s">
        <v>2079</v>
      </c>
      <c r="C182" s="24" t="s">
        <v>397</v>
      </c>
      <c r="D182" s="20">
        <f t="shared" si="13"/>
        <v>45.14</v>
      </c>
      <c r="E182" s="24">
        <v>16.0</v>
      </c>
      <c r="F182" s="24">
        <v>18.0</v>
      </c>
      <c r="G182" s="24">
        <v>35.0</v>
      </c>
      <c r="H182" s="24"/>
      <c r="I182" s="24"/>
      <c r="J182" s="24"/>
      <c r="K182" s="24">
        <v>6.0</v>
      </c>
      <c r="L182" s="24"/>
      <c r="M182" s="24"/>
      <c r="N182" s="24"/>
      <c r="O182" s="24"/>
      <c r="P182" s="24"/>
      <c r="Q182" s="25"/>
      <c r="R182" s="25"/>
      <c r="S182" s="19" t="s">
        <v>2080</v>
      </c>
      <c r="T182" s="24"/>
      <c r="U182" s="46"/>
      <c r="V182" s="24"/>
      <c r="W182" s="24"/>
      <c r="X182" s="46"/>
    </row>
    <row r="183">
      <c r="A183" s="11"/>
      <c r="B183" s="24" t="s">
        <v>2077</v>
      </c>
      <c r="C183" s="24" t="s">
        <v>216</v>
      </c>
      <c r="D183" s="20">
        <f t="shared" si="13"/>
        <v>40.54</v>
      </c>
      <c r="E183" s="24"/>
      <c r="F183" s="24"/>
      <c r="G183" s="16">
        <v>59.0</v>
      </c>
      <c r="H183" s="24"/>
      <c r="I183" s="24"/>
      <c r="J183" s="24"/>
      <c r="K183" s="24">
        <v>7.0</v>
      </c>
      <c r="L183" s="24"/>
      <c r="M183" s="24"/>
      <c r="N183" s="24"/>
      <c r="O183" s="24"/>
      <c r="P183" s="24"/>
      <c r="Q183" s="25"/>
      <c r="R183" s="25"/>
      <c r="S183" s="19" t="s">
        <v>2078</v>
      </c>
      <c r="T183" s="24"/>
      <c r="U183" s="24"/>
      <c r="V183" s="24"/>
      <c r="W183" s="24"/>
      <c r="X183" s="46"/>
    </row>
    <row r="184">
      <c r="A184" s="11"/>
      <c r="B184" s="24" t="s">
        <v>2073</v>
      </c>
      <c r="C184" s="24" t="s">
        <v>1144</v>
      </c>
      <c r="D184" s="20">
        <f t="shared" si="13"/>
        <v>39.92</v>
      </c>
      <c r="E184" s="24">
        <v>12.0</v>
      </c>
      <c r="F184" s="24">
        <v>10.0</v>
      </c>
      <c r="G184" s="24">
        <v>46.0</v>
      </c>
      <c r="H184" s="24"/>
      <c r="I184" s="24"/>
      <c r="J184" s="24"/>
      <c r="K184" s="24"/>
      <c r="L184" s="24">
        <v>16.0</v>
      </c>
      <c r="M184" s="24"/>
      <c r="N184" s="24"/>
      <c r="O184" s="24"/>
      <c r="P184" s="24"/>
      <c r="Q184" s="25"/>
      <c r="R184" s="25"/>
      <c r="S184" s="19" t="s">
        <v>2075</v>
      </c>
      <c r="T184" s="24"/>
      <c r="U184" s="24"/>
      <c r="V184" s="24"/>
      <c r="W184" s="24"/>
      <c r="X184" s="46"/>
    </row>
    <row r="185">
      <c r="A185" s="11"/>
      <c r="B185" s="24" t="s">
        <v>2082</v>
      </c>
      <c r="C185" s="24" t="s">
        <v>2083</v>
      </c>
      <c r="D185" s="20">
        <f t="shared" si="13"/>
        <v>34.86</v>
      </c>
      <c r="E185" s="24"/>
      <c r="F185" s="24">
        <v>13.0</v>
      </c>
      <c r="G185" s="16">
        <v>29.0</v>
      </c>
      <c r="H185" s="24"/>
      <c r="I185" s="24"/>
      <c r="J185" s="24"/>
      <c r="K185" s="24">
        <v>5.0</v>
      </c>
      <c r="L185" s="24"/>
      <c r="M185" s="24"/>
      <c r="N185" s="24"/>
      <c r="O185" s="24"/>
      <c r="P185" s="24"/>
      <c r="Q185" s="25"/>
      <c r="R185" s="25"/>
      <c r="S185" s="19" t="s">
        <v>2085</v>
      </c>
      <c r="T185" s="24"/>
      <c r="U185" s="24"/>
      <c r="V185" s="24"/>
      <c r="W185" s="24"/>
      <c r="X185" s="46"/>
    </row>
    <row r="186">
      <c r="A186" s="101"/>
      <c r="B186" s="51"/>
      <c r="C186" s="51"/>
      <c r="D186" s="92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66"/>
      <c r="R186" s="51"/>
      <c r="S186" s="102"/>
      <c r="T186" s="51"/>
      <c r="U186" s="51"/>
      <c r="V186" s="51"/>
      <c r="W186" s="51"/>
      <c r="X186" s="46"/>
    </row>
    <row r="187">
      <c r="A187" s="55"/>
      <c r="B187" s="51"/>
      <c r="C187" s="51"/>
      <c r="D187" s="92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66"/>
      <c r="R187" s="66"/>
      <c r="S187" s="102"/>
      <c r="T187" s="51"/>
      <c r="U187" s="51"/>
      <c r="V187" s="51"/>
      <c r="W187" s="69"/>
      <c r="X187" s="57"/>
    </row>
    <row r="188">
      <c r="A188" s="54"/>
      <c r="B188" s="51"/>
      <c r="C188" s="51"/>
      <c r="D188" s="92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66"/>
      <c r="R188" s="66"/>
      <c r="S188" s="102"/>
      <c r="T188" s="51"/>
      <c r="U188" s="51"/>
      <c r="V188" s="51"/>
      <c r="W188" s="67"/>
      <c r="X188" s="11"/>
    </row>
    <row r="189">
      <c r="A189" s="55"/>
      <c r="B189" s="51"/>
      <c r="C189" s="51"/>
      <c r="D189" s="92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66"/>
      <c r="R189" s="66"/>
      <c r="S189" s="102"/>
      <c r="T189" s="51"/>
      <c r="U189" s="51"/>
      <c r="V189" s="51"/>
      <c r="W189" s="69"/>
      <c r="X189" s="57"/>
    </row>
    <row r="190" ht="14.25" customHeight="1">
      <c r="A190" s="88"/>
      <c r="B190" s="91"/>
      <c r="C190" s="91"/>
      <c r="D190" s="92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117"/>
      <c r="R190" s="117"/>
      <c r="S190" s="107"/>
      <c r="T190" s="88"/>
      <c r="U190" s="88"/>
      <c r="V190" s="88"/>
      <c r="W190" s="88"/>
      <c r="X190" s="29"/>
      <c r="Y190" s="29"/>
      <c r="Z190" s="29"/>
    </row>
    <row r="191">
      <c r="A191" s="52"/>
      <c r="B191" s="51"/>
      <c r="C191" s="51"/>
      <c r="D191" s="92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66"/>
      <c r="R191" s="66"/>
      <c r="S191" s="102"/>
      <c r="T191" s="51"/>
      <c r="U191" s="51"/>
      <c r="V191" s="51"/>
      <c r="W191" s="71"/>
      <c r="X191" s="53"/>
    </row>
    <row r="192">
      <c r="A192" s="54"/>
      <c r="B192" s="118"/>
      <c r="C192" s="51"/>
      <c r="D192" s="92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66"/>
      <c r="R192" s="66"/>
      <c r="S192" s="102"/>
      <c r="T192" s="51"/>
      <c r="U192" s="51"/>
      <c r="V192" s="51"/>
      <c r="W192" s="51"/>
      <c r="X192" s="46"/>
      <c r="Y192" s="29"/>
      <c r="Z192" s="29"/>
    </row>
    <row r="193" ht="17.25" customHeight="1">
      <c r="A193" s="54"/>
      <c r="B193" s="51"/>
      <c r="C193" s="51"/>
      <c r="D193" s="92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66"/>
      <c r="R193" s="66"/>
      <c r="S193" s="102"/>
      <c r="T193" s="51"/>
      <c r="U193" s="51"/>
      <c r="V193" s="51"/>
      <c r="W193" s="67"/>
      <c r="X193" s="11"/>
    </row>
    <row r="194">
      <c r="A194" s="54"/>
      <c r="B194" s="67"/>
      <c r="C194" s="67"/>
      <c r="D194" s="92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119"/>
      <c r="R194" s="119"/>
      <c r="S194" s="67"/>
      <c r="T194" s="67"/>
      <c r="U194" s="67"/>
      <c r="V194" s="67"/>
      <c r="W194" s="91"/>
      <c r="X194" s="11"/>
    </row>
    <row r="195">
      <c r="A195" s="52"/>
      <c r="B195" s="51"/>
      <c r="C195" s="51"/>
      <c r="D195" s="92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66"/>
      <c r="R195" s="66"/>
      <c r="S195" s="51"/>
      <c r="T195" s="51"/>
      <c r="U195" s="51"/>
      <c r="V195" s="51"/>
      <c r="W195" s="71"/>
      <c r="X195" s="53"/>
    </row>
    <row r="196">
      <c r="A196" s="54"/>
      <c r="B196" s="51"/>
      <c r="C196" s="51"/>
      <c r="D196" s="92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66"/>
      <c r="R196" s="66"/>
      <c r="S196" s="51"/>
      <c r="T196" s="51"/>
      <c r="U196" s="51"/>
      <c r="V196" s="51"/>
      <c r="W196" s="67"/>
      <c r="X196" s="11"/>
    </row>
    <row r="197">
      <c r="A197" s="54"/>
      <c r="B197" s="51"/>
      <c r="C197" s="51"/>
      <c r="D197" s="92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66"/>
      <c r="R197" s="66"/>
      <c r="S197" s="51"/>
      <c r="T197" s="51"/>
      <c r="U197" s="51"/>
      <c r="V197" s="51"/>
      <c r="W197" s="51"/>
      <c r="X197" s="46"/>
    </row>
    <row r="198">
      <c r="A198" s="59"/>
      <c r="B198" s="60"/>
      <c r="C198" s="60"/>
      <c r="D198" s="20"/>
      <c r="E198" s="61"/>
      <c r="F198" s="61"/>
      <c r="G198" s="61"/>
      <c r="H198" s="10"/>
      <c r="I198" s="10"/>
      <c r="J198" s="10"/>
      <c r="K198" s="10"/>
      <c r="L198" s="10"/>
      <c r="M198" s="10"/>
      <c r="N198" s="10"/>
      <c r="O198" s="10"/>
      <c r="P198" s="10"/>
      <c r="Q198" s="62"/>
      <c r="R198" s="62"/>
      <c r="S198" s="10"/>
      <c r="T198" s="10"/>
      <c r="U198" s="61"/>
      <c r="V198" s="60"/>
      <c r="W198" s="11"/>
      <c r="X198" s="60"/>
      <c r="Y198" s="63"/>
      <c r="Z198" s="63"/>
    </row>
    <row r="199">
      <c r="A199" s="10"/>
      <c r="B199" s="63"/>
      <c r="C199" s="63"/>
      <c r="D199" s="20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4"/>
      <c r="R199" s="63"/>
      <c r="S199" s="63"/>
      <c r="T199" s="63"/>
      <c r="U199" s="63"/>
      <c r="V199" s="63"/>
      <c r="W199" s="63"/>
      <c r="X199" s="65"/>
      <c r="Y199" s="63"/>
      <c r="Z199" s="63"/>
    </row>
    <row r="200">
      <c r="A200" s="54"/>
      <c r="B200" s="51"/>
      <c r="C200" s="51"/>
      <c r="D200" s="20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66"/>
      <c r="R200" s="51"/>
      <c r="S200" s="51"/>
      <c r="T200" s="51"/>
      <c r="U200" s="51"/>
      <c r="V200" s="51"/>
      <c r="W200" s="67"/>
      <c r="X200" s="65"/>
      <c r="Y200" s="63"/>
      <c r="Z200" s="63"/>
    </row>
    <row r="201">
      <c r="A201" s="68"/>
      <c r="B201" s="51"/>
      <c r="C201" s="51"/>
      <c r="D201" s="20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66"/>
      <c r="R201" s="51"/>
      <c r="S201" s="51"/>
      <c r="T201" s="51"/>
      <c r="U201" s="51"/>
      <c r="V201" s="51"/>
      <c r="W201" s="69"/>
      <c r="X201" s="68"/>
      <c r="Y201" s="63"/>
      <c r="Z201" s="63"/>
    </row>
    <row r="202">
      <c r="A202" s="55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66"/>
      <c r="R202" s="51"/>
      <c r="S202" s="51"/>
      <c r="T202" s="51"/>
      <c r="U202" s="51"/>
      <c r="V202" s="51"/>
      <c r="W202" s="69"/>
      <c r="X202" s="70"/>
      <c r="Y202" s="63"/>
      <c r="Z202" s="63"/>
    </row>
    <row r="203">
      <c r="A203" s="52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66"/>
      <c r="R203" s="51"/>
      <c r="S203" s="51"/>
      <c r="T203" s="51"/>
      <c r="U203" s="51"/>
      <c r="V203" s="51"/>
      <c r="W203" s="71"/>
      <c r="X203" s="68"/>
      <c r="Y203" s="63"/>
      <c r="Z203" s="63"/>
    </row>
    <row r="204">
      <c r="A204" s="65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3"/>
      <c r="R204" s="72"/>
      <c r="S204" s="72"/>
      <c r="T204" s="72"/>
      <c r="U204" s="72"/>
      <c r="V204" s="72"/>
      <c r="W204" s="65"/>
      <c r="X204" s="65"/>
      <c r="Y204" s="63"/>
      <c r="Z204" s="63"/>
    </row>
    <row r="205">
      <c r="A205" s="65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3"/>
      <c r="R205" s="72"/>
      <c r="S205" s="72"/>
      <c r="T205" s="72"/>
      <c r="U205" s="72"/>
      <c r="V205" s="72"/>
      <c r="W205" s="65"/>
      <c r="X205" s="65"/>
      <c r="Y205" s="63"/>
      <c r="Z205" s="63"/>
    </row>
    <row r="206">
      <c r="A206" s="54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3"/>
      <c r="R206" s="72"/>
      <c r="S206" s="72"/>
      <c r="T206" s="72"/>
      <c r="U206" s="72"/>
      <c r="V206" s="72"/>
      <c r="W206" s="65"/>
      <c r="X206" s="65"/>
      <c r="Y206" s="63"/>
      <c r="Z206" s="63"/>
    </row>
    <row r="207">
      <c r="A207" s="70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3"/>
      <c r="R207" s="72"/>
      <c r="S207" s="72"/>
      <c r="T207" s="72"/>
      <c r="U207" s="72"/>
      <c r="V207" s="72"/>
      <c r="W207" s="70"/>
      <c r="X207" s="70"/>
      <c r="Y207" s="63"/>
      <c r="Z207" s="63"/>
    </row>
    <row r="208">
      <c r="A208" s="65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3"/>
      <c r="R208" s="72"/>
      <c r="S208" s="72"/>
      <c r="T208" s="72"/>
      <c r="U208" s="72"/>
      <c r="V208" s="72"/>
      <c r="W208" s="65"/>
      <c r="X208" s="65"/>
      <c r="Y208" s="63"/>
      <c r="Z208" s="63"/>
    </row>
    <row r="209">
      <c r="A209" s="65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3"/>
      <c r="R209" s="72"/>
      <c r="S209" s="72"/>
      <c r="T209" s="72"/>
      <c r="U209" s="72"/>
      <c r="V209" s="72"/>
      <c r="W209" s="65"/>
      <c r="X209" s="65"/>
      <c r="Y209" s="63"/>
      <c r="Z209" s="63"/>
    </row>
    <row r="210">
      <c r="A210" s="65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3"/>
      <c r="R210" s="72"/>
      <c r="S210" s="72"/>
      <c r="T210" s="72"/>
      <c r="U210" s="72"/>
      <c r="V210" s="72"/>
      <c r="W210" s="65"/>
      <c r="X210" s="65"/>
      <c r="Y210" s="63"/>
      <c r="Z210" s="63"/>
    </row>
    <row r="211">
      <c r="A211" s="52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3"/>
      <c r="R211" s="72"/>
      <c r="S211" s="72"/>
      <c r="T211" s="72"/>
      <c r="U211" s="72"/>
      <c r="V211" s="72"/>
      <c r="W211" s="68"/>
      <c r="X211" s="68"/>
      <c r="Y211" s="63"/>
      <c r="Z211" s="63"/>
    </row>
    <row r="212">
      <c r="A212" s="55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3"/>
      <c r="R212" s="72"/>
      <c r="S212" s="72"/>
      <c r="T212" s="72"/>
      <c r="U212" s="72"/>
      <c r="V212" s="72"/>
      <c r="W212" s="70"/>
      <c r="X212" s="70"/>
      <c r="Y212" s="63"/>
      <c r="Z212" s="63"/>
    </row>
    <row r="213">
      <c r="A213" s="54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3"/>
      <c r="R213" s="72"/>
      <c r="S213" s="72"/>
      <c r="T213" s="72"/>
      <c r="U213" s="72"/>
      <c r="V213" s="72"/>
      <c r="W213" s="65"/>
      <c r="X213" s="65"/>
      <c r="Y213" s="63"/>
      <c r="Z213" s="63"/>
    </row>
    <row r="214">
      <c r="A214" s="54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3"/>
      <c r="R214" s="72"/>
      <c r="S214" s="72"/>
      <c r="T214" s="72"/>
      <c r="U214" s="72"/>
      <c r="V214" s="72"/>
      <c r="W214" s="65"/>
      <c r="X214" s="65"/>
      <c r="Y214" s="63"/>
      <c r="Z214" s="63"/>
    </row>
    <row r="215">
      <c r="A215" s="54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3"/>
      <c r="R215" s="72"/>
      <c r="S215" s="72"/>
      <c r="T215" s="72"/>
      <c r="U215" s="72"/>
      <c r="V215" s="72"/>
      <c r="W215" s="65"/>
      <c r="X215" s="65"/>
      <c r="Y215" s="63"/>
      <c r="Z215" s="63"/>
    </row>
    <row r="216">
      <c r="A216" s="55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3"/>
      <c r="R216" s="72"/>
      <c r="S216" s="72"/>
      <c r="T216" s="72"/>
      <c r="U216" s="72"/>
      <c r="V216" s="72"/>
      <c r="W216" s="70"/>
      <c r="X216" s="70"/>
      <c r="Y216" s="63"/>
      <c r="Z216" s="63"/>
    </row>
    <row r="217">
      <c r="A217" s="54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3"/>
      <c r="R217" s="72"/>
      <c r="S217" s="72"/>
      <c r="T217" s="72"/>
      <c r="U217" s="72"/>
      <c r="V217" s="72"/>
      <c r="W217" s="65"/>
      <c r="X217" s="65"/>
      <c r="Y217" s="63"/>
      <c r="Z217" s="63"/>
    </row>
    <row r="218">
      <c r="A218" s="54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6"/>
      <c r="R218" s="75"/>
      <c r="S218" s="75"/>
      <c r="T218" s="75"/>
      <c r="U218" s="75"/>
      <c r="V218" s="75"/>
      <c r="W218" s="65"/>
      <c r="X218" s="65"/>
      <c r="Y218" s="63"/>
      <c r="Z218" s="63"/>
    </row>
    <row r="219">
      <c r="A219" s="54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6"/>
      <c r="R219" s="75"/>
      <c r="S219" s="75"/>
      <c r="T219" s="75"/>
      <c r="U219" s="75"/>
      <c r="V219" s="75"/>
      <c r="W219" s="65"/>
      <c r="X219" s="65"/>
      <c r="Y219" s="63"/>
      <c r="Z219" s="63"/>
    </row>
    <row r="220">
      <c r="A220" s="10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6"/>
      <c r="R220" s="75"/>
      <c r="S220" s="75"/>
      <c r="T220" s="75"/>
      <c r="U220" s="75"/>
      <c r="V220" s="75"/>
      <c r="W220" s="65"/>
      <c r="X220" s="65"/>
      <c r="Y220" s="63"/>
      <c r="Z220" s="63"/>
    </row>
    <row r="221">
      <c r="A221" s="11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77"/>
      <c r="R221" s="45"/>
      <c r="S221" s="45"/>
      <c r="T221" s="45"/>
      <c r="U221" s="45"/>
      <c r="V221" s="45"/>
      <c r="W221" s="11"/>
      <c r="X221" s="11"/>
    </row>
    <row r="222">
      <c r="A222" s="5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77"/>
      <c r="R222" s="45"/>
      <c r="S222" s="45"/>
      <c r="T222" s="45"/>
      <c r="U222" s="45"/>
      <c r="V222" s="45"/>
      <c r="W222" s="57"/>
      <c r="X222" s="57"/>
    </row>
    <row r="223">
      <c r="A223" s="5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77"/>
      <c r="R223" s="45"/>
      <c r="S223" s="45"/>
      <c r="T223" s="45"/>
      <c r="U223" s="45"/>
      <c r="V223" s="45"/>
      <c r="W223" s="57"/>
      <c r="X223" s="57"/>
    </row>
    <row r="224">
      <c r="A224" s="54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77"/>
      <c r="R224" s="45"/>
      <c r="S224" s="45"/>
      <c r="T224" s="45"/>
      <c r="U224" s="45"/>
      <c r="V224" s="45"/>
      <c r="W224" s="11"/>
      <c r="X224" s="11"/>
    </row>
    <row r="225">
      <c r="A225" s="54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77"/>
      <c r="R225" s="45"/>
      <c r="S225" s="45"/>
      <c r="T225" s="45"/>
      <c r="U225" s="45"/>
      <c r="V225" s="45"/>
      <c r="W225" s="11"/>
      <c r="X225" s="11"/>
    </row>
    <row r="226">
      <c r="A226" s="54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77"/>
      <c r="R226" s="45"/>
      <c r="S226" s="45"/>
      <c r="T226" s="45"/>
      <c r="U226" s="45"/>
      <c r="V226" s="45"/>
      <c r="W226" s="11"/>
      <c r="X226" s="11"/>
    </row>
    <row r="227">
      <c r="A227" s="54"/>
      <c r="B227" s="11"/>
      <c r="C227" s="11"/>
      <c r="D227" s="11"/>
      <c r="E227" s="11"/>
      <c r="F227" s="11"/>
      <c r="G227" s="45"/>
      <c r="H227" s="11"/>
      <c r="I227" s="11"/>
      <c r="J227" s="11"/>
      <c r="K227" s="11"/>
      <c r="L227" s="11"/>
      <c r="M227" s="11"/>
      <c r="N227" s="11"/>
      <c r="O227" s="11"/>
      <c r="P227" s="11"/>
      <c r="Q227" s="13"/>
      <c r="R227" s="11"/>
      <c r="S227" s="11"/>
      <c r="T227" s="11"/>
      <c r="U227" s="11"/>
      <c r="V227" s="11"/>
      <c r="W227" s="11"/>
      <c r="X227" s="11"/>
    </row>
    <row r="228">
      <c r="A228" s="54"/>
      <c r="B228" s="11"/>
      <c r="C228" s="11"/>
      <c r="D228" s="11"/>
      <c r="E228" s="11"/>
      <c r="F228" s="11"/>
      <c r="G228" s="45"/>
      <c r="H228" s="11"/>
      <c r="I228" s="11"/>
      <c r="J228" s="11"/>
      <c r="K228" s="11"/>
      <c r="L228" s="11"/>
      <c r="M228" s="11"/>
      <c r="N228" s="11"/>
      <c r="O228" s="11"/>
      <c r="P228" s="11"/>
      <c r="Q228" s="13"/>
      <c r="R228" s="11"/>
      <c r="S228" s="11"/>
      <c r="T228" s="11"/>
      <c r="U228" s="11"/>
      <c r="V228" s="11"/>
      <c r="W228" s="11"/>
      <c r="X228" s="11"/>
    </row>
    <row r="229">
      <c r="A229" s="54"/>
      <c r="B229" s="11"/>
      <c r="C229" s="11"/>
      <c r="D229" s="11"/>
      <c r="E229" s="11"/>
      <c r="F229" s="11"/>
      <c r="G229" s="45"/>
      <c r="H229" s="11"/>
      <c r="I229" s="11"/>
      <c r="J229" s="11"/>
      <c r="K229" s="11"/>
      <c r="L229" s="11"/>
      <c r="M229" s="11"/>
      <c r="N229" s="11"/>
      <c r="O229" s="11"/>
      <c r="P229" s="11"/>
      <c r="Q229" s="13"/>
      <c r="R229" s="11"/>
      <c r="S229" s="11"/>
      <c r="T229" s="11"/>
      <c r="U229" s="11"/>
      <c r="V229" s="11"/>
      <c r="W229" s="11"/>
      <c r="X229" s="11"/>
    </row>
    <row r="230">
      <c r="A230" s="54"/>
      <c r="B230" s="11"/>
      <c r="C230" s="11"/>
      <c r="D230" s="11"/>
      <c r="E230" s="11"/>
      <c r="F230" s="11"/>
      <c r="G230" s="45"/>
      <c r="H230" s="11"/>
      <c r="I230" s="11"/>
      <c r="J230" s="11"/>
      <c r="K230" s="11"/>
      <c r="L230" s="11"/>
      <c r="M230" s="11"/>
      <c r="N230" s="11"/>
      <c r="O230" s="11"/>
      <c r="P230" s="11"/>
      <c r="Q230" s="13"/>
      <c r="R230" s="11"/>
      <c r="S230" s="11"/>
      <c r="T230" s="11"/>
      <c r="U230" s="11"/>
      <c r="V230" s="11"/>
      <c r="W230" s="11"/>
      <c r="X230" s="11"/>
    </row>
    <row r="231">
      <c r="A231" s="54"/>
      <c r="B231" s="11"/>
      <c r="C231" s="11"/>
      <c r="D231" s="11"/>
      <c r="E231" s="11"/>
      <c r="F231" s="11"/>
      <c r="G231" s="45"/>
      <c r="H231" s="11"/>
      <c r="I231" s="11"/>
      <c r="J231" s="11"/>
      <c r="K231" s="11"/>
      <c r="L231" s="11"/>
      <c r="M231" s="11"/>
      <c r="N231" s="11"/>
      <c r="O231" s="11"/>
      <c r="P231" s="11"/>
      <c r="Q231" s="13"/>
      <c r="R231" s="11"/>
      <c r="S231" s="11"/>
      <c r="T231" s="11"/>
      <c r="U231" s="11"/>
      <c r="V231" s="11"/>
      <c r="W231" s="11"/>
      <c r="X231" s="11"/>
    </row>
    <row r="232">
      <c r="A232" s="54"/>
      <c r="B232" s="11"/>
      <c r="C232" s="11"/>
      <c r="D232" s="11"/>
      <c r="E232" s="11"/>
      <c r="F232" s="11"/>
      <c r="G232" s="45"/>
      <c r="H232" s="11"/>
      <c r="I232" s="11"/>
      <c r="J232" s="11"/>
      <c r="K232" s="11"/>
      <c r="L232" s="11"/>
      <c r="M232" s="11"/>
      <c r="N232" s="11"/>
      <c r="O232" s="11"/>
      <c r="P232" s="11"/>
      <c r="Q232" s="13"/>
      <c r="R232" s="11"/>
      <c r="S232" s="11"/>
      <c r="T232" s="11"/>
      <c r="U232" s="11"/>
      <c r="V232" s="11"/>
      <c r="W232" s="11"/>
      <c r="X232" s="11"/>
    </row>
    <row r="233">
      <c r="A233" s="54"/>
      <c r="B233" s="11"/>
      <c r="C233" s="11"/>
      <c r="D233" s="11"/>
      <c r="E233" s="11"/>
      <c r="F233" s="11"/>
      <c r="G233" s="45"/>
      <c r="H233" s="11"/>
      <c r="I233" s="11"/>
      <c r="J233" s="11"/>
      <c r="K233" s="11"/>
      <c r="L233" s="11"/>
      <c r="M233" s="11"/>
      <c r="N233" s="11"/>
      <c r="O233" s="11"/>
      <c r="P233" s="11"/>
      <c r="Q233" s="13"/>
      <c r="R233" s="11"/>
      <c r="S233" s="11"/>
      <c r="T233" s="11"/>
      <c r="U233" s="11"/>
      <c r="V233" s="11"/>
      <c r="W233" s="11"/>
      <c r="X233" s="11"/>
    </row>
    <row r="234">
      <c r="A234" s="54"/>
      <c r="B234" s="11"/>
      <c r="C234" s="11"/>
      <c r="D234" s="11"/>
      <c r="E234" s="11"/>
      <c r="F234" s="11"/>
      <c r="G234" s="45"/>
      <c r="H234" s="11"/>
      <c r="I234" s="11"/>
      <c r="J234" s="11"/>
      <c r="K234" s="11"/>
      <c r="L234" s="11"/>
      <c r="M234" s="11"/>
      <c r="N234" s="11"/>
      <c r="O234" s="11"/>
      <c r="P234" s="11"/>
      <c r="Q234" s="13"/>
      <c r="R234" s="11"/>
      <c r="S234" s="11"/>
      <c r="T234" s="11"/>
      <c r="U234" s="11"/>
      <c r="V234" s="11"/>
      <c r="W234" s="11"/>
      <c r="X234" s="11"/>
    </row>
    <row r="235">
      <c r="A235" s="54"/>
      <c r="B235" s="11"/>
      <c r="C235" s="11"/>
      <c r="D235" s="11"/>
      <c r="E235" s="11"/>
      <c r="F235" s="11"/>
      <c r="G235" s="45"/>
      <c r="H235" s="11"/>
      <c r="I235" s="11"/>
      <c r="J235" s="11"/>
      <c r="K235" s="11"/>
      <c r="L235" s="11"/>
      <c r="M235" s="11"/>
      <c r="N235" s="11"/>
      <c r="O235" s="11"/>
      <c r="P235" s="11"/>
      <c r="Q235" s="13"/>
      <c r="R235" s="11"/>
      <c r="S235" s="11"/>
      <c r="T235" s="11"/>
      <c r="U235" s="11"/>
      <c r="V235" s="11"/>
      <c r="W235" s="11"/>
      <c r="X235" s="11"/>
    </row>
    <row r="236">
      <c r="A236" s="54"/>
      <c r="B236" s="11"/>
      <c r="C236" s="11"/>
      <c r="D236" s="11"/>
      <c r="E236" s="11"/>
      <c r="F236" s="11"/>
      <c r="G236" s="46"/>
      <c r="H236" s="11"/>
      <c r="I236" s="11"/>
      <c r="J236" s="11"/>
      <c r="K236" s="11"/>
      <c r="L236" s="11"/>
      <c r="M236" s="11"/>
      <c r="N236" s="11"/>
      <c r="O236" s="11"/>
      <c r="P236" s="11"/>
      <c r="Q236" s="13"/>
      <c r="R236" s="11"/>
      <c r="S236" s="11"/>
      <c r="T236" s="11"/>
      <c r="U236" s="11"/>
      <c r="V236" s="11"/>
      <c r="W236" s="11"/>
      <c r="X236" s="11"/>
    </row>
    <row r="237">
      <c r="A237" s="54"/>
      <c r="B237" s="11"/>
      <c r="C237" s="11"/>
      <c r="D237" s="11"/>
      <c r="E237" s="11"/>
      <c r="F237" s="11"/>
      <c r="G237" s="46"/>
      <c r="H237" s="11"/>
      <c r="I237" s="11"/>
      <c r="J237" s="11"/>
      <c r="K237" s="11"/>
      <c r="L237" s="11"/>
      <c r="M237" s="11"/>
      <c r="N237" s="11"/>
      <c r="O237" s="11"/>
      <c r="P237" s="11"/>
      <c r="Q237" s="13"/>
      <c r="R237" s="11"/>
      <c r="S237" s="11"/>
      <c r="T237" s="11"/>
      <c r="U237" s="11"/>
      <c r="V237" s="11"/>
      <c r="W237" s="11"/>
      <c r="X237" s="11"/>
    </row>
    <row r="238">
      <c r="A238" s="54"/>
      <c r="B238" s="11"/>
      <c r="C238" s="11"/>
      <c r="D238" s="11"/>
      <c r="E238" s="11"/>
      <c r="F238" s="11"/>
      <c r="G238" s="46"/>
      <c r="H238" s="11"/>
      <c r="I238" s="11"/>
      <c r="J238" s="11"/>
      <c r="K238" s="11"/>
      <c r="L238" s="11"/>
      <c r="M238" s="11"/>
      <c r="N238" s="11"/>
      <c r="O238" s="11"/>
      <c r="P238" s="11"/>
      <c r="Q238" s="13"/>
      <c r="R238" s="11"/>
      <c r="S238" s="11"/>
      <c r="T238" s="11"/>
      <c r="U238" s="11"/>
      <c r="V238" s="11"/>
      <c r="W238" s="11"/>
      <c r="X238" s="11"/>
    </row>
    <row r="239">
      <c r="A239" s="54"/>
      <c r="B239" s="11"/>
      <c r="C239" s="11"/>
      <c r="D239" s="11"/>
      <c r="E239" s="11"/>
      <c r="F239" s="11"/>
      <c r="G239" s="24"/>
      <c r="H239" s="11"/>
      <c r="I239" s="11"/>
      <c r="J239" s="11"/>
      <c r="K239" s="11"/>
      <c r="L239" s="11"/>
      <c r="M239" s="11"/>
      <c r="N239" s="11"/>
      <c r="O239" s="11"/>
      <c r="P239" s="11"/>
      <c r="Q239" s="13"/>
      <c r="R239" s="11"/>
      <c r="S239" s="11"/>
      <c r="T239" s="11"/>
      <c r="U239" s="11"/>
      <c r="V239" s="11"/>
      <c r="W239" s="11"/>
      <c r="X239" s="11"/>
    </row>
    <row r="240">
      <c r="A240" s="54"/>
      <c r="B240" s="11"/>
      <c r="C240" s="11"/>
      <c r="D240" s="11"/>
      <c r="E240" s="11"/>
      <c r="F240" s="11"/>
      <c r="G240" s="24"/>
      <c r="H240" s="11"/>
      <c r="I240" s="11"/>
      <c r="J240" s="11"/>
      <c r="K240" s="11"/>
      <c r="L240" s="11"/>
      <c r="M240" s="11"/>
      <c r="N240" s="11"/>
      <c r="O240" s="11"/>
      <c r="P240" s="11"/>
      <c r="Q240" s="13"/>
      <c r="R240" s="11"/>
      <c r="S240" s="11"/>
      <c r="T240" s="11"/>
      <c r="U240" s="11"/>
      <c r="V240" s="11"/>
      <c r="W240" s="11"/>
      <c r="X240" s="11"/>
    </row>
    <row r="241">
      <c r="A241" s="54"/>
      <c r="B241" s="11"/>
      <c r="C241" s="11"/>
      <c r="D241" s="11"/>
      <c r="E241" s="11"/>
      <c r="F241" s="11"/>
      <c r="G241" s="24"/>
      <c r="H241" s="11"/>
      <c r="I241" s="11"/>
      <c r="J241" s="11"/>
      <c r="K241" s="11"/>
      <c r="L241" s="11"/>
      <c r="M241" s="11"/>
      <c r="N241" s="11"/>
      <c r="O241" s="11"/>
      <c r="P241" s="11"/>
      <c r="Q241" s="13"/>
      <c r="R241" s="11"/>
      <c r="S241" s="11"/>
      <c r="T241" s="11"/>
      <c r="U241" s="11"/>
      <c r="V241" s="11"/>
      <c r="W241" s="11"/>
      <c r="X241" s="11"/>
    </row>
    <row r="242">
      <c r="A242" s="54"/>
      <c r="B242" s="11"/>
      <c r="C242" s="11"/>
      <c r="D242" s="11"/>
      <c r="E242" s="11"/>
      <c r="F242" s="11"/>
      <c r="G242" s="24"/>
      <c r="H242" s="11"/>
      <c r="I242" s="11"/>
      <c r="J242" s="11"/>
      <c r="K242" s="11"/>
      <c r="L242" s="11"/>
      <c r="M242" s="11"/>
      <c r="N242" s="11"/>
      <c r="O242" s="11"/>
      <c r="P242" s="11"/>
      <c r="Q242" s="13"/>
      <c r="R242" s="11"/>
      <c r="S242" s="11"/>
      <c r="T242" s="11"/>
      <c r="U242" s="11"/>
      <c r="V242" s="11"/>
      <c r="W242" s="11"/>
      <c r="X242" s="11"/>
    </row>
    <row r="243">
      <c r="A243" s="54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3"/>
      <c r="R243" s="11"/>
      <c r="S243" s="11"/>
      <c r="T243" s="11"/>
      <c r="U243" s="11"/>
      <c r="V243" s="11"/>
      <c r="W243" s="11"/>
      <c r="X243" s="11"/>
    </row>
    <row r="244">
      <c r="A244" s="54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3"/>
      <c r="R244" s="11"/>
      <c r="S244" s="11"/>
      <c r="T244" s="11"/>
      <c r="U244" s="11"/>
      <c r="V244" s="11"/>
      <c r="W244" s="11"/>
      <c r="X244" s="11"/>
    </row>
    <row r="245">
      <c r="A245" s="54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3"/>
      <c r="R245" s="11"/>
      <c r="S245" s="11"/>
      <c r="T245" s="11"/>
      <c r="U245" s="11"/>
      <c r="V245" s="11"/>
      <c r="W245" s="11"/>
      <c r="X245" s="11"/>
    </row>
    <row r="246">
      <c r="A246" s="54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3"/>
      <c r="R246" s="11"/>
      <c r="S246" s="11"/>
      <c r="T246" s="11"/>
      <c r="U246" s="11"/>
      <c r="V246" s="11"/>
      <c r="W246" s="11"/>
      <c r="X246" s="11"/>
    </row>
    <row r="247">
      <c r="A247" s="54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3"/>
      <c r="R247" s="11"/>
      <c r="S247" s="11"/>
      <c r="T247" s="11"/>
      <c r="U247" s="11"/>
      <c r="V247" s="11"/>
      <c r="W247" s="11"/>
      <c r="X247" s="11"/>
    </row>
    <row r="248">
      <c r="A248" s="54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3"/>
      <c r="R248" s="11"/>
      <c r="S248" s="11"/>
      <c r="T248" s="11"/>
      <c r="U248" s="11"/>
      <c r="V248" s="11"/>
      <c r="W248" s="11"/>
      <c r="X248" s="11"/>
    </row>
    <row r="249">
      <c r="A249" s="54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3"/>
      <c r="R249" s="11"/>
      <c r="S249" s="11"/>
      <c r="T249" s="11"/>
      <c r="U249" s="11"/>
      <c r="V249" s="11"/>
      <c r="W249" s="11"/>
      <c r="X249" s="11"/>
    </row>
    <row r="250">
      <c r="A250" s="54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3"/>
      <c r="R250" s="11"/>
      <c r="S250" s="11"/>
      <c r="T250" s="11"/>
      <c r="U250" s="11"/>
      <c r="V250" s="11"/>
      <c r="W250" s="11"/>
      <c r="X250" s="11"/>
    </row>
    <row r="251">
      <c r="A251" s="54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3"/>
      <c r="R251" s="11"/>
      <c r="S251" s="11"/>
      <c r="T251" s="11"/>
      <c r="U251" s="11"/>
      <c r="V251" s="11"/>
      <c r="W251" s="11"/>
      <c r="X251" s="11"/>
    </row>
    <row r="252">
      <c r="A252" s="54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3"/>
      <c r="R252" s="11"/>
      <c r="S252" s="11"/>
      <c r="T252" s="11"/>
      <c r="U252" s="11"/>
      <c r="V252" s="11"/>
      <c r="W252" s="11"/>
      <c r="X252" s="11"/>
    </row>
    <row r="253">
      <c r="A253" s="54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3"/>
      <c r="R253" s="11"/>
      <c r="S253" s="11"/>
      <c r="T253" s="11"/>
      <c r="U253" s="11"/>
      <c r="V253" s="11"/>
      <c r="W253" s="11"/>
      <c r="X253" s="11"/>
    </row>
    <row r="254">
      <c r="A254" s="54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3"/>
      <c r="R254" s="11"/>
      <c r="S254" s="11"/>
      <c r="T254" s="11"/>
      <c r="U254" s="11"/>
      <c r="V254" s="11"/>
      <c r="W254" s="11"/>
      <c r="X254" s="11"/>
    </row>
    <row r="255">
      <c r="A255" s="54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3"/>
      <c r="R255" s="11"/>
      <c r="S255" s="11"/>
      <c r="T255" s="11"/>
      <c r="U255" s="11"/>
      <c r="V255" s="11"/>
      <c r="W255" s="11"/>
      <c r="X255" s="11"/>
    </row>
    <row r="256">
      <c r="A256" s="54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3"/>
      <c r="R256" s="11"/>
      <c r="S256" s="11"/>
      <c r="T256" s="11"/>
      <c r="U256" s="11"/>
      <c r="V256" s="11"/>
      <c r="W256" s="11"/>
      <c r="X256" s="11"/>
    </row>
    <row r="257">
      <c r="A257" s="54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3"/>
      <c r="R257" s="11"/>
      <c r="S257" s="11"/>
      <c r="T257" s="11"/>
      <c r="U257" s="11"/>
      <c r="V257" s="11"/>
      <c r="W257" s="11"/>
      <c r="X257" s="11"/>
    </row>
    <row r="258">
      <c r="A258" s="54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3"/>
      <c r="R258" s="11"/>
      <c r="S258" s="11"/>
      <c r="T258" s="11"/>
      <c r="U258" s="11"/>
      <c r="V258" s="11"/>
      <c r="W258" s="11"/>
      <c r="X258" s="11"/>
    </row>
    <row r="259">
      <c r="A259" s="54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3"/>
      <c r="R259" s="11"/>
      <c r="S259" s="11"/>
      <c r="T259" s="11"/>
      <c r="U259" s="11"/>
      <c r="V259" s="11"/>
      <c r="W259" s="11"/>
      <c r="X259" s="11"/>
    </row>
    <row r="260">
      <c r="A260" s="54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3"/>
      <c r="R260" s="11"/>
      <c r="S260" s="11"/>
      <c r="T260" s="11"/>
      <c r="U260" s="11"/>
      <c r="V260" s="11"/>
      <c r="W260" s="11"/>
      <c r="X260" s="11"/>
    </row>
    <row r="261">
      <c r="A261" s="54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3"/>
      <c r="R261" s="11"/>
      <c r="S261" s="11"/>
      <c r="T261" s="11"/>
      <c r="U261" s="11"/>
      <c r="V261" s="11"/>
      <c r="W261" s="11"/>
      <c r="X261" s="11"/>
    </row>
    <row r="262">
      <c r="A262" s="54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3"/>
      <c r="R262" s="11"/>
      <c r="S262" s="11"/>
      <c r="T262" s="11"/>
      <c r="U262" s="11"/>
      <c r="V262" s="11"/>
      <c r="W262" s="11"/>
      <c r="X262" s="11"/>
    </row>
    <row r="263">
      <c r="A263" s="54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3"/>
      <c r="R263" s="11"/>
      <c r="S263" s="11"/>
      <c r="T263" s="11"/>
      <c r="U263" s="11"/>
      <c r="V263" s="11"/>
      <c r="W263" s="11"/>
      <c r="X263" s="11"/>
    </row>
    <row r="264">
      <c r="A264" s="54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3"/>
      <c r="R264" s="11"/>
      <c r="S264" s="11"/>
      <c r="T264" s="11"/>
      <c r="U264" s="11"/>
      <c r="V264" s="11"/>
      <c r="W264" s="11"/>
      <c r="X264" s="11"/>
    </row>
    <row r="265">
      <c r="A265" s="54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3"/>
      <c r="R265" s="11"/>
      <c r="S265" s="11"/>
      <c r="T265" s="11"/>
      <c r="U265" s="11"/>
      <c r="V265" s="11"/>
      <c r="W265" s="11"/>
      <c r="X265" s="11"/>
    </row>
    <row r="266">
      <c r="A266" s="54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</row>
    <row r="267">
      <c r="A267" s="54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</row>
    <row r="268">
      <c r="A268" s="54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</row>
    <row r="269">
      <c r="A269" s="54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</row>
    <row r="270">
      <c r="A270" s="54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</row>
    <row r="271">
      <c r="A271" s="54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</row>
    <row r="272">
      <c r="A272" s="54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</row>
    <row r="273">
      <c r="A273" s="54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</row>
    <row r="274">
      <c r="A274" s="54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</row>
    <row r="275">
      <c r="A275" s="54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</row>
    <row r="276">
      <c r="A276" s="54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</row>
    <row r="277">
      <c r="A277" s="54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</row>
    <row r="278">
      <c r="A278" s="54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</row>
    <row r="279">
      <c r="A279" s="54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</row>
    <row r="280">
      <c r="A280" s="54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</row>
    <row r="281">
      <c r="A281" s="54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</row>
    <row r="282">
      <c r="A282" s="54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</row>
    <row r="283">
      <c r="A283" s="54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</row>
  </sheetData>
  <hyperlinks>
    <hyperlink r:id="rId1" ref="S5"/>
    <hyperlink r:id="rId2" ref="S6"/>
    <hyperlink r:id="rId3" ref="S7"/>
    <hyperlink r:id="rId4" ref="S8"/>
    <hyperlink r:id="rId5" ref="S9"/>
    <hyperlink r:id="rId6" ref="S10"/>
    <hyperlink r:id="rId7" ref="S11"/>
    <hyperlink r:id="rId8" ref="S12"/>
    <hyperlink r:id="rId9" ref="S13"/>
    <hyperlink r:id="rId10" ref="S14"/>
    <hyperlink r:id="rId11" ref="S15"/>
    <hyperlink r:id="rId12" ref="S16"/>
    <hyperlink r:id="rId13" ref="S18"/>
    <hyperlink r:id="rId14" ref="S19"/>
    <hyperlink r:id="rId15" ref="S20"/>
    <hyperlink r:id="rId16" ref="S21"/>
    <hyperlink r:id="rId17" ref="S22"/>
    <hyperlink r:id="rId18" ref="S23"/>
    <hyperlink r:id="rId19" ref="S24"/>
    <hyperlink r:id="rId20" ref="S25"/>
    <hyperlink r:id="rId21" ref="S26"/>
    <hyperlink r:id="rId22" ref="S27"/>
    <hyperlink r:id="rId23" ref="S28"/>
    <hyperlink r:id="rId24" ref="S29"/>
    <hyperlink r:id="rId25" ref="S30"/>
    <hyperlink r:id="rId26" ref="S31"/>
    <hyperlink r:id="rId27" ref="S33"/>
    <hyperlink r:id="rId28" ref="S34"/>
    <hyperlink r:id="rId29" ref="S35"/>
    <hyperlink r:id="rId30" ref="S36"/>
    <hyperlink r:id="rId31" ref="S37"/>
    <hyperlink r:id="rId32" ref="S38"/>
    <hyperlink r:id="rId33" ref="S39"/>
    <hyperlink r:id="rId34" ref="S40"/>
    <hyperlink r:id="rId35" ref="S41"/>
    <hyperlink r:id="rId36" ref="S42"/>
    <hyperlink r:id="rId37" ref="S43"/>
    <hyperlink r:id="rId38" ref="S45"/>
    <hyperlink r:id="rId39" ref="S46"/>
    <hyperlink r:id="rId40" ref="S47"/>
    <hyperlink r:id="rId41" ref="S48"/>
    <hyperlink r:id="rId42" ref="S49"/>
    <hyperlink r:id="rId43" ref="S50"/>
    <hyperlink r:id="rId44" ref="S51"/>
    <hyperlink r:id="rId45" ref="S52"/>
    <hyperlink r:id="rId46" ref="S53"/>
    <hyperlink r:id="rId47" ref="S54"/>
    <hyperlink r:id="rId48" ref="S55"/>
    <hyperlink r:id="rId49" ref="S57"/>
    <hyperlink r:id="rId50" ref="S58"/>
    <hyperlink r:id="rId51" ref="S59"/>
    <hyperlink r:id="rId52" ref="S60"/>
    <hyperlink r:id="rId53" ref="S61"/>
    <hyperlink r:id="rId54" ref="S62"/>
    <hyperlink r:id="rId55" ref="S63"/>
    <hyperlink r:id="rId56" ref="S64"/>
    <hyperlink r:id="rId57" ref="S65"/>
    <hyperlink r:id="rId58" ref="S66"/>
    <hyperlink r:id="rId59" ref="S67"/>
    <hyperlink r:id="rId60" ref="S68"/>
    <hyperlink r:id="rId61" ref="S70"/>
    <hyperlink r:id="rId62" ref="S71"/>
    <hyperlink r:id="rId63" ref="S72"/>
    <hyperlink r:id="rId64" ref="S73"/>
    <hyperlink r:id="rId65" ref="S74"/>
    <hyperlink r:id="rId66" ref="S75"/>
    <hyperlink r:id="rId67" ref="S76"/>
    <hyperlink r:id="rId68" ref="S77"/>
    <hyperlink r:id="rId69" ref="S78"/>
    <hyperlink r:id="rId70" ref="S79"/>
    <hyperlink r:id="rId71" ref="S80"/>
    <hyperlink r:id="rId72" ref="S81"/>
    <hyperlink r:id="rId73" ref="S83"/>
    <hyperlink r:id="rId74" ref="S84"/>
    <hyperlink r:id="rId75" ref="S85"/>
    <hyperlink r:id="rId76" ref="S86"/>
    <hyperlink r:id="rId77" ref="S87"/>
    <hyperlink r:id="rId78" ref="S88"/>
    <hyperlink r:id="rId79" ref="S89"/>
    <hyperlink r:id="rId80" ref="S90"/>
    <hyperlink r:id="rId81" ref="S91"/>
    <hyperlink r:id="rId82" ref="S92"/>
    <hyperlink r:id="rId83" ref="S93"/>
    <hyperlink r:id="rId84" ref="S95"/>
    <hyperlink r:id="rId85" ref="S96"/>
    <hyperlink r:id="rId86" ref="S97"/>
    <hyperlink r:id="rId87" ref="S98"/>
    <hyperlink r:id="rId88" ref="S99"/>
    <hyperlink r:id="rId89" ref="S100"/>
    <hyperlink r:id="rId90" ref="S101"/>
    <hyperlink r:id="rId91" ref="S102"/>
    <hyperlink r:id="rId92" ref="S103"/>
    <hyperlink r:id="rId93" ref="S104"/>
    <hyperlink r:id="rId94" ref="S106"/>
    <hyperlink r:id="rId95" ref="S107"/>
    <hyperlink r:id="rId96" ref="S108"/>
    <hyperlink r:id="rId97" ref="S109"/>
    <hyperlink r:id="rId98" ref="S110"/>
    <hyperlink r:id="rId99" ref="S111"/>
    <hyperlink r:id="rId100" ref="S112"/>
    <hyperlink r:id="rId101" ref="S113"/>
    <hyperlink r:id="rId102" ref="S114"/>
    <hyperlink r:id="rId103" ref="S115"/>
    <hyperlink r:id="rId104" ref="S116"/>
    <hyperlink r:id="rId105" ref="S117"/>
    <hyperlink r:id="rId106" ref="S118"/>
    <hyperlink r:id="rId107" ref="S119"/>
    <hyperlink r:id="rId108" ref="S120"/>
    <hyperlink r:id="rId109" ref="S122"/>
    <hyperlink r:id="rId110" ref="S123"/>
    <hyperlink r:id="rId111" ref="S124"/>
    <hyperlink r:id="rId112" ref="S125"/>
    <hyperlink r:id="rId113" ref="S126"/>
    <hyperlink r:id="rId114" ref="S127"/>
    <hyperlink r:id="rId115" ref="S128"/>
    <hyperlink r:id="rId116" ref="S129"/>
    <hyperlink r:id="rId117" ref="S130"/>
    <hyperlink r:id="rId118" ref="S132"/>
    <hyperlink r:id="rId119" ref="S133"/>
    <hyperlink r:id="rId120" ref="S134"/>
    <hyperlink r:id="rId121" ref="S135"/>
    <hyperlink r:id="rId122" ref="S136"/>
    <hyperlink r:id="rId123" ref="S137"/>
    <hyperlink r:id="rId124" ref="S138"/>
    <hyperlink r:id="rId125" ref="S139"/>
    <hyperlink r:id="rId126" ref="S140"/>
    <hyperlink r:id="rId127" ref="S141"/>
    <hyperlink r:id="rId128" ref="S142"/>
    <hyperlink r:id="rId129" ref="S144"/>
    <hyperlink r:id="rId130" ref="S145"/>
    <hyperlink r:id="rId131" ref="S146"/>
    <hyperlink r:id="rId132" ref="S147"/>
    <hyperlink r:id="rId133" ref="S148"/>
    <hyperlink r:id="rId134" ref="S149"/>
    <hyperlink r:id="rId135" ref="S150"/>
    <hyperlink r:id="rId136" ref="S151"/>
    <hyperlink r:id="rId137" ref="S152"/>
    <hyperlink r:id="rId138" ref="S153"/>
    <hyperlink r:id="rId139" ref="S154"/>
    <hyperlink r:id="rId140" ref="S156"/>
    <hyperlink r:id="rId141" ref="S157"/>
    <hyperlink r:id="rId142" ref="S158"/>
    <hyperlink r:id="rId143" ref="S163"/>
    <hyperlink r:id="rId144" ref="S164"/>
    <hyperlink r:id="rId145" ref="S165"/>
    <hyperlink r:id="rId146" ref="S166"/>
    <hyperlink r:id="rId147" ref="S167"/>
    <hyperlink r:id="rId148" ref="S168"/>
    <hyperlink r:id="rId149" ref="S169"/>
    <hyperlink r:id="rId150" ref="S170"/>
    <hyperlink r:id="rId151" ref="S171"/>
    <hyperlink r:id="rId152" ref="S172"/>
    <hyperlink r:id="rId153" ref="S173"/>
    <hyperlink r:id="rId154" ref="S174"/>
    <hyperlink r:id="rId155" ref="S175"/>
    <hyperlink r:id="rId156" ref="S176"/>
    <hyperlink r:id="rId157" ref="S178"/>
    <hyperlink r:id="rId158" ref="S179"/>
    <hyperlink r:id="rId159" ref="S180"/>
    <hyperlink r:id="rId160" ref="S181"/>
    <hyperlink r:id="rId161" ref="S182"/>
    <hyperlink r:id="rId162" ref="S183"/>
    <hyperlink r:id="rId163" ref="S184"/>
    <hyperlink r:id="rId164" ref="S185"/>
  </hyperlinks>
  <drawing r:id="rId165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41B47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0"/>
    <col customWidth="1" min="2" max="2" width="36.86"/>
    <col customWidth="1" min="3" max="3" width="47.71"/>
    <col customWidth="1" min="4" max="4" width="14.29"/>
    <col customWidth="1" min="5" max="5" width="9.29"/>
    <col customWidth="1" min="6" max="6" width="6.57"/>
    <col customWidth="1" min="7" max="8" width="6.86"/>
    <col customWidth="1" min="9" max="9" width="6.43"/>
    <col customWidth="1" min="10" max="10" width="6.14"/>
    <col customWidth="1" min="11" max="11" width="7.0"/>
    <col customWidth="1" min="12" max="12" width="10.14"/>
    <col customWidth="1" min="13" max="13" width="10.71"/>
    <col customWidth="1" min="14" max="14" width="7.29"/>
    <col customWidth="1" min="15" max="15" width="6.86"/>
    <col customWidth="1" min="16" max="16" width="7.57"/>
    <col customWidth="1" min="17" max="17" width="7.43"/>
    <col customWidth="1" min="18" max="18" width="15.86"/>
    <col customWidth="1" min="19" max="19" width="25.57"/>
    <col customWidth="1" min="20" max="20" width="56.0"/>
    <col customWidth="1" min="21" max="21" width="41.71"/>
    <col customWidth="1" min="22" max="22" width="25.14"/>
  </cols>
  <sheetData>
    <row r="1">
      <c r="A1" s="1" t="s">
        <v>0</v>
      </c>
      <c r="B1" s="2" t="s">
        <v>1</v>
      </c>
      <c r="C1" s="2" t="s">
        <v>2</v>
      </c>
      <c r="D1" s="3" t="s">
        <v>594</v>
      </c>
      <c r="E1" s="2" t="s">
        <v>4</v>
      </c>
      <c r="F1" s="3" t="s">
        <v>1072</v>
      </c>
      <c r="G1" s="3" t="s">
        <v>486</v>
      </c>
      <c r="H1" s="3" t="s">
        <v>5</v>
      </c>
      <c r="I1" s="3" t="s">
        <v>946</v>
      </c>
      <c r="J1" s="3" t="s">
        <v>7</v>
      </c>
      <c r="K1" s="3" t="s">
        <v>8</v>
      </c>
      <c r="L1" s="3" t="s">
        <v>9</v>
      </c>
      <c r="M1" s="3" t="s">
        <v>489</v>
      </c>
      <c r="N1" s="4" t="s">
        <v>12</v>
      </c>
      <c r="O1" s="5" t="s">
        <v>13</v>
      </c>
      <c r="P1" s="6" t="s">
        <v>14</v>
      </c>
      <c r="Q1" s="7" t="s">
        <v>15</v>
      </c>
      <c r="R1" s="3" t="s">
        <v>16</v>
      </c>
      <c r="S1" s="3" t="s">
        <v>17</v>
      </c>
      <c r="T1" s="3" t="s">
        <v>18</v>
      </c>
      <c r="U1" s="8"/>
      <c r="V1" s="8"/>
      <c r="W1" s="3"/>
      <c r="X1" s="3"/>
      <c r="Y1" s="9"/>
    </row>
    <row r="2">
      <c r="A2" s="78"/>
      <c r="B2" s="12"/>
      <c r="C2" s="12"/>
      <c r="D2" s="12" t="s">
        <v>2569</v>
      </c>
      <c r="E2" s="11"/>
      <c r="F2" s="11"/>
      <c r="G2" s="11"/>
      <c r="H2" s="11"/>
      <c r="I2" s="11"/>
      <c r="J2" s="11"/>
      <c r="K2" s="11"/>
      <c r="L2" s="11"/>
      <c r="M2" s="11"/>
      <c r="N2" s="12"/>
      <c r="O2" s="12"/>
      <c r="P2" s="12"/>
      <c r="Q2" s="12"/>
      <c r="R2" s="13"/>
      <c r="S2" s="13"/>
      <c r="T2" s="11"/>
      <c r="U2" s="11"/>
      <c r="V2" s="11"/>
      <c r="W2" s="11"/>
      <c r="X2" s="11"/>
      <c r="Y2" s="11"/>
    </row>
    <row r="3">
      <c r="A3" s="2"/>
      <c r="B3" s="11"/>
      <c r="C3" s="12"/>
      <c r="D3" s="12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3"/>
      <c r="S3" s="13"/>
      <c r="T3" s="11"/>
      <c r="U3" s="11"/>
      <c r="V3" s="11"/>
      <c r="W3" s="11"/>
      <c r="X3" s="11"/>
      <c r="Y3" s="11"/>
    </row>
    <row r="4">
      <c r="A4" s="14" t="s">
        <v>26</v>
      </c>
      <c r="B4" s="15"/>
      <c r="C4" s="12"/>
      <c r="D4" s="12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3"/>
      <c r="S4" s="13"/>
      <c r="T4" s="11"/>
      <c r="U4" s="11"/>
      <c r="V4" s="11"/>
      <c r="W4" s="11"/>
      <c r="X4" s="11"/>
      <c r="Y4" s="11"/>
    </row>
    <row r="5">
      <c r="A5" s="11"/>
      <c r="B5" s="12" t="s">
        <v>2570</v>
      </c>
      <c r="C5" s="16" t="s">
        <v>38</v>
      </c>
      <c r="D5" s="17">
        <f t="shared" ref="D5:D7" si="1">ROUND((E5*0.05)+(F5*1)+(G5*0.64)+(H5*0.34)+(I5*0.41)+(J5*0.66)+(K5*0.25)+(L5*0.84)+(M5*0.87)+(N5*25)+(O5*8)+(P5*8)+(Q5*8), 2)</f>
        <v>118.4</v>
      </c>
      <c r="E5" s="12">
        <v>28.0</v>
      </c>
      <c r="F5" s="12">
        <v>48.0</v>
      </c>
      <c r="G5" s="12"/>
      <c r="H5" s="12"/>
      <c r="I5" s="12"/>
      <c r="J5" s="12">
        <v>38.0</v>
      </c>
      <c r="K5" s="12"/>
      <c r="L5" s="12">
        <v>13.0</v>
      </c>
      <c r="M5" s="12"/>
      <c r="N5" s="12">
        <v>1.0</v>
      </c>
      <c r="O5" s="12"/>
      <c r="P5" s="12"/>
      <c r="Q5" s="12">
        <v>1.0</v>
      </c>
      <c r="R5" s="18" t="s">
        <v>1177</v>
      </c>
      <c r="S5" s="18" t="s">
        <v>553</v>
      </c>
      <c r="T5" s="19" t="s">
        <v>2571</v>
      </c>
      <c r="U5" s="11"/>
      <c r="V5" s="11"/>
      <c r="W5" s="11"/>
      <c r="X5" s="11"/>
      <c r="Y5" s="11"/>
    </row>
    <row r="6">
      <c r="A6" s="20" t="s">
        <v>43</v>
      </c>
      <c r="B6" s="12" t="s">
        <v>2572</v>
      </c>
      <c r="C6" s="12" t="s">
        <v>45</v>
      </c>
      <c r="D6" s="17">
        <f t="shared" si="1"/>
        <v>98.1</v>
      </c>
      <c r="E6" s="12">
        <v>48.0</v>
      </c>
      <c r="F6" s="12">
        <v>45.0</v>
      </c>
      <c r="G6" s="12"/>
      <c r="H6" s="12">
        <v>21.0</v>
      </c>
      <c r="I6" s="12"/>
      <c r="J6" s="12">
        <v>16.0</v>
      </c>
      <c r="K6" s="12"/>
      <c r="L6" s="12"/>
      <c r="M6" s="12"/>
      <c r="N6" s="12">
        <v>1.0</v>
      </c>
      <c r="O6" s="12"/>
      <c r="P6" s="12">
        <v>1.0</v>
      </c>
      <c r="Q6" s="12"/>
      <c r="R6" s="18" t="s">
        <v>2133</v>
      </c>
      <c r="S6" s="18" t="s">
        <v>165</v>
      </c>
      <c r="T6" s="19" t="s">
        <v>2573</v>
      </c>
      <c r="U6" s="11"/>
      <c r="V6" s="11"/>
      <c r="W6" s="11"/>
      <c r="X6" s="11"/>
      <c r="Y6" s="11"/>
    </row>
    <row r="7">
      <c r="A7" s="11"/>
      <c r="B7" s="12" t="s">
        <v>501</v>
      </c>
      <c r="C7" s="16" t="s">
        <v>502</v>
      </c>
      <c r="D7" s="17">
        <f t="shared" si="1"/>
        <v>88.87</v>
      </c>
      <c r="E7" s="12">
        <v>21.0</v>
      </c>
      <c r="F7" s="12"/>
      <c r="G7" s="12">
        <v>25.0</v>
      </c>
      <c r="H7" s="12"/>
      <c r="I7" s="12">
        <v>66.0</v>
      </c>
      <c r="J7" s="12"/>
      <c r="K7" s="12"/>
      <c r="L7" s="12">
        <v>14.0</v>
      </c>
      <c r="M7" s="12"/>
      <c r="N7" s="12">
        <v>1.0</v>
      </c>
      <c r="O7" s="12"/>
      <c r="P7" s="12">
        <v>1.0</v>
      </c>
      <c r="Q7" s="12"/>
      <c r="R7" s="18" t="s">
        <v>49</v>
      </c>
      <c r="S7" s="18"/>
      <c r="T7" s="19" t="s">
        <v>503</v>
      </c>
      <c r="U7" s="11"/>
      <c r="V7" s="11"/>
      <c r="W7" s="11"/>
      <c r="X7" s="11"/>
      <c r="Y7" s="11"/>
    </row>
    <row r="8">
      <c r="A8" s="21" t="s">
        <v>46</v>
      </c>
      <c r="B8" s="12" t="s">
        <v>504</v>
      </c>
      <c r="C8" s="12" t="s">
        <v>335</v>
      </c>
      <c r="D8" s="17" t="s">
        <v>2577</v>
      </c>
      <c r="E8" s="12">
        <v>30.0</v>
      </c>
      <c r="F8" s="12"/>
      <c r="G8" s="12"/>
      <c r="H8" s="12"/>
      <c r="I8" s="12">
        <v>56.0</v>
      </c>
      <c r="J8" s="12">
        <v>22.0</v>
      </c>
      <c r="K8" s="12"/>
      <c r="L8" s="12">
        <v>18.0</v>
      </c>
      <c r="M8" s="12"/>
      <c r="N8" s="12">
        <v>1.0</v>
      </c>
      <c r="O8" s="12"/>
      <c r="P8" s="12"/>
      <c r="Q8" s="12">
        <v>1.0</v>
      </c>
      <c r="R8" s="18" t="s">
        <v>506</v>
      </c>
      <c r="S8" s="18" t="s">
        <v>67</v>
      </c>
      <c r="T8" s="19" t="s">
        <v>507</v>
      </c>
      <c r="U8" s="11"/>
      <c r="V8" s="11"/>
      <c r="W8" s="11"/>
      <c r="X8" s="11"/>
      <c r="Y8" s="11"/>
    </row>
    <row r="9">
      <c r="A9" s="20"/>
      <c r="B9" s="12" t="s">
        <v>2578</v>
      </c>
      <c r="C9" s="12" t="s">
        <v>57</v>
      </c>
      <c r="D9" s="17">
        <f t="shared" ref="D9:D11" si="2">ROUND((E9*0.05)+(F9*1)+(G9*0.64)+(H9*0.34)+(I9*0.41)+(J9*0.66)+(K9*0.25)+(L9*0.84)+(M9*0.87)+(N9*25)+(O9*8)+(P9*8)+(Q9*8), 2)</f>
        <v>80.86</v>
      </c>
      <c r="E9" s="12">
        <v>22.0</v>
      </c>
      <c r="F9" s="12">
        <v>29.0</v>
      </c>
      <c r="G9" s="12"/>
      <c r="H9" s="12"/>
      <c r="I9" s="12"/>
      <c r="J9" s="12">
        <v>24.0</v>
      </c>
      <c r="K9" s="12"/>
      <c r="L9" s="12">
        <v>13.0</v>
      </c>
      <c r="M9" s="12"/>
      <c r="N9" s="12"/>
      <c r="O9" s="12"/>
      <c r="P9" s="12">
        <v>2.0</v>
      </c>
      <c r="Q9" s="12">
        <v>1.0</v>
      </c>
      <c r="R9" s="18" t="s">
        <v>2133</v>
      </c>
      <c r="S9" s="18"/>
      <c r="T9" s="19" t="s">
        <v>2579</v>
      </c>
      <c r="U9" s="11"/>
      <c r="V9" s="11"/>
      <c r="W9" s="11"/>
      <c r="X9" s="11"/>
      <c r="Y9" s="11"/>
    </row>
    <row r="10">
      <c r="A10" s="20"/>
      <c r="B10" s="12" t="s">
        <v>2580</v>
      </c>
      <c r="C10" s="12" t="s">
        <v>1032</v>
      </c>
      <c r="D10" s="17">
        <f t="shared" si="2"/>
        <v>80.59</v>
      </c>
      <c r="E10" s="12">
        <v>19.0</v>
      </c>
      <c r="F10" s="12">
        <v>30.0</v>
      </c>
      <c r="G10" s="12">
        <v>23.0</v>
      </c>
      <c r="H10" s="12"/>
      <c r="I10" s="12"/>
      <c r="J10" s="12"/>
      <c r="K10" s="12"/>
      <c r="L10" s="12">
        <v>13.0</v>
      </c>
      <c r="M10" s="12"/>
      <c r="N10" s="12"/>
      <c r="O10" s="12">
        <v>1.0</v>
      </c>
      <c r="P10" s="12">
        <v>1.0</v>
      </c>
      <c r="Q10" s="12">
        <v>1.0</v>
      </c>
      <c r="R10" s="18" t="s">
        <v>736</v>
      </c>
      <c r="S10" s="18"/>
      <c r="T10" s="19" t="s">
        <v>2581</v>
      </c>
      <c r="U10" s="11"/>
      <c r="V10" s="11"/>
      <c r="W10" s="11"/>
      <c r="X10" s="11"/>
      <c r="Y10" s="11"/>
    </row>
    <row r="11">
      <c r="A11" s="20"/>
      <c r="B11" s="12" t="s">
        <v>511</v>
      </c>
      <c r="C11" s="12" t="s">
        <v>512</v>
      </c>
      <c r="D11" s="17">
        <f t="shared" si="2"/>
        <v>71.24</v>
      </c>
      <c r="E11" s="12">
        <v>42.0</v>
      </c>
      <c r="F11" s="12"/>
      <c r="G11" s="12">
        <v>37.0</v>
      </c>
      <c r="H11" s="12"/>
      <c r="I11" s="12">
        <v>74.0</v>
      </c>
      <c r="J11" s="12"/>
      <c r="K11" s="12"/>
      <c r="L11" s="12">
        <v>18.0</v>
      </c>
      <c r="M11" s="12"/>
      <c r="N11" s="12"/>
      <c r="O11" s="12"/>
      <c r="P11" s="12"/>
      <c r="Q11" s="12"/>
      <c r="R11" s="18"/>
      <c r="S11" s="18"/>
      <c r="T11" s="19" t="s">
        <v>513</v>
      </c>
      <c r="U11" s="11"/>
      <c r="V11" s="11"/>
      <c r="W11" s="11"/>
      <c r="X11" s="11"/>
      <c r="Y11" s="11"/>
    </row>
    <row r="12">
      <c r="A12" s="20"/>
      <c r="B12" s="12" t="s">
        <v>2582</v>
      </c>
      <c r="C12" s="12" t="s">
        <v>425</v>
      </c>
      <c r="D12" s="17" t="s">
        <v>2583</v>
      </c>
      <c r="E12" s="12"/>
      <c r="F12" s="12">
        <v>45.0</v>
      </c>
      <c r="G12" s="12"/>
      <c r="H12" s="12"/>
      <c r="I12" s="12"/>
      <c r="J12" s="12">
        <v>37.0</v>
      </c>
      <c r="K12" s="12"/>
      <c r="L12" s="12"/>
      <c r="M12" s="12"/>
      <c r="N12" s="12"/>
      <c r="O12" s="12"/>
      <c r="P12" s="12"/>
      <c r="Q12" s="12"/>
      <c r="R12" s="18"/>
      <c r="S12" s="18" t="s">
        <v>1346</v>
      </c>
      <c r="T12" s="19" t="s">
        <v>2584</v>
      </c>
      <c r="U12" s="11"/>
      <c r="V12" s="11"/>
      <c r="W12" s="11"/>
      <c r="X12" s="11"/>
      <c r="Y12" s="11"/>
    </row>
    <row r="13">
      <c r="A13" s="20" t="s">
        <v>46</v>
      </c>
      <c r="B13" s="12" t="s">
        <v>2585</v>
      </c>
      <c r="C13" s="12" t="s">
        <v>335</v>
      </c>
      <c r="D13" s="17" t="s">
        <v>2586</v>
      </c>
      <c r="E13" s="12">
        <v>39.0</v>
      </c>
      <c r="F13" s="12">
        <v>34.0</v>
      </c>
      <c r="G13" s="12"/>
      <c r="H13" s="12"/>
      <c r="I13" s="12"/>
      <c r="J13" s="12"/>
      <c r="K13" s="12"/>
      <c r="L13" s="12"/>
      <c r="M13" s="12"/>
      <c r="N13" s="12">
        <v>1.0</v>
      </c>
      <c r="O13" s="12">
        <v>1.0</v>
      </c>
      <c r="P13" s="12"/>
      <c r="Q13" s="12"/>
      <c r="R13" s="18" t="s">
        <v>740</v>
      </c>
      <c r="S13" s="18" t="s">
        <v>67</v>
      </c>
      <c r="T13" s="19" t="s">
        <v>2587</v>
      </c>
      <c r="U13" s="11"/>
      <c r="V13" s="11"/>
      <c r="W13" s="11"/>
      <c r="X13" s="11"/>
      <c r="Y13" s="11"/>
    </row>
    <row r="14">
      <c r="A14" s="20"/>
      <c r="B14" s="12" t="s">
        <v>519</v>
      </c>
      <c r="C14" s="12" t="s">
        <v>96</v>
      </c>
      <c r="D14" s="17">
        <f t="shared" ref="D14:D17" si="3">ROUND((E14*0.05)+(F14*1)+(G14*0.64)+(H14*0.34)+(I14*0.41)+(J14*0.66)+(K14*0.25)+(L14*0.84)+(M14*0.87)+(N14*25)+(O14*8)+(P14*8)+(Q14*8), 2)</f>
        <v>68.56</v>
      </c>
      <c r="E14" s="12"/>
      <c r="F14" s="12"/>
      <c r="G14" s="12"/>
      <c r="H14" s="12"/>
      <c r="I14" s="12">
        <v>80.0</v>
      </c>
      <c r="J14" s="12">
        <v>30.0</v>
      </c>
      <c r="K14" s="12"/>
      <c r="L14" s="12">
        <v>19.0</v>
      </c>
      <c r="M14" s="12"/>
      <c r="N14" s="12"/>
      <c r="O14" s="12"/>
      <c r="P14" s="12"/>
      <c r="Q14" s="12"/>
      <c r="R14" s="18"/>
      <c r="S14" s="18"/>
      <c r="T14" s="19" t="s">
        <v>520</v>
      </c>
      <c r="U14" s="11"/>
      <c r="V14" s="11"/>
      <c r="W14" s="11"/>
      <c r="X14" s="11"/>
      <c r="Y14" s="11"/>
    </row>
    <row r="15">
      <c r="A15" s="20"/>
      <c r="B15" s="12" t="s">
        <v>2588</v>
      </c>
      <c r="C15" s="12" t="s">
        <v>522</v>
      </c>
      <c r="D15" s="17">
        <f t="shared" si="3"/>
        <v>68</v>
      </c>
      <c r="E15" s="12">
        <v>30.0</v>
      </c>
      <c r="F15" s="12">
        <v>25.0</v>
      </c>
      <c r="G15" s="12"/>
      <c r="H15" s="12"/>
      <c r="I15" s="12"/>
      <c r="J15" s="12">
        <v>25.0</v>
      </c>
      <c r="K15" s="12"/>
      <c r="L15" s="12"/>
      <c r="M15" s="12"/>
      <c r="N15" s="12">
        <v>1.0</v>
      </c>
      <c r="O15" s="12"/>
      <c r="P15" s="12"/>
      <c r="Q15" s="12"/>
      <c r="R15" s="18" t="s">
        <v>2589</v>
      </c>
      <c r="S15" s="18" t="s">
        <v>222</v>
      </c>
      <c r="T15" s="19" t="s">
        <v>2590</v>
      </c>
      <c r="U15" s="11"/>
      <c r="V15" s="11"/>
      <c r="W15" s="11"/>
      <c r="X15" s="11"/>
      <c r="Y15" s="11"/>
    </row>
    <row r="16">
      <c r="A16" s="20"/>
      <c r="B16" s="12" t="s">
        <v>2591</v>
      </c>
      <c r="C16" s="12" t="s">
        <v>1043</v>
      </c>
      <c r="D16" s="17">
        <f t="shared" si="3"/>
        <v>61.33</v>
      </c>
      <c r="E16" s="12">
        <v>37.0</v>
      </c>
      <c r="F16" s="12">
        <v>39.0</v>
      </c>
      <c r="G16" s="12">
        <v>32.0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8"/>
      <c r="S16" s="18"/>
      <c r="T16" s="19" t="s">
        <v>2592</v>
      </c>
      <c r="U16" s="11"/>
      <c r="V16" s="11"/>
      <c r="W16" s="11"/>
      <c r="X16" s="11"/>
      <c r="Y16" s="11"/>
    </row>
    <row r="17">
      <c r="A17" s="20"/>
      <c r="B17" s="12" t="s">
        <v>2593</v>
      </c>
      <c r="C17" s="12" t="s">
        <v>2594</v>
      </c>
      <c r="D17" s="17">
        <f t="shared" si="3"/>
        <v>55.37</v>
      </c>
      <c r="E17" s="12">
        <v>33.0</v>
      </c>
      <c r="F17" s="12">
        <v>22.0</v>
      </c>
      <c r="G17" s="12">
        <v>22.0</v>
      </c>
      <c r="H17" s="12"/>
      <c r="I17" s="12"/>
      <c r="J17" s="12"/>
      <c r="K17" s="12"/>
      <c r="L17" s="12">
        <v>21.0</v>
      </c>
      <c r="M17" s="12"/>
      <c r="N17" s="12"/>
      <c r="O17" s="12"/>
      <c r="P17" s="12"/>
      <c r="Q17" s="12"/>
      <c r="R17" s="18"/>
      <c r="S17" s="18"/>
      <c r="T17" s="19" t="s">
        <v>2595</v>
      </c>
      <c r="U17" s="11"/>
      <c r="V17" s="11"/>
      <c r="W17" s="11"/>
      <c r="X17" s="11"/>
      <c r="Y17" s="11"/>
    </row>
    <row r="18">
      <c r="A18" s="2" t="s">
        <v>84</v>
      </c>
      <c r="B18" s="11"/>
      <c r="C18" s="11"/>
      <c r="D18" s="17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3"/>
      <c r="S18" s="13"/>
      <c r="T18" s="22"/>
      <c r="U18" s="11"/>
      <c r="V18" s="11"/>
      <c r="W18" s="11"/>
      <c r="X18" s="11"/>
      <c r="Y18" s="11"/>
    </row>
    <row r="19">
      <c r="A19" s="11"/>
      <c r="B19" s="24" t="s">
        <v>529</v>
      </c>
      <c r="C19" s="24" t="s">
        <v>98</v>
      </c>
      <c r="D19" s="17">
        <f t="shared" ref="D19:D30" si="4">ROUND((E19*0.05)+(F19*1)+(G19*0.64)+(H19*0.34)+(I19*0.41)+(J19*0.66)+(K19*0.25)+(L19*0.84)+(M19*0.87)+(N19*25)+(O19*8)+(P19*8)+(Q19*8), 2)</f>
        <v>46.04</v>
      </c>
      <c r="E19" s="24">
        <v>18.0</v>
      </c>
      <c r="F19" s="24"/>
      <c r="G19" s="24">
        <v>20.0</v>
      </c>
      <c r="H19" s="24"/>
      <c r="I19" s="24">
        <v>42.0</v>
      </c>
      <c r="J19" s="24"/>
      <c r="K19" s="24"/>
      <c r="L19" s="24">
        <v>18.0</v>
      </c>
      <c r="M19" s="24"/>
      <c r="N19" s="24"/>
      <c r="O19" s="24"/>
      <c r="P19" s="24"/>
      <c r="Q19" s="24"/>
      <c r="R19" s="25"/>
      <c r="S19" s="23"/>
      <c r="T19" s="26" t="s">
        <v>530</v>
      </c>
      <c r="U19" s="27"/>
      <c r="V19" s="11"/>
      <c r="W19" s="11"/>
      <c r="X19" s="11"/>
      <c r="Y19" s="11"/>
      <c r="Z19" s="11"/>
    </row>
    <row r="20">
      <c r="A20" s="11"/>
      <c r="B20" s="12" t="s">
        <v>536</v>
      </c>
      <c r="C20" s="12" t="s">
        <v>537</v>
      </c>
      <c r="D20" s="17">
        <f t="shared" si="4"/>
        <v>38.8</v>
      </c>
      <c r="E20" s="12"/>
      <c r="F20" s="12"/>
      <c r="G20" s="12"/>
      <c r="H20" s="12"/>
      <c r="I20" s="12">
        <v>50.0</v>
      </c>
      <c r="J20" s="12">
        <v>15.0</v>
      </c>
      <c r="K20" s="12"/>
      <c r="L20" s="12">
        <v>10.0</v>
      </c>
      <c r="M20" s="12"/>
      <c r="N20" s="12"/>
      <c r="O20" s="12"/>
      <c r="P20" s="12"/>
      <c r="Q20" s="12"/>
      <c r="R20" s="18"/>
      <c r="S20" s="23"/>
      <c r="T20" s="19" t="s">
        <v>538</v>
      </c>
      <c r="U20" s="12"/>
      <c r="V20" s="11"/>
      <c r="W20" s="11"/>
      <c r="X20" s="11"/>
      <c r="Y20" s="11"/>
      <c r="Z20" s="11"/>
    </row>
    <row r="21">
      <c r="A21" s="11"/>
      <c r="B21" s="12" t="s">
        <v>531</v>
      </c>
      <c r="C21" s="12" t="s">
        <v>72</v>
      </c>
      <c r="D21" s="17">
        <f t="shared" si="4"/>
        <v>38.74</v>
      </c>
      <c r="E21" s="12">
        <v>18.0</v>
      </c>
      <c r="F21" s="12"/>
      <c r="G21" s="12">
        <v>19.0</v>
      </c>
      <c r="H21" s="12"/>
      <c r="I21" s="12">
        <v>36.0</v>
      </c>
      <c r="J21" s="12"/>
      <c r="K21" s="12"/>
      <c r="L21" s="12">
        <v>13.0</v>
      </c>
      <c r="M21" s="12"/>
      <c r="N21" s="12"/>
      <c r="O21" s="12"/>
      <c r="P21" s="12"/>
      <c r="Q21" s="12"/>
      <c r="R21" s="18"/>
      <c r="S21" s="23"/>
      <c r="T21" s="19" t="s">
        <v>532</v>
      </c>
      <c r="U21" s="11"/>
      <c r="V21" s="11"/>
      <c r="W21" s="11"/>
      <c r="X21" s="11"/>
      <c r="Y21" s="11"/>
      <c r="Z21" s="11"/>
    </row>
    <row r="22">
      <c r="A22" s="11"/>
      <c r="B22" s="24" t="s">
        <v>539</v>
      </c>
      <c r="C22" s="24" t="s">
        <v>436</v>
      </c>
      <c r="D22" s="17">
        <f t="shared" si="4"/>
        <v>38.44</v>
      </c>
      <c r="E22" s="24">
        <v>18.0</v>
      </c>
      <c r="F22" s="24"/>
      <c r="G22" s="24"/>
      <c r="H22" s="24"/>
      <c r="I22" s="24">
        <v>38.0</v>
      </c>
      <c r="J22" s="24">
        <v>18.0</v>
      </c>
      <c r="K22" s="24"/>
      <c r="L22" s="24">
        <v>12.0</v>
      </c>
      <c r="M22" s="24"/>
      <c r="N22" s="24"/>
      <c r="O22" s="24"/>
      <c r="P22" s="24"/>
      <c r="Q22" s="24"/>
      <c r="R22" s="25"/>
      <c r="S22" s="23"/>
      <c r="T22" s="26" t="s">
        <v>540</v>
      </c>
      <c r="U22" s="27"/>
      <c r="V22" s="11"/>
      <c r="W22" s="11"/>
      <c r="X22" s="11"/>
      <c r="Y22" s="11"/>
      <c r="Z22" s="11"/>
    </row>
    <row r="23">
      <c r="A23" s="11"/>
      <c r="B23" s="12" t="s">
        <v>541</v>
      </c>
      <c r="C23" s="12" t="s">
        <v>542</v>
      </c>
      <c r="D23" s="17">
        <f t="shared" si="4"/>
        <v>35.01</v>
      </c>
      <c r="E23" s="12">
        <v>21.0</v>
      </c>
      <c r="F23" s="12"/>
      <c r="G23" s="12"/>
      <c r="H23" s="12"/>
      <c r="I23" s="12">
        <v>30.0</v>
      </c>
      <c r="J23" s="12">
        <v>15.0</v>
      </c>
      <c r="K23" s="12"/>
      <c r="L23" s="12">
        <v>14.0</v>
      </c>
      <c r="M23" s="12"/>
      <c r="N23" s="12"/>
      <c r="O23" s="12"/>
      <c r="P23" s="12"/>
      <c r="Q23" s="12"/>
      <c r="R23" s="18"/>
      <c r="S23" s="28"/>
      <c r="T23" s="19" t="s">
        <v>543</v>
      </c>
      <c r="U23" s="11"/>
      <c r="V23" s="11"/>
      <c r="W23" s="11"/>
      <c r="X23" s="11"/>
      <c r="Y23" s="11"/>
      <c r="Z23" s="11"/>
    </row>
    <row r="24">
      <c r="A24" s="11"/>
      <c r="B24" s="12" t="s">
        <v>546</v>
      </c>
      <c r="C24" s="12" t="s">
        <v>321</v>
      </c>
      <c r="D24" s="17">
        <f t="shared" si="4"/>
        <v>34.69</v>
      </c>
      <c r="E24" s="12">
        <v>19.0</v>
      </c>
      <c r="F24" s="12"/>
      <c r="G24" s="12"/>
      <c r="H24" s="12"/>
      <c r="I24" s="12">
        <v>34.0</v>
      </c>
      <c r="J24" s="12">
        <v>30.0</v>
      </c>
      <c r="K24" s="12"/>
      <c r="L24" s="12"/>
      <c r="M24" s="12"/>
      <c r="N24" s="12"/>
      <c r="O24" s="12"/>
      <c r="P24" s="12"/>
      <c r="Q24" s="12"/>
      <c r="R24" s="18"/>
      <c r="S24" s="23"/>
      <c r="T24" s="19" t="s">
        <v>549</v>
      </c>
      <c r="U24" s="12"/>
      <c r="V24" s="11"/>
      <c r="W24" s="11"/>
      <c r="X24" s="11"/>
      <c r="Y24" s="11"/>
      <c r="Z24" s="11"/>
    </row>
    <row r="25">
      <c r="A25" s="11"/>
      <c r="B25" s="12" t="s">
        <v>2599</v>
      </c>
      <c r="C25" s="12" t="s">
        <v>1747</v>
      </c>
      <c r="D25" s="17">
        <f t="shared" si="4"/>
        <v>34.17</v>
      </c>
      <c r="E25" s="12">
        <v>19.0</v>
      </c>
      <c r="F25" s="12"/>
      <c r="G25" s="12"/>
      <c r="H25" s="12"/>
      <c r="I25" s="12">
        <v>38.0</v>
      </c>
      <c r="J25" s="12"/>
      <c r="K25" s="12"/>
      <c r="L25" s="12">
        <v>21.0</v>
      </c>
      <c r="M25" s="12"/>
      <c r="N25" s="12"/>
      <c r="O25" s="12"/>
      <c r="P25" s="12"/>
      <c r="Q25" s="12"/>
      <c r="R25" s="18"/>
      <c r="S25" s="28"/>
      <c r="T25" s="19" t="s">
        <v>2600</v>
      </c>
      <c r="U25" s="12"/>
      <c r="V25" s="11"/>
      <c r="W25" s="11"/>
      <c r="X25" s="11"/>
      <c r="Y25" s="11"/>
      <c r="Z25" s="11"/>
    </row>
    <row r="26">
      <c r="A26" s="11"/>
      <c r="B26" s="12" t="s">
        <v>2601</v>
      </c>
      <c r="C26" s="12" t="s">
        <v>442</v>
      </c>
      <c r="D26" s="17">
        <f t="shared" si="4"/>
        <v>34.11</v>
      </c>
      <c r="E26" s="12">
        <v>19.0</v>
      </c>
      <c r="F26" s="12">
        <v>21.0</v>
      </c>
      <c r="G26" s="12">
        <v>19.0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8"/>
      <c r="S26" s="28"/>
      <c r="T26" s="19" t="s">
        <v>2602</v>
      </c>
      <c r="U26" s="12"/>
      <c r="V26" s="11"/>
      <c r="W26" s="11"/>
      <c r="X26" s="11"/>
      <c r="Y26" s="11"/>
      <c r="Z26" s="11"/>
    </row>
    <row r="27">
      <c r="A27" s="11"/>
      <c r="B27" s="12" t="s">
        <v>533</v>
      </c>
      <c r="C27" s="12" t="s">
        <v>534</v>
      </c>
      <c r="D27" s="17">
        <f t="shared" si="4"/>
        <v>33.84</v>
      </c>
      <c r="E27" s="12"/>
      <c r="F27" s="12"/>
      <c r="G27" s="12">
        <v>23.0</v>
      </c>
      <c r="H27" s="12"/>
      <c r="I27" s="12">
        <v>20.0</v>
      </c>
      <c r="J27" s="12"/>
      <c r="K27" s="12"/>
      <c r="L27" s="12">
        <v>13.0</v>
      </c>
      <c r="M27" s="12"/>
      <c r="N27" s="12"/>
      <c r="O27" s="12"/>
      <c r="P27" s="12"/>
      <c r="Q27" s="12"/>
      <c r="R27" s="18"/>
      <c r="S27" s="28"/>
      <c r="T27" s="19" t="s">
        <v>535</v>
      </c>
      <c r="U27" s="11"/>
      <c r="V27" s="11"/>
      <c r="W27" s="11"/>
      <c r="X27" s="11"/>
      <c r="Y27" s="11"/>
      <c r="Z27" s="11"/>
    </row>
    <row r="28">
      <c r="A28" s="11"/>
      <c r="B28" s="12" t="s">
        <v>2606</v>
      </c>
      <c r="C28" s="12" t="s">
        <v>2607</v>
      </c>
      <c r="D28" s="17">
        <f t="shared" si="4"/>
        <v>33.36</v>
      </c>
      <c r="E28" s="12"/>
      <c r="F28" s="12"/>
      <c r="G28" s="12"/>
      <c r="H28" s="12"/>
      <c r="I28" s="12">
        <v>54.0</v>
      </c>
      <c r="J28" s="12">
        <v>17.0</v>
      </c>
      <c r="K28" s="12"/>
      <c r="L28" s="12"/>
      <c r="M28" s="12"/>
      <c r="N28" s="12"/>
      <c r="O28" s="12"/>
      <c r="P28" s="12"/>
      <c r="Q28" s="12"/>
      <c r="R28" s="18"/>
      <c r="S28" s="28"/>
      <c r="T28" s="19" t="s">
        <v>2608</v>
      </c>
      <c r="U28" s="12"/>
      <c r="V28" s="11"/>
      <c r="W28" s="11"/>
      <c r="X28" s="11"/>
      <c r="Y28" s="11"/>
      <c r="Z28" s="11"/>
    </row>
    <row r="29">
      <c r="A29" s="11"/>
      <c r="B29" s="12" t="s">
        <v>554</v>
      </c>
      <c r="C29" s="12" t="s">
        <v>86</v>
      </c>
      <c r="D29" s="17">
        <f t="shared" si="4"/>
        <v>30.76</v>
      </c>
      <c r="E29" s="12">
        <v>28.0</v>
      </c>
      <c r="F29" s="12"/>
      <c r="G29" s="12"/>
      <c r="H29" s="12"/>
      <c r="I29" s="12">
        <v>36.0</v>
      </c>
      <c r="J29" s="12">
        <v>10.0</v>
      </c>
      <c r="K29" s="12"/>
      <c r="L29" s="12"/>
      <c r="M29" s="12"/>
      <c r="N29" s="12"/>
      <c r="O29" s="12"/>
      <c r="P29" s="12">
        <v>1.0</v>
      </c>
      <c r="Q29" s="12"/>
      <c r="R29" s="18" t="s">
        <v>555</v>
      </c>
      <c r="S29" s="28" t="s">
        <v>556</v>
      </c>
      <c r="T29" s="19" t="s">
        <v>557</v>
      </c>
      <c r="U29" s="12"/>
      <c r="V29" s="11"/>
      <c r="W29" s="11"/>
      <c r="X29" s="11"/>
      <c r="Y29" s="11"/>
      <c r="Z29" s="11"/>
    </row>
    <row r="30">
      <c r="A30" s="11"/>
      <c r="B30" s="12" t="s">
        <v>550</v>
      </c>
      <c r="C30" s="12" t="s">
        <v>104</v>
      </c>
      <c r="D30" s="17">
        <f t="shared" si="4"/>
        <v>30.44</v>
      </c>
      <c r="E30" s="12">
        <v>20.0</v>
      </c>
      <c r="F30" s="12"/>
      <c r="G30" s="12">
        <v>21.0</v>
      </c>
      <c r="H30" s="12"/>
      <c r="I30" s="12"/>
      <c r="J30" s="12"/>
      <c r="K30" s="12"/>
      <c r="L30" s="12"/>
      <c r="M30" s="12"/>
      <c r="N30" s="12"/>
      <c r="O30" s="12">
        <v>2.0</v>
      </c>
      <c r="P30" s="12"/>
      <c r="Q30" s="12"/>
      <c r="R30" s="18" t="s">
        <v>551</v>
      </c>
      <c r="S30" s="28"/>
      <c r="T30" s="19" t="s">
        <v>552</v>
      </c>
      <c r="U30" s="11"/>
      <c r="V30" s="11"/>
      <c r="W30" s="11"/>
      <c r="X30" s="11"/>
      <c r="Y30" s="11"/>
      <c r="Z30" s="11"/>
    </row>
    <row r="31">
      <c r="A31" s="2" t="s">
        <v>116</v>
      </c>
      <c r="B31" s="11"/>
      <c r="C31" s="11"/>
      <c r="D31" s="17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3"/>
      <c r="S31" s="13"/>
      <c r="T31" s="26"/>
      <c r="U31" s="11"/>
      <c r="V31" s="11"/>
      <c r="W31" s="11"/>
      <c r="X31" s="11"/>
      <c r="Y31" s="11"/>
    </row>
    <row r="32">
      <c r="A32" s="21"/>
      <c r="B32" s="12" t="s">
        <v>2611</v>
      </c>
      <c r="C32" s="12" t="s">
        <v>425</v>
      </c>
      <c r="D32" s="17" t="s">
        <v>2612</v>
      </c>
      <c r="E32" s="12">
        <v>12.0</v>
      </c>
      <c r="F32" s="12">
        <v>32.0</v>
      </c>
      <c r="G32" s="12"/>
      <c r="H32" s="12"/>
      <c r="I32" s="12"/>
      <c r="J32" s="12">
        <v>17.0</v>
      </c>
      <c r="K32" s="12"/>
      <c r="L32" s="12">
        <v>9.0</v>
      </c>
      <c r="M32" s="12"/>
      <c r="N32" s="12"/>
      <c r="O32" s="12"/>
      <c r="P32" s="12">
        <v>2.0</v>
      </c>
      <c r="Q32" s="12"/>
      <c r="R32" s="18" t="s">
        <v>566</v>
      </c>
      <c r="S32" s="18" t="s">
        <v>1346</v>
      </c>
      <c r="T32" s="19" t="s">
        <v>2614</v>
      </c>
      <c r="U32" s="11"/>
      <c r="V32" s="11"/>
      <c r="W32" s="11"/>
      <c r="X32" s="11"/>
      <c r="Y32" s="11"/>
    </row>
    <row r="33">
      <c r="A33" s="21" t="s">
        <v>43</v>
      </c>
      <c r="B33" s="12" t="s">
        <v>2616</v>
      </c>
      <c r="C33" s="12" t="s">
        <v>45</v>
      </c>
      <c r="D33" s="17" t="s">
        <v>2617</v>
      </c>
      <c r="E33" s="12">
        <v>34.0</v>
      </c>
      <c r="F33" s="12">
        <v>32.0</v>
      </c>
      <c r="G33" s="12"/>
      <c r="H33" s="12">
        <v>15.0</v>
      </c>
      <c r="I33" s="12"/>
      <c r="J33" s="12">
        <v>16.0</v>
      </c>
      <c r="K33" s="12"/>
      <c r="L33" s="12"/>
      <c r="M33" s="12"/>
      <c r="N33" s="12"/>
      <c r="O33" s="12">
        <v>1.0</v>
      </c>
      <c r="P33" s="12">
        <v>1.0</v>
      </c>
      <c r="Q33" s="12"/>
      <c r="R33" s="18" t="s">
        <v>2589</v>
      </c>
      <c r="S33" s="18" t="s">
        <v>165</v>
      </c>
      <c r="T33" s="19" t="s">
        <v>2618</v>
      </c>
      <c r="U33" s="11"/>
      <c r="V33" s="11"/>
      <c r="W33" s="11"/>
      <c r="X33" s="11"/>
      <c r="Y33" s="11"/>
    </row>
    <row r="34">
      <c r="A34" s="21" t="s">
        <v>46</v>
      </c>
      <c r="B34" s="12" t="s">
        <v>563</v>
      </c>
      <c r="C34" s="12" t="s">
        <v>564</v>
      </c>
      <c r="D34" s="17" t="s">
        <v>2619</v>
      </c>
      <c r="E34" s="12">
        <v>13.0</v>
      </c>
      <c r="F34" s="12"/>
      <c r="G34" s="12">
        <v>25.0</v>
      </c>
      <c r="H34" s="12"/>
      <c r="I34" s="12">
        <v>34.0</v>
      </c>
      <c r="J34" s="12"/>
      <c r="K34" s="12"/>
      <c r="L34" s="12">
        <v>16.0</v>
      </c>
      <c r="M34" s="12"/>
      <c r="N34" s="12"/>
      <c r="O34" s="12">
        <v>1.0</v>
      </c>
      <c r="P34" s="12"/>
      <c r="Q34" s="12">
        <v>1.0</v>
      </c>
      <c r="R34" s="18" t="s">
        <v>566</v>
      </c>
      <c r="S34" s="18" t="s">
        <v>67</v>
      </c>
      <c r="T34" s="19" t="s">
        <v>567</v>
      </c>
      <c r="U34" s="11"/>
      <c r="V34" s="11"/>
      <c r="W34" s="11"/>
      <c r="X34" s="11"/>
      <c r="Y34" s="11"/>
    </row>
    <row r="35">
      <c r="A35" s="21"/>
      <c r="B35" s="12" t="s">
        <v>585</v>
      </c>
      <c r="C35" s="12" t="s">
        <v>207</v>
      </c>
      <c r="D35" s="17">
        <f t="shared" ref="D35:D37" si="5">ROUND((E35*0.05)+(F35*1)+(G35*0.64)+(H35*0.34)+(I35*0.41)+(J35*0.66)+(K35*0.25)+(L35*0.84)+(M35*0.87)+(N35*25)+(O35*8)+(P35*8)+(Q35*8), 2)</f>
        <v>59.9</v>
      </c>
      <c r="E35" s="12">
        <v>24.0</v>
      </c>
      <c r="F35" s="12"/>
      <c r="G35" s="12"/>
      <c r="H35" s="12"/>
      <c r="I35" s="12">
        <v>20.0</v>
      </c>
      <c r="J35" s="12">
        <v>23.0</v>
      </c>
      <c r="K35" s="12"/>
      <c r="L35" s="12">
        <v>23.0</v>
      </c>
      <c r="M35" s="12"/>
      <c r="N35" s="12"/>
      <c r="O35" s="12">
        <v>2.0</v>
      </c>
      <c r="P35" s="12"/>
      <c r="Q35" s="12"/>
      <c r="R35" s="18" t="s">
        <v>586</v>
      </c>
      <c r="S35" s="18"/>
      <c r="T35" s="19" t="s">
        <v>587</v>
      </c>
      <c r="U35" s="11"/>
      <c r="V35" s="11"/>
      <c r="W35" s="11"/>
      <c r="X35" s="11"/>
      <c r="Y35" s="11"/>
      <c r="Z35" s="11"/>
    </row>
    <row r="36">
      <c r="A36" s="21"/>
      <c r="B36" s="12" t="s">
        <v>569</v>
      </c>
      <c r="C36" s="12" t="s">
        <v>570</v>
      </c>
      <c r="D36" s="17">
        <f t="shared" si="5"/>
        <v>56.66</v>
      </c>
      <c r="E36" s="12"/>
      <c r="F36" s="12"/>
      <c r="G36" s="12">
        <v>25.0</v>
      </c>
      <c r="H36" s="12"/>
      <c r="I36" s="12">
        <v>50.0</v>
      </c>
      <c r="J36" s="12"/>
      <c r="K36" s="12"/>
      <c r="L36" s="12">
        <v>24.0</v>
      </c>
      <c r="M36" s="12"/>
      <c r="N36" s="12"/>
      <c r="O36" s="12"/>
      <c r="P36" s="12"/>
      <c r="Q36" s="12"/>
      <c r="R36" s="18"/>
      <c r="S36" s="18"/>
      <c r="T36" s="19" t="s">
        <v>571</v>
      </c>
      <c r="U36" s="11"/>
      <c r="V36" s="11"/>
      <c r="W36" s="11"/>
      <c r="X36" s="11"/>
      <c r="Y36" s="11"/>
      <c r="Z36" s="11"/>
    </row>
    <row r="37">
      <c r="A37" s="21"/>
      <c r="B37" s="12" t="s">
        <v>2623</v>
      </c>
      <c r="C37" s="12" t="s">
        <v>342</v>
      </c>
      <c r="D37" s="17">
        <f t="shared" si="5"/>
        <v>49.54</v>
      </c>
      <c r="E37" s="12">
        <v>24.0</v>
      </c>
      <c r="F37" s="12">
        <v>29.0</v>
      </c>
      <c r="G37" s="12"/>
      <c r="H37" s="12">
        <v>20.0</v>
      </c>
      <c r="I37" s="12"/>
      <c r="J37" s="12">
        <v>19.0</v>
      </c>
      <c r="K37" s="12"/>
      <c r="L37" s="12"/>
      <c r="M37" s="12"/>
      <c r="N37" s="12"/>
      <c r="O37" s="12"/>
      <c r="P37" s="12"/>
      <c r="Q37" s="12"/>
      <c r="R37" s="18"/>
      <c r="S37" s="18"/>
      <c r="T37" s="19" t="s">
        <v>2624</v>
      </c>
      <c r="U37" s="11"/>
      <c r="V37" s="11"/>
      <c r="W37" s="11"/>
      <c r="X37" s="11"/>
      <c r="Y37" s="11"/>
    </row>
    <row r="38">
      <c r="A38" s="21" t="s">
        <v>46</v>
      </c>
      <c r="B38" s="12" t="s">
        <v>2625</v>
      </c>
      <c r="C38" s="12" t="s">
        <v>72</v>
      </c>
      <c r="D38" s="17" t="s">
        <v>2626</v>
      </c>
      <c r="E38" s="12">
        <v>22.0</v>
      </c>
      <c r="F38" s="12">
        <v>19.0</v>
      </c>
      <c r="G38" s="12"/>
      <c r="H38" s="12"/>
      <c r="I38" s="12"/>
      <c r="J38" s="12">
        <v>20.0</v>
      </c>
      <c r="K38" s="12"/>
      <c r="L38" s="12"/>
      <c r="M38" s="12"/>
      <c r="N38" s="12"/>
      <c r="O38" s="12">
        <v>2.0</v>
      </c>
      <c r="P38" s="12"/>
      <c r="Q38" s="12"/>
      <c r="R38" s="18" t="s">
        <v>2196</v>
      </c>
      <c r="S38" s="18" t="s">
        <v>67</v>
      </c>
      <c r="T38" s="19" t="s">
        <v>2627</v>
      </c>
      <c r="U38" s="11"/>
      <c r="V38" s="11"/>
      <c r="W38" s="11"/>
      <c r="X38" s="11"/>
      <c r="Y38" s="11"/>
    </row>
    <row r="39">
      <c r="A39" s="21"/>
      <c r="B39" s="12" t="s">
        <v>2628</v>
      </c>
      <c r="C39" s="12" t="s">
        <v>2607</v>
      </c>
      <c r="D39" s="17">
        <f t="shared" ref="D39:D45" si="6">ROUND((E39*0.05)+(F39*1)+(G39*0.64)+(H39*0.34)+(I39*0.41)+(J39*0.66)+(K39*0.25)+(L39*0.84)+(M39*0.87)+(N39*25)+(O39*8)+(P39*8)+(Q39*8), 2)</f>
        <v>48.92</v>
      </c>
      <c r="E39" s="12">
        <v>22.0</v>
      </c>
      <c r="F39" s="12">
        <v>30.0</v>
      </c>
      <c r="G39" s="12"/>
      <c r="H39" s="12"/>
      <c r="I39" s="12"/>
      <c r="J39" s="12">
        <v>27.0</v>
      </c>
      <c r="K39" s="12"/>
      <c r="L39" s="12"/>
      <c r="M39" s="12"/>
      <c r="N39" s="12"/>
      <c r="O39" s="12"/>
      <c r="P39" s="12"/>
      <c r="Q39" s="12"/>
      <c r="R39" s="18"/>
      <c r="S39" s="18"/>
      <c r="T39" s="19" t="s">
        <v>2629</v>
      </c>
      <c r="U39" s="11"/>
      <c r="V39" s="11"/>
      <c r="W39" s="11"/>
      <c r="X39" s="11"/>
      <c r="Y39" s="11"/>
    </row>
    <row r="40">
      <c r="A40" s="21"/>
      <c r="B40" s="12" t="s">
        <v>2632</v>
      </c>
      <c r="C40" s="12" t="s">
        <v>697</v>
      </c>
      <c r="D40" s="17">
        <f t="shared" si="6"/>
        <v>47.88</v>
      </c>
      <c r="E40" s="12">
        <v>12.0</v>
      </c>
      <c r="F40" s="12">
        <v>30.0</v>
      </c>
      <c r="G40" s="12"/>
      <c r="H40" s="12"/>
      <c r="I40" s="12"/>
      <c r="J40" s="12">
        <v>16.0</v>
      </c>
      <c r="K40" s="12"/>
      <c r="L40" s="12">
        <v>8.0</v>
      </c>
      <c r="M40" s="12"/>
      <c r="N40" s="12"/>
      <c r="O40" s="12"/>
      <c r="P40" s="12"/>
      <c r="Q40" s="12"/>
      <c r="R40" s="18"/>
      <c r="S40" s="18"/>
      <c r="T40" s="19" t="s">
        <v>2633</v>
      </c>
      <c r="U40" s="11"/>
      <c r="V40" s="11"/>
      <c r="W40" s="11"/>
      <c r="X40" s="11"/>
      <c r="Y40" s="11"/>
    </row>
    <row r="41">
      <c r="A41" s="21"/>
      <c r="B41" s="12" t="s">
        <v>592</v>
      </c>
      <c r="C41" s="12" t="s">
        <v>342</v>
      </c>
      <c r="D41" s="17">
        <f t="shared" si="6"/>
        <v>46.51</v>
      </c>
      <c r="E41" s="12">
        <v>25.0</v>
      </c>
      <c r="F41" s="12"/>
      <c r="G41" s="12"/>
      <c r="H41" s="12"/>
      <c r="I41" s="12">
        <v>52.0</v>
      </c>
      <c r="J41" s="12">
        <v>21.0</v>
      </c>
      <c r="K41" s="12"/>
      <c r="L41" s="12">
        <v>12.0</v>
      </c>
      <c r="M41" s="12"/>
      <c r="N41" s="12"/>
      <c r="O41" s="12"/>
      <c r="P41" s="12"/>
      <c r="Q41" s="12"/>
      <c r="R41" s="18"/>
      <c r="S41" s="18"/>
      <c r="T41" s="19" t="s">
        <v>593</v>
      </c>
      <c r="U41" s="11"/>
      <c r="V41" s="11"/>
      <c r="W41" s="11"/>
      <c r="X41" s="11"/>
      <c r="Y41" s="11"/>
      <c r="Z41" s="11"/>
    </row>
    <row r="42">
      <c r="A42" s="21"/>
      <c r="B42" s="12" t="s">
        <v>2636</v>
      </c>
      <c r="C42" s="12" t="s">
        <v>64</v>
      </c>
      <c r="D42" s="17">
        <f t="shared" si="6"/>
        <v>41.4</v>
      </c>
      <c r="E42" s="12">
        <v>28.0</v>
      </c>
      <c r="F42" s="12">
        <v>40.0</v>
      </c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8"/>
      <c r="S42" s="18"/>
      <c r="T42" s="19" t="s">
        <v>2637</v>
      </c>
      <c r="U42" s="11"/>
      <c r="V42" s="11"/>
      <c r="W42" s="11"/>
      <c r="X42" s="11"/>
      <c r="Y42" s="11"/>
    </row>
    <row r="43">
      <c r="A43" s="21"/>
      <c r="B43" s="12" t="s">
        <v>2198</v>
      </c>
      <c r="C43" s="12" t="s">
        <v>243</v>
      </c>
      <c r="D43" s="17">
        <f t="shared" si="6"/>
        <v>40.35</v>
      </c>
      <c r="E43" s="12">
        <v>27.0</v>
      </c>
      <c r="F43" s="12">
        <v>23.0</v>
      </c>
      <c r="G43" s="12"/>
      <c r="H43" s="12"/>
      <c r="I43" s="12"/>
      <c r="J43" s="12"/>
      <c r="K43" s="12"/>
      <c r="L43" s="12"/>
      <c r="M43" s="12"/>
      <c r="N43" s="12"/>
      <c r="O43" s="12">
        <v>1.0</v>
      </c>
      <c r="P43" s="12">
        <v>1.0</v>
      </c>
      <c r="Q43" s="12"/>
      <c r="R43" s="18" t="s">
        <v>566</v>
      </c>
      <c r="S43" s="18"/>
      <c r="T43" s="19" t="s">
        <v>2199</v>
      </c>
      <c r="U43" s="11"/>
      <c r="V43" s="11"/>
      <c r="W43" s="11"/>
      <c r="X43" s="11"/>
      <c r="Y43" s="11"/>
    </row>
    <row r="44">
      <c r="A44" s="21"/>
      <c r="B44" s="12" t="s">
        <v>2638</v>
      </c>
      <c r="C44" s="12" t="s">
        <v>2639</v>
      </c>
      <c r="D44" s="17">
        <f t="shared" si="6"/>
        <v>37.3</v>
      </c>
      <c r="E44" s="12">
        <v>22.0</v>
      </c>
      <c r="F44" s="12">
        <v>23.0</v>
      </c>
      <c r="G44" s="12"/>
      <c r="H44" s="12"/>
      <c r="I44" s="12"/>
      <c r="J44" s="12">
        <v>20.0</v>
      </c>
      <c r="K44" s="12"/>
      <c r="L44" s="12"/>
      <c r="M44" s="12"/>
      <c r="N44" s="12"/>
      <c r="O44" s="12"/>
      <c r="P44" s="12"/>
      <c r="Q44" s="12"/>
      <c r="R44" s="18"/>
      <c r="S44" s="18"/>
      <c r="T44" s="19" t="s">
        <v>2640</v>
      </c>
      <c r="U44" s="11"/>
      <c r="V44" s="11"/>
      <c r="W44" s="11"/>
      <c r="X44" s="11"/>
      <c r="Y44" s="11"/>
    </row>
    <row r="45">
      <c r="A45" s="21"/>
      <c r="B45" s="12" t="s">
        <v>2641</v>
      </c>
      <c r="C45" s="12" t="s">
        <v>2642</v>
      </c>
      <c r="D45" s="17">
        <f t="shared" si="6"/>
        <v>33.56</v>
      </c>
      <c r="E45" s="12">
        <v>28.0</v>
      </c>
      <c r="F45" s="12">
        <v>20.0</v>
      </c>
      <c r="G45" s="12">
        <v>19.0</v>
      </c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8"/>
      <c r="S45" s="18"/>
      <c r="T45" s="19" t="s">
        <v>2643</v>
      </c>
      <c r="U45" s="11"/>
      <c r="V45" s="11"/>
      <c r="W45" s="11"/>
      <c r="X45" s="11"/>
      <c r="Y45" s="11"/>
    </row>
    <row r="46">
      <c r="A46" s="2" t="s">
        <v>144</v>
      </c>
      <c r="B46" s="11"/>
      <c r="C46" s="11"/>
      <c r="D46" s="17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3"/>
      <c r="S46" s="13"/>
      <c r="T46" s="22"/>
      <c r="U46" s="11"/>
      <c r="V46" s="11"/>
      <c r="W46" s="11"/>
      <c r="X46" s="11"/>
      <c r="Y46" s="11"/>
    </row>
    <row r="47">
      <c r="A47" s="11"/>
      <c r="B47" s="16" t="s">
        <v>595</v>
      </c>
      <c r="C47" s="12" t="s">
        <v>28</v>
      </c>
      <c r="D47" s="17">
        <f t="shared" ref="D47:D58" si="7">ROUND((E47*0.05)+(F47*1)+(G47*0.64)+(H47*0.34)+(I47*0.41)+(J47*0.66)+(K47*0.25)+(L47*0.84)+(M47*0.87)+(N47*25)+(O47*8)+(P47*8)+(Q47*8), 2)</f>
        <v>44.5</v>
      </c>
      <c r="E47" s="12"/>
      <c r="F47" s="12"/>
      <c r="G47" s="12"/>
      <c r="H47" s="12"/>
      <c r="I47" s="12">
        <v>52.0</v>
      </c>
      <c r="J47" s="12">
        <v>23.0</v>
      </c>
      <c r="K47" s="12"/>
      <c r="L47" s="12"/>
      <c r="M47" s="12"/>
      <c r="N47" s="12"/>
      <c r="O47" s="12">
        <v>1.0</v>
      </c>
      <c r="P47" s="12"/>
      <c r="Q47" s="12"/>
      <c r="R47" s="18" t="s">
        <v>555</v>
      </c>
      <c r="S47" s="23"/>
      <c r="T47" s="19" t="s">
        <v>597</v>
      </c>
      <c r="U47" s="12"/>
      <c r="V47" s="11"/>
      <c r="W47" s="11"/>
      <c r="X47" s="11"/>
      <c r="Y47" s="11"/>
      <c r="Z47" s="11"/>
    </row>
    <row r="48">
      <c r="A48" s="11"/>
      <c r="B48" s="16" t="s">
        <v>598</v>
      </c>
      <c r="C48" s="12" t="s">
        <v>564</v>
      </c>
      <c r="D48" s="17">
        <f t="shared" si="7"/>
        <v>39.39</v>
      </c>
      <c r="E48" s="12">
        <v>15.0</v>
      </c>
      <c r="F48" s="12"/>
      <c r="G48" s="12">
        <v>15.0</v>
      </c>
      <c r="H48" s="12"/>
      <c r="I48" s="12">
        <v>36.0</v>
      </c>
      <c r="J48" s="12"/>
      <c r="K48" s="12"/>
      <c r="L48" s="12">
        <v>17.0</v>
      </c>
      <c r="M48" s="12"/>
      <c r="N48" s="12"/>
      <c r="O48" s="12"/>
      <c r="P48" s="12"/>
      <c r="Q48" s="12"/>
      <c r="R48" s="18"/>
      <c r="S48" s="23"/>
      <c r="T48" s="19" t="s">
        <v>599</v>
      </c>
      <c r="U48" s="12"/>
      <c r="V48" s="11"/>
      <c r="W48" s="11"/>
      <c r="X48" s="11"/>
      <c r="Y48" s="11"/>
      <c r="Z48" s="11"/>
    </row>
    <row r="49">
      <c r="A49" s="29"/>
      <c r="B49" s="16" t="s">
        <v>606</v>
      </c>
      <c r="C49" s="16" t="s">
        <v>88</v>
      </c>
      <c r="D49" s="17">
        <f t="shared" si="7"/>
        <v>38.37</v>
      </c>
      <c r="E49" s="12">
        <v>15.0</v>
      </c>
      <c r="F49" s="12"/>
      <c r="G49" s="12"/>
      <c r="H49" s="12"/>
      <c r="I49" s="12">
        <v>30.0</v>
      </c>
      <c r="J49" s="12">
        <v>18.0</v>
      </c>
      <c r="K49" s="12"/>
      <c r="L49" s="12">
        <v>16.0</v>
      </c>
      <c r="M49" s="12"/>
      <c r="N49" s="12"/>
      <c r="O49" s="12"/>
      <c r="P49" s="12"/>
      <c r="Q49" s="12"/>
      <c r="R49" s="18"/>
      <c r="S49" s="18"/>
      <c r="T49" s="19" t="s">
        <v>607</v>
      </c>
      <c r="U49" s="11"/>
      <c r="V49" s="11"/>
      <c r="W49" s="11"/>
      <c r="X49" s="11"/>
      <c r="Y49" s="11"/>
      <c r="Z49" s="29"/>
      <c r="AA49" s="29"/>
    </row>
    <row r="50">
      <c r="A50" s="11"/>
      <c r="B50" s="12" t="s">
        <v>604</v>
      </c>
      <c r="C50" s="12" t="s">
        <v>98</v>
      </c>
      <c r="D50" s="17">
        <f t="shared" si="7"/>
        <v>35.5</v>
      </c>
      <c r="E50" s="12">
        <v>22.0</v>
      </c>
      <c r="F50" s="12"/>
      <c r="G50" s="12">
        <v>23.0</v>
      </c>
      <c r="H50" s="12"/>
      <c r="I50" s="12">
        <v>48.0</v>
      </c>
      <c r="J50" s="12"/>
      <c r="K50" s="12"/>
      <c r="L50" s="12"/>
      <c r="M50" s="12"/>
      <c r="N50" s="12"/>
      <c r="O50" s="12"/>
      <c r="P50" s="12"/>
      <c r="Q50" s="12"/>
      <c r="R50" s="18"/>
      <c r="S50" s="23"/>
      <c r="T50" s="19" t="s">
        <v>605</v>
      </c>
      <c r="U50" s="11"/>
      <c r="V50" s="11"/>
      <c r="W50" s="11"/>
      <c r="X50" s="11"/>
      <c r="Y50" s="11"/>
      <c r="Z50" s="11"/>
    </row>
    <row r="51">
      <c r="A51" s="11"/>
      <c r="B51" s="12" t="s">
        <v>600</v>
      </c>
      <c r="C51" s="12" t="s">
        <v>96</v>
      </c>
      <c r="D51" s="17">
        <f t="shared" si="7"/>
        <v>35.12</v>
      </c>
      <c r="E51" s="12"/>
      <c r="F51" s="12"/>
      <c r="G51" s="12">
        <v>25.0</v>
      </c>
      <c r="H51" s="12"/>
      <c r="I51" s="12">
        <v>20.0</v>
      </c>
      <c r="J51" s="12"/>
      <c r="K51" s="12"/>
      <c r="L51" s="12">
        <v>13.0</v>
      </c>
      <c r="M51" s="12"/>
      <c r="N51" s="12"/>
      <c r="O51" s="12"/>
      <c r="P51" s="12"/>
      <c r="Q51" s="12"/>
      <c r="R51" s="18"/>
      <c r="S51" s="23"/>
      <c r="T51" s="19" t="s">
        <v>601</v>
      </c>
      <c r="U51" s="11"/>
      <c r="V51" s="11"/>
      <c r="W51" s="11"/>
      <c r="X51" s="11"/>
      <c r="Y51" s="11"/>
      <c r="Z51" s="11"/>
    </row>
    <row r="52">
      <c r="A52" s="11"/>
      <c r="B52" s="16" t="s">
        <v>1158</v>
      </c>
      <c r="C52" s="12" t="s">
        <v>609</v>
      </c>
      <c r="D52" s="17">
        <f t="shared" si="7"/>
        <v>34.93</v>
      </c>
      <c r="E52" s="12">
        <v>21.0</v>
      </c>
      <c r="F52" s="12">
        <v>14.0</v>
      </c>
      <c r="G52" s="12">
        <v>14.0</v>
      </c>
      <c r="H52" s="12"/>
      <c r="I52" s="12"/>
      <c r="J52" s="12"/>
      <c r="K52" s="12"/>
      <c r="L52" s="12">
        <v>13.0</v>
      </c>
      <c r="M52" s="12"/>
      <c r="N52" s="12"/>
      <c r="O52" s="12"/>
      <c r="P52" s="12"/>
      <c r="Q52" s="12"/>
      <c r="R52" s="18"/>
      <c r="S52" s="23"/>
      <c r="T52" s="19" t="s">
        <v>1160</v>
      </c>
      <c r="U52" s="12"/>
      <c r="V52" s="11"/>
      <c r="W52" s="11"/>
      <c r="X52" s="11"/>
      <c r="Y52" s="11"/>
      <c r="Z52" s="11"/>
    </row>
    <row r="53">
      <c r="A53" s="11"/>
      <c r="B53" s="16" t="s">
        <v>1154</v>
      </c>
      <c r="C53" s="12" t="s">
        <v>212</v>
      </c>
      <c r="D53" s="17">
        <f t="shared" si="7"/>
        <v>34.47</v>
      </c>
      <c r="E53" s="12">
        <v>19.0</v>
      </c>
      <c r="F53" s="12">
        <v>22.0</v>
      </c>
      <c r="G53" s="12">
        <v>18.0</v>
      </c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8"/>
      <c r="S53" s="23"/>
      <c r="T53" s="19" t="s">
        <v>1155</v>
      </c>
      <c r="U53" s="12"/>
      <c r="V53" s="11"/>
      <c r="W53" s="11"/>
      <c r="X53" s="11"/>
      <c r="Y53" s="11"/>
      <c r="Z53" s="11"/>
    </row>
    <row r="54">
      <c r="A54" s="11"/>
      <c r="B54" s="16" t="s">
        <v>1152</v>
      </c>
      <c r="C54" s="12" t="s">
        <v>183</v>
      </c>
      <c r="D54" s="17">
        <f t="shared" si="7"/>
        <v>33.81</v>
      </c>
      <c r="E54" s="12">
        <v>19.0</v>
      </c>
      <c r="F54" s="12">
        <v>19.0</v>
      </c>
      <c r="G54" s="12"/>
      <c r="H54" s="12"/>
      <c r="I54" s="12"/>
      <c r="J54" s="12">
        <v>21.0</v>
      </c>
      <c r="K54" s="12"/>
      <c r="L54" s="12"/>
      <c r="M54" s="12"/>
      <c r="N54" s="12"/>
      <c r="O54" s="12"/>
      <c r="P54" s="12"/>
      <c r="Q54" s="12"/>
      <c r="R54" s="18"/>
      <c r="S54" s="23"/>
      <c r="T54" s="19" t="s">
        <v>1153</v>
      </c>
      <c r="U54" s="12"/>
      <c r="V54" s="11"/>
      <c r="W54" s="11"/>
      <c r="X54" s="11"/>
      <c r="Y54" s="11"/>
      <c r="Z54" s="11"/>
    </row>
    <row r="55">
      <c r="A55" s="11"/>
      <c r="B55" s="16" t="s">
        <v>608</v>
      </c>
      <c r="C55" s="12" t="s">
        <v>609</v>
      </c>
      <c r="D55" s="17">
        <f t="shared" si="7"/>
        <v>33.15</v>
      </c>
      <c r="E55" s="12">
        <v>19.0</v>
      </c>
      <c r="F55" s="12"/>
      <c r="G55" s="12">
        <v>14.0</v>
      </c>
      <c r="H55" s="12"/>
      <c r="I55" s="12">
        <v>28.0</v>
      </c>
      <c r="J55" s="12"/>
      <c r="K55" s="12"/>
      <c r="L55" s="12">
        <v>14.0</v>
      </c>
      <c r="M55" s="12"/>
      <c r="N55" s="12"/>
      <c r="O55" s="12"/>
      <c r="P55" s="12"/>
      <c r="Q55" s="12"/>
      <c r="R55" s="18"/>
      <c r="S55" s="23"/>
      <c r="T55" s="19" t="s">
        <v>610</v>
      </c>
      <c r="U55" s="12"/>
      <c r="V55" s="11"/>
      <c r="W55" s="11"/>
      <c r="X55" s="11"/>
      <c r="Y55" s="11"/>
      <c r="Z55" s="11"/>
    </row>
    <row r="56">
      <c r="A56" s="11"/>
      <c r="B56" s="12" t="s">
        <v>611</v>
      </c>
      <c r="C56" s="12" t="s">
        <v>612</v>
      </c>
      <c r="D56" s="17">
        <f t="shared" si="7"/>
        <v>32.46</v>
      </c>
      <c r="E56" s="12"/>
      <c r="F56" s="12"/>
      <c r="G56" s="12">
        <v>12.0</v>
      </c>
      <c r="H56" s="12"/>
      <c r="I56" s="12">
        <v>42.0</v>
      </c>
      <c r="J56" s="12"/>
      <c r="K56" s="12"/>
      <c r="L56" s="12">
        <v>9.0</v>
      </c>
      <c r="M56" s="12"/>
      <c r="N56" s="12"/>
      <c r="O56" s="12"/>
      <c r="P56" s="12"/>
      <c r="Q56" s="12"/>
      <c r="R56" s="18"/>
      <c r="S56" s="23"/>
      <c r="T56" s="19" t="s">
        <v>613</v>
      </c>
      <c r="U56" s="11"/>
      <c r="V56" s="11"/>
      <c r="W56" s="11"/>
      <c r="X56" s="11"/>
      <c r="Y56" s="11"/>
      <c r="Z56" s="11"/>
    </row>
    <row r="57">
      <c r="A57" s="11"/>
      <c r="B57" s="16" t="s">
        <v>1156</v>
      </c>
      <c r="C57" s="12" t="s">
        <v>96</v>
      </c>
      <c r="D57" s="17">
        <f t="shared" si="7"/>
        <v>31.56</v>
      </c>
      <c r="E57" s="12"/>
      <c r="F57" s="12">
        <v>21.0</v>
      </c>
      <c r="G57" s="12"/>
      <c r="H57" s="12"/>
      <c r="I57" s="12"/>
      <c r="J57" s="12">
        <v>16.0</v>
      </c>
      <c r="K57" s="12"/>
      <c r="L57" s="12"/>
      <c r="M57" s="12"/>
      <c r="N57" s="12"/>
      <c r="O57" s="12"/>
      <c r="P57" s="12"/>
      <c r="Q57" s="12"/>
      <c r="R57" s="18"/>
      <c r="S57" s="23"/>
      <c r="T57" s="19" t="s">
        <v>1157</v>
      </c>
      <c r="U57" s="12"/>
      <c r="V57" s="11"/>
      <c r="W57" s="11"/>
      <c r="X57" s="11"/>
      <c r="Y57" s="11"/>
      <c r="Z57" s="11"/>
    </row>
    <row r="58">
      <c r="A58" s="11"/>
      <c r="B58" s="12" t="s">
        <v>614</v>
      </c>
      <c r="C58" s="12" t="s">
        <v>164</v>
      </c>
      <c r="D58" s="17">
        <f t="shared" si="7"/>
        <v>29.47</v>
      </c>
      <c r="E58" s="12">
        <v>27.0</v>
      </c>
      <c r="F58" s="12"/>
      <c r="G58" s="12"/>
      <c r="H58" s="12"/>
      <c r="I58" s="12">
        <v>38.0</v>
      </c>
      <c r="J58" s="12">
        <v>19.0</v>
      </c>
      <c r="K58" s="12"/>
      <c r="L58" s="12"/>
      <c r="M58" s="12"/>
      <c r="N58" s="12"/>
      <c r="O58" s="12"/>
      <c r="P58" s="12"/>
      <c r="Q58" s="12"/>
      <c r="R58" s="18"/>
      <c r="S58" s="28" t="s">
        <v>615</v>
      </c>
      <c r="T58" s="19" t="s">
        <v>616</v>
      </c>
      <c r="U58" s="11"/>
      <c r="V58" s="11"/>
      <c r="W58" s="11"/>
      <c r="X58" s="11"/>
      <c r="Y58" s="11"/>
      <c r="Z58" s="11"/>
    </row>
    <row r="59">
      <c r="A59" s="2" t="s">
        <v>167</v>
      </c>
      <c r="B59" s="11"/>
      <c r="C59" s="11"/>
      <c r="D59" s="17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3"/>
      <c r="S59" s="23"/>
      <c r="T59" s="22"/>
      <c r="U59" s="11"/>
      <c r="V59" s="11"/>
      <c r="W59" s="11"/>
      <c r="X59" s="11"/>
      <c r="Y59" s="11"/>
    </row>
    <row r="60">
      <c r="A60" s="21" t="s">
        <v>43</v>
      </c>
      <c r="B60" s="30" t="s">
        <v>2649</v>
      </c>
      <c r="C60" s="12" t="s">
        <v>45</v>
      </c>
      <c r="D60" s="17">
        <f t="shared" ref="D60:D63" si="8">ROUND((E60*0.05)+(F60*1)+(G60*0.64)+(H60*0.34)+(I60*0.41)+(J60*0.66)+(K60*0.25)+(L60*0.84)+(M60*0.87)+(N60*25)+(O60*8)+(P60*8)+(Q60*8), 2)</f>
        <v>92.31</v>
      </c>
      <c r="E60" s="12">
        <v>45.0</v>
      </c>
      <c r="F60" s="12">
        <v>31.0</v>
      </c>
      <c r="G60" s="12"/>
      <c r="H60" s="12">
        <v>23.0</v>
      </c>
      <c r="I60" s="12"/>
      <c r="J60" s="12">
        <v>26.0</v>
      </c>
      <c r="K60" s="12"/>
      <c r="L60" s="12">
        <v>12.0</v>
      </c>
      <c r="M60" s="12"/>
      <c r="N60" s="12"/>
      <c r="O60" s="12">
        <v>2.0</v>
      </c>
      <c r="P60" s="12">
        <v>1.0</v>
      </c>
      <c r="Q60" s="12"/>
      <c r="R60" s="18" t="s">
        <v>635</v>
      </c>
      <c r="S60" s="18" t="s">
        <v>470</v>
      </c>
      <c r="T60" s="19" t="s">
        <v>2650</v>
      </c>
      <c r="U60" s="11"/>
      <c r="V60" s="11"/>
      <c r="W60" s="11"/>
      <c r="X60" s="11"/>
      <c r="Y60" s="11"/>
    </row>
    <row r="61">
      <c r="A61" s="11"/>
      <c r="B61" s="30" t="s">
        <v>2651</v>
      </c>
      <c r="C61" s="12" t="s">
        <v>747</v>
      </c>
      <c r="D61" s="17">
        <f t="shared" si="8"/>
        <v>71.55</v>
      </c>
      <c r="E61" s="12">
        <v>27.0</v>
      </c>
      <c r="F61" s="12">
        <v>30.0</v>
      </c>
      <c r="G61" s="12">
        <v>30.0</v>
      </c>
      <c r="H61" s="12"/>
      <c r="I61" s="12"/>
      <c r="J61" s="12"/>
      <c r="K61" s="12"/>
      <c r="L61" s="12">
        <v>25.0</v>
      </c>
      <c r="M61" s="12"/>
      <c r="N61" s="12"/>
      <c r="O61" s="12"/>
      <c r="P61" s="12"/>
      <c r="Q61" s="12"/>
      <c r="R61" s="18"/>
      <c r="S61" s="18"/>
      <c r="T61" s="19" t="s">
        <v>2652</v>
      </c>
      <c r="U61" s="11"/>
      <c r="V61" s="11"/>
      <c r="W61" s="11"/>
      <c r="X61" s="11"/>
      <c r="Y61" s="11"/>
    </row>
    <row r="62">
      <c r="A62" s="11"/>
      <c r="B62" s="30" t="s">
        <v>2656</v>
      </c>
      <c r="C62" s="12" t="s">
        <v>2657</v>
      </c>
      <c r="D62" s="17">
        <f t="shared" si="8"/>
        <v>71.33</v>
      </c>
      <c r="E62" s="12">
        <v>27.0</v>
      </c>
      <c r="F62" s="12">
        <v>35.0</v>
      </c>
      <c r="G62" s="12"/>
      <c r="H62" s="12"/>
      <c r="I62" s="12"/>
      <c r="J62" s="12">
        <v>25.0</v>
      </c>
      <c r="K62" s="12"/>
      <c r="L62" s="12">
        <v>22.0</v>
      </c>
      <c r="M62" s="12"/>
      <c r="N62" s="12"/>
      <c r="O62" s="12"/>
      <c r="P62" s="12"/>
      <c r="Q62" s="12"/>
      <c r="R62" s="18"/>
      <c r="S62" s="18"/>
      <c r="T62" s="19" t="s">
        <v>2658</v>
      </c>
      <c r="U62" s="11"/>
      <c r="V62" s="11"/>
      <c r="W62" s="11"/>
      <c r="X62" s="11"/>
      <c r="Y62" s="11"/>
    </row>
    <row r="63">
      <c r="A63" s="11"/>
      <c r="B63" s="30" t="s">
        <v>2661</v>
      </c>
      <c r="C63" s="12" t="s">
        <v>96</v>
      </c>
      <c r="D63" s="17">
        <f t="shared" si="8"/>
        <v>69.41</v>
      </c>
      <c r="E63" s="12">
        <v>33.0</v>
      </c>
      <c r="F63" s="12">
        <v>44.0</v>
      </c>
      <c r="G63" s="12"/>
      <c r="H63" s="12"/>
      <c r="I63" s="12"/>
      <c r="J63" s="12">
        <v>36.0</v>
      </c>
      <c r="K63" s="12"/>
      <c r="L63" s="12"/>
      <c r="M63" s="12"/>
      <c r="N63" s="12"/>
      <c r="O63" s="12"/>
      <c r="P63" s="12"/>
      <c r="Q63" s="12"/>
      <c r="R63" s="18"/>
      <c r="S63" s="18"/>
      <c r="T63" s="19" t="s">
        <v>2662</v>
      </c>
      <c r="U63" s="11"/>
      <c r="V63" s="11"/>
      <c r="W63" s="11"/>
      <c r="X63" s="11"/>
      <c r="Y63" s="11"/>
    </row>
    <row r="64">
      <c r="A64" s="11"/>
      <c r="B64" s="30" t="s">
        <v>2663</v>
      </c>
      <c r="C64" s="12" t="s">
        <v>425</v>
      </c>
      <c r="D64" s="17" t="s">
        <v>2664</v>
      </c>
      <c r="E64" s="12"/>
      <c r="F64" s="12">
        <v>50.0</v>
      </c>
      <c r="G64" s="12"/>
      <c r="H64" s="12"/>
      <c r="I64" s="12"/>
      <c r="J64" s="12">
        <v>29.0</v>
      </c>
      <c r="K64" s="12"/>
      <c r="L64" s="12"/>
      <c r="M64" s="12"/>
      <c r="N64" s="12"/>
      <c r="O64" s="12"/>
      <c r="P64" s="12"/>
      <c r="Q64" s="12"/>
      <c r="R64" s="18"/>
      <c r="S64" s="18" t="s">
        <v>1346</v>
      </c>
      <c r="T64" s="19" t="s">
        <v>2665</v>
      </c>
      <c r="U64" s="11"/>
      <c r="V64" s="11"/>
      <c r="W64" s="11"/>
      <c r="X64" s="11"/>
      <c r="Y64" s="11"/>
    </row>
    <row r="65">
      <c r="A65" s="11"/>
      <c r="B65" s="30" t="s">
        <v>2668</v>
      </c>
      <c r="C65" s="12" t="s">
        <v>216</v>
      </c>
      <c r="D65" s="17">
        <f>ROUND((E65*0.05)+(F65*1)+(G65*0.64)+(H65*0.34)+(I65*0.41)+(J65*0.66)+(K65*0.25)+(L65*0.84)+(M65*0.87)+(N65*25)+(O65*8)+(P65*8)+(Q65*8), 2)</f>
        <v>68.85</v>
      </c>
      <c r="E65" s="12">
        <v>45.0</v>
      </c>
      <c r="F65" s="12">
        <v>36.0</v>
      </c>
      <c r="G65" s="12"/>
      <c r="H65" s="12"/>
      <c r="I65" s="12"/>
      <c r="J65" s="12">
        <v>26.0</v>
      </c>
      <c r="K65" s="12"/>
      <c r="L65" s="12">
        <v>16.0</v>
      </c>
      <c r="M65" s="12"/>
      <c r="N65" s="12"/>
      <c r="O65" s="12"/>
      <c r="P65" s="12"/>
      <c r="Q65" s="12"/>
      <c r="R65" s="18"/>
      <c r="S65" s="18"/>
      <c r="T65" s="19" t="s">
        <v>2671</v>
      </c>
      <c r="U65" s="11"/>
      <c r="V65" s="11"/>
      <c r="W65" s="11"/>
      <c r="X65" s="11"/>
      <c r="Y65" s="11"/>
    </row>
    <row r="66">
      <c r="A66" s="21" t="s">
        <v>46</v>
      </c>
      <c r="B66" s="30" t="s">
        <v>2672</v>
      </c>
      <c r="C66" s="12" t="s">
        <v>55</v>
      </c>
      <c r="D66" s="17" t="s">
        <v>2673</v>
      </c>
      <c r="E66" s="12">
        <v>27.0</v>
      </c>
      <c r="F66" s="12">
        <v>30.0</v>
      </c>
      <c r="G66" s="12"/>
      <c r="H66" s="12"/>
      <c r="I66" s="12"/>
      <c r="J66" s="12">
        <v>19.0</v>
      </c>
      <c r="K66" s="12"/>
      <c r="L66" s="12"/>
      <c r="M66" s="12"/>
      <c r="N66" s="12"/>
      <c r="O66" s="12">
        <v>2.0</v>
      </c>
      <c r="P66" s="12"/>
      <c r="Q66" s="12">
        <v>1.0</v>
      </c>
      <c r="R66" s="18" t="s">
        <v>635</v>
      </c>
      <c r="S66" s="18" t="s">
        <v>67</v>
      </c>
      <c r="T66" s="19" t="s">
        <v>2674</v>
      </c>
      <c r="U66" s="11"/>
      <c r="V66" s="11"/>
      <c r="W66" s="11"/>
      <c r="X66" s="11"/>
      <c r="Y66" s="11"/>
    </row>
    <row r="67">
      <c r="A67" s="11"/>
      <c r="B67" s="30" t="s">
        <v>2675</v>
      </c>
      <c r="C67" s="12" t="s">
        <v>2676</v>
      </c>
      <c r="D67" s="17">
        <f t="shared" ref="D67:D68" si="9">ROUND((E67*0.05)+(F67*1)+(G67*0.64)+(H67*0.34)+(I67*0.41)+(J67*0.66)+(K67*0.25)+(L67*0.84)+(M67*0.87)+(N67*25)+(O67*8)+(P67*8)+(Q67*8), 2)</f>
        <v>67.26</v>
      </c>
      <c r="E67" s="12">
        <v>34.0</v>
      </c>
      <c r="F67" s="12">
        <v>31.0</v>
      </c>
      <c r="G67" s="12"/>
      <c r="H67" s="12"/>
      <c r="I67" s="12"/>
      <c r="J67" s="12">
        <v>16.0</v>
      </c>
      <c r="K67" s="12"/>
      <c r="L67" s="12"/>
      <c r="M67" s="12"/>
      <c r="N67" s="12"/>
      <c r="O67" s="12"/>
      <c r="P67" s="12">
        <v>2.0</v>
      </c>
      <c r="Q67" s="12">
        <v>1.0</v>
      </c>
      <c r="R67" s="18" t="s">
        <v>49</v>
      </c>
      <c r="S67" s="18"/>
      <c r="T67" s="19" t="s">
        <v>2677</v>
      </c>
      <c r="U67" s="11"/>
      <c r="V67" s="11"/>
      <c r="W67" s="11"/>
      <c r="X67" s="11"/>
      <c r="Y67" s="11"/>
    </row>
    <row r="68">
      <c r="A68" s="11"/>
      <c r="B68" s="30" t="s">
        <v>2391</v>
      </c>
      <c r="C68" s="12" t="s">
        <v>425</v>
      </c>
      <c r="D68" s="17">
        <f t="shared" si="9"/>
        <v>60</v>
      </c>
      <c r="E68" s="12">
        <v>40.0</v>
      </c>
      <c r="F68" s="12">
        <v>34.0</v>
      </c>
      <c r="G68" s="12"/>
      <c r="H68" s="12"/>
      <c r="I68" s="12"/>
      <c r="J68" s="12"/>
      <c r="K68" s="12"/>
      <c r="L68" s="12"/>
      <c r="M68" s="12"/>
      <c r="N68" s="12"/>
      <c r="O68" s="12">
        <v>1.0</v>
      </c>
      <c r="P68" s="12"/>
      <c r="Q68" s="12">
        <v>2.0</v>
      </c>
      <c r="R68" s="18" t="s">
        <v>506</v>
      </c>
      <c r="S68" s="18"/>
      <c r="T68" s="19" t="s">
        <v>2392</v>
      </c>
      <c r="U68" s="11"/>
      <c r="V68" s="11"/>
      <c r="W68" s="11"/>
      <c r="X68" s="11"/>
      <c r="Y68" s="11"/>
    </row>
    <row r="69">
      <c r="A69" s="2" t="s">
        <v>214</v>
      </c>
      <c r="B69" s="11"/>
      <c r="C69" s="11"/>
      <c r="D69" s="17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3"/>
      <c r="S69" s="13"/>
      <c r="T69" s="22"/>
      <c r="U69" s="11"/>
      <c r="V69" s="11"/>
      <c r="W69" s="11"/>
      <c r="X69" s="11"/>
      <c r="Y69" s="11"/>
    </row>
    <row r="70">
      <c r="A70" s="11"/>
      <c r="B70" s="12" t="s">
        <v>2682</v>
      </c>
      <c r="C70" s="12" t="s">
        <v>425</v>
      </c>
      <c r="D70" s="17">
        <f t="shared" ref="D70:D77" si="10">ROUND((E70*0.05)+(F70*1)+(G70*0.64)+(H70*0.34)+(I70*0.41)+(J70*0.66)+(K70*0.25)+(L70*0.84)+(M70*0.87)+(N70*25)+(O70*8)+(P70*8)+(Q70*8), 2)</f>
        <v>41.27</v>
      </c>
      <c r="E70" s="12">
        <v>15.0</v>
      </c>
      <c r="F70" s="12">
        <v>26.0</v>
      </c>
      <c r="G70" s="12"/>
      <c r="H70" s="12"/>
      <c r="I70" s="12"/>
      <c r="J70" s="12">
        <v>22.0</v>
      </c>
      <c r="K70" s="12"/>
      <c r="L70" s="12"/>
      <c r="M70" s="12"/>
      <c r="N70" s="12"/>
      <c r="O70" s="12"/>
      <c r="P70" s="12"/>
      <c r="Q70" s="12"/>
      <c r="R70" s="18"/>
      <c r="S70" s="23"/>
      <c r="T70" s="19" t="s">
        <v>2683</v>
      </c>
      <c r="U70" s="12"/>
      <c r="V70" s="11"/>
      <c r="W70" s="11"/>
      <c r="X70" s="11"/>
      <c r="Y70" s="11"/>
      <c r="Z70" s="11"/>
    </row>
    <row r="71">
      <c r="A71" s="11"/>
      <c r="B71" s="12" t="s">
        <v>2250</v>
      </c>
      <c r="C71" s="12" t="s">
        <v>667</v>
      </c>
      <c r="D71" s="17">
        <f t="shared" si="10"/>
        <v>37.49</v>
      </c>
      <c r="E71" s="12">
        <v>25.0</v>
      </c>
      <c r="F71" s="12">
        <v>19.0</v>
      </c>
      <c r="G71" s="12"/>
      <c r="H71" s="12"/>
      <c r="I71" s="12"/>
      <c r="J71" s="12">
        <v>14.0</v>
      </c>
      <c r="K71" s="12"/>
      <c r="L71" s="12"/>
      <c r="M71" s="12"/>
      <c r="N71" s="12"/>
      <c r="O71" s="12"/>
      <c r="P71" s="12">
        <v>1.0</v>
      </c>
      <c r="Q71" s="12"/>
      <c r="R71" s="18" t="s">
        <v>668</v>
      </c>
      <c r="S71" s="28" t="s">
        <v>524</v>
      </c>
      <c r="T71" s="19" t="s">
        <v>2252</v>
      </c>
      <c r="U71" s="12"/>
      <c r="V71" s="11"/>
      <c r="W71" s="11"/>
      <c r="X71" s="11"/>
      <c r="Y71" s="11"/>
      <c r="Z71" s="11"/>
    </row>
    <row r="72">
      <c r="A72" s="11"/>
      <c r="B72" s="12" t="s">
        <v>2684</v>
      </c>
      <c r="C72" s="12" t="s">
        <v>923</v>
      </c>
      <c r="D72" s="17">
        <f t="shared" si="10"/>
        <v>34.06</v>
      </c>
      <c r="E72" s="12">
        <v>18.0</v>
      </c>
      <c r="F72" s="12">
        <v>21.0</v>
      </c>
      <c r="G72" s="12">
        <v>19.0</v>
      </c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8"/>
      <c r="S72" s="23"/>
      <c r="T72" s="19" t="s">
        <v>2685</v>
      </c>
      <c r="U72" s="12"/>
      <c r="V72" s="11"/>
      <c r="W72" s="11"/>
      <c r="X72" s="11"/>
      <c r="Y72" s="11"/>
      <c r="Z72" s="11"/>
    </row>
    <row r="73">
      <c r="A73" s="11"/>
      <c r="B73" s="12" t="s">
        <v>660</v>
      </c>
      <c r="C73" s="12" t="s">
        <v>661</v>
      </c>
      <c r="D73" s="17">
        <f t="shared" si="10"/>
        <v>32.87</v>
      </c>
      <c r="E73" s="12">
        <v>15.0</v>
      </c>
      <c r="F73" s="12"/>
      <c r="G73" s="12">
        <v>18.0</v>
      </c>
      <c r="H73" s="12"/>
      <c r="I73" s="12"/>
      <c r="J73" s="12"/>
      <c r="K73" s="12"/>
      <c r="L73" s="12">
        <v>15.0</v>
      </c>
      <c r="M73" s="12"/>
      <c r="N73" s="12"/>
      <c r="O73" s="12">
        <v>1.0</v>
      </c>
      <c r="P73" s="12"/>
      <c r="Q73" s="12"/>
      <c r="R73" s="18" t="s">
        <v>664</v>
      </c>
      <c r="S73" s="28"/>
      <c r="T73" s="19" t="s">
        <v>665</v>
      </c>
      <c r="U73" s="12"/>
      <c r="V73" s="11"/>
      <c r="W73" s="11"/>
      <c r="X73" s="11"/>
      <c r="Y73" s="11"/>
      <c r="Z73" s="11"/>
    </row>
    <row r="74">
      <c r="A74" s="11"/>
      <c r="B74" s="12" t="s">
        <v>671</v>
      </c>
      <c r="C74" s="12" t="s">
        <v>612</v>
      </c>
      <c r="D74" s="17">
        <f t="shared" si="10"/>
        <v>32.46</v>
      </c>
      <c r="E74" s="12"/>
      <c r="F74" s="12"/>
      <c r="G74" s="12">
        <v>12.0</v>
      </c>
      <c r="H74" s="12"/>
      <c r="I74" s="12">
        <v>42.0</v>
      </c>
      <c r="J74" s="12"/>
      <c r="K74" s="12"/>
      <c r="L74" s="12">
        <v>9.0</v>
      </c>
      <c r="M74" s="12"/>
      <c r="N74" s="12"/>
      <c r="O74" s="12"/>
      <c r="P74" s="12"/>
      <c r="Q74" s="12"/>
      <c r="R74" s="18"/>
      <c r="S74" s="23"/>
      <c r="T74" s="19" t="s">
        <v>672</v>
      </c>
      <c r="U74" s="12"/>
      <c r="V74" s="11"/>
      <c r="W74" s="11"/>
      <c r="X74" s="11"/>
      <c r="Y74" s="11"/>
      <c r="Z74" s="11"/>
    </row>
    <row r="75">
      <c r="A75" s="11"/>
      <c r="B75" s="12" t="s">
        <v>2695</v>
      </c>
      <c r="C75" s="12" t="s">
        <v>815</v>
      </c>
      <c r="D75" s="17">
        <f t="shared" si="10"/>
        <v>31.97</v>
      </c>
      <c r="E75" s="12">
        <v>13.0</v>
      </c>
      <c r="F75" s="12">
        <v>23.0</v>
      </c>
      <c r="G75" s="12">
        <v>13.0</v>
      </c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8"/>
      <c r="S75" s="23"/>
      <c r="T75" s="19" t="s">
        <v>2696</v>
      </c>
      <c r="U75" s="12"/>
      <c r="V75" s="11"/>
      <c r="W75" s="11"/>
      <c r="X75" s="11"/>
      <c r="Y75" s="11"/>
      <c r="Z75" s="11"/>
    </row>
    <row r="76">
      <c r="A76" s="11"/>
      <c r="B76" s="12" t="s">
        <v>2697</v>
      </c>
      <c r="C76" s="12" t="s">
        <v>425</v>
      </c>
      <c r="D76" s="17">
        <f t="shared" si="10"/>
        <v>31.2</v>
      </c>
      <c r="E76" s="12">
        <v>24.0</v>
      </c>
      <c r="F76" s="12">
        <v>22.0</v>
      </c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>
        <v>1.0</v>
      </c>
      <c r="R76" s="18" t="s">
        <v>2698</v>
      </c>
      <c r="S76" s="23"/>
      <c r="T76" s="19" t="s">
        <v>2699</v>
      </c>
      <c r="U76" s="12"/>
      <c r="V76" s="11"/>
      <c r="W76" s="11"/>
      <c r="X76" s="11"/>
      <c r="Y76" s="11"/>
      <c r="Z76" s="11"/>
    </row>
    <row r="77">
      <c r="A77" s="11"/>
      <c r="B77" s="12" t="s">
        <v>2700</v>
      </c>
      <c r="C77" s="12" t="s">
        <v>96</v>
      </c>
      <c r="D77" s="17">
        <f t="shared" si="10"/>
        <v>29.9</v>
      </c>
      <c r="E77" s="12">
        <v>18.0</v>
      </c>
      <c r="F77" s="12">
        <v>29.0</v>
      </c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8"/>
      <c r="S77" s="23"/>
      <c r="T77" s="19" t="s">
        <v>2701</v>
      </c>
      <c r="U77" s="12"/>
      <c r="V77" s="11"/>
      <c r="W77" s="11"/>
      <c r="X77" s="11"/>
      <c r="Y77" s="11"/>
      <c r="Z77" s="11"/>
    </row>
    <row r="78">
      <c r="A78" s="2" t="s">
        <v>232</v>
      </c>
      <c r="B78" s="11"/>
      <c r="C78" s="11"/>
      <c r="D78" s="17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3"/>
      <c r="S78" s="13"/>
      <c r="T78" s="22"/>
      <c r="U78" s="11"/>
      <c r="V78" s="11"/>
      <c r="W78" s="11"/>
      <c r="X78" s="11"/>
      <c r="Y78" s="11"/>
    </row>
    <row r="79">
      <c r="A79" s="20" t="s">
        <v>46</v>
      </c>
      <c r="B79" s="12" t="s">
        <v>2702</v>
      </c>
      <c r="C79" s="12" t="s">
        <v>442</v>
      </c>
      <c r="D79" s="17" t="s">
        <v>2703</v>
      </c>
      <c r="E79" s="12">
        <v>25.0</v>
      </c>
      <c r="F79" s="12">
        <v>31.0</v>
      </c>
      <c r="G79" s="12"/>
      <c r="H79" s="12"/>
      <c r="I79" s="12"/>
      <c r="J79" s="12"/>
      <c r="K79" s="12"/>
      <c r="L79" s="12"/>
      <c r="M79" s="12"/>
      <c r="N79" s="12"/>
      <c r="O79" s="12"/>
      <c r="P79" s="12">
        <v>2.0</v>
      </c>
      <c r="Q79" s="12">
        <v>1.0</v>
      </c>
      <c r="R79" s="18" t="s">
        <v>551</v>
      </c>
      <c r="S79" s="18" t="s">
        <v>67</v>
      </c>
      <c r="T79" s="19" t="s">
        <v>2704</v>
      </c>
      <c r="U79" s="11"/>
      <c r="V79" s="11"/>
      <c r="W79" s="11"/>
      <c r="X79" s="11"/>
      <c r="Y79" s="11"/>
    </row>
    <row r="80">
      <c r="A80" s="21"/>
      <c r="B80" s="12" t="s">
        <v>685</v>
      </c>
      <c r="C80" s="12" t="s">
        <v>512</v>
      </c>
      <c r="D80" s="17">
        <f t="shared" ref="D80:D81" si="11">ROUND((E80*0.05)+(F80*1)+(G80*0.64)+(H80*0.34)+(I80*0.41)+(J80*0.66)+(K80*0.25)+(L80*0.84)+(M80*0.87)+(N80*25)+(O80*8)+(P80*8)+(Q80*8), 2)</f>
        <v>55.45</v>
      </c>
      <c r="E80" s="12">
        <v>33.0</v>
      </c>
      <c r="F80" s="12"/>
      <c r="G80" s="12"/>
      <c r="H80" s="12"/>
      <c r="I80" s="12">
        <v>50.0</v>
      </c>
      <c r="J80" s="12">
        <v>25.0</v>
      </c>
      <c r="K80" s="12"/>
      <c r="L80" s="12">
        <v>20.0</v>
      </c>
      <c r="M80" s="12"/>
      <c r="N80" s="12"/>
      <c r="O80" s="12"/>
      <c r="P80" s="12"/>
      <c r="Q80" s="12"/>
      <c r="R80" s="18"/>
      <c r="S80" s="18"/>
      <c r="T80" s="19" t="s">
        <v>686</v>
      </c>
      <c r="U80" s="11"/>
      <c r="V80" s="11"/>
      <c r="W80" s="11"/>
      <c r="X80" s="11"/>
      <c r="Y80" s="11"/>
    </row>
    <row r="81">
      <c r="A81" s="21" t="s">
        <v>43</v>
      </c>
      <c r="B81" s="12" t="s">
        <v>2707</v>
      </c>
      <c r="C81" s="12" t="s">
        <v>45</v>
      </c>
      <c r="D81" s="17">
        <f t="shared" si="11"/>
        <v>53.02</v>
      </c>
      <c r="E81" s="12">
        <v>34.0</v>
      </c>
      <c r="F81" s="12">
        <v>36.0</v>
      </c>
      <c r="G81" s="12"/>
      <c r="H81" s="12">
        <v>14.0</v>
      </c>
      <c r="I81" s="12"/>
      <c r="J81" s="12">
        <v>16.0</v>
      </c>
      <c r="K81" s="12"/>
      <c r="L81" s="12"/>
      <c r="M81" s="12"/>
      <c r="N81" s="12"/>
      <c r="O81" s="12"/>
      <c r="P81" s="12"/>
      <c r="Q81" s="12"/>
      <c r="R81" s="18"/>
      <c r="S81" s="18" t="s">
        <v>165</v>
      </c>
      <c r="T81" s="19" t="s">
        <v>2708</v>
      </c>
      <c r="U81" s="11"/>
      <c r="V81" s="11"/>
      <c r="W81" s="11"/>
      <c r="X81" s="11"/>
      <c r="Y81" s="11"/>
    </row>
    <row r="82">
      <c r="B82" s="12" t="s">
        <v>2709</v>
      </c>
      <c r="C82" s="12" t="s">
        <v>425</v>
      </c>
      <c r="D82" s="17" t="s">
        <v>2710</v>
      </c>
      <c r="E82" s="12"/>
      <c r="F82" s="12">
        <v>35.0</v>
      </c>
      <c r="G82" s="12"/>
      <c r="H82" s="12"/>
      <c r="I82" s="12"/>
      <c r="J82" s="12">
        <v>27.0</v>
      </c>
      <c r="K82" s="12"/>
      <c r="L82" s="12"/>
      <c r="M82" s="12"/>
      <c r="N82" s="12"/>
      <c r="O82" s="12"/>
      <c r="P82" s="12"/>
      <c r="Q82" s="12"/>
      <c r="R82" s="18"/>
      <c r="S82" s="18" t="s">
        <v>1346</v>
      </c>
      <c r="T82" s="19" t="s">
        <v>2711</v>
      </c>
      <c r="U82" s="11"/>
      <c r="V82" s="11"/>
      <c r="W82" s="11"/>
      <c r="X82" s="11"/>
      <c r="Y82" s="11"/>
    </row>
    <row r="83">
      <c r="A83" s="21" t="s">
        <v>46</v>
      </c>
      <c r="B83" s="12" t="s">
        <v>683</v>
      </c>
      <c r="C83" s="12" t="s">
        <v>64</v>
      </c>
      <c r="D83" s="17">
        <f t="shared" ref="D83:D89" si="12">ROUND((E83*0.05)+(F83*1)+(G83*0.64)+(H83*0.34)+(I83*0.41)+(J83*0.66)+(K83*0.25)+(L83*0.84)+(M83*0.87)+(N83*25)+(O83*8)+(P83*8)+(Q83*8), 2)</f>
        <v>51.98</v>
      </c>
      <c r="E83" s="12">
        <v>24.0</v>
      </c>
      <c r="F83" s="12"/>
      <c r="G83" s="12">
        <v>25.0</v>
      </c>
      <c r="H83" s="12"/>
      <c r="I83" s="12">
        <v>50.0</v>
      </c>
      <c r="J83" s="12"/>
      <c r="K83" s="12"/>
      <c r="L83" s="12">
        <v>17.0</v>
      </c>
      <c r="M83" s="12"/>
      <c r="N83" s="12"/>
      <c r="O83" s="12"/>
      <c r="P83" s="12"/>
      <c r="Q83" s="12"/>
      <c r="R83" s="18"/>
      <c r="S83" s="18" t="s">
        <v>76</v>
      </c>
      <c r="T83" s="19" t="s">
        <v>684</v>
      </c>
      <c r="U83" s="11"/>
      <c r="V83" s="11"/>
      <c r="W83" s="11"/>
      <c r="X83" s="11"/>
      <c r="Y83" s="11"/>
    </row>
    <row r="84">
      <c r="B84" s="12" t="s">
        <v>2714</v>
      </c>
      <c r="C84" s="12" t="s">
        <v>1061</v>
      </c>
      <c r="D84" s="17">
        <f t="shared" si="12"/>
        <v>51.98</v>
      </c>
      <c r="E84" s="12">
        <v>30.0</v>
      </c>
      <c r="F84" s="12">
        <v>24.0</v>
      </c>
      <c r="G84" s="12">
        <v>23.0</v>
      </c>
      <c r="H84" s="12"/>
      <c r="I84" s="12"/>
      <c r="J84" s="12"/>
      <c r="K84" s="12"/>
      <c r="L84" s="12">
        <v>14.0</v>
      </c>
      <c r="M84" s="12"/>
      <c r="N84" s="12"/>
      <c r="O84" s="12"/>
      <c r="P84" s="12"/>
      <c r="Q84" s="12"/>
      <c r="R84" s="18"/>
      <c r="S84" s="18"/>
      <c r="T84" s="19" t="s">
        <v>2715</v>
      </c>
      <c r="U84" s="11"/>
      <c r="V84" s="11"/>
      <c r="W84" s="11"/>
      <c r="X84" s="11"/>
      <c r="Y84" s="11"/>
    </row>
    <row r="85">
      <c r="B85" s="12" t="s">
        <v>2716</v>
      </c>
      <c r="C85" s="12" t="s">
        <v>2442</v>
      </c>
      <c r="D85" s="17">
        <f t="shared" si="12"/>
        <v>50.95</v>
      </c>
      <c r="E85" s="12">
        <v>19.0</v>
      </c>
      <c r="F85" s="12">
        <v>20.0</v>
      </c>
      <c r="G85" s="12">
        <v>14.0</v>
      </c>
      <c r="H85" s="12"/>
      <c r="I85" s="12"/>
      <c r="J85" s="12"/>
      <c r="K85" s="12"/>
      <c r="L85" s="12">
        <v>6.0</v>
      </c>
      <c r="M85" s="12"/>
      <c r="N85" s="12"/>
      <c r="O85" s="12">
        <v>1.0</v>
      </c>
      <c r="P85" s="12">
        <v>1.0</v>
      </c>
      <c r="Q85" s="12"/>
      <c r="R85" s="18" t="s">
        <v>2196</v>
      </c>
      <c r="S85" s="18"/>
      <c r="T85" s="19" t="s">
        <v>2717</v>
      </c>
      <c r="U85" s="11"/>
      <c r="V85" s="11"/>
      <c r="W85" s="11"/>
      <c r="X85" s="11"/>
      <c r="Y85" s="11"/>
    </row>
    <row r="86">
      <c r="B86" s="12" t="s">
        <v>690</v>
      </c>
      <c r="C86" s="12" t="s">
        <v>318</v>
      </c>
      <c r="D86" s="17">
        <f t="shared" si="12"/>
        <v>50.3</v>
      </c>
      <c r="E86" s="12">
        <v>16.0</v>
      </c>
      <c r="F86" s="12"/>
      <c r="G86" s="12"/>
      <c r="H86" s="12"/>
      <c r="I86" s="12">
        <v>48.0</v>
      </c>
      <c r="J86" s="12">
        <v>21.0</v>
      </c>
      <c r="K86" s="12"/>
      <c r="L86" s="12">
        <v>19.0</v>
      </c>
      <c r="M86" s="12"/>
      <c r="N86" s="12"/>
      <c r="O86" s="12"/>
      <c r="P86" s="12"/>
      <c r="Q86" s="12"/>
      <c r="R86" s="18"/>
      <c r="S86" s="18"/>
      <c r="T86" s="19" t="s">
        <v>691</v>
      </c>
      <c r="U86" s="11"/>
      <c r="V86" s="11"/>
      <c r="W86" s="11"/>
      <c r="X86" s="11"/>
      <c r="Y86" s="11"/>
    </row>
    <row r="87">
      <c r="B87" s="12" t="s">
        <v>2718</v>
      </c>
      <c r="C87" s="12" t="s">
        <v>2719</v>
      </c>
      <c r="D87" s="17">
        <f t="shared" si="12"/>
        <v>49.3</v>
      </c>
      <c r="E87" s="12">
        <v>22.0</v>
      </c>
      <c r="F87" s="12">
        <v>35.0</v>
      </c>
      <c r="G87" s="12"/>
      <c r="H87" s="12"/>
      <c r="I87" s="12"/>
      <c r="J87" s="12">
        <v>20.0</v>
      </c>
      <c r="K87" s="12"/>
      <c r="L87" s="12"/>
      <c r="M87" s="12"/>
      <c r="N87" s="12"/>
      <c r="O87" s="12"/>
      <c r="P87" s="12"/>
      <c r="Q87" s="12"/>
      <c r="R87" s="18"/>
      <c r="S87" s="18"/>
      <c r="T87" s="19" t="s">
        <v>2720</v>
      </c>
      <c r="U87" s="11"/>
      <c r="V87" s="11"/>
      <c r="W87" s="11"/>
      <c r="X87" s="11"/>
      <c r="Y87" s="11"/>
    </row>
    <row r="88">
      <c r="B88" s="12" t="s">
        <v>2721</v>
      </c>
      <c r="C88" s="12" t="s">
        <v>2038</v>
      </c>
      <c r="D88" s="17">
        <f t="shared" si="12"/>
        <v>45.11</v>
      </c>
      <c r="E88" s="12">
        <v>25.0</v>
      </c>
      <c r="F88" s="12">
        <v>30.0</v>
      </c>
      <c r="G88" s="12"/>
      <c r="H88" s="12"/>
      <c r="I88" s="12"/>
      <c r="J88" s="12">
        <v>21.0</v>
      </c>
      <c r="K88" s="12"/>
      <c r="L88" s="12"/>
      <c r="M88" s="12"/>
      <c r="N88" s="12"/>
      <c r="O88" s="12"/>
      <c r="P88" s="12"/>
      <c r="Q88" s="12"/>
      <c r="R88" s="18"/>
      <c r="S88" s="18"/>
      <c r="T88" s="19" t="s">
        <v>2722</v>
      </c>
      <c r="U88" s="11"/>
      <c r="V88" s="11"/>
      <c r="W88" s="11"/>
      <c r="X88" s="11"/>
      <c r="Y88" s="11"/>
    </row>
    <row r="89">
      <c r="B89" s="12" t="s">
        <v>2723</v>
      </c>
      <c r="C89" s="12" t="s">
        <v>425</v>
      </c>
      <c r="D89" s="17">
        <f t="shared" si="12"/>
        <v>41.7</v>
      </c>
      <c r="E89" s="12">
        <v>34.0</v>
      </c>
      <c r="F89" s="12">
        <v>24.0</v>
      </c>
      <c r="G89" s="12"/>
      <c r="H89" s="12"/>
      <c r="I89" s="12"/>
      <c r="J89" s="12"/>
      <c r="K89" s="12"/>
      <c r="L89" s="12"/>
      <c r="M89" s="12"/>
      <c r="N89" s="12"/>
      <c r="O89" s="12">
        <v>1.0</v>
      </c>
      <c r="P89" s="12"/>
      <c r="Q89" s="12">
        <v>1.0</v>
      </c>
      <c r="R89" s="18" t="s">
        <v>523</v>
      </c>
      <c r="S89" s="18"/>
      <c r="T89" s="19" t="s">
        <v>2724</v>
      </c>
      <c r="U89" s="11"/>
      <c r="V89" s="11"/>
      <c r="W89" s="11"/>
      <c r="X89" s="11"/>
      <c r="Y89" s="11"/>
    </row>
    <row r="90">
      <c r="A90" s="2" t="s">
        <v>261</v>
      </c>
      <c r="B90" s="11"/>
      <c r="C90" s="11"/>
      <c r="D90" s="17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3"/>
      <c r="S90" s="13"/>
      <c r="T90" s="32"/>
      <c r="U90" s="11"/>
      <c r="V90" s="11"/>
      <c r="W90" s="11"/>
      <c r="X90" s="11"/>
      <c r="Y90" s="11"/>
    </row>
    <row r="91">
      <c r="A91" s="11"/>
      <c r="B91" s="12" t="s">
        <v>703</v>
      </c>
      <c r="C91" s="12" t="s">
        <v>299</v>
      </c>
      <c r="D91" s="17">
        <f t="shared" ref="D91:D100" si="13">ROUND((E91*0.05)+(F91*1)+(G91*0.64)+(H91*0.34)+(I91*0.41)+(J91*0.66)+(K91*0.25)+(L91*0.84)+(M91*0.87)+(N91*25)+(O91*8)+(P91*8)+(Q91*8), 2)</f>
        <v>59.08</v>
      </c>
      <c r="E91" s="12">
        <v>28.0</v>
      </c>
      <c r="F91" s="12"/>
      <c r="G91" s="12">
        <v>28.0</v>
      </c>
      <c r="H91" s="12"/>
      <c r="I91" s="12">
        <v>56.0</v>
      </c>
      <c r="J91" s="12"/>
      <c r="K91" s="12"/>
      <c r="L91" s="12">
        <v>20.0</v>
      </c>
      <c r="M91" s="12"/>
      <c r="N91" s="12"/>
      <c r="O91" s="12"/>
      <c r="P91" s="12"/>
      <c r="Q91" s="12"/>
      <c r="R91" s="18"/>
      <c r="S91" s="18"/>
      <c r="T91" s="19" t="s">
        <v>705</v>
      </c>
      <c r="U91" s="11"/>
      <c r="V91" s="11"/>
      <c r="W91" s="11"/>
      <c r="X91" s="11"/>
      <c r="Y91" s="11"/>
    </row>
    <row r="92">
      <c r="A92" s="11"/>
      <c r="B92" s="12" t="s">
        <v>706</v>
      </c>
      <c r="C92" s="12" t="s">
        <v>707</v>
      </c>
      <c r="D92" s="17">
        <f t="shared" si="13"/>
        <v>52.25</v>
      </c>
      <c r="E92" s="12">
        <v>21.0</v>
      </c>
      <c r="F92" s="12"/>
      <c r="G92" s="12">
        <v>23.0</v>
      </c>
      <c r="H92" s="12"/>
      <c r="I92" s="12">
        <v>48.0</v>
      </c>
      <c r="J92" s="12"/>
      <c r="K92" s="12"/>
      <c r="L92" s="12">
        <v>20.0</v>
      </c>
      <c r="M92" s="12"/>
      <c r="N92" s="12"/>
      <c r="O92" s="12"/>
      <c r="P92" s="12"/>
      <c r="Q92" s="12"/>
      <c r="R92" s="18"/>
      <c r="S92" s="18"/>
      <c r="T92" s="19" t="s">
        <v>708</v>
      </c>
      <c r="U92" s="11"/>
      <c r="V92" s="11"/>
      <c r="W92" s="11"/>
      <c r="X92" s="11"/>
      <c r="Y92" s="11"/>
    </row>
    <row r="93">
      <c r="A93" s="11"/>
      <c r="B93" s="12" t="s">
        <v>709</v>
      </c>
      <c r="C93" s="12" t="s">
        <v>335</v>
      </c>
      <c r="D93" s="17">
        <f t="shared" si="13"/>
        <v>47.88</v>
      </c>
      <c r="E93" s="12">
        <v>24.0</v>
      </c>
      <c r="F93" s="12"/>
      <c r="G93" s="12">
        <v>25.0</v>
      </c>
      <c r="H93" s="12"/>
      <c r="I93" s="12">
        <v>40.0</v>
      </c>
      <c r="J93" s="12"/>
      <c r="K93" s="12"/>
      <c r="L93" s="12">
        <v>17.0</v>
      </c>
      <c r="M93" s="12"/>
      <c r="N93" s="12"/>
      <c r="O93" s="12"/>
      <c r="P93" s="12"/>
      <c r="Q93" s="12"/>
      <c r="R93" s="18"/>
      <c r="S93" s="18"/>
      <c r="T93" s="19" t="s">
        <v>710</v>
      </c>
      <c r="U93" s="11"/>
      <c r="V93" s="11"/>
      <c r="W93" s="11"/>
      <c r="X93" s="11"/>
      <c r="Y93" s="11"/>
    </row>
    <row r="94">
      <c r="A94" s="11"/>
      <c r="B94" s="12" t="s">
        <v>2729</v>
      </c>
      <c r="C94" s="12" t="s">
        <v>730</v>
      </c>
      <c r="D94" s="17">
        <f t="shared" si="13"/>
        <v>46.82</v>
      </c>
      <c r="E94" s="12">
        <v>40.0</v>
      </c>
      <c r="F94" s="12">
        <v>27.0</v>
      </c>
      <c r="G94" s="12"/>
      <c r="H94" s="12"/>
      <c r="I94" s="12"/>
      <c r="J94" s="12">
        <v>27.0</v>
      </c>
      <c r="K94" s="12"/>
      <c r="L94" s="12"/>
      <c r="M94" s="12"/>
      <c r="N94" s="12"/>
      <c r="O94" s="12"/>
      <c r="P94" s="12"/>
      <c r="Q94" s="12"/>
      <c r="R94" s="18"/>
      <c r="S94" s="18" t="s">
        <v>1214</v>
      </c>
      <c r="T94" s="19" t="s">
        <v>2730</v>
      </c>
      <c r="U94" s="11"/>
      <c r="V94" s="11"/>
      <c r="W94" s="11"/>
      <c r="X94" s="11"/>
      <c r="Y94" s="11"/>
    </row>
    <row r="95">
      <c r="A95" s="11"/>
      <c r="B95" s="12" t="s">
        <v>711</v>
      </c>
      <c r="C95" s="12" t="s">
        <v>712</v>
      </c>
      <c r="D95" s="17">
        <f t="shared" si="13"/>
        <v>46.64</v>
      </c>
      <c r="E95" s="12"/>
      <c r="F95" s="12"/>
      <c r="G95" s="12">
        <v>25.0</v>
      </c>
      <c r="H95" s="12"/>
      <c r="I95" s="12">
        <v>44.0</v>
      </c>
      <c r="J95" s="12"/>
      <c r="K95" s="12"/>
      <c r="L95" s="12">
        <v>15.0</v>
      </c>
      <c r="M95" s="12"/>
      <c r="N95" s="12"/>
      <c r="O95" s="12"/>
      <c r="P95" s="12"/>
      <c r="Q95" s="12"/>
      <c r="R95" s="18"/>
      <c r="S95" s="18" t="s">
        <v>713</v>
      </c>
      <c r="T95" s="19" t="s">
        <v>714</v>
      </c>
      <c r="U95" s="11"/>
      <c r="V95" s="11"/>
      <c r="W95" s="11"/>
      <c r="X95" s="11"/>
      <c r="Y95" s="11"/>
    </row>
    <row r="96">
      <c r="A96" s="11"/>
      <c r="B96" s="12" t="s">
        <v>2731</v>
      </c>
      <c r="C96" s="12" t="s">
        <v>1373</v>
      </c>
      <c r="D96" s="17">
        <f t="shared" si="13"/>
        <v>44.33</v>
      </c>
      <c r="E96" s="12">
        <v>29.0</v>
      </c>
      <c r="F96" s="12">
        <v>31.0</v>
      </c>
      <c r="G96" s="12"/>
      <c r="H96" s="12"/>
      <c r="I96" s="12"/>
      <c r="J96" s="12">
        <v>18.0</v>
      </c>
      <c r="K96" s="12"/>
      <c r="L96" s="12"/>
      <c r="M96" s="12"/>
      <c r="N96" s="12"/>
      <c r="O96" s="12"/>
      <c r="P96" s="12"/>
      <c r="Q96" s="12"/>
      <c r="R96" s="18"/>
      <c r="S96" s="18"/>
      <c r="T96" s="19" t="s">
        <v>2732</v>
      </c>
      <c r="U96" s="11"/>
      <c r="V96" s="11"/>
      <c r="W96" s="11"/>
      <c r="X96" s="11"/>
      <c r="Y96" s="11"/>
    </row>
    <row r="97">
      <c r="A97" s="11"/>
      <c r="B97" s="12" t="s">
        <v>2733</v>
      </c>
      <c r="C97" s="12" t="s">
        <v>1257</v>
      </c>
      <c r="D97" s="17">
        <f t="shared" si="13"/>
        <v>43.84</v>
      </c>
      <c r="E97" s="12">
        <v>24.0</v>
      </c>
      <c r="F97" s="12">
        <v>26.0</v>
      </c>
      <c r="G97" s="12">
        <v>26.0</v>
      </c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8"/>
      <c r="S97" s="18"/>
      <c r="T97" s="19" t="s">
        <v>2734</v>
      </c>
      <c r="U97" s="11"/>
      <c r="V97" s="11"/>
      <c r="W97" s="11"/>
      <c r="X97" s="11"/>
      <c r="Y97" s="11"/>
    </row>
    <row r="98">
      <c r="A98" s="11"/>
      <c r="B98" s="12" t="s">
        <v>2735</v>
      </c>
      <c r="C98" s="12" t="s">
        <v>96</v>
      </c>
      <c r="D98" s="17">
        <f t="shared" si="13"/>
        <v>42.78</v>
      </c>
      <c r="E98" s="12">
        <v>18.0</v>
      </c>
      <c r="F98" s="12">
        <v>30.0</v>
      </c>
      <c r="G98" s="12"/>
      <c r="H98" s="12"/>
      <c r="I98" s="12"/>
      <c r="J98" s="12">
        <v>18.0</v>
      </c>
      <c r="K98" s="12"/>
      <c r="L98" s="12"/>
      <c r="M98" s="12"/>
      <c r="N98" s="12"/>
      <c r="O98" s="12"/>
      <c r="P98" s="12"/>
      <c r="Q98" s="12"/>
      <c r="R98" s="18"/>
      <c r="S98" s="18"/>
      <c r="T98" s="19" t="s">
        <v>2736</v>
      </c>
      <c r="U98" s="11"/>
      <c r="V98" s="11"/>
      <c r="W98" s="11"/>
      <c r="X98" s="11"/>
      <c r="Y98" s="11"/>
    </row>
    <row r="99">
      <c r="A99" s="11"/>
      <c r="B99" s="12" t="s">
        <v>2738</v>
      </c>
      <c r="C99" s="12" t="s">
        <v>146</v>
      </c>
      <c r="D99" s="17">
        <f t="shared" si="13"/>
        <v>36.45</v>
      </c>
      <c r="E99" s="12">
        <v>25.0</v>
      </c>
      <c r="F99" s="12">
        <v>22.0</v>
      </c>
      <c r="G99" s="12"/>
      <c r="H99" s="12"/>
      <c r="I99" s="12"/>
      <c r="J99" s="12">
        <v>20.0</v>
      </c>
      <c r="K99" s="12"/>
      <c r="L99" s="12"/>
      <c r="M99" s="12"/>
      <c r="N99" s="12"/>
      <c r="O99" s="12"/>
      <c r="P99" s="12"/>
      <c r="Q99" s="12"/>
      <c r="R99" s="18"/>
      <c r="S99" s="18"/>
      <c r="T99" s="19" t="s">
        <v>2739</v>
      </c>
      <c r="U99" s="11"/>
      <c r="V99" s="11"/>
      <c r="W99" s="11"/>
      <c r="X99" s="11"/>
      <c r="Y99" s="11"/>
    </row>
    <row r="100">
      <c r="A100" s="11"/>
      <c r="B100" s="12" t="s">
        <v>2741</v>
      </c>
      <c r="C100" s="12" t="s">
        <v>2742</v>
      </c>
      <c r="D100" s="17">
        <f t="shared" si="13"/>
        <v>35.74</v>
      </c>
      <c r="E100" s="12">
        <v>24.0</v>
      </c>
      <c r="F100" s="12">
        <v>22.0</v>
      </c>
      <c r="G100" s="12"/>
      <c r="H100" s="12"/>
      <c r="I100" s="12"/>
      <c r="J100" s="12">
        <v>19.0</v>
      </c>
      <c r="K100" s="12"/>
      <c r="L100" s="12"/>
      <c r="M100" s="12"/>
      <c r="N100" s="12"/>
      <c r="O100" s="12"/>
      <c r="P100" s="12"/>
      <c r="Q100" s="12"/>
      <c r="R100" s="18"/>
      <c r="S100" s="18" t="s">
        <v>615</v>
      </c>
      <c r="T100" s="19" t="s">
        <v>2743</v>
      </c>
      <c r="U100" s="11"/>
      <c r="V100" s="11"/>
      <c r="W100" s="11"/>
      <c r="X100" s="11"/>
      <c r="Y100" s="11"/>
    </row>
    <row r="101">
      <c r="A101" s="2" t="s">
        <v>283</v>
      </c>
      <c r="B101" s="11"/>
      <c r="C101" s="11"/>
      <c r="D101" s="17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3"/>
      <c r="S101" s="13"/>
      <c r="T101" s="22"/>
      <c r="U101" s="11"/>
      <c r="V101" s="11"/>
      <c r="W101" s="11"/>
      <c r="X101" s="11"/>
      <c r="Y101" s="11"/>
    </row>
    <row r="102">
      <c r="A102" s="82"/>
      <c r="B102" s="12" t="s">
        <v>739</v>
      </c>
      <c r="C102" s="12" t="s">
        <v>321</v>
      </c>
      <c r="D102" s="17">
        <f t="shared" ref="D102:D106" si="14">ROUND((E102*0.05)+(F102*1)+(G102*0.64)+(H102*0.34)+(I102*0.41)+(J102*0.66)+(K102*0.25)+(L102*0.84)+(M102*0.87)+(N102*25)+(O102*8)+(P102*8)+(Q102*8), 2)</f>
        <v>83.84</v>
      </c>
      <c r="E102" s="12">
        <v>30.0</v>
      </c>
      <c r="F102" s="12"/>
      <c r="G102" s="12"/>
      <c r="H102" s="12"/>
      <c r="I102" s="12">
        <v>64.0</v>
      </c>
      <c r="J102" s="12">
        <v>27.0</v>
      </c>
      <c r="K102" s="12"/>
      <c r="L102" s="12">
        <v>17.0</v>
      </c>
      <c r="M102" s="12"/>
      <c r="N102" s="12"/>
      <c r="O102" s="12">
        <v>2.0</v>
      </c>
      <c r="P102" s="12"/>
      <c r="Q102" s="12">
        <v>1.0</v>
      </c>
      <c r="R102" s="18" t="s">
        <v>740</v>
      </c>
      <c r="S102" s="18"/>
      <c r="T102" s="19" t="s">
        <v>741</v>
      </c>
      <c r="U102" s="11"/>
      <c r="V102" s="11"/>
      <c r="W102" s="11"/>
      <c r="X102" s="11"/>
      <c r="Y102" s="11"/>
    </row>
    <row r="103">
      <c r="A103" s="82"/>
      <c r="B103" s="12" t="s">
        <v>735</v>
      </c>
      <c r="C103" s="12" t="s">
        <v>512</v>
      </c>
      <c r="D103" s="17">
        <f t="shared" si="14"/>
        <v>82.82</v>
      </c>
      <c r="E103" s="12"/>
      <c r="F103" s="12"/>
      <c r="G103" s="12"/>
      <c r="H103" s="12"/>
      <c r="I103" s="12">
        <v>52.0</v>
      </c>
      <c r="J103" s="12">
        <v>25.0</v>
      </c>
      <c r="K103" s="12"/>
      <c r="L103" s="12">
        <v>25.0</v>
      </c>
      <c r="M103" s="12"/>
      <c r="N103" s="12"/>
      <c r="O103" s="12">
        <v>1.0</v>
      </c>
      <c r="P103" s="12">
        <v>2.0</v>
      </c>
      <c r="Q103" s="12"/>
      <c r="R103" s="18" t="s">
        <v>506</v>
      </c>
      <c r="S103" s="28" t="s">
        <v>76</v>
      </c>
      <c r="T103" s="19" t="s">
        <v>738</v>
      </c>
      <c r="U103" s="12"/>
      <c r="V103" s="11"/>
      <c r="W103" s="11"/>
      <c r="X103" s="11"/>
      <c r="Y103" s="11"/>
      <c r="Z103" s="11"/>
    </row>
    <row r="104">
      <c r="A104" s="82"/>
      <c r="B104" s="12" t="s">
        <v>2744</v>
      </c>
      <c r="C104" s="12" t="s">
        <v>96</v>
      </c>
      <c r="D104" s="17">
        <f t="shared" si="14"/>
        <v>79.64</v>
      </c>
      <c r="E104" s="12"/>
      <c r="F104" s="12">
        <v>39.0</v>
      </c>
      <c r="G104" s="12">
        <v>32.0</v>
      </c>
      <c r="H104" s="12"/>
      <c r="I104" s="12"/>
      <c r="J104" s="12"/>
      <c r="K104" s="12"/>
      <c r="L104" s="12">
        <v>24.0</v>
      </c>
      <c r="M104" s="12"/>
      <c r="N104" s="12"/>
      <c r="O104" s="12"/>
      <c r="P104" s="12"/>
      <c r="Q104" s="12"/>
      <c r="R104" s="18"/>
      <c r="S104" s="28"/>
      <c r="T104" s="19" t="s">
        <v>2745</v>
      </c>
      <c r="U104" s="12"/>
      <c r="V104" s="11"/>
      <c r="W104" s="11"/>
      <c r="X104" s="11"/>
      <c r="Y104" s="11"/>
      <c r="Z104" s="11"/>
    </row>
    <row r="105">
      <c r="A105" s="82"/>
      <c r="B105" s="12" t="s">
        <v>2746</v>
      </c>
      <c r="C105" s="12" t="s">
        <v>1247</v>
      </c>
      <c r="D105" s="17">
        <f t="shared" si="14"/>
        <v>76.98</v>
      </c>
      <c r="E105" s="12">
        <v>36.0</v>
      </c>
      <c r="F105" s="12">
        <v>36.0</v>
      </c>
      <c r="G105" s="12"/>
      <c r="H105" s="12"/>
      <c r="I105" s="12"/>
      <c r="J105" s="12">
        <v>23.0</v>
      </c>
      <c r="K105" s="12"/>
      <c r="L105" s="12"/>
      <c r="M105" s="12"/>
      <c r="N105" s="12"/>
      <c r="O105" s="12">
        <v>2.0</v>
      </c>
      <c r="P105" s="12"/>
      <c r="Q105" s="12">
        <v>1.0</v>
      </c>
      <c r="R105" s="18" t="s">
        <v>740</v>
      </c>
      <c r="S105" s="28"/>
      <c r="T105" s="19" t="s">
        <v>2747</v>
      </c>
      <c r="U105" s="12"/>
      <c r="V105" s="11"/>
      <c r="W105" s="11"/>
      <c r="X105" s="11"/>
      <c r="Y105" s="11"/>
      <c r="Z105" s="11"/>
    </row>
    <row r="106">
      <c r="A106" s="82"/>
      <c r="B106" s="12" t="s">
        <v>2748</v>
      </c>
      <c r="C106" s="12" t="s">
        <v>335</v>
      </c>
      <c r="D106" s="17">
        <f t="shared" si="14"/>
        <v>72.68</v>
      </c>
      <c r="E106" s="12">
        <v>30.0</v>
      </c>
      <c r="F106" s="12">
        <v>38.0</v>
      </c>
      <c r="G106" s="12"/>
      <c r="H106" s="12">
        <v>27.0</v>
      </c>
      <c r="I106" s="12"/>
      <c r="J106" s="12"/>
      <c r="K106" s="12"/>
      <c r="L106" s="12"/>
      <c r="M106" s="12"/>
      <c r="N106" s="12"/>
      <c r="O106" s="12">
        <v>1.0</v>
      </c>
      <c r="P106" s="12"/>
      <c r="Q106" s="12">
        <v>2.0</v>
      </c>
      <c r="R106" s="18" t="s">
        <v>2133</v>
      </c>
      <c r="S106" s="28" t="s">
        <v>2749</v>
      </c>
      <c r="T106" s="19" t="s">
        <v>2750</v>
      </c>
      <c r="U106" s="12"/>
      <c r="V106" s="11"/>
      <c r="W106" s="11"/>
      <c r="X106" s="11"/>
      <c r="Y106" s="11"/>
      <c r="Z106" s="11"/>
    </row>
    <row r="107">
      <c r="A107" s="21" t="s">
        <v>46</v>
      </c>
      <c r="B107" s="12" t="s">
        <v>742</v>
      </c>
      <c r="C107" s="12" t="s">
        <v>342</v>
      </c>
      <c r="D107" s="17" t="s">
        <v>2751</v>
      </c>
      <c r="E107" s="12">
        <v>27.0</v>
      </c>
      <c r="F107" s="12"/>
      <c r="G107" s="12">
        <v>31.0</v>
      </c>
      <c r="H107" s="12"/>
      <c r="I107" s="12">
        <v>28.0</v>
      </c>
      <c r="J107" s="12"/>
      <c r="K107" s="12"/>
      <c r="L107" s="12">
        <v>19.0</v>
      </c>
      <c r="M107" s="12"/>
      <c r="N107" s="12"/>
      <c r="O107" s="12">
        <v>2.0</v>
      </c>
      <c r="P107" s="12"/>
      <c r="Q107" s="12">
        <v>1.0</v>
      </c>
      <c r="R107" s="18" t="s">
        <v>49</v>
      </c>
      <c r="S107" s="28" t="s">
        <v>744</v>
      </c>
      <c r="T107" s="19" t="s">
        <v>745</v>
      </c>
      <c r="U107" s="12"/>
      <c r="V107" s="11"/>
      <c r="W107" s="11"/>
      <c r="X107" s="11"/>
      <c r="Y107" s="11"/>
      <c r="Z107" s="11"/>
    </row>
    <row r="108">
      <c r="A108" s="21" t="s">
        <v>43</v>
      </c>
      <c r="B108" s="16" t="s">
        <v>2752</v>
      </c>
      <c r="C108" s="12" t="s">
        <v>45</v>
      </c>
      <c r="D108" s="17">
        <f t="shared" ref="D108:D109" si="15">ROUND((E108*0.05)+(F108*1)+(G108*0.64)+(H108*0.34)+(I108*0.41)+(J108*0.66)+(K108*0.25)+(L108*0.84)+(M108*0.87)+(N108*25)+(O108*8)+(P108*8)+(Q108*8), 2)</f>
        <v>72.36</v>
      </c>
      <c r="E108" s="12">
        <v>54.0</v>
      </c>
      <c r="F108" s="12">
        <v>48.0</v>
      </c>
      <c r="G108" s="12"/>
      <c r="H108" s="12">
        <v>21.0</v>
      </c>
      <c r="I108" s="12"/>
      <c r="J108" s="12">
        <v>22.0</v>
      </c>
      <c r="K108" s="12"/>
      <c r="L108" s="12"/>
      <c r="M108" s="12"/>
      <c r="N108" s="12"/>
      <c r="O108" s="12"/>
      <c r="P108" s="12"/>
      <c r="Q108" s="12"/>
      <c r="R108" s="18"/>
      <c r="S108" s="18" t="s">
        <v>122</v>
      </c>
      <c r="T108" s="31" t="s">
        <v>2760</v>
      </c>
      <c r="U108" s="11"/>
      <c r="V108" s="11"/>
      <c r="W108" s="11"/>
      <c r="X108" s="11"/>
      <c r="Y108" s="11"/>
    </row>
    <row r="109">
      <c r="A109" s="82"/>
      <c r="B109" s="12" t="s">
        <v>2763</v>
      </c>
      <c r="C109" s="12" t="s">
        <v>82</v>
      </c>
      <c r="D109" s="17">
        <f t="shared" si="15"/>
        <v>70.61</v>
      </c>
      <c r="E109" s="12">
        <v>27.0</v>
      </c>
      <c r="F109" s="12">
        <v>38.0</v>
      </c>
      <c r="G109" s="12"/>
      <c r="H109" s="12"/>
      <c r="I109" s="12"/>
      <c r="J109" s="12">
        <v>11.0</v>
      </c>
      <c r="K109" s="12"/>
      <c r="L109" s="12"/>
      <c r="M109" s="12"/>
      <c r="N109" s="12"/>
      <c r="O109" s="12">
        <v>1.0</v>
      </c>
      <c r="P109" s="12">
        <v>1.0</v>
      </c>
      <c r="Q109" s="12">
        <v>1.0</v>
      </c>
      <c r="R109" s="18" t="s">
        <v>31</v>
      </c>
      <c r="S109" s="28"/>
      <c r="T109" s="19" t="s">
        <v>2764</v>
      </c>
      <c r="U109" s="12"/>
      <c r="V109" s="11"/>
      <c r="W109" s="11"/>
      <c r="X109" s="11"/>
      <c r="Y109" s="11"/>
      <c r="Z109" s="11"/>
    </row>
    <row r="110">
      <c r="A110" s="21" t="s">
        <v>46</v>
      </c>
      <c r="B110" s="12" t="s">
        <v>2765</v>
      </c>
      <c r="C110" s="12" t="s">
        <v>1095</v>
      </c>
      <c r="D110" s="17" t="s">
        <v>2766</v>
      </c>
      <c r="E110" s="12">
        <v>33.0</v>
      </c>
      <c r="F110" s="12">
        <v>36.0</v>
      </c>
      <c r="G110" s="12"/>
      <c r="H110" s="12"/>
      <c r="I110" s="12"/>
      <c r="J110" s="12">
        <v>27.0</v>
      </c>
      <c r="K110" s="12"/>
      <c r="L110" s="12">
        <v>17.0</v>
      </c>
      <c r="M110" s="12"/>
      <c r="N110" s="12"/>
      <c r="O110" s="12"/>
      <c r="P110" s="12"/>
      <c r="Q110" s="12"/>
      <c r="R110" s="18"/>
      <c r="S110" s="28" t="s">
        <v>67</v>
      </c>
      <c r="T110" s="19" t="s">
        <v>2767</v>
      </c>
      <c r="U110" s="12"/>
      <c r="V110" s="11"/>
      <c r="W110" s="11"/>
      <c r="X110" s="11"/>
      <c r="Y110" s="11"/>
      <c r="Z110" s="11"/>
    </row>
    <row r="111">
      <c r="A111" s="82"/>
      <c r="B111" s="12" t="s">
        <v>756</v>
      </c>
      <c r="C111" s="12" t="s">
        <v>747</v>
      </c>
      <c r="D111" s="17">
        <f t="shared" ref="D111:D117" si="16">ROUND((E111*0.05)+(F111*1)+(G111*0.64)+(H111*0.34)+(I111*0.41)+(J111*0.66)+(K111*0.25)+(L111*0.84)+(M111*0.87)+(N111*25)+(O111*8)+(P111*8)+(Q111*8), 2)</f>
        <v>66.6</v>
      </c>
      <c r="E111" s="12">
        <v>24.0</v>
      </c>
      <c r="F111" s="12"/>
      <c r="G111" s="12"/>
      <c r="H111" s="12"/>
      <c r="I111" s="12">
        <v>60.0</v>
      </c>
      <c r="J111" s="12">
        <v>30.0</v>
      </c>
      <c r="K111" s="12"/>
      <c r="L111" s="12">
        <v>25.0</v>
      </c>
      <c r="M111" s="12"/>
      <c r="N111" s="12"/>
      <c r="O111" s="12"/>
      <c r="P111" s="12"/>
      <c r="Q111" s="12"/>
      <c r="R111" s="18"/>
      <c r="S111" s="17"/>
      <c r="T111" s="19" t="s">
        <v>757</v>
      </c>
      <c r="U111" s="12"/>
      <c r="V111" s="11"/>
      <c r="W111" s="11"/>
      <c r="X111" s="11"/>
      <c r="Y111" s="11"/>
      <c r="Z111" s="11"/>
    </row>
    <row r="112">
      <c r="A112" s="82"/>
      <c r="B112" s="12" t="s">
        <v>2768</v>
      </c>
      <c r="C112" s="12" t="s">
        <v>1379</v>
      </c>
      <c r="D112" s="17">
        <f t="shared" si="16"/>
        <v>63.53</v>
      </c>
      <c r="E112" s="12">
        <v>33.0</v>
      </c>
      <c r="F112" s="12">
        <v>32.0</v>
      </c>
      <c r="G112" s="12"/>
      <c r="H112" s="12"/>
      <c r="I112" s="12"/>
      <c r="J112" s="12"/>
      <c r="K112" s="12"/>
      <c r="L112" s="12">
        <v>7.0</v>
      </c>
      <c r="M112" s="12"/>
      <c r="N112" s="12"/>
      <c r="O112" s="12"/>
      <c r="P112" s="12">
        <v>2.0</v>
      </c>
      <c r="Q112" s="12">
        <v>1.0</v>
      </c>
      <c r="R112" s="18" t="s">
        <v>740</v>
      </c>
      <c r="S112" s="28"/>
      <c r="T112" s="19" t="s">
        <v>2769</v>
      </c>
      <c r="U112" s="12"/>
      <c r="V112" s="11"/>
      <c r="W112" s="11"/>
      <c r="X112" s="11"/>
      <c r="Y112" s="11"/>
      <c r="Z112" s="11"/>
    </row>
    <row r="113">
      <c r="A113" s="82"/>
      <c r="B113" s="12" t="s">
        <v>2770</v>
      </c>
      <c r="C113" s="12" t="s">
        <v>2771</v>
      </c>
      <c r="D113" s="17">
        <f t="shared" si="16"/>
        <v>62.06</v>
      </c>
      <c r="E113" s="12">
        <v>16.0</v>
      </c>
      <c r="F113" s="12">
        <v>39.0</v>
      </c>
      <c r="G113" s="12"/>
      <c r="H113" s="12"/>
      <c r="I113" s="12"/>
      <c r="J113" s="12">
        <v>21.0</v>
      </c>
      <c r="K113" s="12"/>
      <c r="L113" s="12">
        <v>10.0</v>
      </c>
      <c r="M113" s="12"/>
      <c r="N113" s="12"/>
      <c r="O113" s="12"/>
      <c r="P113" s="12"/>
      <c r="Q113" s="12"/>
      <c r="R113" s="18"/>
      <c r="S113" s="28"/>
      <c r="T113" s="19" t="s">
        <v>2772</v>
      </c>
      <c r="U113" s="12"/>
      <c r="V113" s="11"/>
      <c r="W113" s="11"/>
      <c r="X113" s="11"/>
      <c r="Y113" s="11"/>
      <c r="Z113" s="11"/>
    </row>
    <row r="114">
      <c r="A114" s="82"/>
      <c r="B114" s="12" t="s">
        <v>2774</v>
      </c>
      <c r="C114" s="12" t="s">
        <v>1448</v>
      </c>
      <c r="D114" s="17">
        <f t="shared" si="16"/>
        <v>51.96</v>
      </c>
      <c r="E114" s="12">
        <v>22.0</v>
      </c>
      <c r="F114" s="12">
        <v>37.0</v>
      </c>
      <c r="G114" s="12"/>
      <c r="H114" s="12"/>
      <c r="I114" s="12"/>
      <c r="J114" s="12">
        <v>21.0</v>
      </c>
      <c r="K114" s="12"/>
      <c r="L114" s="12"/>
      <c r="M114" s="12"/>
      <c r="N114" s="12"/>
      <c r="O114" s="12"/>
      <c r="P114" s="12"/>
      <c r="Q114" s="12"/>
      <c r="R114" s="18"/>
      <c r="S114" s="28"/>
      <c r="T114" s="19" t="s">
        <v>2775</v>
      </c>
      <c r="U114" s="12"/>
      <c r="V114" s="11"/>
      <c r="W114" s="11"/>
      <c r="X114" s="11"/>
      <c r="Y114" s="11"/>
      <c r="Z114" s="11"/>
    </row>
    <row r="115">
      <c r="A115" s="82"/>
      <c r="B115" s="12" t="s">
        <v>2776</v>
      </c>
      <c r="C115" s="12" t="s">
        <v>2777</v>
      </c>
      <c r="D115" s="17">
        <f t="shared" si="16"/>
        <v>47.28</v>
      </c>
      <c r="E115" s="12">
        <v>24.0</v>
      </c>
      <c r="F115" s="12">
        <v>21.0</v>
      </c>
      <c r="G115" s="12"/>
      <c r="H115" s="12"/>
      <c r="I115" s="12"/>
      <c r="J115" s="12">
        <v>38.0</v>
      </c>
      <c r="K115" s="12"/>
      <c r="L115" s="12"/>
      <c r="M115" s="12"/>
      <c r="N115" s="12"/>
      <c r="O115" s="12"/>
      <c r="P115" s="12"/>
      <c r="Q115" s="12"/>
      <c r="R115" s="18"/>
      <c r="S115" s="28"/>
      <c r="T115" s="19" t="s">
        <v>2778</v>
      </c>
      <c r="U115" s="12"/>
      <c r="V115" s="11"/>
      <c r="W115" s="11"/>
      <c r="X115" s="11"/>
      <c r="Y115" s="11"/>
      <c r="Z115" s="11"/>
    </row>
    <row r="116">
      <c r="A116" s="82"/>
      <c r="B116" s="12" t="s">
        <v>2779</v>
      </c>
      <c r="C116" s="12" t="s">
        <v>2780</v>
      </c>
      <c r="D116" s="17">
        <f t="shared" si="16"/>
        <v>46.17</v>
      </c>
      <c r="E116" s="12">
        <v>39.0</v>
      </c>
      <c r="F116" s="12">
        <v>25.0</v>
      </c>
      <c r="G116" s="12"/>
      <c r="H116" s="12"/>
      <c r="I116" s="12"/>
      <c r="J116" s="12">
        <v>17.0</v>
      </c>
      <c r="K116" s="12"/>
      <c r="L116" s="12"/>
      <c r="M116" s="12"/>
      <c r="N116" s="12"/>
      <c r="O116" s="12"/>
      <c r="P116" s="12">
        <v>1.0</v>
      </c>
      <c r="Q116" s="12"/>
      <c r="R116" s="18" t="s">
        <v>668</v>
      </c>
      <c r="S116" s="28" t="s">
        <v>470</v>
      </c>
      <c r="T116" s="19" t="s">
        <v>2781</v>
      </c>
      <c r="U116" s="12"/>
      <c r="V116" s="11"/>
      <c r="W116" s="11"/>
      <c r="X116" s="11"/>
      <c r="Y116" s="11"/>
      <c r="Z116" s="11"/>
    </row>
    <row r="117">
      <c r="A117" s="82"/>
      <c r="B117" s="12" t="s">
        <v>2782</v>
      </c>
      <c r="C117" s="12" t="s">
        <v>542</v>
      </c>
      <c r="D117" s="17">
        <f t="shared" si="16"/>
        <v>35.72</v>
      </c>
      <c r="E117" s="12">
        <v>64.0</v>
      </c>
      <c r="F117" s="12">
        <v>12.0</v>
      </c>
      <c r="G117" s="12"/>
      <c r="H117" s="12"/>
      <c r="I117" s="12"/>
      <c r="J117" s="12">
        <v>12.0</v>
      </c>
      <c r="K117" s="12"/>
      <c r="L117" s="12">
        <v>15.0</v>
      </c>
      <c r="M117" s="12"/>
      <c r="N117" s="12"/>
      <c r="O117" s="12"/>
      <c r="P117" s="12"/>
      <c r="Q117" s="12"/>
      <c r="R117" s="18"/>
      <c r="S117" s="28"/>
      <c r="T117" s="19" t="s">
        <v>2783</v>
      </c>
      <c r="U117" s="12"/>
      <c r="V117" s="11"/>
      <c r="W117" s="11"/>
      <c r="X117" s="11"/>
      <c r="Y117" s="11"/>
      <c r="Z117" s="11"/>
    </row>
    <row r="118">
      <c r="A118" s="2" t="s">
        <v>313</v>
      </c>
      <c r="B118" s="11"/>
      <c r="C118" s="11"/>
      <c r="D118" s="17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3"/>
      <c r="S118" s="13"/>
      <c r="T118" s="22"/>
      <c r="U118" s="11"/>
      <c r="V118" s="11"/>
      <c r="W118" s="11"/>
      <c r="X118" s="11"/>
      <c r="Y118" s="11"/>
    </row>
    <row r="119">
      <c r="A119" s="82"/>
      <c r="B119" s="12" t="s">
        <v>767</v>
      </c>
      <c r="C119" s="12" t="s">
        <v>512</v>
      </c>
      <c r="D119" s="17">
        <f t="shared" ref="D119:D126" si="17">ROUND((E119*0.05)+(F119*1)+(G119*0.64)+(H119*0.34)+(I119*0.41)+(J119*0.66)+(K119*0.25)+(L119*0.84)+(M119*0.87)+(N119*25)+(O119*8)+(P119*8)+(Q119*8), 2)</f>
        <v>62.98</v>
      </c>
      <c r="E119" s="12"/>
      <c r="F119" s="12"/>
      <c r="G119" s="12"/>
      <c r="H119" s="12"/>
      <c r="I119" s="12">
        <v>36.0</v>
      </c>
      <c r="J119" s="12">
        <v>17.0</v>
      </c>
      <c r="K119" s="12"/>
      <c r="L119" s="12">
        <v>25.0</v>
      </c>
      <c r="M119" s="12"/>
      <c r="N119" s="12"/>
      <c r="O119" s="12">
        <v>1.0</v>
      </c>
      <c r="P119" s="12">
        <v>1.0</v>
      </c>
      <c r="Q119" s="12"/>
      <c r="R119" s="18" t="s">
        <v>523</v>
      </c>
      <c r="S119" s="18" t="s">
        <v>76</v>
      </c>
      <c r="T119" s="19" t="s">
        <v>770</v>
      </c>
      <c r="U119" s="11"/>
      <c r="V119" s="11"/>
      <c r="W119" s="11"/>
      <c r="X119" s="11"/>
      <c r="Y119" s="11"/>
    </row>
    <row r="120">
      <c r="A120" s="82"/>
      <c r="B120" s="12" t="s">
        <v>2499</v>
      </c>
      <c r="C120" s="12" t="s">
        <v>2785</v>
      </c>
      <c r="D120" s="17">
        <f t="shared" si="17"/>
        <v>54.54</v>
      </c>
      <c r="E120" s="12">
        <v>22.0</v>
      </c>
      <c r="F120" s="12">
        <v>24.0</v>
      </c>
      <c r="G120" s="12">
        <v>21.0</v>
      </c>
      <c r="H120" s="12"/>
      <c r="I120" s="12"/>
      <c r="J120" s="12"/>
      <c r="K120" s="12"/>
      <c r="L120" s="12"/>
      <c r="M120" s="12"/>
      <c r="N120" s="12"/>
      <c r="O120" s="12">
        <v>1.0</v>
      </c>
      <c r="P120" s="12"/>
      <c r="Q120" s="12">
        <v>1.0</v>
      </c>
      <c r="R120" s="18" t="s">
        <v>121</v>
      </c>
      <c r="S120" s="18"/>
      <c r="T120" s="19" t="s">
        <v>2501</v>
      </c>
      <c r="U120" s="11"/>
      <c r="V120" s="11"/>
      <c r="W120" s="11"/>
      <c r="X120" s="11"/>
      <c r="Y120" s="11"/>
    </row>
    <row r="121">
      <c r="A121" s="82"/>
      <c r="B121" s="12" t="s">
        <v>2348</v>
      </c>
      <c r="C121" s="12" t="s">
        <v>256</v>
      </c>
      <c r="D121" s="17">
        <f t="shared" si="17"/>
        <v>51.5</v>
      </c>
      <c r="E121" s="12">
        <v>30.0</v>
      </c>
      <c r="F121" s="12">
        <v>34.0</v>
      </c>
      <c r="G121" s="12"/>
      <c r="H121" s="12"/>
      <c r="I121" s="12"/>
      <c r="J121" s="12"/>
      <c r="K121" s="12"/>
      <c r="L121" s="12"/>
      <c r="M121" s="12"/>
      <c r="N121" s="12"/>
      <c r="O121" s="12"/>
      <c r="P121" s="12">
        <v>2.0</v>
      </c>
      <c r="Q121" s="12"/>
      <c r="R121" s="18" t="s">
        <v>2589</v>
      </c>
      <c r="S121" s="18"/>
      <c r="T121" s="19" t="s">
        <v>2350</v>
      </c>
      <c r="U121" s="11"/>
      <c r="V121" s="11"/>
      <c r="W121" s="11"/>
      <c r="X121" s="11"/>
      <c r="Y121" s="11"/>
    </row>
    <row r="122">
      <c r="A122" s="82"/>
      <c r="B122" s="12" t="s">
        <v>778</v>
      </c>
      <c r="C122" s="12" t="s">
        <v>271</v>
      </c>
      <c r="D122" s="17">
        <f t="shared" si="17"/>
        <v>50.95</v>
      </c>
      <c r="E122" s="12">
        <v>25.0</v>
      </c>
      <c r="F122" s="12"/>
      <c r="G122" s="12"/>
      <c r="H122" s="12"/>
      <c r="I122" s="12">
        <v>64.0</v>
      </c>
      <c r="J122" s="12">
        <v>19.0</v>
      </c>
      <c r="K122" s="12"/>
      <c r="L122" s="12">
        <v>13.0</v>
      </c>
      <c r="M122" s="12"/>
      <c r="N122" s="12"/>
      <c r="O122" s="12"/>
      <c r="P122" s="12"/>
      <c r="Q122" s="12"/>
      <c r="R122" s="18"/>
      <c r="S122" s="18"/>
      <c r="T122" s="19" t="s">
        <v>779</v>
      </c>
      <c r="U122" s="11"/>
      <c r="V122" s="11"/>
      <c r="W122" s="11"/>
      <c r="X122" s="11"/>
      <c r="Y122" s="11"/>
    </row>
    <row r="123">
      <c r="A123" s="82"/>
      <c r="B123" s="12" t="s">
        <v>772</v>
      </c>
      <c r="C123" s="12" t="s">
        <v>96</v>
      </c>
      <c r="D123" s="17">
        <f t="shared" si="17"/>
        <v>49.43</v>
      </c>
      <c r="E123" s="12">
        <v>19.0</v>
      </c>
      <c r="F123" s="12"/>
      <c r="G123" s="12">
        <v>24.0</v>
      </c>
      <c r="H123" s="12"/>
      <c r="I123" s="12">
        <v>48.0</v>
      </c>
      <c r="J123" s="12"/>
      <c r="K123" s="12"/>
      <c r="L123" s="12">
        <v>16.0</v>
      </c>
      <c r="M123" s="12"/>
      <c r="N123" s="12"/>
      <c r="O123" s="12"/>
      <c r="P123" s="12"/>
      <c r="Q123" s="12"/>
      <c r="R123" s="18"/>
      <c r="S123" s="18" t="s">
        <v>773</v>
      </c>
      <c r="T123" s="19" t="s">
        <v>774</v>
      </c>
      <c r="U123" s="11"/>
      <c r="V123" s="11"/>
      <c r="W123" s="11"/>
      <c r="X123" s="11"/>
      <c r="Y123" s="11"/>
    </row>
    <row r="124">
      <c r="A124" s="82"/>
      <c r="B124" s="12" t="s">
        <v>775</v>
      </c>
      <c r="C124" s="12" t="s">
        <v>776</v>
      </c>
      <c r="D124" s="17">
        <f t="shared" si="17"/>
        <v>47.71</v>
      </c>
      <c r="E124" s="12">
        <v>15.0</v>
      </c>
      <c r="F124" s="12"/>
      <c r="G124" s="12">
        <v>18.0</v>
      </c>
      <c r="H124" s="12"/>
      <c r="I124" s="12">
        <v>68.0</v>
      </c>
      <c r="J124" s="12"/>
      <c r="K124" s="12"/>
      <c r="L124" s="12">
        <v>9.0</v>
      </c>
      <c r="M124" s="12"/>
      <c r="N124" s="12"/>
      <c r="O124" s="12"/>
      <c r="P124" s="12"/>
      <c r="Q124" s="12"/>
      <c r="R124" s="18"/>
      <c r="S124" s="18"/>
      <c r="T124" s="19" t="s">
        <v>777</v>
      </c>
      <c r="U124" s="11"/>
      <c r="V124" s="11"/>
      <c r="W124" s="11"/>
      <c r="X124" s="11"/>
      <c r="Y124" s="11"/>
    </row>
    <row r="125">
      <c r="A125" s="82"/>
      <c r="B125" s="12" t="s">
        <v>2788</v>
      </c>
      <c r="C125" s="12" t="s">
        <v>789</v>
      </c>
      <c r="D125" s="17">
        <f t="shared" si="17"/>
        <v>46.82</v>
      </c>
      <c r="E125" s="12">
        <v>40.0</v>
      </c>
      <c r="F125" s="12">
        <v>27.0</v>
      </c>
      <c r="G125" s="12"/>
      <c r="H125" s="12"/>
      <c r="I125" s="12"/>
      <c r="J125" s="12">
        <v>27.0</v>
      </c>
      <c r="K125" s="12"/>
      <c r="L125" s="12"/>
      <c r="M125" s="12"/>
      <c r="N125" s="12"/>
      <c r="O125" s="12"/>
      <c r="P125" s="12"/>
      <c r="Q125" s="12"/>
      <c r="R125" s="18"/>
      <c r="S125" s="18" t="s">
        <v>1214</v>
      </c>
      <c r="T125" s="19" t="s">
        <v>2789</v>
      </c>
      <c r="U125" s="11"/>
      <c r="V125" s="11"/>
      <c r="W125" s="11"/>
      <c r="X125" s="11"/>
      <c r="Y125" s="11"/>
    </row>
    <row r="126">
      <c r="A126" s="82"/>
      <c r="B126" s="12" t="s">
        <v>2790</v>
      </c>
      <c r="C126" s="12" t="s">
        <v>442</v>
      </c>
      <c r="D126" s="17">
        <f t="shared" si="17"/>
        <v>46.73</v>
      </c>
      <c r="E126" s="12">
        <v>29.0</v>
      </c>
      <c r="F126" s="12">
        <v>31.0</v>
      </c>
      <c r="G126" s="12"/>
      <c r="H126" s="12"/>
      <c r="I126" s="12"/>
      <c r="J126" s="12"/>
      <c r="K126" s="12"/>
      <c r="L126" s="12">
        <v>17.0</v>
      </c>
      <c r="M126" s="12"/>
      <c r="N126" s="12"/>
      <c r="O126" s="12"/>
      <c r="P126" s="12"/>
      <c r="Q126" s="12"/>
      <c r="R126" s="18"/>
      <c r="S126" s="18"/>
      <c r="T126" s="19" t="s">
        <v>2791</v>
      </c>
      <c r="U126" s="11"/>
      <c r="V126" s="11"/>
      <c r="W126" s="11"/>
      <c r="X126" s="11"/>
      <c r="Y126" s="11"/>
    </row>
    <row r="127">
      <c r="A127" s="2" t="s">
        <v>333</v>
      </c>
      <c r="B127" s="11"/>
      <c r="C127" s="11"/>
      <c r="D127" s="17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3"/>
      <c r="S127" s="13"/>
      <c r="T127" s="22"/>
      <c r="U127" s="11"/>
      <c r="V127" s="11"/>
      <c r="W127" s="11"/>
      <c r="X127" s="11"/>
      <c r="Y127" s="11"/>
    </row>
    <row r="128">
      <c r="A128" s="11"/>
      <c r="B128" s="12" t="s">
        <v>793</v>
      </c>
      <c r="C128" s="12" t="s">
        <v>339</v>
      </c>
      <c r="D128" s="17">
        <f t="shared" ref="D128:D146" si="18">ROUND((E128*0.05)+(F128*1)+(G128*0.64)+(H128*0.34)+(I128*0.41)+(J128*0.66)+(K128*0.25)+(L128*0.84)+(M128*0.87)+(N128*25)+(O128*8)+(P128*8)+(Q128*8), 2)</f>
        <v>45.56</v>
      </c>
      <c r="E128" s="12"/>
      <c r="F128" s="12"/>
      <c r="G128" s="12"/>
      <c r="H128" s="12"/>
      <c r="I128" s="12">
        <v>40.0</v>
      </c>
      <c r="J128" s="12">
        <v>20.0</v>
      </c>
      <c r="K128" s="12"/>
      <c r="L128" s="12">
        <v>19.0</v>
      </c>
      <c r="M128" s="12"/>
      <c r="N128" s="12"/>
      <c r="O128" s="12"/>
      <c r="P128" s="12"/>
      <c r="Q128" s="12"/>
      <c r="R128" s="18"/>
      <c r="S128" s="18"/>
      <c r="T128" s="19" t="s">
        <v>797</v>
      </c>
      <c r="U128" s="11"/>
      <c r="V128" s="11"/>
      <c r="W128" s="11"/>
      <c r="X128" s="11"/>
      <c r="Y128" s="11"/>
    </row>
    <row r="129">
      <c r="A129" s="11"/>
      <c r="B129" s="16" t="s">
        <v>2792</v>
      </c>
      <c r="C129" s="12" t="s">
        <v>2476</v>
      </c>
      <c r="D129" s="17">
        <f t="shared" si="18"/>
        <v>40.14</v>
      </c>
      <c r="E129" s="12">
        <v>18.0</v>
      </c>
      <c r="F129" s="12">
        <v>29.0</v>
      </c>
      <c r="G129" s="12">
        <v>16.0</v>
      </c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8"/>
      <c r="S129" s="18"/>
      <c r="T129" s="19" t="s">
        <v>2793</v>
      </c>
      <c r="U129" s="11"/>
      <c r="V129" s="11"/>
      <c r="W129" s="11"/>
      <c r="X129" s="11"/>
      <c r="Y129" s="11"/>
    </row>
    <row r="130">
      <c r="A130" s="11"/>
      <c r="B130" s="12" t="s">
        <v>799</v>
      </c>
      <c r="C130" s="12" t="s">
        <v>800</v>
      </c>
      <c r="D130" s="17">
        <f t="shared" si="18"/>
        <v>38.5</v>
      </c>
      <c r="E130" s="12"/>
      <c r="F130" s="12"/>
      <c r="G130" s="12">
        <v>15.0</v>
      </c>
      <c r="H130" s="12"/>
      <c r="I130" s="12">
        <v>50.0</v>
      </c>
      <c r="J130" s="12"/>
      <c r="K130" s="12"/>
      <c r="L130" s="12">
        <v>10.0</v>
      </c>
      <c r="M130" s="12"/>
      <c r="N130" s="12"/>
      <c r="O130" s="12"/>
      <c r="P130" s="12"/>
      <c r="Q130" s="12"/>
      <c r="R130" s="18"/>
      <c r="S130" s="18"/>
      <c r="T130" s="19" t="s">
        <v>801</v>
      </c>
      <c r="U130" s="11"/>
      <c r="V130" s="11"/>
      <c r="W130" s="11"/>
      <c r="X130" s="11"/>
      <c r="Y130" s="11"/>
    </row>
    <row r="131">
      <c r="A131" s="11"/>
      <c r="B131" s="12" t="s">
        <v>802</v>
      </c>
      <c r="C131" s="12" t="s">
        <v>803</v>
      </c>
      <c r="D131" s="17">
        <f t="shared" si="18"/>
        <v>38.5</v>
      </c>
      <c r="E131" s="12"/>
      <c r="F131" s="12"/>
      <c r="G131" s="12">
        <v>15.0</v>
      </c>
      <c r="H131" s="12"/>
      <c r="I131" s="12">
        <v>50.0</v>
      </c>
      <c r="J131" s="12"/>
      <c r="K131" s="12"/>
      <c r="L131" s="12">
        <v>10.0</v>
      </c>
      <c r="M131" s="12"/>
      <c r="N131" s="12"/>
      <c r="O131" s="12"/>
      <c r="P131" s="12"/>
      <c r="Q131" s="12"/>
      <c r="R131" s="18"/>
      <c r="S131" s="18"/>
      <c r="T131" s="19" t="s">
        <v>804</v>
      </c>
      <c r="U131" s="11"/>
      <c r="V131" s="11"/>
      <c r="W131" s="11"/>
      <c r="X131" s="11"/>
      <c r="Y131" s="11"/>
    </row>
    <row r="132">
      <c r="A132" s="11"/>
      <c r="B132" s="12" t="s">
        <v>812</v>
      </c>
      <c r="C132" s="12" t="s">
        <v>253</v>
      </c>
      <c r="D132" s="17">
        <f t="shared" si="18"/>
        <v>37.22</v>
      </c>
      <c r="E132" s="12"/>
      <c r="F132" s="12"/>
      <c r="G132" s="12">
        <v>13.0</v>
      </c>
      <c r="H132" s="12"/>
      <c r="I132" s="12">
        <v>50.0</v>
      </c>
      <c r="J132" s="12"/>
      <c r="K132" s="12"/>
      <c r="L132" s="12">
        <v>10.0</v>
      </c>
      <c r="M132" s="12"/>
      <c r="N132" s="12"/>
      <c r="O132" s="12"/>
      <c r="P132" s="12"/>
      <c r="Q132" s="12"/>
      <c r="R132" s="18"/>
      <c r="S132" s="18"/>
      <c r="T132" s="19" t="s">
        <v>813</v>
      </c>
      <c r="U132" s="11"/>
      <c r="V132" s="11"/>
      <c r="W132" s="11"/>
      <c r="X132" s="11"/>
      <c r="Y132" s="11"/>
    </row>
    <row r="133">
      <c r="A133" s="11"/>
      <c r="B133" s="12" t="s">
        <v>808</v>
      </c>
      <c r="C133" s="12" t="s">
        <v>146</v>
      </c>
      <c r="D133" s="17">
        <f t="shared" si="18"/>
        <v>36.77</v>
      </c>
      <c r="E133" s="12">
        <v>15.0</v>
      </c>
      <c r="F133" s="12"/>
      <c r="G133" s="12">
        <v>20.0</v>
      </c>
      <c r="H133" s="12"/>
      <c r="I133" s="12">
        <v>30.0</v>
      </c>
      <c r="J133" s="12"/>
      <c r="K133" s="12"/>
      <c r="L133" s="12">
        <v>13.0</v>
      </c>
      <c r="M133" s="12"/>
      <c r="N133" s="12"/>
      <c r="O133" s="12"/>
      <c r="P133" s="12"/>
      <c r="Q133" s="12"/>
      <c r="R133" s="18"/>
      <c r="S133" s="18"/>
      <c r="T133" s="19" t="s">
        <v>809</v>
      </c>
      <c r="U133" s="11"/>
      <c r="V133" s="11"/>
      <c r="W133" s="11"/>
      <c r="X133" s="11"/>
      <c r="Y133" s="11"/>
    </row>
    <row r="134">
      <c r="A134" s="11"/>
      <c r="B134" s="16" t="s">
        <v>2794</v>
      </c>
      <c r="C134" s="12" t="s">
        <v>1043</v>
      </c>
      <c r="D134" s="17">
        <f t="shared" si="18"/>
        <v>35.78</v>
      </c>
      <c r="E134" s="12">
        <v>18.0</v>
      </c>
      <c r="F134" s="12">
        <v>23.0</v>
      </c>
      <c r="G134" s="12"/>
      <c r="H134" s="12"/>
      <c r="I134" s="12"/>
      <c r="J134" s="12">
        <v>18.0</v>
      </c>
      <c r="K134" s="12"/>
      <c r="L134" s="12"/>
      <c r="M134" s="12"/>
      <c r="N134" s="12"/>
      <c r="O134" s="12"/>
      <c r="P134" s="12"/>
      <c r="Q134" s="12"/>
      <c r="R134" s="18"/>
      <c r="S134" s="18"/>
      <c r="T134" s="19" t="s">
        <v>2795</v>
      </c>
      <c r="U134" s="11"/>
      <c r="V134" s="11"/>
      <c r="W134" s="11"/>
      <c r="X134" s="11"/>
      <c r="Y134" s="11"/>
    </row>
    <row r="135">
      <c r="A135" s="11"/>
      <c r="B135" s="12" t="s">
        <v>2796</v>
      </c>
      <c r="C135" s="12" t="s">
        <v>2038</v>
      </c>
      <c r="D135" s="17">
        <f t="shared" si="18"/>
        <v>35.5</v>
      </c>
      <c r="E135" s="12">
        <v>18.0</v>
      </c>
      <c r="F135" s="12"/>
      <c r="G135" s="12"/>
      <c r="H135" s="12"/>
      <c r="I135" s="12">
        <v>20.0</v>
      </c>
      <c r="J135" s="12">
        <v>40.0</v>
      </c>
      <c r="K135" s="12"/>
      <c r="L135" s="12"/>
      <c r="M135" s="12"/>
      <c r="N135" s="12"/>
      <c r="O135" s="12"/>
      <c r="P135" s="12"/>
      <c r="Q135" s="12"/>
      <c r="R135" s="18"/>
      <c r="S135" s="18"/>
      <c r="T135" s="19" t="s">
        <v>2797</v>
      </c>
      <c r="U135" s="11"/>
      <c r="V135" s="11"/>
      <c r="W135" s="11"/>
      <c r="X135" s="11"/>
      <c r="Y135" s="11"/>
    </row>
    <row r="136">
      <c r="A136" s="11"/>
      <c r="B136" s="12" t="s">
        <v>823</v>
      </c>
      <c r="C136" s="12" t="s">
        <v>93</v>
      </c>
      <c r="D136" s="17">
        <f t="shared" si="18"/>
        <v>35.37</v>
      </c>
      <c r="E136" s="12">
        <v>15.0</v>
      </c>
      <c r="F136" s="12"/>
      <c r="G136" s="12"/>
      <c r="H136" s="12"/>
      <c r="I136" s="12">
        <v>24.0</v>
      </c>
      <c r="J136" s="12">
        <v>21.0</v>
      </c>
      <c r="K136" s="12"/>
      <c r="L136" s="12">
        <v>13.0</v>
      </c>
      <c r="M136" s="12"/>
      <c r="N136" s="12"/>
      <c r="O136" s="12"/>
      <c r="P136" s="12"/>
      <c r="Q136" s="12"/>
      <c r="R136" s="18"/>
      <c r="S136" s="18"/>
      <c r="T136" s="19" t="s">
        <v>824</v>
      </c>
      <c r="U136" s="11"/>
      <c r="V136" s="11"/>
      <c r="W136" s="11"/>
      <c r="X136" s="11"/>
      <c r="Y136" s="11"/>
    </row>
    <row r="137">
      <c r="A137" s="11"/>
      <c r="B137" s="12" t="s">
        <v>828</v>
      </c>
      <c r="C137" s="12" t="s">
        <v>98</v>
      </c>
      <c r="D137" s="17">
        <f t="shared" si="18"/>
        <v>35.24</v>
      </c>
      <c r="E137" s="12">
        <v>24.0</v>
      </c>
      <c r="F137" s="12"/>
      <c r="G137" s="12"/>
      <c r="H137" s="12"/>
      <c r="I137" s="12">
        <v>46.0</v>
      </c>
      <c r="J137" s="12">
        <v>23.0</v>
      </c>
      <c r="K137" s="12"/>
      <c r="L137" s="12"/>
      <c r="M137" s="12"/>
      <c r="N137" s="12"/>
      <c r="O137" s="12"/>
      <c r="P137" s="12"/>
      <c r="Q137" s="12"/>
      <c r="R137" s="18"/>
      <c r="S137" s="18"/>
      <c r="T137" s="19" t="s">
        <v>829</v>
      </c>
      <c r="U137" s="11"/>
      <c r="V137" s="11"/>
      <c r="W137" s="11"/>
      <c r="X137" s="11"/>
      <c r="Y137" s="11"/>
    </row>
    <row r="138">
      <c r="A138" s="11"/>
      <c r="B138" s="12" t="s">
        <v>805</v>
      </c>
      <c r="C138" s="12" t="s">
        <v>806</v>
      </c>
      <c r="D138" s="17">
        <f t="shared" si="18"/>
        <v>34.3</v>
      </c>
      <c r="E138" s="12">
        <v>18.0</v>
      </c>
      <c r="F138" s="12"/>
      <c r="G138" s="12">
        <v>25.0</v>
      </c>
      <c r="H138" s="12"/>
      <c r="I138" s="12"/>
      <c r="J138" s="12"/>
      <c r="K138" s="12"/>
      <c r="L138" s="12"/>
      <c r="M138" s="12">
        <v>20.0</v>
      </c>
      <c r="N138" s="12"/>
      <c r="O138" s="12"/>
      <c r="P138" s="12"/>
      <c r="Q138" s="12"/>
      <c r="R138" s="18"/>
      <c r="S138" s="18"/>
      <c r="T138" s="19" t="s">
        <v>807</v>
      </c>
      <c r="U138" s="11"/>
      <c r="V138" s="11"/>
      <c r="W138" s="11"/>
      <c r="X138" s="11"/>
      <c r="Y138" s="11"/>
    </row>
    <row r="139">
      <c r="A139" s="11"/>
      <c r="B139" s="12" t="s">
        <v>2798</v>
      </c>
      <c r="C139" s="12" t="s">
        <v>2799</v>
      </c>
      <c r="D139" s="17">
        <f t="shared" si="18"/>
        <v>34.1</v>
      </c>
      <c r="E139" s="12">
        <v>24.0</v>
      </c>
      <c r="F139" s="12"/>
      <c r="G139" s="12"/>
      <c r="H139" s="12"/>
      <c r="I139" s="12">
        <v>34.0</v>
      </c>
      <c r="J139" s="12">
        <v>16.0</v>
      </c>
      <c r="K139" s="12"/>
      <c r="L139" s="12">
        <v>10.0</v>
      </c>
      <c r="M139" s="12"/>
      <c r="N139" s="12"/>
      <c r="O139" s="12"/>
      <c r="P139" s="12"/>
      <c r="Q139" s="12"/>
      <c r="R139" s="18"/>
      <c r="S139" s="18" t="s">
        <v>222</v>
      </c>
      <c r="T139" s="19" t="s">
        <v>2800</v>
      </c>
      <c r="U139" s="11"/>
      <c r="V139" s="11"/>
      <c r="W139" s="11"/>
      <c r="X139" s="11"/>
      <c r="Y139" s="11"/>
    </row>
    <row r="140">
      <c r="A140" s="11"/>
      <c r="B140" s="12" t="s">
        <v>814</v>
      </c>
      <c r="C140" s="12" t="s">
        <v>815</v>
      </c>
      <c r="D140" s="17">
        <f t="shared" si="18"/>
        <v>33.35</v>
      </c>
      <c r="E140" s="12">
        <v>15.0</v>
      </c>
      <c r="F140" s="12"/>
      <c r="G140" s="12">
        <v>16.0</v>
      </c>
      <c r="H140" s="12"/>
      <c r="I140" s="12">
        <v>32.0</v>
      </c>
      <c r="J140" s="12"/>
      <c r="K140" s="12"/>
      <c r="L140" s="12">
        <v>11.0</v>
      </c>
      <c r="M140" s="12"/>
      <c r="N140" s="12"/>
      <c r="O140" s="12"/>
      <c r="P140" s="12"/>
      <c r="Q140" s="12"/>
      <c r="R140" s="18"/>
      <c r="S140" s="18"/>
      <c r="T140" s="19" t="s">
        <v>816</v>
      </c>
      <c r="U140" s="11"/>
      <c r="V140" s="11"/>
      <c r="W140" s="11"/>
      <c r="X140" s="11"/>
      <c r="Y140" s="11"/>
    </row>
    <row r="141">
      <c r="B141" s="12" t="s">
        <v>817</v>
      </c>
      <c r="C141" s="12" t="s">
        <v>818</v>
      </c>
      <c r="D141" s="17">
        <f t="shared" si="18"/>
        <v>33.34</v>
      </c>
      <c r="E141" s="12"/>
      <c r="F141" s="12"/>
      <c r="G141" s="12">
        <v>12.0</v>
      </c>
      <c r="H141" s="12"/>
      <c r="I141" s="12">
        <v>38.0</v>
      </c>
      <c r="J141" s="12"/>
      <c r="K141" s="12"/>
      <c r="L141" s="12">
        <v>12.0</v>
      </c>
      <c r="M141" s="12"/>
      <c r="N141" s="12"/>
      <c r="O141" s="12"/>
      <c r="P141" s="12"/>
      <c r="Q141" s="12"/>
      <c r="R141" s="18"/>
      <c r="S141" s="18"/>
      <c r="T141" s="31" t="s">
        <v>819</v>
      </c>
      <c r="U141" s="11"/>
      <c r="V141" s="11"/>
      <c r="W141" s="11"/>
      <c r="X141" s="11"/>
      <c r="Y141" s="11"/>
    </row>
    <row r="142">
      <c r="A142" s="11"/>
      <c r="B142" s="12" t="s">
        <v>2801</v>
      </c>
      <c r="C142" s="12" t="s">
        <v>1327</v>
      </c>
      <c r="D142" s="17">
        <f t="shared" si="18"/>
        <v>28.49</v>
      </c>
      <c r="E142" s="12">
        <v>25.0</v>
      </c>
      <c r="F142" s="12">
        <v>17.0</v>
      </c>
      <c r="G142" s="12">
        <v>16.0</v>
      </c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8"/>
      <c r="S142" s="18"/>
      <c r="T142" s="19" t="s">
        <v>2802</v>
      </c>
      <c r="U142" s="11"/>
      <c r="V142" s="11"/>
      <c r="W142" s="11"/>
      <c r="X142" s="11"/>
      <c r="Y142" s="11"/>
    </row>
    <row r="143">
      <c r="A143" s="11"/>
      <c r="B143" s="16" t="s">
        <v>2804</v>
      </c>
      <c r="C143" s="12" t="s">
        <v>476</v>
      </c>
      <c r="D143" s="17">
        <f t="shared" si="18"/>
        <v>28.45</v>
      </c>
      <c r="E143" s="12">
        <v>27.0</v>
      </c>
      <c r="F143" s="12"/>
      <c r="G143" s="12">
        <v>18.0</v>
      </c>
      <c r="H143" s="12"/>
      <c r="I143" s="12">
        <v>38.0</v>
      </c>
      <c r="J143" s="12"/>
      <c r="K143" s="12"/>
      <c r="L143" s="12"/>
      <c r="M143" s="12"/>
      <c r="N143" s="12"/>
      <c r="O143" s="12"/>
      <c r="P143" s="12"/>
      <c r="Q143" s="12"/>
      <c r="R143" s="18"/>
      <c r="S143" s="18"/>
      <c r="T143" s="19" t="s">
        <v>2806</v>
      </c>
      <c r="U143" s="11"/>
      <c r="V143" s="11"/>
      <c r="W143" s="11"/>
      <c r="X143" s="11"/>
      <c r="Y143" s="11"/>
    </row>
    <row r="144">
      <c r="A144" s="11"/>
      <c r="B144" s="12" t="s">
        <v>830</v>
      </c>
      <c r="C144" s="12" t="s">
        <v>1866</v>
      </c>
      <c r="D144" s="17">
        <f t="shared" si="18"/>
        <v>27.17</v>
      </c>
      <c r="E144" s="12">
        <v>27.0</v>
      </c>
      <c r="F144" s="12"/>
      <c r="G144" s="12"/>
      <c r="H144" s="12"/>
      <c r="I144" s="12">
        <v>34.0</v>
      </c>
      <c r="J144" s="12">
        <v>18.0</v>
      </c>
      <c r="K144" s="12"/>
      <c r="L144" s="12"/>
      <c r="M144" s="12"/>
      <c r="N144" s="12"/>
      <c r="O144" s="12"/>
      <c r="P144" s="12"/>
      <c r="Q144" s="12"/>
      <c r="R144" s="18"/>
      <c r="S144" s="18"/>
      <c r="T144" s="19" t="s">
        <v>832</v>
      </c>
      <c r="U144" s="11"/>
      <c r="V144" s="11"/>
      <c r="W144" s="11"/>
      <c r="X144" s="11"/>
      <c r="Y144" s="11"/>
    </row>
    <row r="145">
      <c r="A145" s="11"/>
      <c r="B145" s="12" t="s">
        <v>2807</v>
      </c>
      <c r="C145" s="12" t="s">
        <v>1874</v>
      </c>
      <c r="D145" s="17">
        <f t="shared" si="18"/>
        <v>27.17</v>
      </c>
      <c r="E145" s="12">
        <v>27.0</v>
      </c>
      <c r="F145" s="12"/>
      <c r="G145" s="12"/>
      <c r="H145" s="12"/>
      <c r="I145" s="12">
        <v>34.0</v>
      </c>
      <c r="J145" s="12">
        <v>18.0</v>
      </c>
      <c r="K145" s="12"/>
      <c r="L145" s="12"/>
      <c r="M145" s="12"/>
      <c r="N145" s="12"/>
      <c r="O145" s="12"/>
      <c r="P145" s="12"/>
      <c r="Q145" s="12"/>
      <c r="R145" s="18"/>
      <c r="S145" s="18"/>
      <c r="T145" s="19" t="s">
        <v>2808</v>
      </c>
      <c r="U145" s="11"/>
      <c r="V145" s="11"/>
      <c r="W145" s="11"/>
      <c r="X145" s="11"/>
      <c r="Y145" s="11"/>
    </row>
    <row r="146">
      <c r="A146" s="11"/>
      <c r="B146" s="12" t="s">
        <v>836</v>
      </c>
      <c r="C146" s="12" t="s">
        <v>837</v>
      </c>
      <c r="D146" s="17">
        <f t="shared" si="18"/>
        <v>24.73</v>
      </c>
      <c r="E146" s="12">
        <v>21.0</v>
      </c>
      <c r="F146" s="12"/>
      <c r="G146" s="12"/>
      <c r="H146" s="12"/>
      <c r="I146" s="12">
        <v>32.0</v>
      </c>
      <c r="J146" s="12">
        <v>16.0</v>
      </c>
      <c r="K146" s="12"/>
      <c r="L146" s="12"/>
      <c r="M146" s="12"/>
      <c r="N146" s="12"/>
      <c r="O146" s="12"/>
      <c r="P146" s="12"/>
      <c r="Q146" s="12"/>
      <c r="R146" s="18"/>
      <c r="S146" s="18" t="s">
        <v>165</v>
      </c>
      <c r="T146" s="19" t="s">
        <v>840</v>
      </c>
      <c r="U146" s="11"/>
      <c r="V146" s="11"/>
      <c r="W146" s="11"/>
      <c r="X146" s="11"/>
      <c r="Y146" s="11"/>
    </row>
    <row r="147">
      <c r="A147" s="2" t="s">
        <v>365</v>
      </c>
      <c r="B147" s="83"/>
      <c r="C147" s="11"/>
      <c r="D147" s="20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3"/>
      <c r="S147" s="13"/>
      <c r="T147" s="22"/>
      <c r="U147" s="11"/>
      <c r="V147" s="11"/>
      <c r="W147" s="11"/>
      <c r="X147" s="11"/>
      <c r="Y147" s="11"/>
    </row>
    <row r="148">
      <c r="A148" s="11"/>
      <c r="B148" s="12" t="s">
        <v>842</v>
      </c>
      <c r="C148" s="12" t="s">
        <v>378</v>
      </c>
      <c r="D148" s="20"/>
      <c r="E148" s="12"/>
      <c r="F148" s="12"/>
      <c r="G148" s="12"/>
      <c r="H148" s="12"/>
      <c r="I148" s="12">
        <v>72.0</v>
      </c>
      <c r="J148" s="12"/>
      <c r="K148" s="12"/>
      <c r="L148" s="12"/>
      <c r="M148" s="12"/>
      <c r="N148" s="12"/>
      <c r="O148" s="12"/>
      <c r="P148" s="12"/>
      <c r="Q148" s="12"/>
      <c r="R148" s="18"/>
      <c r="S148" s="18" t="s">
        <v>843</v>
      </c>
      <c r="T148" s="19" t="s">
        <v>844</v>
      </c>
      <c r="U148" s="12"/>
      <c r="V148" s="11"/>
      <c r="W148" s="11"/>
      <c r="X148" s="11"/>
      <c r="Y148" s="11"/>
      <c r="Z148" s="11"/>
    </row>
    <row r="149">
      <c r="A149" s="11"/>
      <c r="B149" s="12" t="s">
        <v>845</v>
      </c>
      <c r="C149" s="12" t="s">
        <v>292</v>
      </c>
      <c r="D149" s="20"/>
      <c r="E149" s="12"/>
      <c r="F149" s="12"/>
      <c r="G149" s="12"/>
      <c r="H149" s="12"/>
      <c r="I149" s="12"/>
      <c r="J149" s="12">
        <v>32.0</v>
      </c>
      <c r="K149" s="12"/>
      <c r="L149" s="12"/>
      <c r="M149" s="12"/>
      <c r="N149" s="12"/>
      <c r="O149" s="12"/>
      <c r="P149" s="12"/>
      <c r="Q149" s="12"/>
      <c r="R149" s="18"/>
      <c r="S149" s="18" t="s">
        <v>846</v>
      </c>
      <c r="T149" s="19" t="s">
        <v>847</v>
      </c>
      <c r="U149" s="12"/>
      <c r="V149" s="11"/>
      <c r="W149" s="11"/>
      <c r="X149" s="11"/>
      <c r="Y149" s="11"/>
      <c r="Z149" s="11"/>
    </row>
    <row r="150">
      <c r="A150" s="11"/>
      <c r="B150" s="12" t="s">
        <v>848</v>
      </c>
      <c r="C150" s="12" t="s">
        <v>48</v>
      </c>
      <c r="D150" s="20"/>
      <c r="E150" s="12"/>
      <c r="F150" s="12"/>
      <c r="G150" s="12"/>
      <c r="H150" s="12"/>
      <c r="I150" s="12">
        <v>64.0</v>
      </c>
      <c r="J150" s="12"/>
      <c r="K150" s="12"/>
      <c r="L150" s="12"/>
      <c r="M150" s="12"/>
      <c r="N150" s="12"/>
      <c r="O150" s="12"/>
      <c r="P150" s="12"/>
      <c r="Q150" s="12"/>
      <c r="R150" s="18"/>
      <c r="S150" s="18" t="s">
        <v>849</v>
      </c>
      <c r="T150" s="19" t="s">
        <v>850</v>
      </c>
      <c r="U150" s="11"/>
      <c r="V150" s="11"/>
      <c r="W150" s="11"/>
      <c r="X150" s="11"/>
      <c r="Y150" s="11"/>
    </row>
    <row r="151">
      <c r="A151" s="11"/>
      <c r="B151" s="12" t="s">
        <v>852</v>
      </c>
      <c r="C151" s="12" t="s">
        <v>442</v>
      </c>
      <c r="D151" s="20"/>
      <c r="E151" s="12"/>
      <c r="F151" s="12"/>
      <c r="G151" s="12"/>
      <c r="H151" s="12"/>
      <c r="I151" s="12"/>
      <c r="J151" s="12"/>
      <c r="K151" s="12"/>
      <c r="L151" s="12">
        <v>30.0</v>
      </c>
      <c r="M151" s="12"/>
      <c r="N151" s="12"/>
      <c r="O151" s="12"/>
      <c r="P151" s="12"/>
      <c r="Q151" s="12"/>
      <c r="R151" s="18"/>
      <c r="S151" s="18" t="s">
        <v>853</v>
      </c>
      <c r="T151" s="19" t="s">
        <v>854</v>
      </c>
      <c r="U151" s="12"/>
      <c r="V151" s="11"/>
      <c r="W151" s="11"/>
      <c r="X151" s="11"/>
      <c r="Y151" s="11"/>
      <c r="Z151" s="11"/>
    </row>
    <row r="152">
      <c r="A152" s="11"/>
      <c r="B152" s="12" t="s">
        <v>368</v>
      </c>
      <c r="C152" s="16" t="s">
        <v>369</v>
      </c>
      <c r="D152" s="20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8"/>
      <c r="S152" s="18" t="s">
        <v>855</v>
      </c>
      <c r="T152" s="19" t="s">
        <v>370</v>
      </c>
      <c r="U152" s="12"/>
      <c r="V152" s="11"/>
      <c r="W152" s="11"/>
      <c r="X152" s="11"/>
      <c r="Y152" s="11"/>
      <c r="Z152" s="11"/>
    </row>
    <row r="153">
      <c r="A153" s="11"/>
      <c r="B153" s="12" t="s">
        <v>858</v>
      </c>
      <c r="C153" s="12" t="s">
        <v>859</v>
      </c>
      <c r="D153" s="20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8"/>
      <c r="S153" s="18" t="s">
        <v>860</v>
      </c>
      <c r="T153" s="19" t="s">
        <v>861</v>
      </c>
      <c r="U153" s="11"/>
      <c r="V153" s="11"/>
      <c r="W153" s="11"/>
      <c r="X153" s="11"/>
      <c r="Y153" s="11"/>
    </row>
    <row r="154">
      <c r="A154" s="11"/>
      <c r="B154" s="12" t="s">
        <v>862</v>
      </c>
      <c r="C154" s="12" t="s">
        <v>863</v>
      </c>
      <c r="D154" s="20"/>
      <c r="E154" s="12"/>
      <c r="F154" s="12"/>
      <c r="G154" s="12"/>
      <c r="H154" s="12"/>
      <c r="I154" s="12">
        <v>52.0</v>
      </c>
      <c r="J154" s="12"/>
      <c r="K154" s="12"/>
      <c r="L154" s="12"/>
      <c r="M154" s="12"/>
      <c r="N154" s="12"/>
      <c r="O154" s="12"/>
      <c r="P154" s="12"/>
      <c r="Q154" s="12"/>
      <c r="R154" s="18"/>
      <c r="S154" s="18" t="s">
        <v>864</v>
      </c>
      <c r="T154" s="19" t="s">
        <v>865</v>
      </c>
      <c r="U154" s="11"/>
      <c r="V154" s="11"/>
      <c r="W154" s="11"/>
      <c r="X154" s="11"/>
      <c r="Y154" s="11"/>
    </row>
    <row r="155">
      <c r="A155" s="11"/>
      <c r="B155" s="12" t="s">
        <v>866</v>
      </c>
      <c r="C155" s="12" t="s">
        <v>867</v>
      </c>
      <c r="D155" s="20"/>
      <c r="E155" s="12"/>
      <c r="F155" s="12"/>
      <c r="G155" s="12"/>
      <c r="H155" s="12"/>
      <c r="I155" s="12"/>
      <c r="J155" s="12">
        <v>26.0</v>
      </c>
      <c r="K155" s="12"/>
      <c r="L155" s="12"/>
      <c r="M155" s="12"/>
      <c r="N155" s="12"/>
      <c r="O155" s="12"/>
      <c r="P155" s="12"/>
      <c r="Q155" s="12"/>
      <c r="R155" s="18"/>
      <c r="S155" s="18" t="s">
        <v>864</v>
      </c>
      <c r="T155" s="19" t="s">
        <v>868</v>
      </c>
      <c r="U155" s="11"/>
      <c r="V155" s="11"/>
      <c r="W155" s="11"/>
      <c r="X155" s="11"/>
      <c r="Y155" s="11"/>
    </row>
    <row r="156">
      <c r="A156" s="11"/>
      <c r="B156" s="12" t="s">
        <v>869</v>
      </c>
      <c r="C156" s="12" t="s">
        <v>392</v>
      </c>
      <c r="D156" s="20"/>
      <c r="E156" s="12"/>
      <c r="F156" s="12"/>
      <c r="G156" s="12"/>
      <c r="H156" s="12"/>
      <c r="I156" s="12">
        <v>54.0</v>
      </c>
      <c r="J156" s="12"/>
      <c r="K156" s="12"/>
      <c r="L156" s="12"/>
      <c r="M156" s="12"/>
      <c r="N156" s="12"/>
      <c r="O156" s="12"/>
      <c r="P156" s="12"/>
      <c r="Q156" s="12"/>
      <c r="R156" s="18"/>
      <c r="S156" s="18" t="s">
        <v>870</v>
      </c>
      <c r="T156" s="19" t="s">
        <v>871</v>
      </c>
      <c r="U156" s="11"/>
      <c r="V156" s="11"/>
      <c r="W156" s="11"/>
      <c r="X156" s="11"/>
      <c r="Y156" s="11"/>
    </row>
    <row r="157">
      <c r="A157" s="11"/>
      <c r="B157" s="12" t="s">
        <v>1432</v>
      </c>
      <c r="C157" s="12" t="s">
        <v>392</v>
      </c>
      <c r="D157" s="20"/>
      <c r="E157" s="12"/>
      <c r="F157" s="12"/>
      <c r="G157" s="12"/>
      <c r="H157" s="12"/>
      <c r="I157" s="12">
        <v>68.0</v>
      </c>
      <c r="J157" s="12"/>
      <c r="K157" s="12"/>
      <c r="L157" s="12"/>
      <c r="M157" s="12"/>
      <c r="N157" s="12"/>
      <c r="O157" s="12"/>
      <c r="P157" s="12"/>
      <c r="Q157" s="12"/>
      <c r="R157" s="18"/>
      <c r="S157" s="18" t="s">
        <v>2819</v>
      </c>
      <c r="T157" s="19" t="s">
        <v>1434</v>
      </c>
      <c r="U157" s="11"/>
      <c r="V157" s="11"/>
      <c r="W157" s="11"/>
      <c r="X157" s="11"/>
      <c r="Y157" s="11"/>
    </row>
    <row r="158">
      <c r="A158" s="3" t="s">
        <v>2437</v>
      </c>
      <c r="B158" s="11"/>
      <c r="C158" s="11"/>
      <c r="D158" s="20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3"/>
      <c r="S158" s="13"/>
      <c r="T158" s="22"/>
      <c r="U158" s="11"/>
      <c r="V158" s="11"/>
      <c r="W158" s="11"/>
      <c r="X158" s="11"/>
      <c r="Y158" s="11"/>
    </row>
    <row r="159">
      <c r="A159" s="11"/>
      <c r="B159" s="12" t="s">
        <v>2820</v>
      </c>
      <c r="C159" s="12" t="s">
        <v>82</v>
      </c>
      <c r="D159" s="20"/>
      <c r="E159" s="12"/>
      <c r="F159" s="12"/>
      <c r="G159" s="12"/>
      <c r="H159" s="12"/>
      <c r="I159" s="12"/>
      <c r="J159" s="36"/>
      <c r="K159" s="36"/>
      <c r="L159" s="12"/>
      <c r="M159" s="36"/>
      <c r="N159" s="36"/>
      <c r="O159" s="36"/>
      <c r="P159" s="36"/>
      <c r="Q159" s="36"/>
      <c r="R159" s="37"/>
      <c r="S159" s="18" t="s">
        <v>2821</v>
      </c>
      <c r="T159" s="19" t="s">
        <v>2822</v>
      </c>
      <c r="U159" s="11"/>
      <c r="V159" s="11"/>
      <c r="W159" s="11"/>
      <c r="X159" s="11"/>
      <c r="Y159" s="11"/>
    </row>
    <row r="160">
      <c r="A160" s="11"/>
      <c r="B160" s="12" t="s">
        <v>2823</v>
      </c>
      <c r="C160" s="12" t="s">
        <v>253</v>
      </c>
      <c r="D160" s="20"/>
      <c r="E160" s="12"/>
      <c r="F160" s="12"/>
      <c r="G160" s="12"/>
      <c r="H160" s="12"/>
      <c r="I160" s="12"/>
      <c r="J160" s="36"/>
      <c r="K160" s="36"/>
      <c r="L160" s="12"/>
      <c r="M160" s="36"/>
      <c r="N160" s="36"/>
      <c r="O160" s="36"/>
      <c r="P160" s="36"/>
      <c r="Q160" s="36"/>
      <c r="R160" s="37"/>
      <c r="S160" s="18" t="s">
        <v>2824</v>
      </c>
      <c r="T160" s="19" t="s">
        <v>2825</v>
      </c>
      <c r="U160" s="11"/>
      <c r="V160" s="11"/>
      <c r="W160" s="11"/>
      <c r="X160" s="11"/>
      <c r="Y160" s="11"/>
    </row>
    <row r="161">
      <c r="B161" s="12" t="s">
        <v>2826</v>
      </c>
      <c r="C161" s="16" t="s">
        <v>923</v>
      </c>
      <c r="D161" s="20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8"/>
      <c r="S161" s="18" t="s">
        <v>2827</v>
      </c>
      <c r="T161" s="19" t="s">
        <v>2828</v>
      </c>
      <c r="U161" s="11"/>
      <c r="V161" s="11"/>
      <c r="W161" s="11"/>
      <c r="X161" s="11"/>
      <c r="Y161" s="11"/>
    </row>
    <row r="162">
      <c r="A162" s="11"/>
      <c r="B162" s="12" t="s">
        <v>2829</v>
      </c>
      <c r="C162" s="12" t="s">
        <v>96</v>
      </c>
      <c r="D162" s="20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8"/>
      <c r="S162" s="18" t="s">
        <v>2830</v>
      </c>
      <c r="T162" s="19" t="s">
        <v>2831</v>
      </c>
      <c r="U162" s="11"/>
      <c r="V162" s="11"/>
      <c r="W162" s="11"/>
      <c r="X162" s="11"/>
      <c r="Y162" s="11"/>
    </row>
    <row r="163">
      <c r="A163" s="11"/>
      <c r="B163" s="12" t="s">
        <v>2832</v>
      </c>
      <c r="C163" s="12" t="s">
        <v>2009</v>
      </c>
      <c r="D163" s="20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8"/>
      <c r="S163" s="18" t="s">
        <v>2833</v>
      </c>
      <c r="T163" s="19" t="s">
        <v>2834</v>
      </c>
      <c r="U163" s="11"/>
      <c r="V163" s="11"/>
      <c r="W163" s="11"/>
      <c r="X163" s="11"/>
      <c r="Y163" s="11"/>
    </row>
    <row r="164">
      <c r="A164" s="11"/>
      <c r="B164" s="12"/>
      <c r="C164" s="12"/>
      <c r="D164" s="20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8"/>
      <c r="S164" s="18"/>
      <c r="T164" s="38"/>
      <c r="U164" s="11"/>
      <c r="V164" s="11"/>
      <c r="W164" s="11"/>
      <c r="X164" s="11"/>
      <c r="Y164" s="11"/>
    </row>
    <row r="165">
      <c r="A165" s="3" t="s">
        <v>2835</v>
      </c>
      <c r="B165" s="44" t="s">
        <v>1</v>
      </c>
      <c r="C165" s="44" t="s">
        <v>2</v>
      </c>
      <c r="D165" s="44" t="s">
        <v>943</v>
      </c>
      <c r="E165" s="3" t="s">
        <v>944</v>
      </c>
      <c r="F165" s="3" t="s">
        <v>945</v>
      </c>
      <c r="G165" s="3" t="s">
        <v>486</v>
      </c>
      <c r="H165" s="3"/>
      <c r="I165" s="3" t="s">
        <v>946</v>
      </c>
      <c r="J165" s="3" t="s">
        <v>7</v>
      </c>
      <c r="K165" s="2" t="s">
        <v>9</v>
      </c>
      <c r="L165" s="3" t="s">
        <v>489</v>
      </c>
      <c r="M165" s="3" t="s">
        <v>4</v>
      </c>
      <c r="N165" s="3" t="s">
        <v>947</v>
      </c>
      <c r="O165" s="5" t="s">
        <v>13</v>
      </c>
      <c r="P165" s="6" t="s">
        <v>14</v>
      </c>
      <c r="Q165" s="7" t="s">
        <v>15</v>
      </c>
      <c r="R165" s="41" t="s">
        <v>16</v>
      </c>
      <c r="S165" s="3" t="s">
        <v>17</v>
      </c>
      <c r="T165" s="49"/>
      <c r="U165" s="47"/>
      <c r="V165" s="47"/>
      <c r="W165" s="47"/>
      <c r="X165" s="47"/>
      <c r="Y165" s="47"/>
      <c r="Z165" s="50"/>
      <c r="AA165" s="50"/>
    </row>
    <row r="166">
      <c r="A166" s="44" t="s">
        <v>468</v>
      </c>
      <c r="B166" s="24"/>
      <c r="C166" s="24"/>
      <c r="D166" s="20"/>
      <c r="E166" s="51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5"/>
      <c r="S166" s="25"/>
      <c r="T166" s="38"/>
      <c r="U166" s="24"/>
      <c r="V166" s="24"/>
      <c r="W166" s="24"/>
      <c r="X166" s="24"/>
      <c r="Y166" s="46"/>
    </row>
    <row r="167">
      <c r="A167" s="120" t="s">
        <v>2836</v>
      </c>
      <c r="B167" s="51" t="s">
        <v>2837</v>
      </c>
      <c r="C167" s="51" t="s">
        <v>2838</v>
      </c>
      <c r="D167" s="86">
        <v>541.0</v>
      </c>
      <c r="E167" s="51">
        <v>118.6</v>
      </c>
      <c r="F167" s="51">
        <v>3.8</v>
      </c>
      <c r="G167" s="51">
        <v>37.0</v>
      </c>
      <c r="H167" s="51"/>
      <c r="I167" s="51"/>
      <c r="J167" s="51"/>
      <c r="K167" s="51"/>
      <c r="L167" s="51"/>
      <c r="M167" s="51">
        <v>55.0</v>
      </c>
      <c r="N167" s="51">
        <v>37.0</v>
      </c>
      <c r="O167" s="51"/>
      <c r="P167" s="51"/>
      <c r="Q167" s="51"/>
      <c r="R167" s="66"/>
      <c r="S167" s="66" t="s">
        <v>2839</v>
      </c>
      <c r="T167" s="87" t="s">
        <v>2840</v>
      </c>
      <c r="U167" s="51"/>
      <c r="V167" s="51"/>
      <c r="W167" s="51"/>
      <c r="X167" s="69"/>
      <c r="Y167" s="68"/>
      <c r="Z167" s="88"/>
      <c r="AA167" s="88"/>
    </row>
    <row r="168">
      <c r="A168" s="121" t="s">
        <v>2836</v>
      </c>
      <c r="B168" s="24" t="s">
        <v>2841</v>
      </c>
      <c r="C168" s="24" t="s">
        <v>2842</v>
      </c>
      <c r="D168" s="89">
        <v>527.0</v>
      </c>
      <c r="E168" s="24">
        <v>118.6</v>
      </c>
      <c r="F168" s="24">
        <v>3.7</v>
      </c>
      <c r="G168" s="24"/>
      <c r="H168" s="24"/>
      <c r="I168" s="24">
        <v>106.0</v>
      </c>
      <c r="J168" s="24">
        <v>52.0</v>
      </c>
      <c r="K168" s="24"/>
      <c r="L168" s="24"/>
      <c r="M168" s="24"/>
      <c r="N168" s="24"/>
      <c r="O168" s="24"/>
      <c r="P168" s="24"/>
      <c r="Q168" s="24"/>
      <c r="R168" s="25"/>
      <c r="S168" s="25"/>
      <c r="T168" s="19" t="s">
        <v>2843</v>
      </c>
      <c r="U168" s="24"/>
      <c r="V168" s="24"/>
      <c r="W168" s="24"/>
      <c r="X168" s="56"/>
      <c r="Y168" s="57"/>
    </row>
    <row r="169" ht="14.25" customHeight="1">
      <c r="A169" s="122" t="s">
        <v>2836</v>
      </c>
      <c r="B169" s="16" t="s">
        <v>2846</v>
      </c>
      <c r="C169" s="16" t="s">
        <v>2847</v>
      </c>
      <c r="D169" s="20">
        <v>513.0</v>
      </c>
      <c r="E169" s="16">
        <v>118.6</v>
      </c>
      <c r="F169" s="16">
        <v>3.6</v>
      </c>
      <c r="G169" s="16">
        <v>44.0</v>
      </c>
      <c r="H169" s="16"/>
      <c r="I169" s="16"/>
      <c r="J169" s="16"/>
      <c r="K169" s="16"/>
      <c r="L169" s="16"/>
      <c r="M169" s="16"/>
      <c r="N169" s="16">
        <v>49.0</v>
      </c>
      <c r="O169" s="16"/>
      <c r="P169" s="16"/>
      <c r="Q169" s="16"/>
      <c r="R169" s="28"/>
      <c r="S169" s="28" t="s">
        <v>2848</v>
      </c>
      <c r="T169" s="31" t="s">
        <v>2849</v>
      </c>
      <c r="U169" s="29"/>
      <c r="V169" s="29"/>
      <c r="W169" s="29"/>
      <c r="X169" s="29"/>
      <c r="Y169" s="29"/>
      <c r="Z169" s="29"/>
      <c r="AA169" s="29"/>
    </row>
    <row r="170">
      <c r="A170" s="123"/>
      <c r="B170" s="24" t="s">
        <v>2850</v>
      </c>
      <c r="C170" s="24" t="s">
        <v>45</v>
      </c>
      <c r="D170" s="20">
        <v>513.0</v>
      </c>
      <c r="E170" s="24">
        <v>118.6</v>
      </c>
      <c r="F170" s="24">
        <v>3.6</v>
      </c>
      <c r="G170" s="24"/>
      <c r="H170" s="24"/>
      <c r="I170" s="24">
        <v>64.0</v>
      </c>
      <c r="J170" s="24">
        <v>35.0</v>
      </c>
      <c r="K170" s="24">
        <v>20.0</v>
      </c>
      <c r="L170" s="24"/>
      <c r="M170" s="24">
        <v>48.0</v>
      </c>
      <c r="N170" s="24"/>
      <c r="O170" s="24"/>
      <c r="P170" s="24"/>
      <c r="Q170" s="24"/>
      <c r="R170" s="25"/>
      <c r="S170" s="25" t="s">
        <v>725</v>
      </c>
      <c r="T170" s="19" t="s">
        <v>2851</v>
      </c>
      <c r="U170" s="24"/>
      <c r="V170" s="24"/>
      <c r="W170" s="24"/>
      <c r="X170" s="12"/>
      <c r="Y170" s="11"/>
    </row>
    <row r="171">
      <c r="A171" s="123"/>
      <c r="B171" s="51" t="s">
        <v>2852</v>
      </c>
      <c r="C171" s="51" t="s">
        <v>45</v>
      </c>
      <c r="D171" s="86">
        <v>513.0</v>
      </c>
      <c r="E171" s="51">
        <v>118.6</v>
      </c>
      <c r="F171" s="51">
        <v>3.6</v>
      </c>
      <c r="G171" s="51"/>
      <c r="H171" s="51"/>
      <c r="I171" s="51"/>
      <c r="J171" s="51">
        <v>35.0</v>
      </c>
      <c r="K171" s="51">
        <v>20.0</v>
      </c>
      <c r="L171" s="51"/>
      <c r="M171" s="51">
        <v>48.0</v>
      </c>
      <c r="N171" s="51">
        <v>32.0</v>
      </c>
      <c r="O171" s="51"/>
      <c r="P171" s="51"/>
      <c r="Q171" s="51"/>
      <c r="R171" s="66"/>
      <c r="S171" s="66" t="s">
        <v>725</v>
      </c>
      <c r="T171" s="87" t="s">
        <v>2851</v>
      </c>
      <c r="U171" s="51"/>
      <c r="V171" s="51"/>
      <c r="W171" s="51"/>
      <c r="X171" s="67"/>
      <c r="Y171" s="65"/>
      <c r="Z171" s="88"/>
      <c r="AA171" s="88"/>
    </row>
    <row r="172">
      <c r="A172" s="123"/>
      <c r="B172" s="51" t="s">
        <v>2853</v>
      </c>
      <c r="C172" s="51" t="s">
        <v>45</v>
      </c>
      <c r="D172" s="86">
        <v>513.0</v>
      </c>
      <c r="E172" s="51">
        <v>118.6</v>
      </c>
      <c r="F172" s="51">
        <v>3.6</v>
      </c>
      <c r="G172" s="51"/>
      <c r="H172" s="51"/>
      <c r="I172" s="51"/>
      <c r="J172" s="51">
        <v>35.0</v>
      </c>
      <c r="K172" s="51">
        <v>20.0</v>
      </c>
      <c r="L172" s="51"/>
      <c r="M172" s="51">
        <v>48.0</v>
      </c>
      <c r="N172" s="51">
        <v>32.0</v>
      </c>
      <c r="O172" s="51"/>
      <c r="P172" s="51"/>
      <c r="Q172" s="51"/>
      <c r="R172" s="66"/>
      <c r="S172" s="66" t="s">
        <v>725</v>
      </c>
      <c r="T172" s="87" t="s">
        <v>2854</v>
      </c>
      <c r="U172" s="51"/>
      <c r="V172" s="51"/>
      <c r="W172" s="51"/>
      <c r="X172" s="71"/>
      <c r="Y172" s="68"/>
      <c r="Z172" s="88"/>
      <c r="AA172" s="88"/>
    </row>
    <row r="173">
      <c r="A173" s="121" t="s">
        <v>2856</v>
      </c>
      <c r="B173" s="12" t="s">
        <v>2857</v>
      </c>
      <c r="C173" s="12" t="s">
        <v>2842</v>
      </c>
      <c r="D173" s="20">
        <v>487.0</v>
      </c>
      <c r="E173" s="12">
        <v>109.6</v>
      </c>
      <c r="F173" s="12">
        <v>3.7</v>
      </c>
      <c r="G173" s="12"/>
      <c r="H173" s="12"/>
      <c r="I173" s="12">
        <v>96.0</v>
      </c>
      <c r="J173" s="12">
        <v>47.0</v>
      </c>
      <c r="K173" s="12"/>
      <c r="L173" s="12"/>
      <c r="M173" s="12"/>
      <c r="N173" s="12"/>
      <c r="O173" s="12"/>
      <c r="P173" s="12"/>
      <c r="Q173" s="12"/>
      <c r="R173" s="18"/>
      <c r="S173" s="18"/>
      <c r="T173" s="19" t="s">
        <v>2858</v>
      </c>
      <c r="U173" s="12"/>
      <c r="V173" s="12"/>
      <c r="W173" s="12"/>
      <c r="X173" s="16"/>
      <c r="Y173" s="11"/>
    </row>
    <row r="174">
      <c r="A174" s="121" t="s">
        <v>2856</v>
      </c>
      <c r="B174" s="24" t="s">
        <v>2859</v>
      </c>
      <c r="C174" s="24" t="s">
        <v>2838</v>
      </c>
      <c r="D174" s="89">
        <v>500.0</v>
      </c>
      <c r="E174" s="51">
        <v>109.6</v>
      </c>
      <c r="F174" s="24">
        <v>3.8</v>
      </c>
      <c r="G174" s="24">
        <v>37.0</v>
      </c>
      <c r="H174" s="24"/>
      <c r="I174" s="24"/>
      <c r="J174" s="24"/>
      <c r="K174" s="24"/>
      <c r="L174" s="24"/>
      <c r="M174" s="24">
        <v>55.0</v>
      </c>
      <c r="N174" s="24">
        <v>37.0</v>
      </c>
      <c r="O174" s="24"/>
      <c r="P174" s="24"/>
      <c r="Q174" s="24"/>
      <c r="R174" s="25"/>
      <c r="S174" s="25"/>
      <c r="T174" s="19" t="s">
        <v>2860</v>
      </c>
      <c r="U174" s="24"/>
      <c r="V174" s="24"/>
      <c r="W174" s="24"/>
      <c r="X174" s="12"/>
      <c r="Y174" s="11"/>
    </row>
    <row r="175">
      <c r="A175" s="121" t="s">
        <v>2856</v>
      </c>
      <c r="B175" s="12" t="s">
        <v>2861</v>
      </c>
      <c r="C175" s="12" t="s">
        <v>2847</v>
      </c>
      <c r="D175" s="20">
        <v>474.0</v>
      </c>
      <c r="E175" s="12">
        <v>109.6</v>
      </c>
      <c r="F175" s="12">
        <v>3.6</v>
      </c>
      <c r="G175" s="12">
        <v>42.0</v>
      </c>
      <c r="H175" s="12"/>
      <c r="I175" s="12"/>
      <c r="J175" s="12"/>
      <c r="K175" s="12"/>
      <c r="L175" s="12"/>
      <c r="M175" s="12"/>
      <c r="N175" s="12">
        <v>42.0</v>
      </c>
      <c r="O175" s="12"/>
      <c r="P175" s="12"/>
      <c r="Q175" s="12"/>
      <c r="R175" s="18"/>
      <c r="S175" s="18" t="s">
        <v>2862</v>
      </c>
      <c r="T175" s="19" t="s">
        <v>2863</v>
      </c>
      <c r="U175" s="12"/>
      <c r="V175" s="12"/>
      <c r="W175" s="12"/>
      <c r="X175" s="16"/>
      <c r="Y175" s="11"/>
    </row>
    <row r="176">
      <c r="A176" s="55"/>
      <c r="B176" s="24" t="s">
        <v>2864</v>
      </c>
      <c r="C176" s="24" t="s">
        <v>299</v>
      </c>
      <c r="D176" s="20">
        <v>456.0</v>
      </c>
      <c r="E176" s="24">
        <v>108.6</v>
      </c>
      <c r="F176" s="24">
        <v>3.5</v>
      </c>
      <c r="G176" s="24"/>
      <c r="H176" s="24"/>
      <c r="I176" s="24">
        <v>102.0</v>
      </c>
      <c r="J176" s="24">
        <v>30.0</v>
      </c>
      <c r="K176" s="24"/>
      <c r="L176" s="24"/>
      <c r="M176" s="24">
        <v>31.0</v>
      </c>
      <c r="N176" s="24"/>
      <c r="O176" s="24"/>
      <c r="P176" s="24"/>
      <c r="Q176" s="24"/>
      <c r="R176" s="25"/>
      <c r="S176" s="25"/>
      <c r="T176" s="19" t="s">
        <v>1615</v>
      </c>
      <c r="U176" s="24"/>
      <c r="V176" s="24"/>
      <c r="W176" s="24"/>
      <c r="X176" s="56"/>
      <c r="Y176" s="57"/>
    </row>
    <row r="177">
      <c r="A177" s="54"/>
      <c r="B177" s="24" t="s">
        <v>2865</v>
      </c>
      <c r="C177" s="24" t="s">
        <v>425</v>
      </c>
      <c r="D177" s="89">
        <v>443.0</v>
      </c>
      <c r="E177" s="51">
        <v>108.5</v>
      </c>
      <c r="F177" s="24">
        <v>3.4</v>
      </c>
      <c r="G177" s="24"/>
      <c r="H177" s="24"/>
      <c r="I177" s="24">
        <v>112.0</v>
      </c>
      <c r="J177" s="24">
        <v>30.0</v>
      </c>
      <c r="K177" s="24"/>
      <c r="L177" s="24"/>
      <c r="M177" s="24"/>
      <c r="N177" s="24"/>
      <c r="O177" s="24"/>
      <c r="P177" s="24"/>
      <c r="Q177" s="24"/>
      <c r="R177" s="25"/>
      <c r="S177" s="25"/>
      <c r="T177" s="19" t="s">
        <v>2866</v>
      </c>
      <c r="U177" s="24"/>
      <c r="V177" s="24"/>
      <c r="W177" s="24"/>
      <c r="X177" s="24"/>
      <c r="Y177" s="46"/>
    </row>
    <row r="178">
      <c r="A178" s="52"/>
      <c r="B178" s="24" t="s">
        <v>2867</v>
      </c>
      <c r="C178" s="24" t="s">
        <v>425</v>
      </c>
      <c r="D178" s="20">
        <v>430.0</v>
      </c>
      <c r="E178" s="24">
        <v>108.5</v>
      </c>
      <c r="F178" s="24">
        <v>3.3</v>
      </c>
      <c r="G178" s="24"/>
      <c r="H178" s="24"/>
      <c r="I178" s="24"/>
      <c r="J178" s="24"/>
      <c r="K178" s="24">
        <v>37.0</v>
      </c>
      <c r="L178" s="24"/>
      <c r="M178" s="24"/>
      <c r="N178" s="24">
        <v>50.0</v>
      </c>
      <c r="O178" s="24"/>
      <c r="P178" s="24"/>
      <c r="Q178" s="24"/>
      <c r="R178" s="25"/>
      <c r="S178" s="25" t="s">
        <v>2868</v>
      </c>
      <c r="T178" s="19" t="s">
        <v>2869</v>
      </c>
      <c r="U178" s="24"/>
      <c r="V178" s="24"/>
      <c r="W178" s="24"/>
      <c r="X178" s="27"/>
      <c r="Y178" s="53"/>
    </row>
    <row r="179">
      <c r="A179" s="55"/>
      <c r="B179" s="51" t="s">
        <v>2870</v>
      </c>
      <c r="C179" s="51" t="s">
        <v>425</v>
      </c>
      <c r="D179" s="86">
        <v>430.0</v>
      </c>
      <c r="E179" s="51">
        <v>108.5</v>
      </c>
      <c r="F179" s="51">
        <v>3.3</v>
      </c>
      <c r="G179" s="51"/>
      <c r="H179" s="51"/>
      <c r="I179" s="51"/>
      <c r="J179" s="51">
        <v>21.0</v>
      </c>
      <c r="K179" s="51"/>
      <c r="L179" s="51"/>
      <c r="M179" s="51">
        <v>46.0</v>
      </c>
      <c r="N179" s="51">
        <v>50.0</v>
      </c>
      <c r="O179" s="51"/>
      <c r="P179" s="51"/>
      <c r="Q179" s="51"/>
      <c r="R179" s="66"/>
      <c r="S179" s="66"/>
      <c r="T179" s="87" t="s">
        <v>2871</v>
      </c>
      <c r="U179" s="51"/>
      <c r="V179" s="51"/>
      <c r="W179" s="51"/>
      <c r="X179" s="69"/>
      <c r="Y179" s="70"/>
      <c r="Z179" s="88"/>
      <c r="AA179" s="88"/>
    </row>
    <row r="180">
      <c r="A180" s="65"/>
      <c r="B180" s="51" t="s">
        <v>2872</v>
      </c>
      <c r="C180" s="51" t="s">
        <v>96</v>
      </c>
      <c r="D180" s="86">
        <v>444.0</v>
      </c>
      <c r="E180" s="51">
        <v>105.6</v>
      </c>
      <c r="F180" s="51">
        <v>3.5</v>
      </c>
      <c r="G180" s="51"/>
      <c r="H180" s="51"/>
      <c r="I180" s="72"/>
      <c r="J180" s="72"/>
      <c r="K180" s="72"/>
      <c r="L180" s="72"/>
      <c r="M180" s="51"/>
      <c r="N180" s="72"/>
      <c r="O180" s="72"/>
      <c r="P180" s="72"/>
      <c r="Q180" s="72"/>
      <c r="R180" s="73"/>
      <c r="S180" s="66" t="s">
        <v>2873</v>
      </c>
      <c r="T180" s="87" t="s">
        <v>2874</v>
      </c>
      <c r="U180" s="72"/>
      <c r="V180" s="72"/>
      <c r="W180" s="72"/>
      <c r="X180" s="65"/>
      <c r="Y180" s="65"/>
      <c r="Z180" s="88"/>
      <c r="AA180" s="88"/>
    </row>
    <row r="181">
      <c r="A181" s="70"/>
      <c r="B181" s="51" t="s">
        <v>2875</v>
      </c>
      <c r="C181" s="51" t="s">
        <v>2876</v>
      </c>
      <c r="D181" s="86">
        <v>414.0</v>
      </c>
      <c r="E181" s="51">
        <v>93.2</v>
      </c>
      <c r="F181" s="51">
        <v>3.7</v>
      </c>
      <c r="G181" s="72"/>
      <c r="H181" s="72"/>
      <c r="I181" s="72"/>
      <c r="J181" s="51">
        <v>37.0</v>
      </c>
      <c r="K181" s="72"/>
      <c r="L181" s="72"/>
      <c r="M181" s="51">
        <v>34.0</v>
      </c>
      <c r="N181" s="72"/>
      <c r="O181" s="72"/>
      <c r="P181" s="72"/>
      <c r="Q181" s="72"/>
      <c r="R181" s="73"/>
      <c r="S181" s="66" t="s">
        <v>2877</v>
      </c>
      <c r="T181" s="87" t="s">
        <v>2878</v>
      </c>
      <c r="U181" s="72"/>
      <c r="V181" s="72"/>
      <c r="W181" s="72"/>
      <c r="X181" s="70"/>
      <c r="Y181" s="70"/>
      <c r="Z181" s="88"/>
      <c r="AA181" s="88"/>
    </row>
    <row r="182">
      <c r="A182" s="54"/>
      <c r="B182" s="58" t="s">
        <v>2879</v>
      </c>
      <c r="C182" s="24" t="s">
        <v>1317</v>
      </c>
      <c r="D182" s="89">
        <v>392.0</v>
      </c>
      <c r="E182" s="24">
        <v>93.3</v>
      </c>
      <c r="F182" s="24">
        <v>3.5</v>
      </c>
      <c r="G182" s="24"/>
      <c r="H182" s="24"/>
      <c r="I182" s="24"/>
      <c r="J182" s="24">
        <v>26.0</v>
      </c>
      <c r="K182" s="24"/>
      <c r="L182" s="24"/>
      <c r="M182" s="24">
        <v>45.0</v>
      </c>
      <c r="N182" s="24">
        <v>42.0</v>
      </c>
      <c r="O182" s="24"/>
      <c r="P182" s="24"/>
      <c r="Q182" s="24"/>
      <c r="R182" s="25"/>
      <c r="S182" s="25"/>
      <c r="T182" s="19" t="s">
        <v>2880</v>
      </c>
      <c r="U182" s="24"/>
      <c r="V182" s="24"/>
      <c r="W182" s="24"/>
      <c r="X182" s="24"/>
      <c r="Y182" s="46"/>
      <c r="Z182" s="29"/>
      <c r="AA182" s="29"/>
    </row>
    <row r="183">
      <c r="A183" s="52"/>
      <c r="B183" s="24" t="s">
        <v>2881</v>
      </c>
      <c r="C183" s="24" t="s">
        <v>2882</v>
      </c>
      <c r="D183" s="89">
        <v>392.0</v>
      </c>
      <c r="E183" s="24">
        <v>93.3</v>
      </c>
      <c r="F183" s="24">
        <v>3.5</v>
      </c>
      <c r="G183" s="24"/>
      <c r="H183" s="24"/>
      <c r="I183" s="24">
        <v>84.0</v>
      </c>
      <c r="J183" s="24"/>
      <c r="K183" s="24">
        <v>42.0</v>
      </c>
      <c r="L183" s="24"/>
      <c r="M183" s="24"/>
      <c r="N183" s="24"/>
      <c r="O183" s="24"/>
      <c r="P183" s="24"/>
      <c r="Q183" s="24"/>
      <c r="R183" s="25"/>
      <c r="S183" s="25"/>
      <c r="T183" s="19" t="s">
        <v>2883</v>
      </c>
      <c r="U183" s="24"/>
      <c r="V183" s="24"/>
      <c r="W183" s="24"/>
      <c r="X183" s="27"/>
      <c r="Y183" s="53"/>
    </row>
    <row r="184">
      <c r="A184" s="10"/>
      <c r="B184" s="91" t="s">
        <v>2884</v>
      </c>
      <c r="C184" s="91" t="s">
        <v>2885</v>
      </c>
      <c r="D184" s="92">
        <v>392.0</v>
      </c>
      <c r="E184" s="91">
        <v>93.3</v>
      </c>
      <c r="F184" s="91">
        <v>3.5</v>
      </c>
      <c r="G184" s="91"/>
      <c r="H184" s="91"/>
      <c r="I184" s="91">
        <v>84.0</v>
      </c>
      <c r="J184" s="88"/>
      <c r="K184" s="91">
        <v>42.0</v>
      </c>
      <c r="L184" s="88"/>
      <c r="M184" s="91"/>
      <c r="N184" s="88"/>
      <c r="O184" s="88"/>
      <c r="P184" s="88"/>
      <c r="Q184" s="88"/>
      <c r="R184" s="93"/>
      <c r="S184" s="93"/>
      <c r="T184" s="94" t="s">
        <v>2886</v>
      </c>
      <c r="U184" s="63"/>
      <c r="V184" s="63"/>
      <c r="W184" s="63"/>
      <c r="X184" s="63"/>
      <c r="Y184" s="65"/>
      <c r="Z184" s="63"/>
      <c r="AA184" s="63"/>
    </row>
    <row r="185">
      <c r="A185" s="65"/>
      <c r="B185" s="51" t="s">
        <v>2887</v>
      </c>
      <c r="C185" s="51" t="s">
        <v>130</v>
      </c>
      <c r="D185" s="86">
        <v>392.0</v>
      </c>
      <c r="E185" s="51">
        <v>93.3</v>
      </c>
      <c r="F185" s="51">
        <v>3.5</v>
      </c>
      <c r="G185" s="51">
        <v>35.0</v>
      </c>
      <c r="H185" s="51"/>
      <c r="I185" s="51">
        <v>62.0</v>
      </c>
      <c r="J185" s="72"/>
      <c r="K185" s="51">
        <v>24.0</v>
      </c>
      <c r="L185" s="72"/>
      <c r="M185" s="51">
        <v>30.0</v>
      </c>
      <c r="N185" s="72"/>
      <c r="O185" s="72"/>
      <c r="P185" s="72"/>
      <c r="Q185" s="72"/>
      <c r="R185" s="73"/>
      <c r="S185" s="73"/>
      <c r="T185" s="87" t="s">
        <v>1600</v>
      </c>
      <c r="U185" s="72"/>
      <c r="V185" s="72"/>
      <c r="W185" s="72"/>
      <c r="X185" s="65"/>
      <c r="Y185" s="65"/>
      <c r="Z185" s="88"/>
      <c r="AA185" s="88"/>
    </row>
    <row r="186">
      <c r="A186" s="54"/>
      <c r="B186" s="51" t="s">
        <v>2888</v>
      </c>
      <c r="C186" s="51" t="s">
        <v>183</v>
      </c>
      <c r="D186" s="86">
        <v>392.0</v>
      </c>
      <c r="E186" s="51">
        <v>93.3</v>
      </c>
      <c r="F186" s="51">
        <v>3.5</v>
      </c>
      <c r="G186" s="72"/>
      <c r="H186" s="72"/>
      <c r="I186" s="72"/>
      <c r="J186" s="72"/>
      <c r="K186" s="72"/>
      <c r="L186" s="72"/>
      <c r="M186" s="51">
        <v>28.0</v>
      </c>
      <c r="N186" s="51">
        <v>26.0</v>
      </c>
      <c r="O186" s="72"/>
      <c r="P186" s="72"/>
      <c r="Q186" s="72"/>
      <c r="R186" s="73"/>
      <c r="S186" s="66" t="s">
        <v>2889</v>
      </c>
      <c r="T186" s="87" t="s">
        <v>2890</v>
      </c>
      <c r="U186" s="72"/>
      <c r="V186" s="72"/>
      <c r="W186" s="72"/>
      <c r="X186" s="65"/>
      <c r="Y186" s="65"/>
      <c r="Z186" s="88"/>
      <c r="AA186" s="88"/>
    </row>
    <row r="187">
      <c r="A187" s="65"/>
      <c r="B187" s="51" t="s">
        <v>2891</v>
      </c>
      <c r="C187" s="51" t="s">
        <v>445</v>
      </c>
      <c r="D187" s="86">
        <v>418.0</v>
      </c>
      <c r="E187" s="51">
        <v>90.3</v>
      </c>
      <c r="F187" s="51">
        <v>3.7</v>
      </c>
      <c r="G187" s="72"/>
      <c r="H187" s="72"/>
      <c r="I187" s="72"/>
      <c r="J187" s="72"/>
      <c r="K187" s="72"/>
      <c r="L187" s="72"/>
      <c r="M187" s="51">
        <v>50.0</v>
      </c>
      <c r="N187" s="51">
        <v>31.0</v>
      </c>
      <c r="O187" s="72"/>
      <c r="P187" s="72"/>
      <c r="Q187" s="72"/>
      <c r="R187" s="73"/>
      <c r="S187" s="66" t="s">
        <v>2892</v>
      </c>
      <c r="T187" s="87" t="s">
        <v>2893</v>
      </c>
      <c r="U187" s="72"/>
      <c r="V187" s="72"/>
      <c r="W187" s="72"/>
      <c r="X187" s="65"/>
      <c r="Y187" s="65"/>
      <c r="Z187" s="88"/>
      <c r="AA187" s="88"/>
    </row>
    <row r="188">
      <c r="A188" s="65"/>
      <c r="B188" s="72"/>
      <c r="C188" s="72"/>
      <c r="D188" s="95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3"/>
      <c r="S188" s="73"/>
      <c r="T188" s="96"/>
      <c r="U188" s="72"/>
      <c r="V188" s="72"/>
      <c r="W188" s="72"/>
      <c r="X188" s="65"/>
      <c r="Y188" s="65"/>
      <c r="Z188" s="88"/>
      <c r="AA188" s="88"/>
    </row>
    <row r="189">
      <c r="A189" s="65"/>
      <c r="B189" s="72"/>
      <c r="C189" s="72"/>
      <c r="D189" s="95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3"/>
      <c r="S189" s="73"/>
      <c r="T189" s="96"/>
      <c r="U189" s="72"/>
      <c r="V189" s="72"/>
      <c r="W189" s="72"/>
      <c r="X189" s="65"/>
      <c r="Y189" s="65"/>
      <c r="Z189" s="88"/>
      <c r="AA189" s="88"/>
    </row>
    <row r="190">
      <c r="A190" s="5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3"/>
      <c r="S190" s="73"/>
      <c r="T190" s="96"/>
      <c r="U190" s="72"/>
      <c r="V190" s="72"/>
      <c r="W190" s="72"/>
      <c r="X190" s="68"/>
      <c r="Y190" s="68"/>
      <c r="Z190" s="88"/>
      <c r="AA190" s="88"/>
    </row>
    <row r="191">
      <c r="A191" s="55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3"/>
      <c r="S191" s="73"/>
      <c r="T191" s="96"/>
      <c r="U191" s="72"/>
      <c r="V191" s="72"/>
      <c r="W191" s="72"/>
      <c r="X191" s="70"/>
      <c r="Y191" s="70"/>
      <c r="Z191" s="88"/>
      <c r="AA191" s="88"/>
    </row>
    <row r="192">
      <c r="A192" s="54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3"/>
      <c r="S192" s="72"/>
      <c r="T192" s="96"/>
      <c r="U192" s="72"/>
      <c r="V192" s="72"/>
      <c r="W192" s="72"/>
      <c r="X192" s="65"/>
      <c r="Y192" s="65"/>
      <c r="Z192" s="88"/>
      <c r="AA192" s="88"/>
    </row>
    <row r="193">
      <c r="A193" s="54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3"/>
      <c r="S193" s="72"/>
      <c r="T193" s="96"/>
      <c r="U193" s="72"/>
      <c r="V193" s="72"/>
      <c r="W193" s="72"/>
      <c r="X193" s="65"/>
      <c r="Y193" s="65"/>
      <c r="Z193" s="88"/>
      <c r="AA193" s="88"/>
    </row>
    <row r="194">
      <c r="A194" s="54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3"/>
      <c r="S194" s="72"/>
      <c r="T194" s="72"/>
      <c r="U194" s="72"/>
      <c r="V194" s="72"/>
      <c r="W194" s="72"/>
      <c r="X194" s="65"/>
      <c r="Y194" s="65"/>
      <c r="Z194" s="88"/>
      <c r="AA194" s="88"/>
    </row>
    <row r="195">
      <c r="A195" s="55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3"/>
      <c r="S195" s="72"/>
      <c r="T195" s="72"/>
      <c r="U195" s="72"/>
      <c r="V195" s="72"/>
      <c r="W195" s="72"/>
      <c r="X195" s="70"/>
      <c r="Y195" s="70"/>
      <c r="Z195" s="88"/>
      <c r="AA195" s="88"/>
    </row>
    <row r="196">
      <c r="A196" s="54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3"/>
      <c r="S196" s="72"/>
      <c r="T196" s="72"/>
      <c r="U196" s="72"/>
      <c r="V196" s="72"/>
      <c r="W196" s="72"/>
      <c r="X196" s="65"/>
      <c r="Y196" s="65"/>
      <c r="Z196" s="88"/>
      <c r="AA196" s="88"/>
    </row>
    <row r="197">
      <c r="A197" s="54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6"/>
      <c r="S197" s="75"/>
      <c r="T197" s="75"/>
      <c r="U197" s="75"/>
      <c r="V197" s="75"/>
      <c r="W197" s="75"/>
      <c r="X197" s="65"/>
      <c r="Y197" s="65"/>
      <c r="Z197" s="88"/>
      <c r="AA197" s="88"/>
    </row>
    <row r="198">
      <c r="A198" s="54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6"/>
      <c r="S198" s="75"/>
      <c r="T198" s="75"/>
      <c r="U198" s="75"/>
      <c r="V198" s="75"/>
      <c r="W198" s="75"/>
      <c r="X198" s="65"/>
      <c r="Y198" s="65"/>
      <c r="Z198" s="88"/>
      <c r="AA198" s="88"/>
    </row>
    <row r="199">
      <c r="A199" s="10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6"/>
      <c r="S199" s="75"/>
      <c r="T199" s="75"/>
      <c r="U199" s="75"/>
      <c r="V199" s="75"/>
      <c r="W199" s="75"/>
      <c r="X199" s="65"/>
      <c r="Y199" s="65"/>
      <c r="Z199" s="88"/>
      <c r="AA199" s="88"/>
    </row>
    <row r="200">
      <c r="A200" s="11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77"/>
      <c r="S200" s="45"/>
      <c r="T200" s="45"/>
      <c r="U200" s="45"/>
      <c r="V200" s="45"/>
      <c r="W200" s="45"/>
      <c r="X200" s="11"/>
      <c r="Y200" s="11"/>
      <c r="Z200" s="29"/>
      <c r="AA200" s="29"/>
    </row>
    <row r="201">
      <c r="A201" s="5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77"/>
      <c r="S201" s="45"/>
      <c r="T201" s="45"/>
      <c r="U201" s="45"/>
      <c r="V201" s="45"/>
      <c r="W201" s="45"/>
      <c r="X201" s="57"/>
      <c r="Y201" s="57"/>
      <c r="Z201" s="29"/>
      <c r="AA201" s="29"/>
    </row>
    <row r="202">
      <c r="A202" s="5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77"/>
      <c r="S202" s="45"/>
      <c r="T202" s="45"/>
      <c r="U202" s="45"/>
      <c r="V202" s="45"/>
      <c r="W202" s="45"/>
      <c r="X202" s="57"/>
      <c r="Y202" s="57"/>
      <c r="Z202" s="29"/>
      <c r="AA202" s="29"/>
    </row>
    <row r="203">
      <c r="A203" s="54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77"/>
      <c r="S203" s="45"/>
      <c r="T203" s="45"/>
      <c r="U203" s="45"/>
      <c r="V203" s="45"/>
      <c r="W203" s="45"/>
      <c r="X203" s="11"/>
      <c r="Y203" s="11"/>
      <c r="Z203" s="29"/>
      <c r="AA203" s="29"/>
    </row>
    <row r="204">
      <c r="A204" s="54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77"/>
      <c r="S204" s="45"/>
      <c r="T204" s="45"/>
      <c r="U204" s="45"/>
      <c r="V204" s="45"/>
      <c r="W204" s="45"/>
      <c r="X204" s="11"/>
      <c r="Y204" s="11"/>
      <c r="Z204" s="29"/>
      <c r="AA204" s="29"/>
    </row>
    <row r="205">
      <c r="A205" s="54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77"/>
      <c r="S205" s="45"/>
      <c r="T205" s="45"/>
      <c r="U205" s="45"/>
      <c r="V205" s="45"/>
      <c r="W205" s="45"/>
      <c r="X205" s="11"/>
      <c r="Y205" s="11"/>
      <c r="Z205" s="29"/>
      <c r="AA205" s="29"/>
    </row>
    <row r="206">
      <c r="A206" s="54"/>
      <c r="B206" s="11"/>
      <c r="C206" s="11"/>
      <c r="D206" s="11"/>
      <c r="E206" s="11"/>
      <c r="F206" s="11"/>
      <c r="G206" s="45"/>
      <c r="H206" s="45"/>
      <c r="I206" s="11"/>
      <c r="J206" s="11"/>
      <c r="K206" s="11"/>
      <c r="L206" s="11"/>
      <c r="M206" s="11"/>
      <c r="N206" s="11"/>
      <c r="O206" s="11"/>
      <c r="P206" s="11"/>
      <c r="Q206" s="11"/>
      <c r="R206" s="13"/>
      <c r="S206" s="11"/>
      <c r="T206" s="11"/>
      <c r="U206" s="11"/>
      <c r="V206" s="11"/>
      <c r="W206" s="11"/>
      <c r="X206" s="11"/>
      <c r="Y206" s="11"/>
      <c r="Z206" s="29"/>
      <c r="AA206" s="29"/>
    </row>
    <row r="207">
      <c r="A207" s="54"/>
      <c r="B207" s="11"/>
      <c r="C207" s="11"/>
      <c r="D207" s="11"/>
      <c r="E207" s="11"/>
      <c r="F207" s="11"/>
      <c r="G207" s="45"/>
      <c r="H207" s="45"/>
      <c r="I207" s="11"/>
      <c r="J207" s="11"/>
      <c r="K207" s="11"/>
      <c r="L207" s="11"/>
      <c r="M207" s="11"/>
      <c r="N207" s="11"/>
      <c r="O207" s="11"/>
      <c r="P207" s="11"/>
      <c r="Q207" s="11"/>
      <c r="R207" s="13"/>
      <c r="S207" s="11"/>
      <c r="T207" s="11"/>
      <c r="U207" s="11"/>
      <c r="V207" s="11"/>
      <c r="W207" s="11"/>
      <c r="X207" s="11"/>
      <c r="Y207" s="11"/>
      <c r="Z207" s="29"/>
      <c r="AA207" s="29"/>
    </row>
    <row r="208">
      <c r="A208" s="54"/>
      <c r="B208" s="11"/>
      <c r="C208" s="11"/>
      <c r="D208" s="11"/>
      <c r="E208" s="11"/>
      <c r="F208" s="11"/>
      <c r="G208" s="45"/>
      <c r="H208" s="45"/>
      <c r="I208" s="11"/>
      <c r="J208" s="11"/>
      <c r="K208" s="11"/>
      <c r="L208" s="11"/>
      <c r="M208" s="11"/>
      <c r="N208" s="11"/>
      <c r="O208" s="11"/>
      <c r="P208" s="11"/>
      <c r="Q208" s="11"/>
      <c r="R208" s="13"/>
      <c r="S208" s="11"/>
      <c r="T208" s="11"/>
      <c r="U208" s="11"/>
      <c r="V208" s="11"/>
      <c r="W208" s="11"/>
      <c r="X208" s="11"/>
      <c r="Y208" s="11"/>
      <c r="Z208" s="29"/>
      <c r="AA208" s="29"/>
    </row>
    <row r="209">
      <c r="A209" s="54"/>
      <c r="B209" s="11"/>
      <c r="C209" s="11"/>
      <c r="D209" s="11"/>
      <c r="E209" s="11"/>
      <c r="F209" s="11"/>
      <c r="G209" s="45"/>
      <c r="H209" s="45"/>
      <c r="I209" s="11"/>
      <c r="J209" s="11"/>
      <c r="K209" s="11"/>
      <c r="L209" s="11"/>
      <c r="M209" s="11"/>
      <c r="N209" s="11"/>
      <c r="O209" s="11"/>
      <c r="P209" s="11"/>
      <c r="Q209" s="11"/>
      <c r="R209" s="13"/>
      <c r="S209" s="11"/>
      <c r="T209" s="11"/>
      <c r="U209" s="11"/>
      <c r="V209" s="11"/>
      <c r="W209" s="11"/>
      <c r="X209" s="11"/>
      <c r="Y209" s="11"/>
      <c r="Z209" s="29"/>
      <c r="AA209" s="29"/>
    </row>
    <row r="210">
      <c r="A210" s="54"/>
      <c r="B210" s="11"/>
      <c r="C210" s="11"/>
      <c r="D210" s="11"/>
      <c r="E210" s="11"/>
      <c r="F210" s="11"/>
      <c r="G210" s="45"/>
      <c r="H210" s="45"/>
      <c r="I210" s="11"/>
      <c r="J210" s="11"/>
      <c r="K210" s="11"/>
      <c r="L210" s="11"/>
      <c r="M210" s="11"/>
      <c r="N210" s="11"/>
      <c r="O210" s="11"/>
      <c r="P210" s="11"/>
      <c r="Q210" s="11"/>
      <c r="R210" s="13"/>
      <c r="S210" s="11"/>
      <c r="T210" s="11"/>
      <c r="U210" s="11"/>
      <c r="V210" s="11"/>
      <c r="W210" s="11"/>
      <c r="X210" s="11"/>
      <c r="Y210" s="11"/>
      <c r="Z210" s="29"/>
      <c r="AA210" s="29"/>
    </row>
    <row r="211">
      <c r="A211" s="54"/>
      <c r="B211" s="11"/>
      <c r="C211" s="11"/>
      <c r="D211" s="11"/>
      <c r="E211" s="11"/>
      <c r="F211" s="11"/>
      <c r="G211" s="45"/>
      <c r="H211" s="45"/>
      <c r="I211" s="11"/>
      <c r="J211" s="11"/>
      <c r="K211" s="11"/>
      <c r="L211" s="11"/>
      <c r="M211" s="11"/>
      <c r="N211" s="11"/>
      <c r="O211" s="11"/>
      <c r="P211" s="11"/>
      <c r="Q211" s="11"/>
      <c r="R211" s="13"/>
      <c r="S211" s="11"/>
      <c r="T211" s="11"/>
      <c r="U211" s="11"/>
      <c r="V211" s="11"/>
      <c r="W211" s="11"/>
      <c r="X211" s="11"/>
      <c r="Y211" s="11"/>
      <c r="Z211" s="29"/>
      <c r="AA211" s="29"/>
    </row>
    <row r="212">
      <c r="A212" s="54"/>
      <c r="B212" s="11"/>
      <c r="C212" s="11"/>
      <c r="D212" s="11"/>
      <c r="E212" s="11"/>
      <c r="F212" s="11"/>
      <c r="G212" s="45"/>
      <c r="H212" s="45"/>
      <c r="I212" s="11"/>
      <c r="J212" s="11"/>
      <c r="K212" s="11"/>
      <c r="L212" s="11"/>
      <c r="M212" s="11"/>
      <c r="N212" s="11"/>
      <c r="O212" s="11"/>
      <c r="P212" s="11"/>
      <c r="Q212" s="11"/>
      <c r="R212" s="13"/>
      <c r="S212" s="11"/>
      <c r="T212" s="11"/>
      <c r="U212" s="11"/>
      <c r="V212" s="11"/>
      <c r="W212" s="11"/>
      <c r="X212" s="11"/>
      <c r="Y212" s="11"/>
      <c r="Z212" s="29"/>
      <c r="AA212" s="29"/>
    </row>
    <row r="213">
      <c r="A213" s="54"/>
      <c r="B213" s="11"/>
      <c r="C213" s="11"/>
      <c r="D213" s="11"/>
      <c r="E213" s="11"/>
      <c r="F213" s="11"/>
      <c r="G213" s="45"/>
      <c r="H213" s="45"/>
      <c r="I213" s="11"/>
      <c r="J213" s="11"/>
      <c r="K213" s="11"/>
      <c r="L213" s="11"/>
      <c r="M213" s="11"/>
      <c r="N213" s="11"/>
      <c r="O213" s="11"/>
      <c r="P213" s="11"/>
      <c r="Q213" s="11"/>
      <c r="R213" s="13"/>
      <c r="S213" s="11"/>
      <c r="T213" s="11"/>
      <c r="U213" s="11"/>
      <c r="V213" s="11"/>
      <c r="W213" s="11"/>
      <c r="X213" s="11"/>
      <c r="Y213" s="11"/>
      <c r="Z213" s="29"/>
      <c r="AA213" s="29"/>
    </row>
    <row r="214">
      <c r="A214" s="54"/>
      <c r="B214" s="11"/>
      <c r="C214" s="11"/>
      <c r="D214" s="11"/>
      <c r="E214" s="11"/>
      <c r="F214" s="11"/>
      <c r="G214" s="45"/>
      <c r="H214" s="45"/>
      <c r="I214" s="11"/>
      <c r="J214" s="11"/>
      <c r="K214" s="11"/>
      <c r="L214" s="11"/>
      <c r="M214" s="11"/>
      <c r="N214" s="11"/>
      <c r="O214" s="11"/>
      <c r="P214" s="11"/>
      <c r="Q214" s="11"/>
      <c r="R214" s="13"/>
      <c r="S214" s="11"/>
      <c r="T214" s="11"/>
      <c r="U214" s="11"/>
      <c r="V214" s="11"/>
      <c r="W214" s="11"/>
      <c r="X214" s="11"/>
      <c r="Y214" s="11"/>
      <c r="Z214" s="29"/>
      <c r="AA214" s="29"/>
    </row>
    <row r="215">
      <c r="A215" s="54"/>
      <c r="B215" s="11"/>
      <c r="C215" s="11"/>
      <c r="D215" s="11"/>
      <c r="E215" s="11"/>
      <c r="F215" s="11"/>
      <c r="G215" s="46"/>
      <c r="H215" s="46"/>
      <c r="I215" s="11"/>
      <c r="J215" s="11"/>
      <c r="K215" s="11"/>
      <c r="L215" s="11"/>
      <c r="M215" s="11"/>
      <c r="N215" s="11"/>
      <c r="O215" s="11"/>
      <c r="P215" s="11"/>
      <c r="Q215" s="11"/>
      <c r="R215" s="13"/>
      <c r="S215" s="11"/>
      <c r="T215" s="11"/>
      <c r="U215" s="11"/>
      <c r="V215" s="11"/>
      <c r="W215" s="11"/>
      <c r="X215" s="11"/>
      <c r="Y215" s="11"/>
      <c r="Z215" s="29"/>
      <c r="AA215" s="29"/>
    </row>
    <row r="216">
      <c r="A216" s="54"/>
      <c r="B216" s="11"/>
      <c r="C216" s="11"/>
      <c r="D216" s="11"/>
      <c r="E216" s="11"/>
      <c r="F216" s="11"/>
      <c r="G216" s="46"/>
      <c r="H216" s="46"/>
      <c r="I216" s="11"/>
      <c r="J216" s="11"/>
      <c r="K216" s="11"/>
      <c r="L216" s="11"/>
      <c r="M216" s="11"/>
      <c r="N216" s="11"/>
      <c r="O216" s="11"/>
      <c r="P216" s="11"/>
      <c r="Q216" s="11"/>
      <c r="R216" s="13"/>
      <c r="S216" s="11"/>
      <c r="T216" s="11"/>
      <c r="U216" s="11"/>
      <c r="V216" s="11"/>
      <c r="W216" s="11"/>
      <c r="X216" s="11"/>
      <c r="Y216" s="11"/>
      <c r="Z216" s="29"/>
      <c r="AA216" s="29"/>
    </row>
    <row r="217">
      <c r="A217" s="54"/>
      <c r="B217" s="11"/>
      <c r="C217" s="11"/>
      <c r="D217" s="11"/>
      <c r="E217" s="11"/>
      <c r="F217" s="11"/>
      <c r="G217" s="46"/>
      <c r="H217" s="46"/>
      <c r="I217" s="11"/>
      <c r="J217" s="11"/>
      <c r="K217" s="11"/>
      <c r="L217" s="11"/>
      <c r="M217" s="11"/>
      <c r="N217" s="11"/>
      <c r="O217" s="11"/>
      <c r="P217" s="11"/>
      <c r="Q217" s="11"/>
      <c r="R217" s="13"/>
      <c r="S217" s="11"/>
      <c r="T217" s="11"/>
      <c r="U217" s="11"/>
      <c r="V217" s="11"/>
      <c r="W217" s="11"/>
      <c r="X217" s="11"/>
      <c r="Y217" s="11"/>
      <c r="Z217" s="29"/>
      <c r="AA217" s="29"/>
    </row>
    <row r="218">
      <c r="A218" s="54"/>
      <c r="B218" s="11"/>
      <c r="C218" s="11"/>
      <c r="D218" s="11"/>
      <c r="E218" s="11"/>
      <c r="F218" s="11"/>
      <c r="G218" s="24"/>
      <c r="H218" s="24"/>
      <c r="I218" s="11"/>
      <c r="J218" s="11"/>
      <c r="K218" s="11"/>
      <c r="L218" s="11"/>
      <c r="M218" s="11"/>
      <c r="N218" s="11"/>
      <c r="O218" s="11"/>
      <c r="P218" s="11"/>
      <c r="Q218" s="11"/>
      <c r="R218" s="13"/>
      <c r="S218" s="11"/>
      <c r="T218" s="11"/>
      <c r="U218" s="11"/>
      <c r="V218" s="11"/>
      <c r="W218" s="11"/>
      <c r="X218" s="11"/>
      <c r="Y218" s="11"/>
      <c r="Z218" s="29"/>
      <c r="AA218" s="29"/>
    </row>
    <row r="219">
      <c r="A219" s="54"/>
      <c r="B219" s="11"/>
      <c r="C219" s="11"/>
      <c r="D219" s="11"/>
      <c r="E219" s="11"/>
      <c r="F219" s="11"/>
      <c r="G219" s="24"/>
      <c r="H219" s="24"/>
      <c r="I219" s="11"/>
      <c r="J219" s="11"/>
      <c r="K219" s="11"/>
      <c r="L219" s="11"/>
      <c r="M219" s="11"/>
      <c r="N219" s="11"/>
      <c r="O219" s="11"/>
      <c r="P219" s="11"/>
      <c r="Q219" s="11"/>
      <c r="R219" s="13"/>
      <c r="S219" s="11"/>
      <c r="T219" s="11"/>
      <c r="U219" s="11"/>
      <c r="V219" s="11"/>
      <c r="W219" s="11"/>
      <c r="X219" s="11"/>
      <c r="Y219" s="11"/>
      <c r="Z219" s="29"/>
      <c r="AA219" s="29"/>
    </row>
    <row r="220">
      <c r="A220" s="54"/>
      <c r="B220" s="11"/>
      <c r="C220" s="11"/>
      <c r="D220" s="11"/>
      <c r="E220" s="11"/>
      <c r="F220" s="11"/>
      <c r="G220" s="24"/>
      <c r="H220" s="24"/>
      <c r="I220" s="11"/>
      <c r="J220" s="11"/>
      <c r="K220" s="11"/>
      <c r="L220" s="11"/>
      <c r="M220" s="11"/>
      <c r="N220" s="11"/>
      <c r="O220" s="11"/>
      <c r="P220" s="11"/>
      <c r="Q220" s="11"/>
      <c r="R220" s="13"/>
      <c r="S220" s="11"/>
      <c r="T220" s="11"/>
      <c r="U220" s="11"/>
      <c r="V220" s="11"/>
      <c r="W220" s="11"/>
      <c r="X220" s="11"/>
      <c r="Y220" s="11"/>
      <c r="Z220" s="29"/>
      <c r="AA220" s="29"/>
    </row>
    <row r="221">
      <c r="A221" s="54"/>
      <c r="B221" s="11"/>
      <c r="C221" s="11"/>
      <c r="D221" s="11"/>
      <c r="E221" s="11"/>
      <c r="F221" s="11"/>
      <c r="G221" s="24"/>
      <c r="H221" s="24"/>
      <c r="I221" s="11"/>
      <c r="J221" s="11"/>
      <c r="K221" s="11"/>
      <c r="L221" s="11"/>
      <c r="M221" s="11"/>
      <c r="N221" s="11"/>
      <c r="O221" s="11"/>
      <c r="P221" s="11"/>
      <c r="Q221" s="11"/>
      <c r="R221" s="13"/>
      <c r="S221" s="11"/>
      <c r="T221" s="11"/>
      <c r="U221" s="11"/>
      <c r="V221" s="11"/>
      <c r="W221" s="11"/>
      <c r="X221" s="11"/>
      <c r="Y221" s="11"/>
      <c r="Z221" s="29"/>
      <c r="AA221" s="29"/>
    </row>
    <row r="222">
      <c r="A222" s="54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3"/>
      <c r="S222" s="11"/>
      <c r="T222" s="11"/>
      <c r="U222" s="11"/>
      <c r="V222" s="11"/>
      <c r="W222" s="11"/>
      <c r="X222" s="11"/>
      <c r="Y222" s="11"/>
      <c r="Z222" s="29"/>
      <c r="AA222" s="29"/>
    </row>
    <row r="223">
      <c r="A223" s="54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3"/>
      <c r="S223" s="11"/>
      <c r="T223" s="11"/>
      <c r="U223" s="11"/>
      <c r="V223" s="11"/>
      <c r="W223" s="11"/>
      <c r="X223" s="11"/>
      <c r="Y223" s="11"/>
      <c r="Z223" s="29"/>
      <c r="AA223" s="29"/>
    </row>
    <row r="224">
      <c r="A224" s="54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3"/>
      <c r="S224" s="11"/>
      <c r="T224" s="11"/>
      <c r="U224" s="11"/>
      <c r="V224" s="11"/>
      <c r="W224" s="11"/>
      <c r="X224" s="11"/>
      <c r="Y224" s="11"/>
      <c r="Z224" s="29"/>
      <c r="AA224" s="29"/>
    </row>
    <row r="225">
      <c r="A225" s="54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3"/>
      <c r="S225" s="11"/>
      <c r="T225" s="11"/>
      <c r="U225" s="11"/>
      <c r="V225" s="11"/>
      <c r="W225" s="11"/>
      <c r="X225" s="11"/>
      <c r="Y225" s="11"/>
      <c r="Z225" s="29"/>
      <c r="AA225" s="29"/>
    </row>
    <row r="226">
      <c r="A226" s="54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3"/>
      <c r="S226" s="11"/>
      <c r="T226" s="11"/>
      <c r="U226" s="11"/>
      <c r="V226" s="11"/>
      <c r="W226" s="11"/>
      <c r="X226" s="11"/>
      <c r="Y226" s="11"/>
      <c r="Z226" s="29"/>
      <c r="AA226" s="29"/>
    </row>
    <row r="227">
      <c r="A227" s="54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3"/>
      <c r="S227" s="11"/>
      <c r="T227" s="11"/>
      <c r="U227" s="11"/>
      <c r="V227" s="11"/>
      <c r="W227" s="11"/>
      <c r="X227" s="11"/>
      <c r="Y227" s="11"/>
      <c r="Z227" s="29"/>
      <c r="AA227" s="29"/>
    </row>
    <row r="228">
      <c r="A228" s="54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3"/>
      <c r="S228" s="11"/>
      <c r="T228" s="11"/>
      <c r="U228" s="11"/>
      <c r="V228" s="11"/>
      <c r="W228" s="11"/>
      <c r="X228" s="11"/>
      <c r="Y228" s="11"/>
      <c r="Z228" s="29"/>
      <c r="AA228" s="29"/>
    </row>
    <row r="229">
      <c r="A229" s="54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3"/>
      <c r="S229" s="11"/>
      <c r="T229" s="11"/>
      <c r="U229" s="11"/>
      <c r="V229" s="11"/>
      <c r="W229" s="11"/>
      <c r="X229" s="11"/>
      <c r="Y229" s="11"/>
      <c r="Z229" s="29"/>
      <c r="AA229" s="29"/>
    </row>
    <row r="230">
      <c r="A230" s="54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3"/>
      <c r="S230" s="11"/>
      <c r="T230" s="11"/>
      <c r="U230" s="11"/>
      <c r="V230" s="11"/>
      <c r="W230" s="11"/>
      <c r="X230" s="11"/>
      <c r="Y230" s="11"/>
      <c r="Z230" s="29"/>
      <c r="AA230" s="29"/>
    </row>
    <row r="231">
      <c r="A231" s="54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3"/>
      <c r="S231" s="11"/>
      <c r="T231" s="11"/>
      <c r="U231" s="11"/>
      <c r="V231" s="11"/>
      <c r="W231" s="11"/>
      <c r="X231" s="11"/>
      <c r="Y231" s="11"/>
      <c r="Z231" s="29"/>
      <c r="AA231" s="29"/>
    </row>
    <row r="232">
      <c r="A232" s="54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3"/>
      <c r="S232" s="11"/>
      <c r="T232" s="11"/>
      <c r="U232" s="11"/>
      <c r="V232" s="11"/>
      <c r="W232" s="11"/>
      <c r="X232" s="11"/>
      <c r="Y232" s="11"/>
      <c r="Z232" s="29"/>
      <c r="AA232" s="29"/>
    </row>
    <row r="233">
      <c r="A233" s="54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3"/>
      <c r="S233" s="11"/>
      <c r="T233" s="11"/>
      <c r="U233" s="11"/>
      <c r="V233" s="11"/>
      <c r="W233" s="11"/>
      <c r="X233" s="11"/>
      <c r="Y233" s="11"/>
      <c r="Z233" s="29"/>
      <c r="AA233" s="29"/>
    </row>
    <row r="234">
      <c r="A234" s="54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3"/>
      <c r="S234" s="11"/>
      <c r="T234" s="11"/>
      <c r="U234" s="11"/>
      <c r="V234" s="11"/>
      <c r="W234" s="11"/>
      <c r="X234" s="11"/>
      <c r="Y234" s="11"/>
      <c r="Z234" s="29"/>
      <c r="AA234" s="29"/>
    </row>
    <row r="235">
      <c r="A235" s="54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3"/>
      <c r="S235" s="11"/>
      <c r="T235" s="11"/>
      <c r="U235" s="11"/>
      <c r="V235" s="11"/>
      <c r="W235" s="11"/>
      <c r="X235" s="11"/>
      <c r="Y235" s="11"/>
      <c r="Z235" s="29"/>
      <c r="AA235" s="29"/>
    </row>
    <row r="236">
      <c r="A236" s="54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3"/>
      <c r="S236" s="11"/>
      <c r="T236" s="11"/>
      <c r="U236" s="11"/>
      <c r="V236" s="11"/>
      <c r="W236" s="11"/>
      <c r="X236" s="11"/>
      <c r="Y236" s="11"/>
      <c r="Z236" s="29"/>
      <c r="AA236" s="29"/>
    </row>
    <row r="237">
      <c r="A237" s="54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3"/>
      <c r="S237" s="11"/>
      <c r="T237" s="11"/>
      <c r="U237" s="11"/>
      <c r="V237" s="11"/>
      <c r="W237" s="11"/>
      <c r="X237" s="11"/>
      <c r="Y237" s="11"/>
      <c r="Z237" s="29"/>
      <c r="AA237" s="29"/>
    </row>
    <row r="238">
      <c r="A238" s="54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3"/>
      <c r="S238" s="11"/>
      <c r="T238" s="11"/>
      <c r="U238" s="11"/>
      <c r="V238" s="11"/>
      <c r="W238" s="11"/>
      <c r="X238" s="11"/>
      <c r="Y238" s="11"/>
      <c r="Z238" s="29"/>
      <c r="AA238" s="29"/>
    </row>
    <row r="239">
      <c r="A239" s="54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3"/>
      <c r="S239" s="11"/>
      <c r="T239" s="11"/>
      <c r="U239" s="11"/>
      <c r="V239" s="11"/>
      <c r="W239" s="11"/>
      <c r="X239" s="11"/>
      <c r="Y239" s="11"/>
      <c r="Z239" s="29"/>
      <c r="AA239" s="29"/>
    </row>
    <row r="240">
      <c r="A240" s="54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3"/>
      <c r="S240" s="11"/>
      <c r="T240" s="11"/>
      <c r="U240" s="11"/>
      <c r="V240" s="11"/>
      <c r="W240" s="11"/>
      <c r="X240" s="11"/>
      <c r="Y240" s="11"/>
      <c r="Z240" s="29"/>
      <c r="AA240" s="29"/>
    </row>
    <row r="241">
      <c r="A241" s="54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3"/>
      <c r="S241" s="11"/>
      <c r="T241" s="11"/>
      <c r="U241" s="11"/>
      <c r="V241" s="11"/>
      <c r="W241" s="11"/>
      <c r="X241" s="11"/>
      <c r="Y241" s="11"/>
      <c r="Z241" s="29"/>
      <c r="AA241" s="29"/>
    </row>
    <row r="242">
      <c r="A242" s="54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3"/>
      <c r="S242" s="11"/>
      <c r="T242" s="11"/>
      <c r="U242" s="11"/>
      <c r="V242" s="11"/>
      <c r="W242" s="11"/>
      <c r="X242" s="11"/>
      <c r="Y242" s="11"/>
      <c r="Z242" s="29"/>
      <c r="AA242" s="29"/>
    </row>
    <row r="243">
      <c r="A243" s="54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3"/>
      <c r="S243" s="11"/>
      <c r="T243" s="11"/>
      <c r="U243" s="11"/>
      <c r="V243" s="11"/>
      <c r="W243" s="11"/>
      <c r="X243" s="11"/>
      <c r="Y243" s="11"/>
      <c r="Z243" s="29"/>
      <c r="AA243" s="29"/>
    </row>
    <row r="244">
      <c r="A244" s="54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3"/>
      <c r="S244" s="11"/>
      <c r="T244" s="11"/>
      <c r="U244" s="11"/>
      <c r="V244" s="11"/>
      <c r="W244" s="11"/>
      <c r="X244" s="11"/>
      <c r="Y244" s="11"/>
      <c r="Z244" s="29"/>
      <c r="AA244" s="29"/>
    </row>
    <row r="245">
      <c r="A245" s="54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29"/>
      <c r="AA245" s="29"/>
    </row>
    <row r="246">
      <c r="A246" s="54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29"/>
      <c r="AA246" s="29"/>
    </row>
    <row r="247">
      <c r="A247" s="54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29"/>
      <c r="AA247" s="29"/>
    </row>
    <row r="248">
      <c r="A248" s="54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29"/>
      <c r="AA248" s="29"/>
    </row>
    <row r="249">
      <c r="A249" s="54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29"/>
      <c r="AA249" s="29"/>
    </row>
    <row r="250">
      <c r="A250" s="54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29"/>
      <c r="AA250" s="29"/>
    </row>
    <row r="251">
      <c r="A251" s="54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29"/>
      <c r="AA251" s="29"/>
    </row>
    <row r="252">
      <c r="A252" s="54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29"/>
      <c r="AA252" s="29"/>
    </row>
    <row r="253">
      <c r="A253" s="54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29"/>
      <c r="AA253" s="29"/>
    </row>
    <row r="254">
      <c r="A254" s="54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29"/>
      <c r="AA254" s="29"/>
    </row>
    <row r="255">
      <c r="A255" s="54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29"/>
      <c r="AA255" s="29"/>
    </row>
    <row r="256">
      <c r="A256" s="54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29"/>
      <c r="AA256" s="29"/>
    </row>
    <row r="257">
      <c r="A257" s="54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29"/>
      <c r="AA257" s="29"/>
    </row>
    <row r="258">
      <c r="A258" s="54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29"/>
      <c r="AA258" s="29"/>
    </row>
    <row r="259">
      <c r="A259" s="54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29"/>
      <c r="AA259" s="29"/>
    </row>
    <row r="260">
      <c r="A260" s="54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29"/>
      <c r="AA260" s="29"/>
    </row>
    <row r="261">
      <c r="A261" s="54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29"/>
      <c r="AA261" s="29"/>
    </row>
    <row r="262">
      <c r="A262" s="54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29"/>
      <c r="AA262" s="29"/>
    </row>
  </sheetData>
  <hyperlinks>
    <hyperlink r:id="rId2" ref="T5"/>
    <hyperlink r:id="rId3" ref="T6"/>
    <hyperlink r:id="rId4" ref="T7"/>
    <hyperlink r:id="rId5" ref="T8"/>
    <hyperlink r:id="rId6" ref="T9"/>
    <hyperlink r:id="rId7" ref="T10"/>
    <hyperlink r:id="rId8" ref="T11"/>
    <hyperlink r:id="rId9" ref="T12"/>
    <hyperlink r:id="rId10" ref="T13"/>
    <hyperlink r:id="rId11" ref="T14"/>
    <hyperlink r:id="rId12" ref="T15"/>
    <hyperlink r:id="rId13" ref="T16"/>
    <hyperlink r:id="rId14" ref="T17"/>
    <hyperlink r:id="rId15" ref="T19"/>
    <hyperlink r:id="rId16" ref="T20"/>
    <hyperlink r:id="rId17" ref="T21"/>
    <hyperlink r:id="rId18" ref="T22"/>
    <hyperlink r:id="rId19" ref="T23"/>
    <hyperlink r:id="rId20" ref="T24"/>
    <hyperlink r:id="rId21" ref="T25"/>
    <hyperlink r:id="rId22" ref="T26"/>
    <hyperlink r:id="rId23" ref="T27"/>
    <hyperlink r:id="rId24" ref="T28"/>
    <hyperlink r:id="rId25" ref="T29"/>
    <hyperlink r:id="rId26" ref="T30"/>
    <hyperlink r:id="rId27" ref="T32"/>
    <hyperlink r:id="rId28" ref="T33"/>
    <hyperlink r:id="rId29" ref="T34"/>
    <hyperlink r:id="rId30" ref="T35"/>
    <hyperlink r:id="rId31" ref="T36"/>
    <hyperlink r:id="rId32" ref="T37"/>
    <hyperlink r:id="rId33" ref="T38"/>
    <hyperlink r:id="rId34" ref="T39"/>
    <hyperlink r:id="rId35" ref="T40"/>
    <hyperlink r:id="rId36" ref="T41"/>
    <hyperlink r:id="rId37" ref="T42"/>
    <hyperlink r:id="rId38" ref="T43"/>
    <hyperlink r:id="rId39" ref="T44"/>
    <hyperlink r:id="rId40" ref="T45"/>
    <hyperlink r:id="rId41" ref="T47"/>
    <hyperlink r:id="rId42" ref="T48"/>
    <hyperlink r:id="rId43" ref="T49"/>
    <hyperlink r:id="rId44" ref="T50"/>
    <hyperlink r:id="rId45" ref="T51"/>
    <hyperlink r:id="rId46" ref="T52"/>
    <hyperlink r:id="rId47" ref="T53"/>
    <hyperlink r:id="rId48" ref="T54"/>
    <hyperlink r:id="rId49" ref="T55"/>
    <hyperlink r:id="rId50" ref="T56"/>
    <hyperlink r:id="rId51" ref="T57"/>
    <hyperlink r:id="rId52" ref="T58"/>
    <hyperlink r:id="rId53" ref="T60"/>
    <hyperlink r:id="rId54" ref="T61"/>
    <hyperlink r:id="rId55" ref="T62"/>
    <hyperlink r:id="rId56" ref="T63"/>
    <hyperlink r:id="rId57" ref="T64"/>
    <hyperlink r:id="rId58" ref="T65"/>
    <hyperlink r:id="rId59" ref="T66"/>
    <hyperlink r:id="rId60" ref="T67"/>
    <hyperlink r:id="rId61" ref="T68"/>
    <hyperlink r:id="rId62" ref="T70"/>
    <hyperlink r:id="rId63" ref="T71"/>
    <hyperlink r:id="rId64" ref="T72"/>
    <hyperlink r:id="rId65" ref="T73"/>
    <hyperlink r:id="rId66" ref="T74"/>
    <hyperlink r:id="rId67" ref="T75"/>
    <hyperlink r:id="rId68" ref="T76"/>
    <hyperlink r:id="rId69" ref="T77"/>
    <hyperlink r:id="rId70" ref="T79"/>
    <hyperlink r:id="rId71" ref="T80"/>
    <hyperlink r:id="rId72" ref="T81"/>
    <hyperlink r:id="rId73" ref="T82"/>
    <hyperlink r:id="rId74" ref="T83"/>
    <hyperlink r:id="rId75" ref="T84"/>
    <hyperlink r:id="rId76" ref="T85"/>
    <hyperlink r:id="rId77" ref="T86"/>
    <hyperlink r:id="rId78" ref="T87"/>
    <hyperlink r:id="rId79" ref="T88"/>
    <hyperlink r:id="rId80" ref="T89"/>
    <hyperlink r:id="rId81" ref="T91"/>
    <hyperlink r:id="rId82" ref="T92"/>
    <hyperlink r:id="rId83" ref="T93"/>
    <hyperlink r:id="rId84" ref="T94"/>
    <hyperlink r:id="rId85" ref="T95"/>
    <hyperlink r:id="rId86" ref="T96"/>
    <hyperlink r:id="rId87" ref="T97"/>
    <hyperlink r:id="rId88" ref="T98"/>
    <hyperlink r:id="rId89" ref="T99"/>
    <hyperlink r:id="rId90" ref="T100"/>
    <hyperlink r:id="rId91" ref="T102"/>
    <hyperlink r:id="rId92" ref="T103"/>
    <hyperlink r:id="rId93" ref="T104"/>
    <hyperlink r:id="rId94" ref="T105"/>
    <hyperlink r:id="rId95" ref="T106"/>
    <hyperlink r:id="rId96" ref="T107"/>
    <hyperlink r:id="rId97" ref="T108"/>
    <hyperlink r:id="rId98" ref="T109"/>
    <hyperlink r:id="rId99" ref="T110"/>
    <hyperlink r:id="rId100" ref="T111"/>
    <hyperlink r:id="rId101" ref="T112"/>
    <hyperlink r:id="rId102" ref="T113"/>
    <hyperlink r:id="rId103" ref="T114"/>
    <hyperlink r:id="rId104" ref="T115"/>
    <hyperlink r:id="rId105" ref="T116"/>
    <hyperlink r:id="rId106" ref="T117"/>
    <hyperlink r:id="rId107" ref="T119"/>
    <hyperlink r:id="rId108" ref="T120"/>
    <hyperlink r:id="rId109" ref="T121"/>
    <hyperlink r:id="rId110" ref="T122"/>
    <hyperlink r:id="rId111" ref="T123"/>
    <hyperlink r:id="rId112" ref="T124"/>
    <hyperlink r:id="rId113" ref="T125"/>
    <hyperlink r:id="rId114" ref="T126"/>
    <hyperlink r:id="rId115" ref="T128"/>
    <hyperlink r:id="rId116" ref="T129"/>
    <hyperlink r:id="rId117" ref="T130"/>
    <hyperlink r:id="rId118" ref="T131"/>
    <hyperlink r:id="rId119" ref="T132"/>
    <hyperlink r:id="rId120" ref="T133"/>
    <hyperlink r:id="rId121" ref="T134"/>
    <hyperlink r:id="rId122" ref="T135"/>
    <hyperlink r:id="rId123" ref="T136"/>
    <hyperlink r:id="rId124" ref="T137"/>
    <hyperlink r:id="rId125" ref="T138"/>
    <hyperlink r:id="rId126" ref="T139"/>
    <hyperlink r:id="rId127" ref="T140"/>
    <hyperlink r:id="rId128" ref="T141"/>
    <hyperlink r:id="rId129" ref="T142"/>
    <hyperlink r:id="rId130" ref="T143"/>
    <hyperlink r:id="rId131" ref="T144"/>
    <hyperlink r:id="rId132" ref="T145"/>
    <hyperlink r:id="rId133" ref="T146"/>
    <hyperlink r:id="rId134" ref="T148"/>
    <hyperlink r:id="rId135" ref="T149"/>
    <hyperlink r:id="rId136" ref="T150"/>
    <hyperlink r:id="rId137" ref="T151"/>
    <hyperlink r:id="rId138" ref="T152"/>
    <hyperlink r:id="rId139" ref="T153"/>
    <hyperlink r:id="rId140" ref="T154"/>
    <hyperlink r:id="rId141" ref="T155"/>
    <hyperlink r:id="rId142" ref="T156"/>
    <hyperlink r:id="rId143" ref="T157"/>
    <hyperlink r:id="rId144" ref="T159"/>
    <hyperlink r:id="rId145" ref="T160"/>
    <hyperlink r:id="rId146" ref="T161"/>
    <hyperlink r:id="rId147" ref="T162"/>
    <hyperlink r:id="rId148" ref="T163"/>
    <hyperlink r:id="rId149" ref="T167"/>
    <hyperlink r:id="rId150" location="created-by" ref="T168"/>
    <hyperlink r:id="rId151" ref="T169"/>
    <hyperlink r:id="rId152" ref="T170"/>
    <hyperlink r:id="rId153" ref="T171"/>
    <hyperlink r:id="rId154" ref="T172"/>
    <hyperlink r:id="rId155" ref="T173"/>
    <hyperlink r:id="rId156" location="reagent-for" ref="T174"/>
    <hyperlink r:id="rId157" ref="T175"/>
    <hyperlink r:id="rId158" ref="T176"/>
    <hyperlink r:id="rId159" ref="T177"/>
    <hyperlink r:id="rId160" ref="T178"/>
    <hyperlink r:id="rId161" ref="T179"/>
    <hyperlink r:id="rId162" ref="T180"/>
    <hyperlink r:id="rId163" ref="T181"/>
    <hyperlink r:id="rId164" ref="T182"/>
    <hyperlink r:id="rId165" ref="T183"/>
    <hyperlink r:id="rId166" ref="T184"/>
    <hyperlink r:id="rId167" ref="T185"/>
    <hyperlink r:id="rId168" ref="T186"/>
    <hyperlink r:id="rId169" ref="T187"/>
  </hyperlinks>
  <drawing r:id="rId170"/>
  <legacyDrawing r:id="rId17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F6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0"/>
    <col customWidth="1" min="2" max="2" width="36.86"/>
    <col customWidth="1" min="3" max="3" width="47.71"/>
    <col customWidth="1" min="4" max="4" width="14.29"/>
    <col customWidth="1" min="5" max="5" width="9.29"/>
    <col customWidth="1" min="6" max="6" width="6.57"/>
    <col customWidth="1" min="7" max="7" width="6.86"/>
    <col customWidth="1" min="8" max="8" width="6.43"/>
    <col customWidth="1" min="9" max="9" width="6.14"/>
    <col customWidth="1" min="10" max="10" width="7.0"/>
    <col customWidth="1" min="11" max="11" width="10.14"/>
    <col customWidth="1" min="12" max="12" width="10.71"/>
    <col customWidth="1" min="13" max="16" width="9.29"/>
    <col customWidth="1" min="17" max="17" width="16.0"/>
    <col customWidth="1" min="18" max="18" width="28.0"/>
    <col customWidth="1" min="19" max="19" width="56.0"/>
    <col customWidth="1" min="20" max="20" width="41.71"/>
    <col customWidth="1" min="21" max="21" width="25.14"/>
  </cols>
  <sheetData>
    <row r="1">
      <c r="A1" s="1" t="s">
        <v>0</v>
      </c>
      <c r="B1" s="2" t="s">
        <v>1</v>
      </c>
      <c r="C1" s="2" t="s">
        <v>2</v>
      </c>
      <c r="D1" s="3" t="s">
        <v>594</v>
      </c>
      <c r="E1" s="2" t="s">
        <v>4</v>
      </c>
      <c r="F1" s="3" t="s">
        <v>1072</v>
      </c>
      <c r="G1" s="3" t="s">
        <v>486</v>
      </c>
      <c r="H1" s="3" t="s">
        <v>946</v>
      </c>
      <c r="I1" s="3" t="s">
        <v>7</v>
      </c>
      <c r="J1" s="3" t="s">
        <v>8</v>
      </c>
      <c r="K1" s="3" t="s">
        <v>9</v>
      </c>
      <c r="L1" s="3" t="s">
        <v>489</v>
      </c>
      <c r="M1" s="4" t="s">
        <v>12</v>
      </c>
      <c r="N1" s="5" t="s">
        <v>13</v>
      </c>
      <c r="O1" s="6" t="s">
        <v>14</v>
      </c>
      <c r="P1" s="7" t="s">
        <v>15</v>
      </c>
      <c r="Q1" s="3" t="s">
        <v>16</v>
      </c>
      <c r="R1" s="3" t="s">
        <v>17</v>
      </c>
      <c r="S1" s="3" t="s">
        <v>18</v>
      </c>
      <c r="T1" s="8"/>
      <c r="U1" s="8"/>
      <c r="V1" s="3"/>
      <c r="W1" s="3"/>
      <c r="X1" s="9"/>
    </row>
    <row r="2">
      <c r="A2" s="78"/>
      <c r="B2" s="12"/>
      <c r="C2" s="12"/>
      <c r="D2" s="12" t="s">
        <v>2598</v>
      </c>
      <c r="E2" s="11"/>
      <c r="F2" s="11"/>
      <c r="G2" s="11"/>
      <c r="H2" s="11"/>
      <c r="I2" s="11"/>
      <c r="J2" s="11"/>
      <c r="K2" s="11"/>
      <c r="L2" s="11"/>
      <c r="M2" s="12"/>
      <c r="N2" s="12"/>
      <c r="O2" s="12"/>
      <c r="P2" s="12"/>
      <c r="Q2" s="13"/>
      <c r="R2" s="13"/>
      <c r="S2" s="11"/>
      <c r="T2" s="11"/>
      <c r="U2" s="11"/>
      <c r="V2" s="11"/>
      <c r="W2" s="11"/>
      <c r="X2" s="11"/>
    </row>
    <row r="3">
      <c r="A3" s="2"/>
      <c r="B3" s="11"/>
      <c r="C3" s="12"/>
      <c r="D3" s="12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3"/>
      <c r="R3" s="13"/>
      <c r="S3" s="11"/>
      <c r="T3" s="11"/>
      <c r="U3" s="11"/>
      <c r="V3" s="11"/>
      <c r="W3" s="11"/>
      <c r="X3" s="11"/>
    </row>
    <row r="4">
      <c r="A4" s="14" t="s">
        <v>26</v>
      </c>
      <c r="B4" s="15"/>
      <c r="C4" s="12"/>
      <c r="D4" s="12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3"/>
      <c r="R4" s="13"/>
      <c r="S4" s="11"/>
      <c r="T4" s="11"/>
      <c r="U4" s="11"/>
      <c r="V4" s="11"/>
      <c r="W4" s="11"/>
      <c r="X4" s="11"/>
    </row>
    <row r="5">
      <c r="A5" s="11"/>
      <c r="B5" s="12" t="s">
        <v>2570</v>
      </c>
      <c r="C5" s="16" t="s">
        <v>38</v>
      </c>
      <c r="D5" s="17">
        <f>ROUND((E5*0.05)+(F5*1)+(G5*0.69)+(H5*0.45)+(I5*0.85)+(J5*0.57)+(K5*1)+(L5*1)+(M5*25)+(N5*8)+(O5*8)+(P5*8), 2)</f>
        <v>127.7</v>
      </c>
      <c r="E5" s="12">
        <v>28.0</v>
      </c>
      <c r="F5" s="12">
        <v>48.0</v>
      </c>
      <c r="G5" s="12"/>
      <c r="H5" s="12"/>
      <c r="I5" s="12">
        <v>38.0</v>
      </c>
      <c r="J5" s="12"/>
      <c r="K5" s="12">
        <v>13.0</v>
      </c>
      <c r="L5" s="12"/>
      <c r="M5" s="12">
        <v>1.0</v>
      </c>
      <c r="N5" s="12"/>
      <c r="O5" s="12"/>
      <c r="P5" s="12">
        <v>1.0</v>
      </c>
      <c r="Q5" s="18" t="s">
        <v>1177</v>
      </c>
      <c r="R5" s="18" t="s">
        <v>553</v>
      </c>
      <c r="S5" s="19" t="s">
        <v>2571</v>
      </c>
      <c r="T5" s="11"/>
      <c r="U5" s="11"/>
      <c r="V5" s="11"/>
      <c r="W5" s="11"/>
      <c r="X5" s="11"/>
    </row>
    <row r="6">
      <c r="A6" s="21" t="s">
        <v>46</v>
      </c>
      <c r="B6" s="12" t="s">
        <v>504</v>
      </c>
      <c r="C6" s="12" t="s">
        <v>335</v>
      </c>
      <c r="D6" s="17" t="s">
        <v>2605</v>
      </c>
      <c r="E6" s="12">
        <v>30.0</v>
      </c>
      <c r="F6" s="12"/>
      <c r="G6" s="12"/>
      <c r="H6" s="12">
        <v>56.0</v>
      </c>
      <c r="I6" s="12">
        <v>22.0</v>
      </c>
      <c r="J6" s="12"/>
      <c r="K6" s="12">
        <v>18.0</v>
      </c>
      <c r="L6" s="12"/>
      <c r="M6" s="12">
        <v>1.0</v>
      </c>
      <c r="N6" s="12"/>
      <c r="O6" s="12"/>
      <c r="P6" s="12">
        <v>1.0</v>
      </c>
      <c r="Q6" s="18" t="s">
        <v>506</v>
      </c>
      <c r="R6" s="18" t="s">
        <v>67</v>
      </c>
      <c r="S6" s="19" t="s">
        <v>507</v>
      </c>
      <c r="T6" s="11"/>
      <c r="U6" s="11"/>
      <c r="V6" s="11"/>
      <c r="W6" s="11"/>
      <c r="X6" s="11"/>
    </row>
    <row r="7">
      <c r="A7" s="11"/>
      <c r="B7" s="12" t="s">
        <v>501</v>
      </c>
      <c r="C7" s="16" t="s">
        <v>502</v>
      </c>
      <c r="D7" s="17">
        <f t="shared" ref="D7:D12" si="1">ROUND((E7*0.05)+(F7*1)+(G7*0.69)+(H7*0.45)+(I7*0.85)+(J7*0.57)+(K7*1)+(L7*1)+(M7*25)+(N7*8)+(O7*8)+(P7*8), 2)</f>
        <v>95</v>
      </c>
      <c r="E7" s="12">
        <v>21.0</v>
      </c>
      <c r="F7" s="12"/>
      <c r="G7" s="12">
        <v>25.0</v>
      </c>
      <c r="H7" s="12">
        <v>66.0</v>
      </c>
      <c r="I7" s="12"/>
      <c r="J7" s="12"/>
      <c r="K7" s="12">
        <v>14.0</v>
      </c>
      <c r="L7" s="12"/>
      <c r="M7" s="12">
        <v>1.0</v>
      </c>
      <c r="N7" s="12"/>
      <c r="O7" s="12">
        <v>1.0</v>
      </c>
      <c r="P7" s="12"/>
      <c r="Q7" s="18" t="s">
        <v>49</v>
      </c>
      <c r="R7" s="18"/>
      <c r="S7" s="19" t="s">
        <v>503</v>
      </c>
      <c r="T7" s="11"/>
      <c r="U7" s="11"/>
      <c r="V7" s="11"/>
      <c r="W7" s="11"/>
      <c r="X7" s="11"/>
    </row>
    <row r="8">
      <c r="A8" s="20" t="s">
        <v>43</v>
      </c>
      <c r="B8" s="12" t="s">
        <v>2609</v>
      </c>
      <c r="C8" s="12" t="s">
        <v>45</v>
      </c>
      <c r="D8" s="17">
        <f t="shared" si="1"/>
        <v>89.4</v>
      </c>
      <c r="E8" s="12">
        <v>52.0</v>
      </c>
      <c r="F8" s="12">
        <v>30.0</v>
      </c>
      <c r="G8" s="12"/>
      <c r="H8" s="12"/>
      <c r="I8" s="12">
        <v>28.0</v>
      </c>
      <c r="J8" s="12"/>
      <c r="K8" s="12"/>
      <c r="L8" s="12"/>
      <c r="M8" s="12">
        <v>1.0</v>
      </c>
      <c r="N8" s="12"/>
      <c r="O8" s="12">
        <v>1.0</v>
      </c>
      <c r="P8" s="12"/>
      <c r="Q8" s="18" t="s">
        <v>2133</v>
      </c>
      <c r="R8" s="18" t="s">
        <v>470</v>
      </c>
      <c r="S8" s="19" t="s">
        <v>2610</v>
      </c>
      <c r="T8" s="11"/>
      <c r="U8" s="11"/>
      <c r="V8" s="11"/>
      <c r="W8" s="11"/>
      <c r="X8" s="11"/>
    </row>
    <row r="9">
      <c r="A9" s="20"/>
      <c r="B9" s="12" t="s">
        <v>2578</v>
      </c>
      <c r="C9" s="12" t="s">
        <v>57</v>
      </c>
      <c r="D9" s="17">
        <f t="shared" si="1"/>
        <v>87.5</v>
      </c>
      <c r="E9" s="12">
        <v>22.0</v>
      </c>
      <c r="F9" s="12">
        <v>29.0</v>
      </c>
      <c r="G9" s="12"/>
      <c r="H9" s="12"/>
      <c r="I9" s="12">
        <v>24.0</v>
      </c>
      <c r="J9" s="12"/>
      <c r="K9" s="12">
        <v>13.0</v>
      </c>
      <c r="L9" s="12"/>
      <c r="M9" s="12"/>
      <c r="N9" s="12"/>
      <c r="O9" s="12">
        <v>2.0</v>
      </c>
      <c r="P9" s="12">
        <v>1.0</v>
      </c>
      <c r="Q9" s="18" t="s">
        <v>2133</v>
      </c>
      <c r="R9" s="18"/>
      <c r="S9" s="19" t="s">
        <v>2579</v>
      </c>
      <c r="T9" s="11"/>
      <c r="U9" s="11"/>
      <c r="V9" s="11"/>
      <c r="W9" s="11"/>
      <c r="X9" s="11"/>
    </row>
    <row r="10">
      <c r="A10" s="20"/>
      <c r="B10" s="12" t="s">
        <v>2580</v>
      </c>
      <c r="C10" s="12" t="s">
        <v>1032</v>
      </c>
      <c r="D10" s="17">
        <f t="shared" si="1"/>
        <v>83.82</v>
      </c>
      <c r="E10" s="12">
        <v>19.0</v>
      </c>
      <c r="F10" s="12">
        <v>30.0</v>
      </c>
      <c r="G10" s="12">
        <v>23.0</v>
      </c>
      <c r="H10" s="12"/>
      <c r="I10" s="12"/>
      <c r="J10" s="12"/>
      <c r="K10" s="12">
        <v>13.0</v>
      </c>
      <c r="L10" s="12"/>
      <c r="M10" s="12"/>
      <c r="N10" s="12">
        <v>1.0</v>
      </c>
      <c r="O10" s="12">
        <v>1.0</v>
      </c>
      <c r="P10" s="12">
        <v>1.0</v>
      </c>
      <c r="Q10" s="18" t="s">
        <v>736</v>
      </c>
      <c r="R10" s="18"/>
      <c r="S10" s="19" t="s">
        <v>2581</v>
      </c>
      <c r="T10" s="11"/>
      <c r="U10" s="11"/>
      <c r="V10" s="11"/>
      <c r="W10" s="11"/>
      <c r="X10" s="11"/>
    </row>
    <row r="11">
      <c r="A11" s="20"/>
      <c r="B11" s="12" t="s">
        <v>519</v>
      </c>
      <c r="C11" s="12" t="s">
        <v>96</v>
      </c>
      <c r="D11" s="17">
        <f t="shared" si="1"/>
        <v>80.5</v>
      </c>
      <c r="E11" s="12"/>
      <c r="F11" s="12"/>
      <c r="G11" s="12"/>
      <c r="H11" s="12">
        <v>80.0</v>
      </c>
      <c r="I11" s="12">
        <v>30.0</v>
      </c>
      <c r="J11" s="12"/>
      <c r="K11" s="12">
        <v>19.0</v>
      </c>
      <c r="L11" s="12"/>
      <c r="M11" s="12"/>
      <c r="N11" s="12"/>
      <c r="O11" s="12"/>
      <c r="P11" s="12"/>
      <c r="Q11" s="18"/>
      <c r="R11" s="18"/>
      <c r="S11" s="19" t="s">
        <v>520</v>
      </c>
      <c r="T11" s="11"/>
      <c r="U11" s="11"/>
      <c r="V11" s="11"/>
      <c r="W11" s="11"/>
      <c r="X11" s="11"/>
    </row>
    <row r="12">
      <c r="A12" s="20"/>
      <c r="B12" s="12" t="s">
        <v>511</v>
      </c>
      <c r="C12" s="12" t="s">
        <v>512</v>
      </c>
      <c r="D12" s="17">
        <f t="shared" si="1"/>
        <v>78.93</v>
      </c>
      <c r="E12" s="12">
        <v>42.0</v>
      </c>
      <c r="F12" s="12"/>
      <c r="G12" s="12">
        <v>37.0</v>
      </c>
      <c r="H12" s="12">
        <v>74.0</v>
      </c>
      <c r="I12" s="12"/>
      <c r="J12" s="12"/>
      <c r="K12" s="12">
        <v>18.0</v>
      </c>
      <c r="L12" s="12"/>
      <c r="M12" s="12"/>
      <c r="N12" s="12"/>
      <c r="O12" s="12"/>
      <c r="P12" s="12"/>
      <c r="Q12" s="18"/>
      <c r="R12" s="18"/>
      <c r="S12" s="19" t="s">
        <v>513</v>
      </c>
      <c r="T12" s="11"/>
      <c r="U12" s="11"/>
      <c r="V12" s="11"/>
      <c r="W12" s="11"/>
      <c r="X12" s="11"/>
    </row>
    <row r="13">
      <c r="A13" s="20"/>
      <c r="B13" s="12" t="s">
        <v>2582</v>
      </c>
      <c r="C13" s="12" t="s">
        <v>425</v>
      </c>
      <c r="D13" s="17" t="s">
        <v>2622</v>
      </c>
      <c r="E13" s="12"/>
      <c r="F13" s="12">
        <v>45.0</v>
      </c>
      <c r="G13" s="12"/>
      <c r="H13" s="12"/>
      <c r="I13" s="12">
        <v>37.0</v>
      </c>
      <c r="J13" s="12"/>
      <c r="K13" s="12"/>
      <c r="L13" s="12"/>
      <c r="M13" s="12"/>
      <c r="N13" s="12"/>
      <c r="O13" s="12"/>
      <c r="P13" s="12"/>
      <c r="Q13" s="18"/>
      <c r="R13" s="18" t="s">
        <v>1346</v>
      </c>
      <c r="S13" s="19" t="s">
        <v>2584</v>
      </c>
      <c r="T13" s="11"/>
      <c r="U13" s="11"/>
      <c r="V13" s="11"/>
      <c r="W13" s="11"/>
      <c r="X13" s="11"/>
    </row>
    <row r="14">
      <c r="A14" s="20"/>
      <c r="B14" s="12" t="s">
        <v>2588</v>
      </c>
      <c r="C14" s="12" t="s">
        <v>522</v>
      </c>
      <c r="D14" s="17">
        <f>ROUND((E14*0.05)+(F14*1)+(G14*0.69)+(H14*0.45)+(I14*0.85)+(J14*0.57)+(K14*1)+(L14*1)+(M14*25)+(N14*8)+(O14*8)+(P14*8), 2)</f>
        <v>72.75</v>
      </c>
      <c r="E14" s="12">
        <v>30.0</v>
      </c>
      <c r="F14" s="12">
        <v>25.0</v>
      </c>
      <c r="G14" s="12"/>
      <c r="H14" s="12"/>
      <c r="I14" s="12">
        <v>25.0</v>
      </c>
      <c r="J14" s="12"/>
      <c r="K14" s="12"/>
      <c r="L14" s="12"/>
      <c r="M14" s="12">
        <v>1.0</v>
      </c>
      <c r="N14" s="12"/>
      <c r="O14" s="12"/>
      <c r="P14" s="12"/>
      <c r="Q14" s="18" t="s">
        <v>2589</v>
      </c>
      <c r="R14" s="18" t="s">
        <v>222</v>
      </c>
      <c r="S14" s="19" t="s">
        <v>2590</v>
      </c>
      <c r="T14" s="11"/>
      <c r="U14" s="11"/>
      <c r="V14" s="11"/>
      <c r="W14" s="11"/>
      <c r="X14" s="11"/>
    </row>
    <row r="15">
      <c r="A15" s="20" t="s">
        <v>46</v>
      </c>
      <c r="B15" s="12" t="s">
        <v>2585</v>
      </c>
      <c r="C15" s="12" t="s">
        <v>335</v>
      </c>
      <c r="D15" s="17" t="s">
        <v>2630</v>
      </c>
      <c r="E15" s="12">
        <v>39.0</v>
      </c>
      <c r="F15" s="12">
        <v>34.0</v>
      </c>
      <c r="G15" s="12"/>
      <c r="H15" s="12"/>
      <c r="I15" s="12"/>
      <c r="J15" s="12"/>
      <c r="K15" s="12"/>
      <c r="L15" s="12"/>
      <c r="M15" s="12">
        <v>1.0</v>
      </c>
      <c r="N15" s="12">
        <v>1.0</v>
      </c>
      <c r="O15" s="12"/>
      <c r="P15" s="12"/>
      <c r="Q15" s="18" t="s">
        <v>740</v>
      </c>
      <c r="R15" s="18" t="s">
        <v>67</v>
      </c>
      <c r="S15" s="19" t="s">
        <v>2587</v>
      </c>
      <c r="T15" s="11"/>
      <c r="U15" s="11"/>
      <c r="V15" s="11"/>
      <c r="W15" s="11"/>
      <c r="X15" s="11"/>
    </row>
    <row r="16">
      <c r="A16" s="20"/>
      <c r="B16" s="12" t="s">
        <v>2591</v>
      </c>
      <c r="C16" s="12" t="s">
        <v>1043</v>
      </c>
      <c r="D16" s="17">
        <f t="shared" ref="D16:D17" si="2">ROUND((E16*0.05)+(F16*1)+(G16*0.69)+(H16*0.45)+(I16*0.85)+(J16*0.57)+(K16*1)+(L16*1)+(M16*25)+(N16*8)+(O16*8)+(P16*8), 2)</f>
        <v>62.93</v>
      </c>
      <c r="E16" s="12">
        <v>37.0</v>
      </c>
      <c r="F16" s="12">
        <v>39.0</v>
      </c>
      <c r="G16" s="12">
        <v>32.0</v>
      </c>
      <c r="H16" s="12"/>
      <c r="I16" s="12"/>
      <c r="J16" s="12"/>
      <c r="K16" s="12"/>
      <c r="L16" s="12"/>
      <c r="M16" s="12"/>
      <c r="N16" s="12"/>
      <c r="O16" s="12"/>
      <c r="P16" s="12"/>
      <c r="Q16" s="18"/>
      <c r="R16" s="18"/>
      <c r="S16" s="19" t="s">
        <v>2592</v>
      </c>
      <c r="T16" s="11"/>
      <c r="U16" s="11"/>
      <c r="V16" s="11"/>
      <c r="W16" s="11"/>
      <c r="X16" s="11"/>
    </row>
    <row r="17">
      <c r="A17" s="20"/>
      <c r="B17" s="12" t="s">
        <v>2593</v>
      </c>
      <c r="C17" s="12" t="s">
        <v>2594</v>
      </c>
      <c r="D17" s="17">
        <f t="shared" si="2"/>
        <v>59.83</v>
      </c>
      <c r="E17" s="12">
        <v>33.0</v>
      </c>
      <c r="F17" s="12">
        <v>22.0</v>
      </c>
      <c r="G17" s="12">
        <v>22.0</v>
      </c>
      <c r="H17" s="12"/>
      <c r="I17" s="12"/>
      <c r="J17" s="12"/>
      <c r="K17" s="12">
        <v>21.0</v>
      </c>
      <c r="L17" s="12"/>
      <c r="M17" s="12"/>
      <c r="N17" s="12"/>
      <c r="O17" s="12"/>
      <c r="P17" s="12"/>
      <c r="Q17" s="18"/>
      <c r="R17" s="18"/>
      <c r="S17" s="19" t="s">
        <v>2595</v>
      </c>
      <c r="T17" s="11"/>
      <c r="U17" s="11"/>
      <c r="V17" s="11"/>
      <c r="W17" s="11"/>
      <c r="X17" s="11"/>
    </row>
    <row r="18">
      <c r="A18" s="2" t="s">
        <v>84</v>
      </c>
      <c r="B18" s="11"/>
      <c r="C18" s="11"/>
      <c r="D18" s="17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3"/>
      <c r="R18" s="13"/>
      <c r="S18" s="22"/>
      <c r="T18" s="11"/>
      <c r="U18" s="11"/>
      <c r="V18" s="11"/>
      <c r="W18" s="11"/>
      <c r="X18" s="11"/>
    </row>
    <row r="19">
      <c r="A19" s="11"/>
      <c r="B19" s="24" t="s">
        <v>529</v>
      </c>
      <c r="C19" s="24" t="s">
        <v>98</v>
      </c>
      <c r="D19" s="17">
        <f t="shared" ref="D19:D30" si="3">ROUND((E19*0.05)+(F19*1)+(G19*0.69)+(H19*0.45)+(I19*0.85)+(J19*0.57)+(K19*1)+(L19*1)+(M19*25)+(N19*8)+(O19*8)+(P19*8), 2)</f>
        <v>51.6</v>
      </c>
      <c r="E19" s="24">
        <v>18.0</v>
      </c>
      <c r="F19" s="24"/>
      <c r="G19" s="24">
        <v>20.0</v>
      </c>
      <c r="H19" s="24">
        <v>42.0</v>
      </c>
      <c r="I19" s="24"/>
      <c r="J19" s="24"/>
      <c r="K19" s="24">
        <v>18.0</v>
      </c>
      <c r="L19" s="24"/>
      <c r="M19" s="24"/>
      <c r="N19" s="24"/>
      <c r="O19" s="24"/>
      <c r="P19" s="24"/>
      <c r="Q19" s="25"/>
      <c r="R19" s="23"/>
      <c r="S19" s="26" t="s">
        <v>530</v>
      </c>
      <c r="T19" s="27"/>
      <c r="U19" s="11"/>
      <c r="V19" s="11"/>
      <c r="W19" s="11"/>
      <c r="X19" s="11"/>
      <c r="Y19" s="11"/>
    </row>
    <row r="20">
      <c r="A20" s="11"/>
      <c r="B20" s="24" t="s">
        <v>539</v>
      </c>
      <c r="C20" s="24" t="s">
        <v>436</v>
      </c>
      <c r="D20" s="17">
        <f t="shared" si="3"/>
        <v>45.3</v>
      </c>
      <c r="E20" s="24">
        <v>18.0</v>
      </c>
      <c r="F20" s="24"/>
      <c r="G20" s="24"/>
      <c r="H20" s="24">
        <v>38.0</v>
      </c>
      <c r="I20" s="24">
        <v>18.0</v>
      </c>
      <c r="J20" s="24"/>
      <c r="K20" s="24">
        <v>12.0</v>
      </c>
      <c r="L20" s="24"/>
      <c r="M20" s="24"/>
      <c r="N20" s="24"/>
      <c r="O20" s="24"/>
      <c r="P20" s="24"/>
      <c r="Q20" s="25"/>
      <c r="R20" s="23"/>
      <c r="S20" s="26" t="s">
        <v>540</v>
      </c>
      <c r="T20" s="27"/>
      <c r="U20" s="11"/>
      <c r="V20" s="11"/>
      <c r="W20" s="11"/>
      <c r="X20" s="11"/>
      <c r="Y20" s="11"/>
    </row>
    <row r="21">
      <c r="A21" s="11"/>
      <c r="B21" s="12" t="s">
        <v>536</v>
      </c>
      <c r="C21" s="12" t="s">
        <v>537</v>
      </c>
      <c r="D21" s="17">
        <f t="shared" si="3"/>
        <v>45.25</v>
      </c>
      <c r="E21" s="12"/>
      <c r="F21" s="12"/>
      <c r="G21" s="12"/>
      <c r="H21" s="12">
        <v>50.0</v>
      </c>
      <c r="I21" s="12">
        <v>15.0</v>
      </c>
      <c r="J21" s="12"/>
      <c r="K21" s="12">
        <v>10.0</v>
      </c>
      <c r="L21" s="12"/>
      <c r="M21" s="12"/>
      <c r="N21" s="12"/>
      <c r="O21" s="12"/>
      <c r="P21" s="12"/>
      <c r="Q21" s="18"/>
      <c r="R21" s="23"/>
      <c r="S21" s="19" t="s">
        <v>538</v>
      </c>
      <c r="T21" s="12"/>
      <c r="U21" s="11"/>
      <c r="V21" s="11"/>
      <c r="W21" s="11"/>
      <c r="X21" s="11"/>
      <c r="Y21" s="11"/>
    </row>
    <row r="22">
      <c r="A22" s="11"/>
      <c r="B22" s="12" t="s">
        <v>531</v>
      </c>
      <c r="C22" s="12" t="s">
        <v>72</v>
      </c>
      <c r="D22" s="17">
        <f t="shared" si="3"/>
        <v>43.21</v>
      </c>
      <c r="E22" s="12">
        <v>18.0</v>
      </c>
      <c r="F22" s="12"/>
      <c r="G22" s="12">
        <v>19.0</v>
      </c>
      <c r="H22" s="12">
        <v>36.0</v>
      </c>
      <c r="I22" s="12"/>
      <c r="J22" s="12"/>
      <c r="K22" s="12">
        <v>13.0</v>
      </c>
      <c r="L22" s="12"/>
      <c r="M22" s="12"/>
      <c r="N22" s="12"/>
      <c r="O22" s="12"/>
      <c r="P22" s="12"/>
      <c r="Q22" s="18"/>
      <c r="R22" s="23"/>
      <c r="S22" s="19" t="s">
        <v>532</v>
      </c>
      <c r="T22" s="11"/>
      <c r="U22" s="11"/>
      <c r="V22" s="11"/>
      <c r="W22" s="11"/>
      <c r="X22" s="11"/>
      <c r="Y22" s="11"/>
    </row>
    <row r="23">
      <c r="A23" s="11"/>
      <c r="B23" s="12" t="s">
        <v>546</v>
      </c>
      <c r="C23" s="12" t="s">
        <v>321</v>
      </c>
      <c r="D23" s="17">
        <f t="shared" si="3"/>
        <v>41.75</v>
      </c>
      <c r="E23" s="12">
        <v>19.0</v>
      </c>
      <c r="F23" s="12"/>
      <c r="G23" s="12"/>
      <c r="H23" s="12">
        <v>34.0</v>
      </c>
      <c r="I23" s="12">
        <v>30.0</v>
      </c>
      <c r="J23" s="12"/>
      <c r="K23" s="12"/>
      <c r="L23" s="12"/>
      <c r="M23" s="12"/>
      <c r="N23" s="12"/>
      <c r="O23" s="12"/>
      <c r="P23" s="12"/>
      <c r="Q23" s="18"/>
      <c r="R23" s="23"/>
      <c r="S23" s="19" t="s">
        <v>549</v>
      </c>
      <c r="T23" s="12"/>
      <c r="U23" s="11"/>
      <c r="V23" s="11"/>
      <c r="W23" s="11"/>
      <c r="X23" s="11"/>
      <c r="Y23" s="11"/>
    </row>
    <row r="24">
      <c r="A24" s="11"/>
      <c r="B24" s="12" t="s">
        <v>541</v>
      </c>
      <c r="C24" s="12" t="s">
        <v>542</v>
      </c>
      <c r="D24" s="17">
        <f t="shared" si="3"/>
        <v>41.3</v>
      </c>
      <c r="E24" s="12">
        <v>21.0</v>
      </c>
      <c r="F24" s="12"/>
      <c r="G24" s="12"/>
      <c r="H24" s="12">
        <v>30.0</v>
      </c>
      <c r="I24" s="12">
        <v>15.0</v>
      </c>
      <c r="J24" s="12"/>
      <c r="K24" s="12">
        <v>14.0</v>
      </c>
      <c r="L24" s="12"/>
      <c r="M24" s="12"/>
      <c r="N24" s="12"/>
      <c r="O24" s="12"/>
      <c r="P24" s="12"/>
      <c r="Q24" s="18"/>
      <c r="R24" s="28"/>
      <c r="S24" s="19" t="s">
        <v>543</v>
      </c>
      <c r="T24" s="11"/>
      <c r="U24" s="11"/>
      <c r="V24" s="11"/>
      <c r="W24" s="11"/>
      <c r="X24" s="11"/>
      <c r="Y24" s="11"/>
    </row>
    <row r="25">
      <c r="A25" s="11"/>
      <c r="B25" s="12" t="s">
        <v>2599</v>
      </c>
      <c r="C25" s="12" t="s">
        <v>1747</v>
      </c>
      <c r="D25" s="17">
        <f t="shared" si="3"/>
        <v>39.05</v>
      </c>
      <c r="E25" s="12">
        <v>19.0</v>
      </c>
      <c r="F25" s="12"/>
      <c r="G25" s="12"/>
      <c r="H25" s="12">
        <v>38.0</v>
      </c>
      <c r="I25" s="12"/>
      <c r="J25" s="12"/>
      <c r="K25" s="12">
        <v>21.0</v>
      </c>
      <c r="L25" s="12"/>
      <c r="M25" s="12"/>
      <c r="N25" s="12"/>
      <c r="O25" s="12"/>
      <c r="P25" s="12"/>
      <c r="Q25" s="18"/>
      <c r="R25" s="28"/>
      <c r="S25" s="19" t="s">
        <v>2600</v>
      </c>
      <c r="T25" s="12"/>
      <c r="U25" s="11"/>
      <c r="V25" s="11"/>
      <c r="W25" s="11"/>
      <c r="X25" s="11"/>
      <c r="Y25" s="11"/>
    </row>
    <row r="26">
      <c r="A26" s="11"/>
      <c r="B26" s="12" t="s">
        <v>2606</v>
      </c>
      <c r="C26" s="12" t="s">
        <v>2607</v>
      </c>
      <c r="D26" s="17">
        <f t="shared" si="3"/>
        <v>38.75</v>
      </c>
      <c r="E26" s="12"/>
      <c r="F26" s="12"/>
      <c r="G26" s="12"/>
      <c r="H26" s="12">
        <v>54.0</v>
      </c>
      <c r="I26" s="12">
        <v>17.0</v>
      </c>
      <c r="J26" s="12"/>
      <c r="K26" s="12"/>
      <c r="L26" s="12"/>
      <c r="M26" s="12"/>
      <c r="N26" s="12"/>
      <c r="O26" s="12"/>
      <c r="P26" s="12"/>
      <c r="Q26" s="18"/>
      <c r="R26" s="28"/>
      <c r="S26" s="19" t="s">
        <v>2608</v>
      </c>
      <c r="T26" s="12"/>
      <c r="U26" s="11"/>
      <c r="V26" s="11"/>
      <c r="W26" s="11"/>
      <c r="X26" s="11"/>
      <c r="Y26" s="11"/>
    </row>
    <row r="27">
      <c r="A27" s="11"/>
      <c r="B27" s="12" t="s">
        <v>533</v>
      </c>
      <c r="C27" s="12" t="s">
        <v>534</v>
      </c>
      <c r="D27" s="17">
        <f t="shared" si="3"/>
        <v>37.87</v>
      </c>
      <c r="E27" s="12"/>
      <c r="F27" s="12"/>
      <c r="G27" s="12">
        <v>23.0</v>
      </c>
      <c r="H27" s="12">
        <v>20.0</v>
      </c>
      <c r="I27" s="12"/>
      <c r="J27" s="12"/>
      <c r="K27" s="12">
        <v>13.0</v>
      </c>
      <c r="L27" s="12"/>
      <c r="M27" s="12"/>
      <c r="N27" s="12"/>
      <c r="O27" s="12"/>
      <c r="P27" s="12"/>
      <c r="Q27" s="18"/>
      <c r="R27" s="28"/>
      <c r="S27" s="19" t="s">
        <v>535</v>
      </c>
      <c r="T27" s="11"/>
      <c r="U27" s="11"/>
      <c r="V27" s="11"/>
      <c r="W27" s="11"/>
      <c r="X27" s="11"/>
      <c r="Y27" s="11"/>
    </row>
    <row r="28">
      <c r="A28" s="11"/>
      <c r="B28" s="12" t="s">
        <v>2601</v>
      </c>
      <c r="C28" s="12" t="s">
        <v>442</v>
      </c>
      <c r="D28" s="17">
        <f t="shared" si="3"/>
        <v>35.06</v>
      </c>
      <c r="E28" s="12">
        <v>19.0</v>
      </c>
      <c r="F28" s="12">
        <v>21.0</v>
      </c>
      <c r="G28" s="12">
        <v>19.0</v>
      </c>
      <c r="H28" s="12"/>
      <c r="I28" s="12"/>
      <c r="J28" s="12"/>
      <c r="K28" s="12"/>
      <c r="L28" s="12"/>
      <c r="M28" s="12"/>
      <c r="N28" s="12"/>
      <c r="O28" s="12"/>
      <c r="P28" s="12"/>
      <c r="Q28" s="18"/>
      <c r="R28" s="28"/>
      <c r="S28" s="19" t="s">
        <v>2602</v>
      </c>
      <c r="T28" s="12"/>
      <c r="U28" s="11"/>
      <c r="V28" s="11"/>
      <c r="W28" s="11"/>
      <c r="X28" s="11"/>
      <c r="Y28" s="11"/>
    </row>
    <row r="29">
      <c r="A29" s="11"/>
      <c r="B29" s="12" t="s">
        <v>554</v>
      </c>
      <c r="C29" s="12" t="s">
        <v>86</v>
      </c>
      <c r="D29" s="17">
        <f t="shared" si="3"/>
        <v>34.1</v>
      </c>
      <c r="E29" s="12">
        <v>28.0</v>
      </c>
      <c r="F29" s="12"/>
      <c r="G29" s="12"/>
      <c r="H29" s="12">
        <v>36.0</v>
      </c>
      <c r="I29" s="12">
        <v>10.0</v>
      </c>
      <c r="J29" s="12"/>
      <c r="K29" s="12"/>
      <c r="L29" s="12"/>
      <c r="M29" s="12"/>
      <c r="N29" s="12"/>
      <c r="O29" s="12">
        <v>1.0</v>
      </c>
      <c r="P29" s="12"/>
      <c r="Q29" s="18" t="s">
        <v>555</v>
      </c>
      <c r="R29" s="28" t="s">
        <v>556</v>
      </c>
      <c r="S29" s="19" t="s">
        <v>557</v>
      </c>
      <c r="T29" s="12"/>
      <c r="U29" s="11"/>
      <c r="V29" s="11"/>
      <c r="W29" s="11"/>
      <c r="X29" s="11"/>
      <c r="Y29" s="11"/>
    </row>
    <row r="30">
      <c r="A30" s="11"/>
      <c r="B30" s="12" t="s">
        <v>550</v>
      </c>
      <c r="C30" s="12" t="s">
        <v>104</v>
      </c>
      <c r="D30" s="17">
        <f t="shared" si="3"/>
        <v>31.49</v>
      </c>
      <c r="E30" s="12">
        <v>20.0</v>
      </c>
      <c r="F30" s="12"/>
      <c r="G30" s="12">
        <v>21.0</v>
      </c>
      <c r="H30" s="12"/>
      <c r="I30" s="12"/>
      <c r="J30" s="12"/>
      <c r="K30" s="12"/>
      <c r="L30" s="12"/>
      <c r="M30" s="12"/>
      <c r="N30" s="12">
        <v>2.0</v>
      </c>
      <c r="O30" s="12"/>
      <c r="P30" s="12"/>
      <c r="Q30" s="18" t="s">
        <v>551</v>
      </c>
      <c r="R30" s="28"/>
      <c r="S30" s="19" t="s">
        <v>552</v>
      </c>
      <c r="T30" s="11"/>
      <c r="U30" s="11"/>
      <c r="V30" s="11"/>
      <c r="W30" s="11"/>
      <c r="X30" s="11"/>
      <c r="Y30" s="11"/>
    </row>
    <row r="31">
      <c r="A31" s="2" t="s">
        <v>116</v>
      </c>
      <c r="B31" s="11"/>
      <c r="C31" s="11"/>
      <c r="D31" s="17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3"/>
      <c r="R31" s="13"/>
      <c r="S31" s="26"/>
      <c r="T31" s="11"/>
      <c r="U31" s="11"/>
      <c r="V31" s="11"/>
      <c r="W31" s="11"/>
      <c r="X31" s="11"/>
    </row>
    <row r="32">
      <c r="A32" s="21"/>
      <c r="B32" s="12" t="s">
        <v>2611</v>
      </c>
      <c r="C32" s="12" t="s">
        <v>425</v>
      </c>
      <c r="D32" s="17" t="s">
        <v>2654</v>
      </c>
      <c r="E32" s="12">
        <v>12.0</v>
      </c>
      <c r="F32" s="12">
        <v>32.0</v>
      </c>
      <c r="G32" s="12"/>
      <c r="H32" s="12"/>
      <c r="I32" s="12">
        <v>17.0</v>
      </c>
      <c r="J32" s="12"/>
      <c r="K32" s="12">
        <v>9.0</v>
      </c>
      <c r="L32" s="12"/>
      <c r="M32" s="12"/>
      <c r="N32" s="12"/>
      <c r="O32" s="12">
        <v>2.0</v>
      </c>
      <c r="P32" s="12"/>
      <c r="Q32" s="18" t="s">
        <v>566</v>
      </c>
      <c r="R32" s="18" t="s">
        <v>1346</v>
      </c>
      <c r="S32" s="19" t="s">
        <v>2614</v>
      </c>
      <c r="T32" s="11"/>
      <c r="U32" s="11"/>
      <c r="V32" s="11"/>
      <c r="W32" s="11"/>
      <c r="X32" s="11"/>
    </row>
    <row r="33">
      <c r="A33" s="21"/>
      <c r="B33" s="12" t="s">
        <v>585</v>
      </c>
      <c r="C33" s="12" t="s">
        <v>207</v>
      </c>
      <c r="D33" s="17">
        <f>ROUND((E33*0.05)+(F33*1)+(G33*0.69)+(H33*0.45)+(I33*0.85)+(J33*0.57)+(K33*1)+(L33*1)+(M33*25)+(N33*8)+(O33*8)+(P33*8), 2)</f>
        <v>68.75</v>
      </c>
      <c r="E33" s="12">
        <v>24.0</v>
      </c>
      <c r="F33" s="12"/>
      <c r="G33" s="12"/>
      <c r="H33" s="12">
        <v>20.0</v>
      </c>
      <c r="I33" s="12">
        <v>23.0</v>
      </c>
      <c r="J33" s="12"/>
      <c r="K33" s="12">
        <v>23.0</v>
      </c>
      <c r="L33" s="12"/>
      <c r="M33" s="12"/>
      <c r="N33" s="12">
        <v>2.0</v>
      </c>
      <c r="O33" s="12"/>
      <c r="P33" s="12"/>
      <c r="Q33" s="18" t="s">
        <v>586</v>
      </c>
      <c r="R33" s="18"/>
      <c r="S33" s="19" t="s">
        <v>587</v>
      </c>
      <c r="T33" s="11"/>
      <c r="U33" s="11"/>
      <c r="V33" s="11"/>
      <c r="W33" s="11"/>
      <c r="X33" s="11"/>
      <c r="Y33" s="11"/>
    </row>
    <row r="34">
      <c r="A34" s="21" t="s">
        <v>46</v>
      </c>
      <c r="B34" s="12" t="s">
        <v>563</v>
      </c>
      <c r="C34" s="12" t="s">
        <v>564</v>
      </c>
      <c r="D34" s="17" t="s">
        <v>2670</v>
      </c>
      <c r="E34" s="12">
        <v>13.0</v>
      </c>
      <c r="F34" s="12"/>
      <c r="G34" s="12">
        <v>25.0</v>
      </c>
      <c r="H34" s="12">
        <v>34.0</v>
      </c>
      <c r="I34" s="12"/>
      <c r="J34" s="12"/>
      <c r="K34" s="12">
        <v>16.0</v>
      </c>
      <c r="L34" s="12"/>
      <c r="M34" s="12"/>
      <c r="N34" s="12">
        <v>1.0</v>
      </c>
      <c r="O34" s="12"/>
      <c r="P34" s="12">
        <v>1.0</v>
      </c>
      <c r="Q34" s="18" t="s">
        <v>566</v>
      </c>
      <c r="R34" s="18" t="s">
        <v>67</v>
      </c>
      <c r="S34" s="19" t="s">
        <v>567</v>
      </c>
      <c r="T34" s="11"/>
      <c r="U34" s="11"/>
      <c r="V34" s="11"/>
      <c r="W34" s="11"/>
      <c r="X34" s="11"/>
    </row>
    <row r="35">
      <c r="A35" s="21"/>
      <c r="B35" s="12" t="s">
        <v>569</v>
      </c>
      <c r="C35" s="12" t="s">
        <v>570</v>
      </c>
      <c r="D35" s="17">
        <f t="shared" ref="D35:D38" si="4">ROUND((E35*0.05)+(F35*1)+(G35*0.69)+(H35*0.45)+(I35*0.85)+(J35*0.57)+(K35*1)+(L35*1)+(M35*25)+(N35*8)+(O35*8)+(P35*8), 2)</f>
        <v>63.75</v>
      </c>
      <c r="E35" s="12"/>
      <c r="F35" s="12"/>
      <c r="G35" s="12">
        <v>25.0</v>
      </c>
      <c r="H35" s="12">
        <v>50.0</v>
      </c>
      <c r="I35" s="12"/>
      <c r="J35" s="12"/>
      <c r="K35" s="12">
        <v>24.0</v>
      </c>
      <c r="L35" s="12"/>
      <c r="M35" s="12"/>
      <c r="N35" s="12"/>
      <c r="O35" s="12"/>
      <c r="P35" s="12"/>
      <c r="Q35" s="18"/>
      <c r="R35" s="18"/>
      <c r="S35" s="19" t="s">
        <v>571</v>
      </c>
      <c r="T35" s="11"/>
      <c r="U35" s="11"/>
      <c r="V35" s="11"/>
      <c r="W35" s="11"/>
      <c r="X35" s="11"/>
      <c r="Y35" s="11"/>
    </row>
    <row r="36">
      <c r="A36" s="21" t="s">
        <v>43</v>
      </c>
      <c r="B36" s="12" t="s">
        <v>2679</v>
      </c>
      <c r="C36" s="12" t="s">
        <v>45</v>
      </c>
      <c r="D36" s="17">
        <f t="shared" si="4"/>
        <v>59.8</v>
      </c>
      <c r="E36" s="12">
        <v>45.0</v>
      </c>
      <c r="F36" s="12">
        <v>22.0</v>
      </c>
      <c r="G36" s="12"/>
      <c r="H36" s="12"/>
      <c r="I36" s="12">
        <v>23.0</v>
      </c>
      <c r="J36" s="12"/>
      <c r="K36" s="12"/>
      <c r="L36" s="12"/>
      <c r="M36" s="12"/>
      <c r="N36" s="12">
        <v>1.0</v>
      </c>
      <c r="O36" s="12">
        <v>1.0</v>
      </c>
      <c r="P36" s="12"/>
      <c r="Q36" s="18" t="s">
        <v>2589</v>
      </c>
      <c r="R36" s="18" t="s">
        <v>615</v>
      </c>
      <c r="S36" s="19" t="s">
        <v>2681</v>
      </c>
      <c r="T36" s="11"/>
      <c r="U36" s="11"/>
      <c r="V36" s="11"/>
      <c r="W36" s="11"/>
      <c r="X36" s="11"/>
    </row>
    <row r="37">
      <c r="A37" s="21"/>
      <c r="B37" s="12" t="s">
        <v>592</v>
      </c>
      <c r="C37" s="12" t="s">
        <v>342</v>
      </c>
      <c r="D37" s="17">
        <f t="shared" si="4"/>
        <v>54.5</v>
      </c>
      <c r="E37" s="12">
        <v>25.0</v>
      </c>
      <c r="F37" s="12"/>
      <c r="G37" s="12"/>
      <c r="H37" s="12">
        <v>52.0</v>
      </c>
      <c r="I37" s="12">
        <v>21.0</v>
      </c>
      <c r="J37" s="12"/>
      <c r="K37" s="12">
        <v>12.0</v>
      </c>
      <c r="L37" s="12"/>
      <c r="M37" s="12"/>
      <c r="N37" s="12"/>
      <c r="O37" s="12"/>
      <c r="P37" s="12"/>
      <c r="Q37" s="18"/>
      <c r="R37" s="18"/>
      <c r="S37" s="19" t="s">
        <v>593</v>
      </c>
      <c r="T37" s="11"/>
      <c r="U37" s="11"/>
      <c r="V37" s="11"/>
      <c r="W37" s="11"/>
      <c r="X37" s="11"/>
      <c r="Y37" s="11"/>
    </row>
    <row r="38">
      <c r="A38" s="21"/>
      <c r="B38" s="12" t="s">
        <v>2628</v>
      </c>
      <c r="C38" s="12" t="s">
        <v>2607</v>
      </c>
      <c r="D38" s="17">
        <f t="shared" si="4"/>
        <v>54.05</v>
      </c>
      <c r="E38" s="12">
        <v>22.0</v>
      </c>
      <c r="F38" s="12">
        <v>30.0</v>
      </c>
      <c r="G38" s="12"/>
      <c r="H38" s="12"/>
      <c r="I38" s="12">
        <v>27.0</v>
      </c>
      <c r="J38" s="12"/>
      <c r="K38" s="12"/>
      <c r="L38" s="12"/>
      <c r="M38" s="12"/>
      <c r="N38" s="12"/>
      <c r="O38" s="12"/>
      <c r="P38" s="12"/>
      <c r="Q38" s="18"/>
      <c r="R38" s="18"/>
      <c r="S38" s="19" t="s">
        <v>2629</v>
      </c>
      <c r="T38" s="11"/>
      <c r="U38" s="11"/>
      <c r="V38" s="11"/>
      <c r="W38" s="11"/>
      <c r="X38" s="11"/>
    </row>
    <row r="39">
      <c r="A39" s="21" t="s">
        <v>46</v>
      </c>
      <c r="B39" s="12" t="s">
        <v>2625</v>
      </c>
      <c r="C39" s="12" t="s">
        <v>72</v>
      </c>
      <c r="D39" s="17" t="s">
        <v>2686</v>
      </c>
      <c r="E39" s="12">
        <v>22.0</v>
      </c>
      <c r="F39" s="12">
        <v>19.0</v>
      </c>
      <c r="G39" s="12"/>
      <c r="H39" s="12"/>
      <c r="I39" s="12">
        <v>20.0</v>
      </c>
      <c r="J39" s="12"/>
      <c r="K39" s="12"/>
      <c r="L39" s="12"/>
      <c r="M39" s="12"/>
      <c r="N39" s="12">
        <v>2.0</v>
      </c>
      <c r="O39" s="12"/>
      <c r="P39" s="12"/>
      <c r="Q39" s="18" t="s">
        <v>2196</v>
      </c>
      <c r="R39" s="18" t="s">
        <v>67</v>
      </c>
      <c r="S39" s="19" t="s">
        <v>2627</v>
      </c>
      <c r="T39" s="11"/>
      <c r="U39" s="11"/>
      <c r="V39" s="11"/>
      <c r="W39" s="11"/>
      <c r="X39" s="11"/>
    </row>
    <row r="40">
      <c r="A40" s="21"/>
      <c r="B40" s="12" t="s">
        <v>2632</v>
      </c>
      <c r="C40" s="12" t="s">
        <v>697</v>
      </c>
      <c r="D40" s="17">
        <f t="shared" ref="D40:D44" si="5">ROUND((E40*0.05)+(F40*1)+(G40*0.69)+(H40*0.45)+(I40*0.85)+(J40*0.57)+(K40*1)+(L40*1)+(M40*25)+(N40*8)+(O40*8)+(P40*8), 2)</f>
        <v>52.2</v>
      </c>
      <c r="E40" s="12">
        <v>12.0</v>
      </c>
      <c r="F40" s="12">
        <v>30.0</v>
      </c>
      <c r="G40" s="12"/>
      <c r="H40" s="12"/>
      <c r="I40" s="12">
        <v>16.0</v>
      </c>
      <c r="J40" s="12"/>
      <c r="K40" s="12">
        <v>8.0</v>
      </c>
      <c r="L40" s="12"/>
      <c r="M40" s="12"/>
      <c r="N40" s="12"/>
      <c r="O40" s="12"/>
      <c r="P40" s="12"/>
      <c r="Q40" s="18"/>
      <c r="R40" s="18"/>
      <c r="S40" s="19" t="s">
        <v>2633</v>
      </c>
      <c r="T40" s="11"/>
      <c r="U40" s="11"/>
      <c r="V40" s="11"/>
      <c r="W40" s="11"/>
      <c r="X40" s="11"/>
    </row>
    <row r="41">
      <c r="A41" s="21"/>
      <c r="B41" s="12" t="s">
        <v>2636</v>
      </c>
      <c r="C41" s="12" t="s">
        <v>64</v>
      </c>
      <c r="D41" s="17">
        <f t="shared" si="5"/>
        <v>41.4</v>
      </c>
      <c r="E41" s="12">
        <v>28.0</v>
      </c>
      <c r="F41" s="12">
        <v>40.0</v>
      </c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8"/>
      <c r="R41" s="18"/>
      <c r="S41" s="19" t="s">
        <v>2637</v>
      </c>
      <c r="T41" s="11"/>
      <c r="U41" s="11"/>
      <c r="V41" s="11"/>
      <c r="W41" s="11"/>
      <c r="X41" s="11"/>
    </row>
    <row r="42">
      <c r="A42" s="21"/>
      <c r="B42" s="12" t="s">
        <v>2638</v>
      </c>
      <c r="C42" s="12" t="s">
        <v>2639</v>
      </c>
      <c r="D42" s="17">
        <f t="shared" si="5"/>
        <v>41.1</v>
      </c>
      <c r="E42" s="12">
        <v>22.0</v>
      </c>
      <c r="F42" s="12">
        <v>23.0</v>
      </c>
      <c r="G42" s="12"/>
      <c r="H42" s="12"/>
      <c r="I42" s="12">
        <v>20.0</v>
      </c>
      <c r="J42" s="12"/>
      <c r="K42" s="12"/>
      <c r="L42" s="12"/>
      <c r="M42" s="12"/>
      <c r="N42" s="12"/>
      <c r="O42" s="12"/>
      <c r="P42" s="12"/>
      <c r="Q42" s="18"/>
      <c r="R42" s="18"/>
      <c r="S42" s="19" t="s">
        <v>2640</v>
      </c>
      <c r="T42" s="11"/>
      <c r="U42" s="11"/>
      <c r="V42" s="11"/>
      <c r="W42" s="11"/>
      <c r="X42" s="11"/>
    </row>
    <row r="43">
      <c r="A43" s="21"/>
      <c r="B43" s="12" t="s">
        <v>2198</v>
      </c>
      <c r="C43" s="12" t="s">
        <v>243</v>
      </c>
      <c r="D43" s="17">
        <f t="shared" si="5"/>
        <v>40.35</v>
      </c>
      <c r="E43" s="12">
        <v>27.0</v>
      </c>
      <c r="F43" s="12">
        <v>23.0</v>
      </c>
      <c r="G43" s="12"/>
      <c r="H43" s="12"/>
      <c r="I43" s="12"/>
      <c r="J43" s="12"/>
      <c r="K43" s="12"/>
      <c r="L43" s="12"/>
      <c r="M43" s="12"/>
      <c r="N43" s="12">
        <v>1.0</v>
      </c>
      <c r="O43" s="12">
        <v>1.0</v>
      </c>
      <c r="P43" s="12"/>
      <c r="Q43" s="18" t="s">
        <v>566</v>
      </c>
      <c r="R43" s="18"/>
      <c r="S43" s="19" t="s">
        <v>2199</v>
      </c>
      <c r="T43" s="11"/>
      <c r="U43" s="11"/>
      <c r="V43" s="11"/>
      <c r="W43" s="11"/>
      <c r="X43" s="11"/>
    </row>
    <row r="44">
      <c r="A44" s="21"/>
      <c r="B44" s="12" t="s">
        <v>2641</v>
      </c>
      <c r="C44" s="12" t="s">
        <v>2642</v>
      </c>
      <c r="D44" s="17">
        <f t="shared" si="5"/>
        <v>34.51</v>
      </c>
      <c r="E44" s="12">
        <v>28.0</v>
      </c>
      <c r="F44" s="12">
        <v>20.0</v>
      </c>
      <c r="G44" s="12">
        <v>19.0</v>
      </c>
      <c r="H44" s="12"/>
      <c r="I44" s="12"/>
      <c r="J44" s="12"/>
      <c r="K44" s="12"/>
      <c r="L44" s="12"/>
      <c r="M44" s="12"/>
      <c r="N44" s="12"/>
      <c r="O44" s="12"/>
      <c r="P44" s="12"/>
      <c r="Q44" s="18"/>
      <c r="R44" s="18"/>
      <c r="S44" s="19" t="s">
        <v>2643</v>
      </c>
      <c r="T44" s="11"/>
      <c r="U44" s="11"/>
      <c r="V44" s="11"/>
      <c r="W44" s="11"/>
      <c r="X44" s="11"/>
    </row>
    <row r="45">
      <c r="A45" s="2" t="s">
        <v>144</v>
      </c>
      <c r="B45" s="11"/>
      <c r="C45" s="11"/>
      <c r="D45" s="17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3"/>
      <c r="R45" s="13"/>
      <c r="S45" s="22"/>
      <c r="T45" s="11"/>
      <c r="U45" s="11"/>
      <c r="V45" s="11"/>
      <c r="W45" s="11"/>
      <c r="X45" s="11"/>
    </row>
    <row r="46">
      <c r="A46" s="11"/>
      <c r="B46" s="16" t="s">
        <v>595</v>
      </c>
      <c r="C46" s="12" t="s">
        <v>28</v>
      </c>
      <c r="D46" s="17">
        <f t="shared" ref="D46:D57" si="6">ROUND((E46*0.05)+(F46*1)+(G46*0.69)+(H46*0.45)+(I46*0.85)+(J46*0.57)+(K46*1)+(L46*1)+(M46*25)+(N46*8)+(O46*8)+(P46*8), 2)</f>
        <v>50.95</v>
      </c>
      <c r="E46" s="12"/>
      <c r="F46" s="12"/>
      <c r="G46" s="12"/>
      <c r="H46" s="12">
        <v>52.0</v>
      </c>
      <c r="I46" s="12">
        <v>23.0</v>
      </c>
      <c r="J46" s="12"/>
      <c r="K46" s="12"/>
      <c r="L46" s="12"/>
      <c r="M46" s="12"/>
      <c r="N46" s="12">
        <v>1.0</v>
      </c>
      <c r="O46" s="12"/>
      <c r="P46" s="12"/>
      <c r="Q46" s="18" t="s">
        <v>555</v>
      </c>
      <c r="R46" s="23"/>
      <c r="S46" s="19" t="s">
        <v>597</v>
      </c>
      <c r="T46" s="12"/>
      <c r="U46" s="11"/>
      <c r="V46" s="11"/>
      <c r="W46" s="11"/>
      <c r="X46" s="11"/>
      <c r="Y46" s="11"/>
    </row>
    <row r="47">
      <c r="A47" s="29"/>
      <c r="B47" s="16" t="s">
        <v>606</v>
      </c>
      <c r="C47" s="16" t="s">
        <v>88</v>
      </c>
      <c r="D47" s="17">
        <f t="shared" si="6"/>
        <v>45.55</v>
      </c>
      <c r="E47" s="12">
        <v>15.0</v>
      </c>
      <c r="F47" s="12"/>
      <c r="G47" s="12"/>
      <c r="H47" s="12">
        <v>30.0</v>
      </c>
      <c r="I47" s="12">
        <v>18.0</v>
      </c>
      <c r="J47" s="12"/>
      <c r="K47" s="12">
        <v>16.0</v>
      </c>
      <c r="L47" s="12"/>
      <c r="M47" s="12"/>
      <c r="N47" s="12"/>
      <c r="O47" s="12"/>
      <c r="P47" s="12"/>
      <c r="Q47" s="18"/>
      <c r="R47" s="18"/>
      <c r="S47" s="19" t="s">
        <v>607</v>
      </c>
      <c r="T47" s="11"/>
      <c r="U47" s="11"/>
      <c r="V47" s="11"/>
      <c r="W47" s="11"/>
      <c r="X47" s="11"/>
      <c r="Y47" s="29"/>
      <c r="Z47" s="29"/>
    </row>
    <row r="48">
      <c r="A48" s="11"/>
      <c r="B48" s="16" t="s">
        <v>598</v>
      </c>
      <c r="C48" s="12" t="s">
        <v>564</v>
      </c>
      <c r="D48" s="17">
        <f t="shared" si="6"/>
        <v>44.3</v>
      </c>
      <c r="E48" s="12">
        <v>15.0</v>
      </c>
      <c r="F48" s="12"/>
      <c r="G48" s="12">
        <v>15.0</v>
      </c>
      <c r="H48" s="12">
        <v>36.0</v>
      </c>
      <c r="I48" s="12"/>
      <c r="J48" s="12"/>
      <c r="K48" s="12">
        <v>17.0</v>
      </c>
      <c r="L48" s="12"/>
      <c r="M48" s="12"/>
      <c r="N48" s="12"/>
      <c r="O48" s="12"/>
      <c r="P48" s="12"/>
      <c r="Q48" s="18"/>
      <c r="R48" s="23"/>
      <c r="S48" s="19" t="s">
        <v>599</v>
      </c>
      <c r="T48" s="12"/>
      <c r="U48" s="11"/>
      <c r="V48" s="11"/>
      <c r="W48" s="11"/>
      <c r="X48" s="11"/>
      <c r="Y48" s="11"/>
    </row>
    <row r="49">
      <c r="A49" s="11"/>
      <c r="B49" s="12" t="s">
        <v>600</v>
      </c>
      <c r="C49" s="12" t="s">
        <v>96</v>
      </c>
      <c r="D49" s="17">
        <f t="shared" si="6"/>
        <v>39.25</v>
      </c>
      <c r="E49" s="12"/>
      <c r="F49" s="12"/>
      <c r="G49" s="12">
        <v>25.0</v>
      </c>
      <c r="H49" s="12">
        <v>20.0</v>
      </c>
      <c r="I49" s="12"/>
      <c r="J49" s="12"/>
      <c r="K49" s="12">
        <v>13.0</v>
      </c>
      <c r="L49" s="12"/>
      <c r="M49" s="12"/>
      <c r="N49" s="12"/>
      <c r="O49" s="12"/>
      <c r="P49" s="12"/>
      <c r="Q49" s="18"/>
      <c r="R49" s="23"/>
      <c r="S49" s="19" t="s">
        <v>601</v>
      </c>
      <c r="T49" s="11"/>
      <c r="U49" s="11"/>
      <c r="V49" s="11"/>
      <c r="W49" s="11"/>
      <c r="X49" s="11"/>
      <c r="Y49" s="11"/>
    </row>
    <row r="50">
      <c r="A50" s="11"/>
      <c r="B50" s="12" t="s">
        <v>604</v>
      </c>
      <c r="C50" s="12" t="s">
        <v>98</v>
      </c>
      <c r="D50" s="17">
        <f t="shared" si="6"/>
        <v>38.57</v>
      </c>
      <c r="E50" s="12">
        <v>22.0</v>
      </c>
      <c r="F50" s="12"/>
      <c r="G50" s="12">
        <v>23.0</v>
      </c>
      <c r="H50" s="12">
        <v>48.0</v>
      </c>
      <c r="I50" s="12"/>
      <c r="J50" s="12"/>
      <c r="K50" s="12"/>
      <c r="L50" s="12"/>
      <c r="M50" s="12"/>
      <c r="N50" s="12"/>
      <c r="O50" s="12"/>
      <c r="P50" s="12"/>
      <c r="Q50" s="18"/>
      <c r="R50" s="23"/>
      <c r="S50" s="19" t="s">
        <v>605</v>
      </c>
      <c r="T50" s="11"/>
      <c r="U50" s="11"/>
      <c r="V50" s="11"/>
      <c r="W50" s="11"/>
      <c r="X50" s="11"/>
      <c r="Y50" s="11"/>
    </row>
    <row r="51">
      <c r="A51" s="11"/>
      <c r="B51" s="16" t="s">
        <v>1152</v>
      </c>
      <c r="C51" s="12" t="s">
        <v>183</v>
      </c>
      <c r="D51" s="17">
        <f t="shared" si="6"/>
        <v>37.8</v>
      </c>
      <c r="E51" s="12">
        <v>19.0</v>
      </c>
      <c r="F51" s="12">
        <v>19.0</v>
      </c>
      <c r="G51" s="12"/>
      <c r="H51" s="12"/>
      <c r="I51" s="12">
        <v>21.0</v>
      </c>
      <c r="J51" s="12"/>
      <c r="K51" s="12"/>
      <c r="L51" s="12"/>
      <c r="M51" s="12"/>
      <c r="N51" s="12"/>
      <c r="O51" s="12"/>
      <c r="P51" s="12"/>
      <c r="Q51" s="18"/>
      <c r="R51" s="23"/>
      <c r="S51" s="19" t="s">
        <v>1153</v>
      </c>
      <c r="T51" s="12"/>
      <c r="U51" s="11"/>
      <c r="V51" s="11"/>
      <c r="W51" s="11"/>
      <c r="X51" s="11"/>
      <c r="Y51" s="11"/>
    </row>
    <row r="52">
      <c r="A52" s="11"/>
      <c r="B52" s="16" t="s">
        <v>1158</v>
      </c>
      <c r="C52" s="12" t="s">
        <v>609</v>
      </c>
      <c r="D52" s="17">
        <f t="shared" si="6"/>
        <v>37.71</v>
      </c>
      <c r="E52" s="12">
        <v>21.0</v>
      </c>
      <c r="F52" s="12">
        <v>14.0</v>
      </c>
      <c r="G52" s="12">
        <v>14.0</v>
      </c>
      <c r="H52" s="12"/>
      <c r="I52" s="12"/>
      <c r="J52" s="12"/>
      <c r="K52" s="12">
        <v>13.0</v>
      </c>
      <c r="L52" s="12"/>
      <c r="M52" s="12"/>
      <c r="N52" s="12"/>
      <c r="O52" s="12"/>
      <c r="P52" s="12"/>
      <c r="Q52" s="18"/>
      <c r="R52" s="23"/>
      <c r="S52" s="19" t="s">
        <v>1160</v>
      </c>
      <c r="T52" s="12"/>
      <c r="U52" s="11"/>
      <c r="V52" s="11"/>
      <c r="W52" s="11"/>
      <c r="X52" s="11"/>
      <c r="Y52" s="11"/>
    </row>
    <row r="53">
      <c r="A53" s="11"/>
      <c r="B53" s="16" t="s">
        <v>608</v>
      </c>
      <c r="C53" s="12" t="s">
        <v>609</v>
      </c>
      <c r="D53" s="17">
        <f t="shared" si="6"/>
        <v>37.21</v>
      </c>
      <c r="E53" s="12">
        <v>19.0</v>
      </c>
      <c r="F53" s="12"/>
      <c r="G53" s="12">
        <v>14.0</v>
      </c>
      <c r="H53" s="12">
        <v>28.0</v>
      </c>
      <c r="I53" s="12"/>
      <c r="J53" s="12"/>
      <c r="K53" s="12">
        <v>14.0</v>
      </c>
      <c r="L53" s="12"/>
      <c r="M53" s="12"/>
      <c r="N53" s="12"/>
      <c r="O53" s="12"/>
      <c r="P53" s="12"/>
      <c r="Q53" s="18"/>
      <c r="R53" s="23"/>
      <c r="S53" s="19" t="s">
        <v>610</v>
      </c>
      <c r="T53" s="12"/>
      <c r="U53" s="11"/>
      <c r="V53" s="11"/>
      <c r="W53" s="11"/>
      <c r="X53" s="11"/>
      <c r="Y53" s="11"/>
    </row>
    <row r="54">
      <c r="A54" s="11"/>
      <c r="B54" s="12" t="s">
        <v>611</v>
      </c>
      <c r="C54" s="12" t="s">
        <v>612</v>
      </c>
      <c r="D54" s="17">
        <f t="shared" si="6"/>
        <v>36.18</v>
      </c>
      <c r="E54" s="12"/>
      <c r="F54" s="12"/>
      <c r="G54" s="12">
        <v>12.0</v>
      </c>
      <c r="H54" s="12">
        <v>42.0</v>
      </c>
      <c r="I54" s="12"/>
      <c r="J54" s="12"/>
      <c r="K54" s="12">
        <v>9.0</v>
      </c>
      <c r="L54" s="12"/>
      <c r="M54" s="12"/>
      <c r="N54" s="12"/>
      <c r="O54" s="12"/>
      <c r="P54" s="12"/>
      <c r="Q54" s="18"/>
      <c r="R54" s="23"/>
      <c r="S54" s="19" t="s">
        <v>613</v>
      </c>
      <c r="T54" s="11"/>
      <c r="U54" s="11"/>
      <c r="V54" s="11"/>
      <c r="W54" s="11"/>
      <c r="X54" s="11"/>
      <c r="Y54" s="11"/>
    </row>
    <row r="55">
      <c r="A55" s="11"/>
      <c r="B55" s="16" t="s">
        <v>1154</v>
      </c>
      <c r="C55" s="12" t="s">
        <v>212</v>
      </c>
      <c r="D55" s="17">
        <f t="shared" si="6"/>
        <v>35.37</v>
      </c>
      <c r="E55" s="12">
        <v>19.0</v>
      </c>
      <c r="F55" s="12">
        <v>22.0</v>
      </c>
      <c r="G55" s="12">
        <v>18.0</v>
      </c>
      <c r="H55" s="12"/>
      <c r="I55" s="12"/>
      <c r="J55" s="12"/>
      <c r="K55" s="12"/>
      <c r="L55" s="12"/>
      <c r="M55" s="12"/>
      <c r="N55" s="12"/>
      <c r="O55" s="12"/>
      <c r="P55" s="12"/>
      <c r="Q55" s="18"/>
      <c r="R55" s="23"/>
      <c r="S55" s="19" t="s">
        <v>1155</v>
      </c>
      <c r="T55" s="12"/>
      <c r="U55" s="11"/>
      <c r="V55" s="11"/>
      <c r="W55" s="11"/>
      <c r="X55" s="11"/>
      <c r="Y55" s="11"/>
    </row>
    <row r="56">
      <c r="A56" s="11"/>
      <c r="B56" s="16" t="s">
        <v>1156</v>
      </c>
      <c r="C56" s="12" t="s">
        <v>96</v>
      </c>
      <c r="D56" s="17">
        <f t="shared" si="6"/>
        <v>34.6</v>
      </c>
      <c r="E56" s="12"/>
      <c r="F56" s="12">
        <v>21.0</v>
      </c>
      <c r="G56" s="12"/>
      <c r="H56" s="12"/>
      <c r="I56" s="12">
        <v>16.0</v>
      </c>
      <c r="J56" s="12"/>
      <c r="K56" s="12"/>
      <c r="L56" s="12"/>
      <c r="M56" s="12"/>
      <c r="N56" s="12"/>
      <c r="O56" s="12"/>
      <c r="P56" s="12"/>
      <c r="Q56" s="18"/>
      <c r="R56" s="23"/>
      <c r="S56" s="19" t="s">
        <v>1157</v>
      </c>
      <c r="T56" s="12"/>
      <c r="U56" s="11"/>
      <c r="V56" s="11"/>
      <c r="W56" s="11"/>
      <c r="X56" s="11"/>
      <c r="Y56" s="11"/>
    </row>
    <row r="57">
      <c r="A57" s="11"/>
      <c r="B57" s="12" t="s">
        <v>614</v>
      </c>
      <c r="C57" s="12" t="s">
        <v>164</v>
      </c>
      <c r="D57" s="17">
        <f t="shared" si="6"/>
        <v>34.6</v>
      </c>
      <c r="E57" s="12">
        <v>27.0</v>
      </c>
      <c r="F57" s="12"/>
      <c r="G57" s="12"/>
      <c r="H57" s="12">
        <v>38.0</v>
      </c>
      <c r="I57" s="12">
        <v>19.0</v>
      </c>
      <c r="J57" s="12"/>
      <c r="K57" s="12"/>
      <c r="L57" s="12"/>
      <c r="M57" s="12"/>
      <c r="N57" s="12"/>
      <c r="O57" s="12"/>
      <c r="P57" s="12"/>
      <c r="Q57" s="18"/>
      <c r="R57" s="28" t="s">
        <v>615</v>
      </c>
      <c r="S57" s="19" t="s">
        <v>616</v>
      </c>
      <c r="T57" s="11"/>
      <c r="U57" s="11"/>
      <c r="V57" s="11"/>
      <c r="W57" s="11"/>
      <c r="X57" s="11"/>
      <c r="Y57" s="11"/>
    </row>
    <row r="58">
      <c r="A58" s="2" t="s">
        <v>167</v>
      </c>
      <c r="B58" s="11"/>
      <c r="C58" s="11"/>
      <c r="D58" s="17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3"/>
      <c r="R58" s="23"/>
      <c r="S58" s="22"/>
      <c r="T58" s="11"/>
      <c r="U58" s="11"/>
      <c r="V58" s="11"/>
      <c r="W58" s="11"/>
      <c r="X58" s="11"/>
    </row>
    <row r="59">
      <c r="A59" s="21" t="s">
        <v>43</v>
      </c>
      <c r="B59" s="30" t="s">
        <v>2727</v>
      </c>
      <c r="C59" s="12" t="s">
        <v>45</v>
      </c>
      <c r="D59" s="17">
        <f t="shared" ref="D59:D63" si="7">ROUND((E59*0.05)+(F59*1)+(G59*0.69)+(H59*0.45)+(I59*0.85)+(J59*0.57)+(K59*1)+(L59*1)+(M59*25)+(N59*8)+(O59*8)+(P59*8), 2)</f>
        <v>86.95</v>
      </c>
      <c r="E59" s="12">
        <v>49.0</v>
      </c>
      <c r="F59" s="12">
        <v>23.0</v>
      </c>
      <c r="G59" s="12"/>
      <c r="H59" s="12"/>
      <c r="I59" s="12">
        <v>30.0</v>
      </c>
      <c r="J59" s="12"/>
      <c r="K59" s="12">
        <v>12.0</v>
      </c>
      <c r="L59" s="12"/>
      <c r="M59" s="12"/>
      <c r="N59" s="12">
        <v>2.0</v>
      </c>
      <c r="O59" s="12">
        <v>1.0</v>
      </c>
      <c r="P59" s="12"/>
      <c r="Q59" s="18" t="s">
        <v>635</v>
      </c>
      <c r="R59" s="18" t="s">
        <v>509</v>
      </c>
      <c r="S59" s="19" t="s">
        <v>2728</v>
      </c>
      <c r="T59" s="11"/>
      <c r="U59" s="11"/>
      <c r="V59" s="11"/>
      <c r="W59" s="11"/>
      <c r="X59" s="11"/>
    </row>
    <row r="60">
      <c r="A60" s="11"/>
      <c r="B60" s="30" t="s">
        <v>2656</v>
      </c>
      <c r="C60" s="12" t="s">
        <v>2657</v>
      </c>
      <c r="D60" s="17">
        <f t="shared" si="7"/>
        <v>79.6</v>
      </c>
      <c r="E60" s="12">
        <v>27.0</v>
      </c>
      <c r="F60" s="12">
        <v>35.0</v>
      </c>
      <c r="G60" s="12"/>
      <c r="H60" s="12"/>
      <c r="I60" s="12">
        <v>25.0</v>
      </c>
      <c r="J60" s="12"/>
      <c r="K60" s="12">
        <v>22.0</v>
      </c>
      <c r="L60" s="12"/>
      <c r="M60" s="12"/>
      <c r="N60" s="12"/>
      <c r="O60" s="12"/>
      <c r="P60" s="12"/>
      <c r="Q60" s="18"/>
      <c r="R60" s="18"/>
      <c r="S60" s="19" t="s">
        <v>2658</v>
      </c>
      <c r="T60" s="11"/>
      <c r="U60" s="11"/>
      <c r="V60" s="11"/>
      <c r="W60" s="11"/>
      <c r="X60" s="11"/>
    </row>
    <row r="61">
      <c r="A61" s="11"/>
      <c r="B61" s="30" t="s">
        <v>2651</v>
      </c>
      <c r="C61" s="12" t="s">
        <v>747</v>
      </c>
      <c r="D61" s="17">
        <f t="shared" si="7"/>
        <v>77.05</v>
      </c>
      <c r="E61" s="12">
        <v>27.0</v>
      </c>
      <c r="F61" s="12">
        <v>30.0</v>
      </c>
      <c r="G61" s="12">
        <v>30.0</v>
      </c>
      <c r="H61" s="12"/>
      <c r="I61" s="12"/>
      <c r="J61" s="12"/>
      <c r="K61" s="12">
        <v>25.0</v>
      </c>
      <c r="L61" s="12"/>
      <c r="M61" s="12"/>
      <c r="N61" s="12"/>
      <c r="O61" s="12"/>
      <c r="P61" s="12"/>
      <c r="Q61" s="18"/>
      <c r="R61" s="18"/>
      <c r="S61" s="19" t="s">
        <v>2652</v>
      </c>
      <c r="T61" s="11"/>
      <c r="U61" s="11"/>
      <c r="V61" s="11"/>
      <c r="W61" s="11"/>
      <c r="X61" s="11"/>
    </row>
    <row r="62">
      <c r="A62" s="11"/>
      <c r="B62" s="30" t="s">
        <v>2668</v>
      </c>
      <c r="C62" s="12" t="s">
        <v>216</v>
      </c>
      <c r="D62" s="17">
        <f t="shared" si="7"/>
        <v>76.35</v>
      </c>
      <c r="E62" s="12">
        <v>45.0</v>
      </c>
      <c r="F62" s="12">
        <v>36.0</v>
      </c>
      <c r="G62" s="12"/>
      <c r="H62" s="12"/>
      <c r="I62" s="12">
        <v>26.0</v>
      </c>
      <c r="J62" s="12"/>
      <c r="K62" s="12">
        <v>16.0</v>
      </c>
      <c r="L62" s="12"/>
      <c r="M62" s="12"/>
      <c r="N62" s="12"/>
      <c r="O62" s="12"/>
      <c r="P62" s="12"/>
      <c r="Q62" s="18"/>
      <c r="R62" s="18"/>
      <c r="S62" s="19" t="s">
        <v>2671</v>
      </c>
      <c r="T62" s="11"/>
      <c r="U62" s="11"/>
      <c r="V62" s="11"/>
      <c r="W62" s="11"/>
      <c r="X62" s="11"/>
    </row>
    <row r="63">
      <c r="A63" s="11"/>
      <c r="B63" s="30" t="s">
        <v>2661</v>
      </c>
      <c r="C63" s="12" t="s">
        <v>96</v>
      </c>
      <c r="D63" s="17">
        <f t="shared" si="7"/>
        <v>76.25</v>
      </c>
      <c r="E63" s="12">
        <v>33.0</v>
      </c>
      <c r="F63" s="12">
        <v>44.0</v>
      </c>
      <c r="G63" s="12"/>
      <c r="H63" s="12"/>
      <c r="I63" s="12">
        <v>36.0</v>
      </c>
      <c r="J63" s="12"/>
      <c r="K63" s="12"/>
      <c r="L63" s="12"/>
      <c r="M63" s="12"/>
      <c r="N63" s="12"/>
      <c r="O63" s="12"/>
      <c r="P63" s="12"/>
      <c r="Q63" s="18"/>
      <c r="R63" s="18"/>
      <c r="S63" s="19" t="s">
        <v>2662</v>
      </c>
      <c r="T63" s="11"/>
      <c r="U63" s="11"/>
      <c r="V63" s="11"/>
      <c r="W63" s="11"/>
      <c r="X63" s="11"/>
    </row>
    <row r="64">
      <c r="A64" s="11"/>
      <c r="B64" s="30" t="s">
        <v>2663</v>
      </c>
      <c r="C64" s="12" t="s">
        <v>425</v>
      </c>
      <c r="D64" s="116" t="s">
        <v>2737</v>
      </c>
      <c r="E64" s="12"/>
      <c r="F64" s="12">
        <v>50.0</v>
      </c>
      <c r="G64" s="12"/>
      <c r="H64" s="12"/>
      <c r="I64" s="12">
        <v>29.0</v>
      </c>
      <c r="J64" s="12"/>
      <c r="K64" s="12"/>
      <c r="L64" s="12"/>
      <c r="M64" s="12"/>
      <c r="N64" s="12"/>
      <c r="O64" s="12"/>
      <c r="P64" s="12"/>
      <c r="Q64" s="18"/>
      <c r="R64" s="18" t="s">
        <v>1346</v>
      </c>
      <c r="S64" s="19" t="s">
        <v>2665</v>
      </c>
      <c r="T64" s="11"/>
      <c r="U64" s="11"/>
      <c r="V64" s="11"/>
      <c r="W64" s="11"/>
      <c r="X64" s="11"/>
    </row>
    <row r="65">
      <c r="A65" s="21" t="s">
        <v>46</v>
      </c>
      <c r="B65" s="30" t="s">
        <v>2672</v>
      </c>
      <c r="C65" s="12" t="s">
        <v>55</v>
      </c>
      <c r="D65" s="17" t="s">
        <v>2740</v>
      </c>
      <c r="E65" s="12">
        <v>27.0</v>
      </c>
      <c r="F65" s="12">
        <v>30.0</v>
      </c>
      <c r="G65" s="12"/>
      <c r="H65" s="12"/>
      <c r="I65" s="12">
        <v>19.0</v>
      </c>
      <c r="J65" s="12"/>
      <c r="K65" s="12"/>
      <c r="L65" s="12"/>
      <c r="M65" s="12"/>
      <c r="N65" s="12">
        <v>2.0</v>
      </c>
      <c r="O65" s="12"/>
      <c r="P65" s="12">
        <v>1.0</v>
      </c>
      <c r="Q65" s="18" t="s">
        <v>635</v>
      </c>
      <c r="R65" s="18" t="s">
        <v>67</v>
      </c>
      <c r="S65" s="19" t="s">
        <v>2674</v>
      </c>
      <c r="T65" s="11"/>
      <c r="U65" s="11"/>
      <c r="V65" s="11"/>
      <c r="W65" s="11"/>
      <c r="X65" s="11"/>
    </row>
    <row r="66">
      <c r="A66" s="11"/>
      <c r="B66" s="30" t="s">
        <v>2675</v>
      </c>
      <c r="C66" s="12" t="s">
        <v>2676</v>
      </c>
      <c r="D66" s="17">
        <f t="shared" ref="D66:D67" si="8">ROUND((E66*0.05)+(F66*1)+(G66*0.69)+(H66*0.45)+(I66*0.85)+(J66*0.57)+(K66*1)+(L66*1)+(M66*25)+(N66*8)+(O66*8)+(P66*8), 2)</f>
        <v>70.3</v>
      </c>
      <c r="E66" s="12">
        <v>34.0</v>
      </c>
      <c r="F66" s="12">
        <v>31.0</v>
      </c>
      <c r="G66" s="12"/>
      <c r="H66" s="12"/>
      <c r="I66" s="12">
        <v>16.0</v>
      </c>
      <c r="J66" s="12"/>
      <c r="K66" s="12"/>
      <c r="L66" s="12"/>
      <c r="M66" s="12"/>
      <c r="N66" s="12"/>
      <c r="O66" s="12">
        <v>2.0</v>
      </c>
      <c r="P66" s="12">
        <v>1.0</v>
      </c>
      <c r="Q66" s="18" t="s">
        <v>49</v>
      </c>
      <c r="R66" s="18"/>
      <c r="S66" s="19" t="s">
        <v>2677</v>
      </c>
      <c r="T66" s="11"/>
      <c r="U66" s="11"/>
      <c r="V66" s="11"/>
      <c r="W66" s="11"/>
      <c r="X66" s="11"/>
    </row>
    <row r="67">
      <c r="A67" s="11"/>
      <c r="B67" s="30" t="s">
        <v>2391</v>
      </c>
      <c r="C67" s="12" t="s">
        <v>425</v>
      </c>
      <c r="D67" s="17">
        <f t="shared" si="8"/>
        <v>60</v>
      </c>
      <c r="E67" s="12">
        <v>40.0</v>
      </c>
      <c r="F67" s="12">
        <v>34.0</v>
      </c>
      <c r="G67" s="12"/>
      <c r="H67" s="12"/>
      <c r="I67" s="12"/>
      <c r="J67" s="12"/>
      <c r="K67" s="12"/>
      <c r="L67" s="12"/>
      <c r="M67" s="12"/>
      <c r="N67" s="12">
        <v>1.0</v>
      </c>
      <c r="O67" s="12"/>
      <c r="P67" s="12">
        <v>2.0</v>
      </c>
      <c r="Q67" s="18" t="s">
        <v>506</v>
      </c>
      <c r="R67" s="18"/>
      <c r="S67" s="19" t="s">
        <v>2392</v>
      </c>
      <c r="T67" s="11"/>
      <c r="U67" s="11"/>
      <c r="V67" s="11"/>
      <c r="W67" s="11"/>
      <c r="X67" s="11"/>
    </row>
    <row r="68">
      <c r="A68" s="2" t="s">
        <v>214</v>
      </c>
      <c r="B68" s="11"/>
      <c r="C68" s="11"/>
      <c r="D68" s="17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3"/>
      <c r="R68" s="13"/>
      <c r="S68" s="22"/>
      <c r="T68" s="11"/>
      <c r="U68" s="11"/>
      <c r="V68" s="11"/>
      <c r="W68" s="11"/>
      <c r="X68" s="11"/>
    </row>
    <row r="69">
      <c r="A69" s="11"/>
      <c r="B69" s="12" t="s">
        <v>2682</v>
      </c>
      <c r="C69" s="12" t="s">
        <v>425</v>
      </c>
      <c r="D69" s="17">
        <f t="shared" ref="D69:D76" si="9">ROUND((E69*0.05)+(F69*1)+(G69*0.69)+(H69*0.45)+(I69*0.85)+(J69*0.57)+(K69*1)+(L69*1)+(M69*25)+(N69*8)+(O69*8)+(P69*8), 2)</f>
        <v>45.45</v>
      </c>
      <c r="E69" s="12">
        <v>15.0</v>
      </c>
      <c r="F69" s="12">
        <v>26.0</v>
      </c>
      <c r="G69" s="12"/>
      <c r="H69" s="12"/>
      <c r="I69" s="12">
        <v>22.0</v>
      </c>
      <c r="J69" s="12"/>
      <c r="K69" s="12"/>
      <c r="L69" s="12"/>
      <c r="M69" s="12"/>
      <c r="N69" s="12"/>
      <c r="O69" s="12"/>
      <c r="P69" s="12"/>
      <c r="Q69" s="18"/>
      <c r="R69" s="23"/>
      <c r="S69" s="19" t="s">
        <v>2683</v>
      </c>
      <c r="T69" s="12"/>
      <c r="U69" s="11"/>
      <c r="V69" s="11"/>
      <c r="W69" s="11"/>
      <c r="X69" s="11"/>
      <c r="Y69" s="11"/>
    </row>
    <row r="70">
      <c r="A70" s="11"/>
      <c r="B70" s="12" t="s">
        <v>2250</v>
      </c>
      <c r="C70" s="12" t="s">
        <v>667</v>
      </c>
      <c r="D70" s="17">
        <f t="shared" si="9"/>
        <v>40.15</v>
      </c>
      <c r="E70" s="12">
        <v>25.0</v>
      </c>
      <c r="F70" s="12">
        <v>19.0</v>
      </c>
      <c r="G70" s="12"/>
      <c r="H70" s="12"/>
      <c r="I70" s="12">
        <v>14.0</v>
      </c>
      <c r="J70" s="12"/>
      <c r="K70" s="12"/>
      <c r="L70" s="12"/>
      <c r="M70" s="12"/>
      <c r="N70" s="12"/>
      <c r="O70" s="12">
        <v>1.0</v>
      </c>
      <c r="P70" s="12"/>
      <c r="Q70" s="18" t="s">
        <v>668</v>
      </c>
      <c r="R70" s="28" t="s">
        <v>524</v>
      </c>
      <c r="S70" s="19" t="s">
        <v>2252</v>
      </c>
      <c r="T70" s="12"/>
      <c r="U70" s="11"/>
      <c r="V70" s="11"/>
      <c r="W70" s="11"/>
      <c r="X70" s="11"/>
      <c r="Y70" s="11"/>
    </row>
    <row r="71">
      <c r="A71" s="11"/>
      <c r="B71" s="12" t="s">
        <v>671</v>
      </c>
      <c r="C71" s="12" t="s">
        <v>612</v>
      </c>
      <c r="D71" s="17">
        <f t="shared" si="9"/>
        <v>36.18</v>
      </c>
      <c r="E71" s="12"/>
      <c r="F71" s="12"/>
      <c r="G71" s="12">
        <v>12.0</v>
      </c>
      <c r="H71" s="12">
        <v>42.0</v>
      </c>
      <c r="I71" s="12"/>
      <c r="J71" s="12"/>
      <c r="K71" s="12">
        <v>9.0</v>
      </c>
      <c r="L71" s="12"/>
      <c r="M71" s="12"/>
      <c r="N71" s="12"/>
      <c r="O71" s="12"/>
      <c r="P71" s="12"/>
      <c r="Q71" s="18"/>
      <c r="R71" s="23"/>
      <c r="S71" s="19" t="s">
        <v>672</v>
      </c>
      <c r="T71" s="12"/>
      <c r="U71" s="11"/>
      <c r="V71" s="11"/>
      <c r="W71" s="11"/>
      <c r="X71" s="11"/>
      <c r="Y71" s="11"/>
    </row>
    <row r="72">
      <c r="A72" s="11"/>
      <c r="B72" s="12" t="s">
        <v>660</v>
      </c>
      <c r="C72" s="12" t="s">
        <v>661</v>
      </c>
      <c r="D72" s="17">
        <f t="shared" si="9"/>
        <v>36.17</v>
      </c>
      <c r="E72" s="12">
        <v>15.0</v>
      </c>
      <c r="F72" s="12"/>
      <c r="G72" s="12">
        <v>18.0</v>
      </c>
      <c r="H72" s="12"/>
      <c r="I72" s="12"/>
      <c r="J72" s="12"/>
      <c r="K72" s="12">
        <v>15.0</v>
      </c>
      <c r="L72" s="12"/>
      <c r="M72" s="12"/>
      <c r="N72" s="12">
        <v>1.0</v>
      </c>
      <c r="O72" s="12"/>
      <c r="P72" s="12"/>
      <c r="Q72" s="18" t="s">
        <v>664</v>
      </c>
      <c r="R72" s="28"/>
      <c r="S72" s="19" t="s">
        <v>665</v>
      </c>
      <c r="T72" s="12"/>
      <c r="U72" s="11"/>
      <c r="V72" s="11"/>
      <c r="W72" s="11"/>
      <c r="X72" s="11"/>
      <c r="Y72" s="11"/>
    </row>
    <row r="73">
      <c r="A73" s="11"/>
      <c r="B73" s="12" t="s">
        <v>2684</v>
      </c>
      <c r="C73" s="12" t="s">
        <v>923</v>
      </c>
      <c r="D73" s="17">
        <f t="shared" si="9"/>
        <v>35.01</v>
      </c>
      <c r="E73" s="12">
        <v>18.0</v>
      </c>
      <c r="F73" s="12">
        <v>21.0</v>
      </c>
      <c r="G73" s="12">
        <v>19.0</v>
      </c>
      <c r="H73" s="12"/>
      <c r="I73" s="12"/>
      <c r="J73" s="12"/>
      <c r="K73" s="12"/>
      <c r="L73" s="12"/>
      <c r="M73" s="12"/>
      <c r="N73" s="12"/>
      <c r="O73" s="12"/>
      <c r="P73" s="12"/>
      <c r="Q73" s="18"/>
      <c r="R73" s="23"/>
      <c r="S73" s="19" t="s">
        <v>2685</v>
      </c>
      <c r="T73" s="12"/>
      <c r="U73" s="11"/>
      <c r="V73" s="11"/>
      <c r="W73" s="11"/>
      <c r="X73" s="11"/>
      <c r="Y73" s="11"/>
    </row>
    <row r="74">
      <c r="A74" s="11"/>
      <c r="B74" s="12" t="s">
        <v>2695</v>
      </c>
      <c r="C74" s="12" t="s">
        <v>815</v>
      </c>
      <c r="D74" s="17">
        <f t="shared" si="9"/>
        <v>32.62</v>
      </c>
      <c r="E74" s="12">
        <v>13.0</v>
      </c>
      <c r="F74" s="12">
        <v>23.0</v>
      </c>
      <c r="G74" s="12">
        <v>13.0</v>
      </c>
      <c r="H74" s="12"/>
      <c r="I74" s="12"/>
      <c r="J74" s="12"/>
      <c r="K74" s="12"/>
      <c r="L74" s="12"/>
      <c r="M74" s="12"/>
      <c r="N74" s="12"/>
      <c r="O74" s="12"/>
      <c r="P74" s="12"/>
      <c r="Q74" s="18"/>
      <c r="R74" s="23"/>
      <c r="S74" s="19" t="s">
        <v>2696</v>
      </c>
      <c r="T74" s="12"/>
      <c r="U74" s="11"/>
      <c r="V74" s="11"/>
      <c r="W74" s="11"/>
      <c r="X74" s="11"/>
      <c r="Y74" s="11"/>
    </row>
    <row r="75">
      <c r="A75" s="11"/>
      <c r="B75" s="12" t="s">
        <v>2697</v>
      </c>
      <c r="C75" s="12" t="s">
        <v>425</v>
      </c>
      <c r="D75" s="17">
        <f t="shared" si="9"/>
        <v>31.2</v>
      </c>
      <c r="E75" s="12">
        <v>24.0</v>
      </c>
      <c r="F75" s="12">
        <v>22.0</v>
      </c>
      <c r="G75" s="12"/>
      <c r="H75" s="12"/>
      <c r="I75" s="12"/>
      <c r="J75" s="12"/>
      <c r="K75" s="12"/>
      <c r="L75" s="12"/>
      <c r="M75" s="12"/>
      <c r="N75" s="12"/>
      <c r="O75" s="12"/>
      <c r="P75" s="12">
        <v>1.0</v>
      </c>
      <c r="Q75" s="18" t="s">
        <v>2698</v>
      </c>
      <c r="R75" s="23"/>
      <c r="S75" s="19" t="s">
        <v>2699</v>
      </c>
      <c r="T75" s="12"/>
      <c r="U75" s="11"/>
      <c r="V75" s="11"/>
      <c r="W75" s="11"/>
      <c r="X75" s="11"/>
      <c r="Y75" s="11"/>
    </row>
    <row r="76">
      <c r="A76" s="11"/>
      <c r="B76" s="12" t="s">
        <v>2700</v>
      </c>
      <c r="C76" s="12" t="s">
        <v>96</v>
      </c>
      <c r="D76" s="17">
        <f t="shared" si="9"/>
        <v>29.9</v>
      </c>
      <c r="E76" s="12">
        <v>18.0</v>
      </c>
      <c r="F76" s="12">
        <v>29.0</v>
      </c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8"/>
      <c r="R76" s="23"/>
      <c r="S76" s="19" t="s">
        <v>2701</v>
      </c>
      <c r="T76" s="12"/>
      <c r="U76" s="11"/>
      <c r="V76" s="11"/>
      <c r="W76" s="11"/>
      <c r="X76" s="11"/>
      <c r="Y76" s="11"/>
    </row>
    <row r="77">
      <c r="A77" s="2" t="s">
        <v>232</v>
      </c>
      <c r="B77" s="11"/>
      <c r="C77" s="11"/>
      <c r="D77" s="17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3"/>
      <c r="R77" s="13"/>
      <c r="S77" s="22"/>
      <c r="T77" s="11"/>
      <c r="U77" s="11"/>
      <c r="V77" s="11"/>
      <c r="W77" s="11"/>
      <c r="X77" s="11"/>
    </row>
    <row r="78">
      <c r="A78" s="21"/>
      <c r="B78" s="12" t="s">
        <v>685</v>
      </c>
      <c r="C78" s="12" t="s">
        <v>512</v>
      </c>
      <c r="D78" s="17">
        <f t="shared" ref="D78:D79" si="10">ROUND((E78*0.05)+(F78*1)+(G78*0.69)+(H78*0.45)+(I78*0.85)+(J78*0.57)+(K78*1)+(L78*1)+(M78*25)+(N78*8)+(O78*8)+(P78*8), 2)</f>
        <v>65.4</v>
      </c>
      <c r="E78" s="12">
        <v>33.0</v>
      </c>
      <c r="F78" s="12"/>
      <c r="G78" s="12"/>
      <c r="H78" s="12">
        <v>50.0</v>
      </c>
      <c r="I78" s="12">
        <v>25.0</v>
      </c>
      <c r="J78" s="12"/>
      <c r="K78" s="12">
        <v>20.0</v>
      </c>
      <c r="L78" s="12"/>
      <c r="M78" s="12"/>
      <c r="N78" s="12"/>
      <c r="O78" s="12"/>
      <c r="P78" s="12"/>
      <c r="Q78" s="18"/>
      <c r="R78" s="18"/>
      <c r="S78" s="19" t="s">
        <v>686</v>
      </c>
      <c r="T78" s="11"/>
      <c r="U78" s="11"/>
      <c r="V78" s="11"/>
      <c r="W78" s="11"/>
      <c r="X78" s="11"/>
    </row>
    <row r="79">
      <c r="B79" s="12" t="s">
        <v>690</v>
      </c>
      <c r="C79" s="12" t="s">
        <v>318</v>
      </c>
      <c r="D79" s="17">
        <f t="shared" si="10"/>
        <v>59.25</v>
      </c>
      <c r="E79" s="12">
        <v>16.0</v>
      </c>
      <c r="F79" s="12"/>
      <c r="G79" s="12"/>
      <c r="H79" s="12">
        <v>48.0</v>
      </c>
      <c r="I79" s="12">
        <v>21.0</v>
      </c>
      <c r="J79" s="12"/>
      <c r="K79" s="12">
        <v>19.0</v>
      </c>
      <c r="L79" s="12"/>
      <c r="M79" s="12"/>
      <c r="N79" s="12"/>
      <c r="O79" s="12"/>
      <c r="P79" s="12"/>
      <c r="Q79" s="18"/>
      <c r="R79" s="18"/>
      <c r="S79" s="19" t="s">
        <v>691</v>
      </c>
      <c r="T79" s="11"/>
      <c r="U79" s="11"/>
      <c r="V79" s="11"/>
      <c r="W79" s="11"/>
      <c r="X79" s="11"/>
    </row>
    <row r="80">
      <c r="B80" s="12" t="s">
        <v>2709</v>
      </c>
      <c r="C80" s="12" t="s">
        <v>425</v>
      </c>
      <c r="D80" s="17" t="s">
        <v>2773</v>
      </c>
      <c r="E80" s="12"/>
      <c r="F80" s="12">
        <v>35.0</v>
      </c>
      <c r="G80" s="12"/>
      <c r="H80" s="12"/>
      <c r="I80" s="12">
        <v>27.0</v>
      </c>
      <c r="J80" s="12"/>
      <c r="K80" s="12"/>
      <c r="L80" s="12"/>
      <c r="M80" s="12"/>
      <c r="N80" s="12"/>
      <c r="O80" s="12"/>
      <c r="P80" s="12"/>
      <c r="Q80" s="18"/>
      <c r="R80" s="18" t="s">
        <v>1346</v>
      </c>
      <c r="S80" s="19" t="s">
        <v>2711</v>
      </c>
      <c r="T80" s="11"/>
      <c r="U80" s="11"/>
      <c r="V80" s="11"/>
      <c r="W80" s="11"/>
      <c r="X80" s="11"/>
    </row>
    <row r="81">
      <c r="A81" s="21" t="s">
        <v>46</v>
      </c>
      <c r="B81" s="12" t="s">
        <v>683</v>
      </c>
      <c r="C81" s="12" t="s">
        <v>64</v>
      </c>
      <c r="D81" s="17">
        <f>ROUND((E81*0.05)+(F81*1)+(G81*0.69)+(H81*0.45)+(I81*0.85)+(J81*0.57)+(K81*1)+(L81*1)+(M81*25)+(N81*8)+(O81*8)+(P81*8), 2)</f>
        <v>57.95</v>
      </c>
      <c r="E81" s="12">
        <v>24.0</v>
      </c>
      <c r="F81" s="12"/>
      <c r="G81" s="12">
        <v>25.0</v>
      </c>
      <c r="H81" s="12">
        <v>50.0</v>
      </c>
      <c r="I81" s="12"/>
      <c r="J81" s="12"/>
      <c r="K81" s="12">
        <v>17.0</v>
      </c>
      <c r="L81" s="12"/>
      <c r="M81" s="12"/>
      <c r="N81" s="12"/>
      <c r="O81" s="12"/>
      <c r="P81" s="12"/>
      <c r="Q81" s="18"/>
      <c r="R81" s="18" t="s">
        <v>76</v>
      </c>
      <c r="S81" s="19" t="s">
        <v>684</v>
      </c>
      <c r="T81" s="11"/>
      <c r="U81" s="11"/>
      <c r="V81" s="11"/>
      <c r="W81" s="11"/>
      <c r="X81" s="11"/>
    </row>
    <row r="82">
      <c r="A82" s="20" t="s">
        <v>46</v>
      </c>
      <c r="B82" s="12" t="s">
        <v>2702</v>
      </c>
      <c r="C82" s="12" t="s">
        <v>442</v>
      </c>
      <c r="D82" s="17" t="s">
        <v>2784</v>
      </c>
      <c r="E82" s="12">
        <v>25.0</v>
      </c>
      <c r="F82" s="12">
        <v>31.0</v>
      </c>
      <c r="G82" s="12"/>
      <c r="H82" s="12"/>
      <c r="I82" s="12"/>
      <c r="J82" s="12"/>
      <c r="K82" s="12"/>
      <c r="L82" s="12"/>
      <c r="M82" s="12"/>
      <c r="N82" s="12"/>
      <c r="O82" s="12">
        <v>2.0</v>
      </c>
      <c r="P82" s="12">
        <v>1.0</v>
      </c>
      <c r="Q82" s="18" t="s">
        <v>551</v>
      </c>
      <c r="R82" s="18" t="s">
        <v>67</v>
      </c>
      <c r="S82" s="19" t="s">
        <v>2704</v>
      </c>
      <c r="T82" s="11"/>
      <c r="U82" s="11"/>
      <c r="V82" s="11"/>
      <c r="W82" s="11"/>
      <c r="X82" s="11"/>
    </row>
    <row r="83">
      <c r="B83" s="12" t="s">
        <v>2714</v>
      </c>
      <c r="C83" s="12" t="s">
        <v>1061</v>
      </c>
      <c r="D83" s="17">
        <f t="shared" ref="D83:D88" si="11">ROUND((E83*0.05)+(F83*1)+(G83*0.69)+(H83*0.45)+(I83*0.85)+(J83*0.57)+(K83*1)+(L83*1)+(M83*25)+(N83*8)+(O83*8)+(P83*8), 2)</f>
        <v>55.37</v>
      </c>
      <c r="E83" s="12">
        <v>30.0</v>
      </c>
      <c r="F83" s="12">
        <v>24.0</v>
      </c>
      <c r="G83" s="12">
        <v>23.0</v>
      </c>
      <c r="H83" s="12"/>
      <c r="I83" s="12"/>
      <c r="J83" s="12"/>
      <c r="K83" s="12">
        <v>14.0</v>
      </c>
      <c r="L83" s="12"/>
      <c r="M83" s="12"/>
      <c r="N83" s="12"/>
      <c r="O83" s="12"/>
      <c r="P83" s="12"/>
      <c r="Q83" s="18"/>
      <c r="R83" s="18"/>
      <c r="S83" s="19" t="s">
        <v>2715</v>
      </c>
      <c r="T83" s="11"/>
      <c r="U83" s="11"/>
      <c r="V83" s="11"/>
      <c r="W83" s="11"/>
      <c r="X83" s="11"/>
    </row>
    <row r="84">
      <c r="B84" s="12" t="s">
        <v>2718</v>
      </c>
      <c r="C84" s="12" t="s">
        <v>2719</v>
      </c>
      <c r="D84" s="17">
        <f t="shared" si="11"/>
        <v>53.1</v>
      </c>
      <c r="E84" s="12">
        <v>22.0</v>
      </c>
      <c r="F84" s="12">
        <v>35.0</v>
      </c>
      <c r="G84" s="12"/>
      <c r="H84" s="12"/>
      <c r="I84" s="12">
        <v>20.0</v>
      </c>
      <c r="J84" s="12"/>
      <c r="K84" s="12"/>
      <c r="L84" s="12"/>
      <c r="M84" s="12"/>
      <c r="N84" s="12"/>
      <c r="O84" s="12"/>
      <c r="P84" s="12"/>
      <c r="Q84" s="18"/>
      <c r="R84" s="18"/>
      <c r="S84" s="19" t="s">
        <v>2720</v>
      </c>
      <c r="T84" s="11"/>
      <c r="U84" s="11"/>
      <c r="V84" s="11"/>
      <c r="W84" s="11"/>
      <c r="X84" s="11"/>
    </row>
    <row r="85">
      <c r="B85" s="12" t="s">
        <v>2716</v>
      </c>
      <c r="C85" s="12" t="s">
        <v>2442</v>
      </c>
      <c r="D85" s="17">
        <f t="shared" si="11"/>
        <v>52.61</v>
      </c>
      <c r="E85" s="12">
        <v>19.0</v>
      </c>
      <c r="F85" s="12">
        <v>20.0</v>
      </c>
      <c r="G85" s="12">
        <v>14.0</v>
      </c>
      <c r="H85" s="12"/>
      <c r="I85" s="12"/>
      <c r="J85" s="12"/>
      <c r="K85" s="12">
        <v>6.0</v>
      </c>
      <c r="L85" s="12"/>
      <c r="M85" s="12"/>
      <c r="N85" s="12">
        <v>1.0</v>
      </c>
      <c r="O85" s="12">
        <v>1.0</v>
      </c>
      <c r="P85" s="12"/>
      <c r="Q85" s="18" t="s">
        <v>2196</v>
      </c>
      <c r="R85" s="18"/>
      <c r="S85" s="19" t="s">
        <v>2717</v>
      </c>
      <c r="T85" s="11"/>
      <c r="U85" s="11"/>
      <c r="V85" s="11"/>
      <c r="W85" s="11"/>
      <c r="X85" s="11"/>
    </row>
    <row r="86">
      <c r="A86" s="21" t="s">
        <v>43</v>
      </c>
      <c r="B86" s="12" t="s">
        <v>2786</v>
      </c>
      <c r="C86" s="12" t="s">
        <v>45</v>
      </c>
      <c r="D86" s="17">
        <f t="shared" si="11"/>
        <v>52.2</v>
      </c>
      <c r="E86" s="12">
        <v>42.0</v>
      </c>
      <c r="F86" s="12">
        <v>28.0</v>
      </c>
      <c r="G86" s="12"/>
      <c r="H86" s="12"/>
      <c r="I86" s="12">
        <v>26.0</v>
      </c>
      <c r="J86" s="12"/>
      <c r="K86" s="12"/>
      <c r="L86" s="12"/>
      <c r="M86" s="12"/>
      <c r="N86" s="12"/>
      <c r="O86" s="12"/>
      <c r="P86" s="12"/>
      <c r="Q86" s="18"/>
      <c r="R86" s="18" t="s">
        <v>122</v>
      </c>
      <c r="S86" s="19" t="s">
        <v>2787</v>
      </c>
      <c r="T86" s="11"/>
      <c r="U86" s="11"/>
      <c r="V86" s="11"/>
      <c r="W86" s="11"/>
      <c r="X86" s="11"/>
    </row>
    <row r="87">
      <c r="B87" s="12" t="s">
        <v>2721</v>
      </c>
      <c r="C87" s="12" t="s">
        <v>2038</v>
      </c>
      <c r="D87" s="17">
        <f t="shared" si="11"/>
        <v>49.1</v>
      </c>
      <c r="E87" s="12">
        <v>25.0</v>
      </c>
      <c r="F87" s="12">
        <v>30.0</v>
      </c>
      <c r="G87" s="12"/>
      <c r="H87" s="12"/>
      <c r="I87" s="12">
        <v>21.0</v>
      </c>
      <c r="J87" s="12"/>
      <c r="K87" s="12"/>
      <c r="L87" s="12"/>
      <c r="M87" s="12"/>
      <c r="N87" s="12"/>
      <c r="O87" s="12"/>
      <c r="P87" s="12"/>
      <c r="Q87" s="18"/>
      <c r="R87" s="18"/>
      <c r="S87" s="19" t="s">
        <v>2722</v>
      </c>
      <c r="T87" s="11"/>
      <c r="U87" s="11"/>
      <c r="V87" s="11"/>
      <c r="W87" s="11"/>
      <c r="X87" s="11"/>
    </row>
    <row r="88">
      <c r="B88" s="12" t="s">
        <v>2723</v>
      </c>
      <c r="C88" s="12" t="s">
        <v>425</v>
      </c>
      <c r="D88" s="17">
        <f t="shared" si="11"/>
        <v>41.7</v>
      </c>
      <c r="E88" s="12">
        <v>34.0</v>
      </c>
      <c r="F88" s="12">
        <v>24.0</v>
      </c>
      <c r="G88" s="12"/>
      <c r="H88" s="12"/>
      <c r="I88" s="12"/>
      <c r="J88" s="12"/>
      <c r="K88" s="12"/>
      <c r="L88" s="12"/>
      <c r="M88" s="12"/>
      <c r="N88" s="12">
        <v>1.0</v>
      </c>
      <c r="O88" s="12"/>
      <c r="P88" s="12">
        <v>1.0</v>
      </c>
      <c r="Q88" s="18" t="s">
        <v>523</v>
      </c>
      <c r="R88" s="18"/>
      <c r="S88" s="19" t="s">
        <v>2724</v>
      </c>
      <c r="T88" s="11"/>
      <c r="U88" s="11"/>
      <c r="V88" s="11"/>
      <c r="W88" s="11"/>
      <c r="X88" s="11"/>
    </row>
    <row r="89">
      <c r="A89" s="2" t="s">
        <v>261</v>
      </c>
      <c r="B89" s="11"/>
      <c r="C89" s="11"/>
      <c r="D89" s="17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3"/>
      <c r="R89" s="13"/>
      <c r="S89" s="32"/>
      <c r="T89" s="11"/>
      <c r="U89" s="11"/>
      <c r="V89" s="11"/>
      <c r="W89" s="11"/>
      <c r="X89" s="11"/>
    </row>
    <row r="90">
      <c r="A90" s="11"/>
      <c r="B90" s="12" t="s">
        <v>703</v>
      </c>
      <c r="C90" s="12" t="s">
        <v>299</v>
      </c>
      <c r="D90" s="17">
        <f t="shared" ref="D90:D99" si="12">ROUND((E90*0.05)+(F90*1)+(G90*0.69)+(H90*0.45)+(I90*0.85)+(J90*0.57)+(K90*1)+(L90*1)+(M90*25)+(N90*8)+(O90*8)+(P90*8), 2)</f>
        <v>65.92</v>
      </c>
      <c r="E90" s="12">
        <v>28.0</v>
      </c>
      <c r="F90" s="12"/>
      <c r="G90" s="12">
        <v>28.0</v>
      </c>
      <c r="H90" s="12">
        <v>56.0</v>
      </c>
      <c r="I90" s="12"/>
      <c r="J90" s="12"/>
      <c r="K90" s="12">
        <v>20.0</v>
      </c>
      <c r="L90" s="12"/>
      <c r="M90" s="12"/>
      <c r="N90" s="12"/>
      <c r="O90" s="12"/>
      <c r="P90" s="12"/>
      <c r="Q90" s="18"/>
      <c r="R90" s="18"/>
      <c r="S90" s="19" t="s">
        <v>705</v>
      </c>
      <c r="T90" s="11"/>
      <c r="U90" s="11"/>
      <c r="V90" s="11"/>
      <c r="W90" s="11"/>
      <c r="X90" s="11"/>
    </row>
    <row r="91">
      <c r="A91" s="11"/>
      <c r="B91" s="12" t="s">
        <v>706</v>
      </c>
      <c r="C91" s="12" t="s">
        <v>707</v>
      </c>
      <c r="D91" s="17">
        <f t="shared" si="12"/>
        <v>58.52</v>
      </c>
      <c r="E91" s="12">
        <v>21.0</v>
      </c>
      <c r="F91" s="12"/>
      <c r="G91" s="12">
        <v>23.0</v>
      </c>
      <c r="H91" s="12">
        <v>48.0</v>
      </c>
      <c r="I91" s="12"/>
      <c r="J91" s="12"/>
      <c r="K91" s="12">
        <v>20.0</v>
      </c>
      <c r="L91" s="12"/>
      <c r="M91" s="12"/>
      <c r="N91" s="12"/>
      <c r="O91" s="12"/>
      <c r="P91" s="12"/>
      <c r="Q91" s="18"/>
      <c r="R91" s="18"/>
      <c r="S91" s="19" t="s">
        <v>708</v>
      </c>
      <c r="T91" s="11"/>
      <c r="U91" s="11"/>
      <c r="V91" s="11"/>
      <c r="W91" s="11"/>
      <c r="X91" s="11"/>
    </row>
    <row r="92">
      <c r="A92" s="11"/>
      <c r="B92" s="12" t="s">
        <v>709</v>
      </c>
      <c r="C92" s="12" t="s">
        <v>335</v>
      </c>
      <c r="D92" s="17">
        <f t="shared" si="12"/>
        <v>53.45</v>
      </c>
      <c r="E92" s="12">
        <v>24.0</v>
      </c>
      <c r="F92" s="12"/>
      <c r="G92" s="12">
        <v>25.0</v>
      </c>
      <c r="H92" s="12">
        <v>40.0</v>
      </c>
      <c r="I92" s="12"/>
      <c r="J92" s="12"/>
      <c r="K92" s="12">
        <v>17.0</v>
      </c>
      <c r="L92" s="12"/>
      <c r="M92" s="12"/>
      <c r="N92" s="12"/>
      <c r="O92" s="12"/>
      <c r="P92" s="12"/>
      <c r="Q92" s="18"/>
      <c r="R92" s="18"/>
      <c r="S92" s="19" t="s">
        <v>710</v>
      </c>
      <c r="T92" s="11"/>
      <c r="U92" s="11"/>
      <c r="V92" s="11"/>
      <c r="W92" s="11"/>
      <c r="X92" s="11"/>
    </row>
    <row r="93">
      <c r="A93" s="11"/>
      <c r="B93" s="12" t="s">
        <v>711</v>
      </c>
      <c r="C93" s="12" t="s">
        <v>712</v>
      </c>
      <c r="D93" s="17">
        <f t="shared" si="12"/>
        <v>52.05</v>
      </c>
      <c r="E93" s="12"/>
      <c r="F93" s="12"/>
      <c r="G93" s="12">
        <v>25.0</v>
      </c>
      <c r="H93" s="12">
        <v>44.0</v>
      </c>
      <c r="I93" s="12"/>
      <c r="J93" s="12"/>
      <c r="K93" s="12">
        <v>15.0</v>
      </c>
      <c r="L93" s="12"/>
      <c r="M93" s="12"/>
      <c r="N93" s="12"/>
      <c r="O93" s="12"/>
      <c r="P93" s="12"/>
      <c r="Q93" s="18"/>
      <c r="R93" s="18" t="s">
        <v>713</v>
      </c>
      <c r="S93" s="19" t="s">
        <v>714</v>
      </c>
      <c r="T93" s="11"/>
      <c r="U93" s="11"/>
      <c r="V93" s="11"/>
      <c r="W93" s="11"/>
      <c r="X93" s="11"/>
    </row>
    <row r="94">
      <c r="A94" s="11"/>
      <c r="B94" s="12" t="s">
        <v>2729</v>
      </c>
      <c r="C94" s="12" t="s">
        <v>730</v>
      </c>
      <c r="D94" s="17">
        <f t="shared" si="12"/>
        <v>51.95</v>
      </c>
      <c r="E94" s="12">
        <v>40.0</v>
      </c>
      <c r="F94" s="12">
        <v>27.0</v>
      </c>
      <c r="G94" s="12"/>
      <c r="H94" s="12"/>
      <c r="I94" s="12">
        <v>27.0</v>
      </c>
      <c r="J94" s="12"/>
      <c r="K94" s="12"/>
      <c r="L94" s="12"/>
      <c r="M94" s="12"/>
      <c r="N94" s="12"/>
      <c r="O94" s="12"/>
      <c r="P94" s="12"/>
      <c r="Q94" s="18"/>
      <c r="R94" s="18" t="s">
        <v>1214</v>
      </c>
      <c r="S94" s="19" t="s">
        <v>2730</v>
      </c>
      <c r="T94" s="11"/>
      <c r="U94" s="11"/>
      <c r="V94" s="11"/>
      <c r="W94" s="11"/>
      <c r="X94" s="11"/>
    </row>
    <row r="95">
      <c r="A95" s="11"/>
      <c r="B95" s="12" t="s">
        <v>2731</v>
      </c>
      <c r="C95" s="12" t="s">
        <v>1373</v>
      </c>
      <c r="D95" s="17">
        <f t="shared" si="12"/>
        <v>47.75</v>
      </c>
      <c r="E95" s="12">
        <v>29.0</v>
      </c>
      <c r="F95" s="12">
        <v>31.0</v>
      </c>
      <c r="G95" s="12"/>
      <c r="H95" s="12"/>
      <c r="I95" s="12">
        <v>18.0</v>
      </c>
      <c r="J95" s="12"/>
      <c r="K95" s="12"/>
      <c r="L95" s="12"/>
      <c r="M95" s="12"/>
      <c r="N95" s="12"/>
      <c r="O95" s="12"/>
      <c r="P95" s="12"/>
      <c r="Q95" s="18"/>
      <c r="R95" s="18"/>
      <c r="S95" s="19" t="s">
        <v>2732</v>
      </c>
      <c r="T95" s="11"/>
      <c r="U95" s="11"/>
      <c r="V95" s="11"/>
      <c r="W95" s="11"/>
      <c r="X95" s="11"/>
    </row>
    <row r="96">
      <c r="A96" s="11"/>
      <c r="B96" s="12" t="s">
        <v>2735</v>
      </c>
      <c r="C96" s="12" t="s">
        <v>96</v>
      </c>
      <c r="D96" s="17">
        <f t="shared" si="12"/>
        <v>46.2</v>
      </c>
      <c r="E96" s="12">
        <v>18.0</v>
      </c>
      <c r="F96" s="12">
        <v>30.0</v>
      </c>
      <c r="G96" s="12"/>
      <c r="H96" s="12"/>
      <c r="I96" s="12">
        <v>18.0</v>
      </c>
      <c r="J96" s="12"/>
      <c r="K96" s="12"/>
      <c r="L96" s="12"/>
      <c r="M96" s="12"/>
      <c r="N96" s="12"/>
      <c r="O96" s="12"/>
      <c r="P96" s="12"/>
      <c r="Q96" s="18"/>
      <c r="R96" s="18"/>
      <c r="S96" s="19" t="s">
        <v>2736</v>
      </c>
      <c r="T96" s="11"/>
      <c r="U96" s="11"/>
      <c r="V96" s="11"/>
      <c r="W96" s="11"/>
      <c r="X96" s="11"/>
    </row>
    <row r="97">
      <c r="A97" s="11"/>
      <c r="B97" s="12" t="s">
        <v>2733</v>
      </c>
      <c r="C97" s="12" t="s">
        <v>1257</v>
      </c>
      <c r="D97" s="17">
        <f t="shared" si="12"/>
        <v>45.14</v>
      </c>
      <c r="E97" s="12">
        <v>24.0</v>
      </c>
      <c r="F97" s="12">
        <v>26.0</v>
      </c>
      <c r="G97" s="12">
        <v>26.0</v>
      </c>
      <c r="H97" s="12"/>
      <c r="I97" s="12"/>
      <c r="J97" s="12"/>
      <c r="K97" s="12"/>
      <c r="L97" s="12"/>
      <c r="M97" s="12"/>
      <c r="N97" s="12"/>
      <c r="O97" s="12"/>
      <c r="P97" s="12"/>
      <c r="Q97" s="18"/>
      <c r="R97" s="18"/>
      <c r="S97" s="19" t="s">
        <v>2734</v>
      </c>
      <c r="T97" s="11"/>
      <c r="U97" s="11"/>
      <c r="V97" s="11"/>
      <c r="W97" s="11"/>
      <c r="X97" s="11"/>
    </row>
    <row r="98">
      <c r="A98" s="11"/>
      <c r="B98" s="12" t="s">
        <v>2738</v>
      </c>
      <c r="C98" s="12" t="s">
        <v>146</v>
      </c>
      <c r="D98" s="17">
        <f t="shared" si="12"/>
        <v>40.25</v>
      </c>
      <c r="E98" s="12">
        <v>25.0</v>
      </c>
      <c r="F98" s="12">
        <v>22.0</v>
      </c>
      <c r="G98" s="12"/>
      <c r="H98" s="12"/>
      <c r="I98" s="12">
        <v>20.0</v>
      </c>
      <c r="J98" s="12"/>
      <c r="K98" s="12"/>
      <c r="L98" s="12"/>
      <c r="M98" s="12"/>
      <c r="N98" s="12"/>
      <c r="O98" s="12"/>
      <c r="P98" s="12"/>
      <c r="Q98" s="18"/>
      <c r="R98" s="18"/>
      <c r="S98" s="19" t="s">
        <v>2739</v>
      </c>
      <c r="T98" s="11"/>
      <c r="U98" s="11"/>
      <c r="V98" s="11"/>
      <c r="W98" s="11"/>
      <c r="X98" s="11"/>
    </row>
    <row r="99">
      <c r="A99" s="11"/>
      <c r="B99" s="12" t="s">
        <v>2741</v>
      </c>
      <c r="C99" s="12" t="s">
        <v>2742</v>
      </c>
      <c r="D99" s="17">
        <f t="shared" si="12"/>
        <v>39.35</v>
      </c>
      <c r="E99" s="12">
        <v>24.0</v>
      </c>
      <c r="F99" s="12">
        <v>22.0</v>
      </c>
      <c r="G99" s="12"/>
      <c r="H99" s="12"/>
      <c r="I99" s="12">
        <v>19.0</v>
      </c>
      <c r="J99" s="12"/>
      <c r="K99" s="12"/>
      <c r="L99" s="12"/>
      <c r="M99" s="12"/>
      <c r="N99" s="12"/>
      <c r="O99" s="12"/>
      <c r="P99" s="12"/>
      <c r="Q99" s="18"/>
      <c r="R99" s="18" t="s">
        <v>615</v>
      </c>
      <c r="S99" s="19" t="s">
        <v>2743</v>
      </c>
      <c r="T99" s="11"/>
      <c r="U99" s="11"/>
      <c r="V99" s="11"/>
      <c r="W99" s="11"/>
      <c r="X99" s="11"/>
    </row>
    <row r="100">
      <c r="A100" s="2" t="s">
        <v>283</v>
      </c>
      <c r="B100" s="11"/>
      <c r="C100" s="11"/>
      <c r="D100" s="17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3"/>
      <c r="R100" s="13"/>
      <c r="S100" s="22"/>
      <c r="T100" s="11"/>
      <c r="U100" s="11"/>
      <c r="V100" s="11"/>
      <c r="W100" s="11"/>
      <c r="X100" s="11"/>
    </row>
    <row r="101">
      <c r="A101" s="82"/>
      <c r="B101" s="12" t="s">
        <v>739</v>
      </c>
      <c r="C101" s="12" t="s">
        <v>321</v>
      </c>
      <c r="D101" s="17">
        <f t="shared" ref="D101:D106" si="13">ROUND((E101*0.05)+(F101*1)+(G101*0.69)+(H101*0.45)+(I101*0.85)+(J101*0.57)+(K101*1)+(L101*1)+(M101*25)+(N101*8)+(O101*8)+(P101*8), 2)</f>
        <v>94.25</v>
      </c>
      <c r="E101" s="12">
        <v>30.0</v>
      </c>
      <c r="F101" s="12"/>
      <c r="G101" s="12"/>
      <c r="H101" s="12">
        <v>64.0</v>
      </c>
      <c r="I101" s="12">
        <v>27.0</v>
      </c>
      <c r="J101" s="12"/>
      <c r="K101" s="12">
        <v>17.0</v>
      </c>
      <c r="L101" s="12"/>
      <c r="M101" s="12"/>
      <c r="N101" s="12">
        <v>2.0</v>
      </c>
      <c r="O101" s="12"/>
      <c r="P101" s="12">
        <v>1.0</v>
      </c>
      <c r="Q101" s="18" t="s">
        <v>740</v>
      </c>
      <c r="R101" s="18"/>
      <c r="S101" s="19" t="s">
        <v>741</v>
      </c>
      <c r="T101" s="11"/>
      <c r="U101" s="11"/>
      <c r="V101" s="11"/>
      <c r="W101" s="11"/>
      <c r="X101" s="11"/>
    </row>
    <row r="102">
      <c r="A102" s="82"/>
      <c r="B102" s="12" t="s">
        <v>735</v>
      </c>
      <c r="C102" s="12" t="s">
        <v>512</v>
      </c>
      <c r="D102" s="17">
        <f t="shared" si="13"/>
        <v>93.65</v>
      </c>
      <c r="E102" s="12"/>
      <c r="F102" s="12"/>
      <c r="G102" s="12"/>
      <c r="H102" s="12">
        <v>52.0</v>
      </c>
      <c r="I102" s="12">
        <v>25.0</v>
      </c>
      <c r="J102" s="12"/>
      <c r="K102" s="12">
        <v>25.0</v>
      </c>
      <c r="L102" s="12"/>
      <c r="M102" s="12"/>
      <c r="N102" s="12">
        <v>1.0</v>
      </c>
      <c r="O102" s="12">
        <v>2.0</v>
      </c>
      <c r="P102" s="12"/>
      <c r="Q102" s="18" t="s">
        <v>506</v>
      </c>
      <c r="R102" s="28" t="s">
        <v>76</v>
      </c>
      <c r="S102" s="19" t="s">
        <v>738</v>
      </c>
      <c r="T102" s="12"/>
      <c r="U102" s="11"/>
      <c r="V102" s="11"/>
      <c r="W102" s="11"/>
      <c r="X102" s="11"/>
      <c r="Y102" s="11"/>
    </row>
    <row r="103">
      <c r="A103" s="21" t="s">
        <v>43</v>
      </c>
      <c r="B103" s="16" t="s">
        <v>2803</v>
      </c>
      <c r="C103" s="12" t="s">
        <v>45</v>
      </c>
      <c r="D103" s="17">
        <f t="shared" si="13"/>
        <v>85.35</v>
      </c>
      <c r="E103" s="12">
        <v>55.0</v>
      </c>
      <c r="F103" s="12">
        <v>40.0</v>
      </c>
      <c r="G103" s="12"/>
      <c r="H103" s="12"/>
      <c r="I103" s="12">
        <v>36.0</v>
      </c>
      <c r="J103" s="12"/>
      <c r="K103" s="12">
        <v>12.0</v>
      </c>
      <c r="L103" s="12"/>
      <c r="M103" s="12"/>
      <c r="N103" s="12"/>
      <c r="O103" s="12"/>
      <c r="P103" s="12"/>
      <c r="Q103" s="18"/>
      <c r="R103" s="18" t="s">
        <v>122</v>
      </c>
      <c r="S103" s="31" t="s">
        <v>2805</v>
      </c>
      <c r="T103" s="11"/>
      <c r="U103" s="11"/>
      <c r="V103" s="11"/>
      <c r="W103" s="11"/>
      <c r="X103" s="11"/>
    </row>
    <row r="104">
      <c r="A104" s="82"/>
      <c r="B104" s="12" t="s">
        <v>2744</v>
      </c>
      <c r="C104" s="12" t="s">
        <v>96</v>
      </c>
      <c r="D104" s="17">
        <f t="shared" si="13"/>
        <v>85.08</v>
      </c>
      <c r="E104" s="12"/>
      <c r="F104" s="12">
        <v>39.0</v>
      </c>
      <c r="G104" s="12">
        <v>32.0</v>
      </c>
      <c r="H104" s="12"/>
      <c r="I104" s="12"/>
      <c r="J104" s="12"/>
      <c r="K104" s="12">
        <v>24.0</v>
      </c>
      <c r="L104" s="12"/>
      <c r="M104" s="12"/>
      <c r="N104" s="12"/>
      <c r="O104" s="12"/>
      <c r="P104" s="12"/>
      <c r="Q104" s="18"/>
      <c r="R104" s="28"/>
      <c r="S104" s="19" t="s">
        <v>2745</v>
      </c>
      <c r="T104" s="12"/>
      <c r="U104" s="11"/>
      <c r="V104" s="11"/>
      <c r="W104" s="11"/>
      <c r="X104" s="11"/>
      <c r="Y104" s="11"/>
    </row>
    <row r="105">
      <c r="A105" s="82"/>
      <c r="B105" s="12" t="s">
        <v>2746</v>
      </c>
      <c r="C105" s="12" t="s">
        <v>1247</v>
      </c>
      <c r="D105" s="17">
        <f t="shared" si="13"/>
        <v>81.35</v>
      </c>
      <c r="E105" s="12">
        <v>36.0</v>
      </c>
      <c r="F105" s="12">
        <v>36.0</v>
      </c>
      <c r="G105" s="12"/>
      <c r="H105" s="12"/>
      <c r="I105" s="12">
        <v>23.0</v>
      </c>
      <c r="J105" s="12"/>
      <c r="K105" s="12"/>
      <c r="L105" s="12"/>
      <c r="M105" s="12"/>
      <c r="N105" s="12">
        <v>2.0</v>
      </c>
      <c r="O105" s="12"/>
      <c r="P105" s="12">
        <v>1.0</v>
      </c>
      <c r="Q105" s="18" t="s">
        <v>740</v>
      </c>
      <c r="R105" s="28"/>
      <c r="S105" s="19" t="s">
        <v>2747</v>
      </c>
      <c r="T105" s="12"/>
      <c r="U105" s="11"/>
      <c r="V105" s="11"/>
      <c r="W105" s="11"/>
      <c r="X105" s="11"/>
      <c r="Y105" s="11"/>
    </row>
    <row r="106">
      <c r="A106" s="82"/>
      <c r="B106" s="12" t="s">
        <v>756</v>
      </c>
      <c r="C106" s="12" t="s">
        <v>747</v>
      </c>
      <c r="D106" s="17">
        <f t="shared" si="13"/>
        <v>78.7</v>
      </c>
      <c r="E106" s="12">
        <v>24.0</v>
      </c>
      <c r="F106" s="12"/>
      <c r="G106" s="12"/>
      <c r="H106" s="12">
        <v>60.0</v>
      </c>
      <c r="I106" s="12">
        <v>30.0</v>
      </c>
      <c r="J106" s="12"/>
      <c r="K106" s="12">
        <v>25.0</v>
      </c>
      <c r="L106" s="12"/>
      <c r="M106" s="12"/>
      <c r="N106" s="12"/>
      <c r="O106" s="12"/>
      <c r="P106" s="12"/>
      <c r="Q106" s="18"/>
      <c r="R106" s="17"/>
      <c r="S106" s="19" t="s">
        <v>757</v>
      </c>
      <c r="T106" s="12"/>
      <c r="U106" s="11"/>
      <c r="V106" s="11"/>
      <c r="W106" s="11"/>
      <c r="X106" s="11"/>
      <c r="Y106" s="11"/>
    </row>
    <row r="107">
      <c r="A107" s="21" t="s">
        <v>46</v>
      </c>
      <c r="B107" s="12" t="s">
        <v>742</v>
      </c>
      <c r="C107" s="12" t="s">
        <v>342</v>
      </c>
      <c r="D107" s="17" t="s">
        <v>2813</v>
      </c>
      <c r="E107" s="12">
        <v>27.0</v>
      </c>
      <c r="F107" s="12"/>
      <c r="G107" s="12">
        <v>31.0</v>
      </c>
      <c r="H107" s="12">
        <v>28.0</v>
      </c>
      <c r="I107" s="12"/>
      <c r="J107" s="12"/>
      <c r="K107" s="12">
        <v>19.0</v>
      </c>
      <c r="L107" s="12"/>
      <c r="M107" s="12"/>
      <c r="N107" s="12">
        <v>2.0</v>
      </c>
      <c r="O107" s="12"/>
      <c r="P107" s="12">
        <v>1.0</v>
      </c>
      <c r="Q107" s="18" t="s">
        <v>49</v>
      </c>
      <c r="R107" s="28" t="s">
        <v>744</v>
      </c>
      <c r="S107" s="19" t="s">
        <v>745</v>
      </c>
      <c r="T107" s="12"/>
      <c r="U107" s="11"/>
      <c r="V107" s="11"/>
      <c r="W107" s="11"/>
      <c r="X107" s="11"/>
      <c r="Y107" s="11"/>
    </row>
    <row r="108">
      <c r="A108" s="21" t="s">
        <v>46</v>
      </c>
      <c r="B108" s="12" t="s">
        <v>2765</v>
      </c>
      <c r="C108" s="12" t="s">
        <v>1095</v>
      </c>
      <c r="D108" s="17" t="s">
        <v>2814</v>
      </c>
      <c r="E108" s="12">
        <v>33.0</v>
      </c>
      <c r="F108" s="12">
        <v>36.0</v>
      </c>
      <c r="G108" s="12"/>
      <c r="H108" s="12"/>
      <c r="I108" s="12">
        <v>27.0</v>
      </c>
      <c r="J108" s="12"/>
      <c r="K108" s="12">
        <v>17.0</v>
      </c>
      <c r="L108" s="12"/>
      <c r="M108" s="12"/>
      <c r="N108" s="12"/>
      <c r="O108" s="12"/>
      <c r="P108" s="12"/>
      <c r="Q108" s="18"/>
      <c r="R108" s="28" t="s">
        <v>67</v>
      </c>
      <c r="S108" s="19" t="s">
        <v>2767</v>
      </c>
      <c r="T108" s="12"/>
      <c r="U108" s="11"/>
      <c r="V108" s="11"/>
      <c r="W108" s="11"/>
      <c r="X108" s="11"/>
      <c r="Y108" s="11"/>
    </row>
    <row r="109">
      <c r="A109" s="82"/>
      <c r="B109" s="12" t="s">
        <v>2763</v>
      </c>
      <c r="C109" s="12" t="s">
        <v>82</v>
      </c>
      <c r="D109" s="17">
        <f t="shared" ref="D109:D115" si="14">ROUND((E109*0.05)+(F109*1)+(G109*0.69)+(H109*0.45)+(I109*0.85)+(J109*0.57)+(K109*1)+(L109*1)+(M109*25)+(N109*8)+(O109*8)+(P109*8), 2)</f>
        <v>72.7</v>
      </c>
      <c r="E109" s="12">
        <v>27.0</v>
      </c>
      <c r="F109" s="12">
        <v>38.0</v>
      </c>
      <c r="G109" s="12"/>
      <c r="H109" s="12"/>
      <c r="I109" s="12">
        <v>11.0</v>
      </c>
      <c r="J109" s="12"/>
      <c r="K109" s="12"/>
      <c r="L109" s="12"/>
      <c r="M109" s="12"/>
      <c r="N109" s="12">
        <v>1.0</v>
      </c>
      <c r="O109" s="12">
        <v>1.0</v>
      </c>
      <c r="P109" s="12">
        <v>1.0</v>
      </c>
      <c r="Q109" s="18" t="s">
        <v>31</v>
      </c>
      <c r="R109" s="28"/>
      <c r="S109" s="19" t="s">
        <v>2764</v>
      </c>
      <c r="T109" s="12"/>
      <c r="U109" s="11"/>
      <c r="V109" s="11"/>
      <c r="W109" s="11"/>
      <c r="X109" s="11"/>
      <c r="Y109" s="11"/>
    </row>
    <row r="110">
      <c r="A110" s="82"/>
      <c r="B110" s="12" t="s">
        <v>2770</v>
      </c>
      <c r="C110" s="12" t="s">
        <v>2771</v>
      </c>
      <c r="D110" s="17">
        <f t="shared" si="14"/>
        <v>67.65</v>
      </c>
      <c r="E110" s="12">
        <v>16.0</v>
      </c>
      <c r="F110" s="12">
        <v>39.0</v>
      </c>
      <c r="G110" s="12"/>
      <c r="H110" s="12"/>
      <c r="I110" s="12">
        <v>21.0</v>
      </c>
      <c r="J110" s="12"/>
      <c r="K110" s="12">
        <v>10.0</v>
      </c>
      <c r="L110" s="12"/>
      <c r="M110" s="12"/>
      <c r="N110" s="12"/>
      <c r="O110" s="12"/>
      <c r="P110" s="12"/>
      <c r="Q110" s="18"/>
      <c r="R110" s="28"/>
      <c r="S110" s="19" t="s">
        <v>2772</v>
      </c>
      <c r="T110" s="12"/>
      <c r="U110" s="11"/>
      <c r="V110" s="11"/>
      <c r="W110" s="11"/>
      <c r="X110" s="11"/>
      <c r="Y110" s="11"/>
    </row>
    <row r="111">
      <c r="A111" s="82"/>
      <c r="B111" s="12" t="s">
        <v>2768</v>
      </c>
      <c r="C111" s="12" t="s">
        <v>1379</v>
      </c>
      <c r="D111" s="17">
        <f t="shared" si="14"/>
        <v>64.65</v>
      </c>
      <c r="E111" s="12">
        <v>33.0</v>
      </c>
      <c r="F111" s="12">
        <v>32.0</v>
      </c>
      <c r="G111" s="12"/>
      <c r="H111" s="12"/>
      <c r="I111" s="12"/>
      <c r="J111" s="12"/>
      <c r="K111" s="12">
        <v>7.0</v>
      </c>
      <c r="L111" s="12"/>
      <c r="M111" s="12"/>
      <c r="N111" s="12"/>
      <c r="O111" s="12">
        <v>2.0</v>
      </c>
      <c r="P111" s="12">
        <v>1.0</v>
      </c>
      <c r="Q111" s="18" t="s">
        <v>740</v>
      </c>
      <c r="R111" s="28"/>
      <c r="S111" s="19" t="s">
        <v>2769</v>
      </c>
      <c r="T111" s="12"/>
      <c r="U111" s="11"/>
      <c r="V111" s="11"/>
      <c r="W111" s="11"/>
      <c r="X111" s="11"/>
      <c r="Y111" s="11"/>
    </row>
    <row r="112">
      <c r="A112" s="82"/>
      <c r="B112" s="12" t="s">
        <v>2774</v>
      </c>
      <c r="C112" s="12" t="s">
        <v>1448</v>
      </c>
      <c r="D112" s="17">
        <f t="shared" si="14"/>
        <v>55.95</v>
      </c>
      <c r="E112" s="12">
        <v>22.0</v>
      </c>
      <c r="F112" s="12">
        <v>37.0</v>
      </c>
      <c r="G112" s="12"/>
      <c r="H112" s="12"/>
      <c r="I112" s="12">
        <v>21.0</v>
      </c>
      <c r="J112" s="12"/>
      <c r="K112" s="12"/>
      <c r="L112" s="12"/>
      <c r="M112" s="12"/>
      <c r="N112" s="12"/>
      <c r="O112" s="12"/>
      <c r="P112" s="12"/>
      <c r="Q112" s="18"/>
      <c r="R112" s="28"/>
      <c r="S112" s="19" t="s">
        <v>2775</v>
      </c>
      <c r="T112" s="12"/>
      <c r="U112" s="11"/>
      <c r="V112" s="11"/>
      <c r="W112" s="11"/>
      <c r="X112" s="11"/>
      <c r="Y112" s="11"/>
    </row>
    <row r="113">
      <c r="A113" s="82"/>
      <c r="B113" s="12" t="s">
        <v>2776</v>
      </c>
      <c r="C113" s="12" t="s">
        <v>2777</v>
      </c>
      <c r="D113" s="17">
        <f t="shared" si="14"/>
        <v>54.5</v>
      </c>
      <c r="E113" s="12">
        <v>24.0</v>
      </c>
      <c r="F113" s="12">
        <v>21.0</v>
      </c>
      <c r="G113" s="12"/>
      <c r="H113" s="12"/>
      <c r="I113" s="12">
        <v>38.0</v>
      </c>
      <c r="J113" s="12"/>
      <c r="K113" s="12"/>
      <c r="L113" s="12"/>
      <c r="M113" s="12"/>
      <c r="N113" s="12"/>
      <c r="O113" s="12"/>
      <c r="P113" s="12"/>
      <c r="Q113" s="18"/>
      <c r="R113" s="28"/>
      <c r="S113" s="19" t="s">
        <v>2778</v>
      </c>
      <c r="T113" s="12"/>
      <c r="U113" s="11"/>
      <c r="V113" s="11"/>
      <c r="W113" s="11"/>
      <c r="X113" s="11"/>
      <c r="Y113" s="11"/>
    </row>
    <row r="114">
      <c r="A114" s="82"/>
      <c r="B114" s="12" t="s">
        <v>2779</v>
      </c>
      <c r="C114" s="12" t="s">
        <v>2780</v>
      </c>
      <c r="D114" s="17">
        <f t="shared" si="14"/>
        <v>49.4</v>
      </c>
      <c r="E114" s="12">
        <v>39.0</v>
      </c>
      <c r="F114" s="12">
        <v>25.0</v>
      </c>
      <c r="G114" s="12"/>
      <c r="H114" s="12"/>
      <c r="I114" s="12">
        <v>17.0</v>
      </c>
      <c r="J114" s="12"/>
      <c r="K114" s="12"/>
      <c r="L114" s="12"/>
      <c r="M114" s="12"/>
      <c r="N114" s="12"/>
      <c r="O114" s="12">
        <v>1.0</v>
      </c>
      <c r="P114" s="12"/>
      <c r="Q114" s="18" t="s">
        <v>668</v>
      </c>
      <c r="R114" s="28" t="s">
        <v>470</v>
      </c>
      <c r="S114" s="19" t="s">
        <v>2781</v>
      </c>
      <c r="T114" s="12"/>
      <c r="U114" s="11"/>
      <c r="V114" s="11"/>
      <c r="W114" s="11"/>
      <c r="X114" s="11"/>
      <c r="Y114" s="11"/>
    </row>
    <row r="115">
      <c r="A115" s="82"/>
      <c r="B115" s="12" t="s">
        <v>2782</v>
      </c>
      <c r="C115" s="12" t="s">
        <v>542</v>
      </c>
      <c r="D115" s="17">
        <f t="shared" si="14"/>
        <v>40.4</v>
      </c>
      <c r="E115" s="12">
        <v>64.0</v>
      </c>
      <c r="F115" s="12">
        <v>12.0</v>
      </c>
      <c r="G115" s="12"/>
      <c r="H115" s="12"/>
      <c r="I115" s="12">
        <v>12.0</v>
      </c>
      <c r="J115" s="12"/>
      <c r="K115" s="12">
        <v>15.0</v>
      </c>
      <c r="L115" s="12"/>
      <c r="M115" s="12"/>
      <c r="N115" s="12"/>
      <c r="O115" s="12"/>
      <c r="P115" s="12"/>
      <c r="Q115" s="18"/>
      <c r="R115" s="28"/>
      <c r="S115" s="19" t="s">
        <v>2783</v>
      </c>
      <c r="T115" s="12"/>
      <c r="U115" s="11"/>
      <c r="V115" s="11"/>
      <c r="W115" s="11"/>
      <c r="X115" s="11"/>
      <c r="Y115" s="11"/>
    </row>
    <row r="116">
      <c r="A116" s="2" t="s">
        <v>313</v>
      </c>
      <c r="B116" s="11"/>
      <c r="C116" s="11"/>
      <c r="D116" s="17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3"/>
      <c r="R116" s="13"/>
      <c r="S116" s="22"/>
      <c r="T116" s="11"/>
      <c r="U116" s="11"/>
      <c r="V116" s="11"/>
      <c r="W116" s="11"/>
      <c r="X116" s="11"/>
    </row>
    <row r="117">
      <c r="A117" s="82"/>
      <c r="B117" s="12" t="s">
        <v>767</v>
      </c>
      <c r="C117" s="12" t="s">
        <v>512</v>
      </c>
      <c r="D117" s="17">
        <f t="shared" ref="D117:D124" si="15">ROUND((E117*0.05)+(F117*1)+(G117*0.69)+(H117*0.45)+(I117*0.85)+(J117*0.57)+(K117*1)+(L117*1)+(M117*25)+(N117*8)+(O117*8)+(P117*8), 2)</f>
        <v>71.65</v>
      </c>
      <c r="E117" s="12"/>
      <c r="F117" s="12"/>
      <c r="G117" s="12"/>
      <c r="H117" s="12">
        <v>36.0</v>
      </c>
      <c r="I117" s="12">
        <v>17.0</v>
      </c>
      <c r="J117" s="12"/>
      <c r="K117" s="12">
        <v>25.0</v>
      </c>
      <c r="L117" s="12"/>
      <c r="M117" s="12"/>
      <c r="N117" s="12">
        <v>1.0</v>
      </c>
      <c r="O117" s="12">
        <v>1.0</v>
      </c>
      <c r="P117" s="12"/>
      <c r="Q117" s="18" t="s">
        <v>523</v>
      </c>
      <c r="R117" s="18" t="s">
        <v>76</v>
      </c>
      <c r="S117" s="19" t="s">
        <v>770</v>
      </c>
      <c r="T117" s="11"/>
      <c r="U117" s="11"/>
      <c r="V117" s="11"/>
      <c r="W117" s="11"/>
      <c r="X117" s="11"/>
    </row>
    <row r="118">
      <c r="A118" s="82"/>
      <c r="B118" s="12" t="s">
        <v>778</v>
      </c>
      <c r="C118" s="12" t="s">
        <v>271</v>
      </c>
      <c r="D118" s="17">
        <f t="shared" si="15"/>
        <v>59.2</v>
      </c>
      <c r="E118" s="12">
        <v>25.0</v>
      </c>
      <c r="F118" s="12"/>
      <c r="G118" s="12"/>
      <c r="H118" s="12">
        <v>64.0</v>
      </c>
      <c r="I118" s="12">
        <v>19.0</v>
      </c>
      <c r="J118" s="12"/>
      <c r="K118" s="12">
        <v>13.0</v>
      </c>
      <c r="L118" s="12"/>
      <c r="M118" s="12"/>
      <c r="N118" s="12"/>
      <c r="O118" s="12"/>
      <c r="P118" s="12"/>
      <c r="Q118" s="18"/>
      <c r="R118" s="18"/>
      <c r="S118" s="19" t="s">
        <v>779</v>
      </c>
      <c r="T118" s="11"/>
      <c r="U118" s="11"/>
      <c r="V118" s="11"/>
      <c r="W118" s="11"/>
      <c r="X118" s="11"/>
    </row>
    <row r="119">
      <c r="A119" s="82"/>
      <c r="B119" s="12" t="s">
        <v>2499</v>
      </c>
      <c r="C119" s="12" t="s">
        <v>2785</v>
      </c>
      <c r="D119" s="17">
        <f t="shared" si="15"/>
        <v>55.59</v>
      </c>
      <c r="E119" s="12">
        <v>22.0</v>
      </c>
      <c r="F119" s="12">
        <v>24.0</v>
      </c>
      <c r="G119" s="12">
        <v>21.0</v>
      </c>
      <c r="H119" s="12"/>
      <c r="I119" s="12"/>
      <c r="J119" s="12"/>
      <c r="K119" s="12"/>
      <c r="L119" s="12"/>
      <c r="M119" s="12"/>
      <c r="N119" s="12">
        <v>1.0</v>
      </c>
      <c r="O119" s="12"/>
      <c r="P119" s="12">
        <v>1.0</v>
      </c>
      <c r="Q119" s="18" t="s">
        <v>121</v>
      </c>
      <c r="R119" s="18"/>
      <c r="S119" s="19" t="s">
        <v>2501</v>
      </c>
      <c r="T119" s="11"/>
      <c r="U119" s="11"/>
      <c r="V119" s="11"/>
      <c r="W119" s="11"/>
      <c r="X119" s="11"/>
    </row>
    <row r="120">
      <c r="A120" s="82"/>
      <c r="B120" s="12" t="s">
        <v>772</v>
      </c>
      <c r="C120" s="12" t="s">
        <v>96</v>
      </c>
      <c r="D120" s="17">
        <f t="shared" si="15"/>
        <v>55.11</v>
      </c>
      <c r="E120" s="12">
        <v>19.0</v>
      </c>
      <c r="F120" s="12"/>
      <c r="G120" s="12">
        <v>24.0</v>
      </c>
      <c r="H120" s="12">
        <v>48.0</v>
      </c>
      <c r="I120" s="12"/>
      <c r="J120" s="12"/>
      <c r="K120" s="12">
        <v>16.0</v>
      </c>
      <c r="L120" s="12"/>
      <c r="M120" s="12"/>
      <c r="N120" s="12"/>
      <c r="O120" s="12"/>
      <c r="P120" s="12"/>
      <c r="Q120" s="18"/>
      <c r="R120" s="18" t="s">
        <v>773</v>
      </c>
      <c r="S120" s="19" t="s">
        <v>774</v>
      </c>
      <c r="T120" s="11"/>
      <c r="U120" s="11"/>
      <c r="V120" s="11"/>
      <c r="W120" s="11"/>
      <c r="X120" s="11"/>
    </row>
    <row r="121">
      <c r="A121" s="82"/>
      <c r="B121" s="12" t="s">
        <v>775</v>
      </c>
      <c r="C121" s="12" t="s">
        <v>776</v>
      </c>
      <c r="D121" s="17">
        <f t="shared" si="15"/>
        <v>52.77</v>
      </c>
      <c r="E121" s="12">
        <v>15.0</v>
      </c>
      <c r="F121" s="12"/>
      <c r="G121" s="12">
        <v>18.0</v>
      </c>
      <c r="H121" s="12">
        <v>68.0</v>
      </c>
      <c r="I121" s="12"/>
      <c r="J121" s="12"/>
      <c r="K121" s="12">
        <v>9.0</v>
      </c>
      <c r="L121" s="12"/>
      <c r="M121" s="12"/>
      <c r="N121" s="12"/>
      <c r="O121" s="12"/>
      <c r="P121" s="12"/>
      <c r="Q121" s="18"/>
      <c r="R121" s="18"/>
      <c r="S121" s="19" t="s">
        <v>777</v>
      </c>
      <c r="T121" s="11"/>
      <c r="U121" s="11"/>
      <c r="V121" s="11"/>
      <c r="W121" s="11"/>
      <c r="X121" s="11"/>
    </row>
    <row r="122">
      <c r="A122" s="82"/>
      <c r="B122" s="12" t="s">
        <v>2788</v>
      </c>
      <c r="C122" s="12" t="s">
        <v>789</v>
      </c>
      <c r="D122" s="17">
        <f t="shared" si="15"/>
        <v>51.95</v>
      </c>
      <c r="E122" s="12">
        <v>40.0</v>
      </c>
      <c r="F122" s="12">
        <v>27.0</v>
      </c>
      <c r="G122" s="12"/>
      <c r="H122" s="12"/>
      <c r="I122" s="12">
        <v>27.0</v>
      </c>
      <c r="J122" s="12"/>
      <c r="K122" s="12"/>
      <c r="L122" s="12"/>
      <c r="M122" s="12"/>
      <c r="N122" s="12"/>
      <c r="O122" s="12"/>
      <c r="P122" s="12"/>
      <c r="Q122" s="18"/>
      <c r="R122" s="18" t="s">
        <v>1214</v>
      </c>
      <c r="S122" s="19" t="s">
        <v>2789</v>
      </c>
      <c r="T122" s="11"/>
      <c r="U122" s="11"/>
      <c r="V122" s="11"/>
      <c r="W122" s="11"/>
      <c r="X122" s="11"/>
    </row>
    <row r="123">
      <c r="A123" s="82"/>
      <c r="B123" s="12" t="s">
        <v>2348</v>
      </c>
      <c r="C123" s="12" t="s">
        <v>256</v>
      </c>
      <c r="D123" s="17">
        <f t="shared" si="15"/>
        <v>51.5</v>
      </c>
      <c r="E123" s="12">
        <v>30.0</v>
      </c>
      <c r="F123" s="12">
        <v>34.0</v>
      </c>
      <c r="G123" s="12"/>
      <c r="H123" s="12"/>
      <c r="I123" s="12"/>
      <c r="J123" s="12"/>
      <c r="K123" s="12"/>
      <c r="L123" s="12"/>
      <c r="M123" s="12"/>
      <c r="N123" s="12"/>
      <c r="O123" s="12">
        <v>2.0</v>
      </c>
      <c r="P123" s="12"/>
      <c r="Q123" s="18" t="s">
        <v>2589</v>
      </c>
      <c r="R123" s="18"/>
      <c r="S123" s="19" t="s">
        <v>2350</v>
      </c>
      <c r="T123" s="11"/>
      <c r="U123" s="11"/>
      <c r="V123" s="11"/>
      <c r="W123" s="11"/>
      <c r="X123" s="11"/>
    </row>
    <row r="124">
      <c r="A124" s="82"/>
      <c r="B124" s="12" t="s">
        <v>2790</v>
      </c>
      <c r="C124" s="12" t="s">
        <v>442</v>
      </c>
      <c r="D124" s="17">
        <f t="shared" si="15"/>
        <v>49.45</v>
      </c>
      <c r="E124" s="12">
        <v>29.0</v>
      </c>
      <c r="F124" s="12">
        <v>31.0</v>
      </c>
      <c r="G124" s="12"/>
      <c r="H124" s="12"/>
      <c r="I124" s="12"/>
      <c r="J124" s="12"/>
      <c r="K124" s="12">
        <v>17.0</v>
      </c>
      <c r="L124" s="12"/>
      <c r="M124" s="12"/>
      <c r="N124" s="12"/>
      <c r="O124" s="12"/>
      <c r="P124" s="12"/>
      <c r="Q124" s="18"/>
      <c r="R124" s="18"/>
      <c r="S124" s="19" t="s">
        <v>2791</v>
      </c>
      <c r="T124" s="11"/>
      <c r="U124" s="11"/>
      <c r="V124" s="11"/>
      <c r="W124" s="11"/>
      <c r="X124" s="11"/>
    </row>
    <row r="125">
      <c r="A125" s="2" t="s">
        <v>333</v>
      </c>
      <c r="B125" s="11"/>
      <c r="C125" s="11"/>
      <c r="D125" s="17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3"/>
      <c r="R125" s="13"/>
      <c r="S125" s="22"/>
      <c r="T125" s="11"/>
      <c r="U125" s="11"/>
      <c r="V125" s="11"/>
      <c r="W125" s="11"/>
      <c r="X125" s="11"/>
    </row>
    <row r="126">
      <c r="A126" s="11"/>
      <c r="B126" s="12" t="s">
        <v>793</v>
      </c>
      <c r="C126" s="12" t="s">
        <v>339</v>
      </c>
      <c r="D126" s="17">
        <f t="shared" ref="D126:D144" si="16">ROUND((E126*0.05)+(F126*1)+(G126*0.69)+(H126*0.45)+(I126*0.85)+(J126*0.57)+(K126*1)+(L126*1)+(M126*25)+(N126*8)+(O126*8)+(P126*8), 2)</f>
        <v>54</v>
      </c>
      <c r="E126" s="12"/>
      <c r="F126" s="12"/>
      <c r="G126" s="12"/>
      <c r="H126" s="12">
        <v>40.0</v>
      </c>
      <c r="I126" s="12">
        <v>20.0</v>
      </c>
      <c r="J126" s="12"/>
      <c r="K126" s="12">
        <v>19.0</v>
      </c>
      <c r="L126" s="12"/>
      <c r="M126" s="12"/>
      <c r="N126" s="12"/>
      <c r="O126" s="12"/>
      <c r="P126" s="12"/>
      <c r="Q126" s="18"/>
      <c r="R126" s="18"/>
      <c r="S126" s="19" t="s">
        <v>797</v>
      </c>
      <c r="T126" s="11"/>
      <c r="U126" s="11"/>
      <c r="V126" s="11"/>
      <c r="W126" s="11"/>
      <c r="X126" s="11"/>
    </row>
    <row r="127">
      <c r="A127" s="11"/>
      <c r="B127" s="12" t="s">
        <v>2796</v>
      </c>
      <c r="C127" s="12" t="s">
        <v>2038</v>
      </c>
      <c r="D127" s="17">
        <f t="shared" si="16"/>
        <v>43.9</v>
      </c>
      <c r="E127" s="12">
        <v>18.0</v>
      </c>
      <c r="F127" s="12"/>
      <c r="G127" s="12"/>
      <c r="H127" s="12">
        <v>20.0</v>
      </c>
      <c r="I127" s="12">
        <v>40.0</v>
      </c>
      <c r="J127" s="12"/>
      <c r="K127" s="12"/>
      <c r="L127" s="12"/>
      <c r="M127" s="12"/>
      <c r="N127" s="12"/>
      <c r="O127" s="12"/>
      <c r="P127" s="12"/>
      <c r="Q127" s="18"/>
      <c r="R127" s="18"/>
      <c r="S127" s="19" t="s">
        <v>2797</v>
      </c>
      <c r="T127" s="11"/>
      <c r="U127" s="11"/>
      <c r="V127" s="11"/>
      <c r="W127" s="11"/>
      <c r="X127" s="11"/>
    </row>
    <row r="128">
      <c r="A128" s="11"/>
      <c r="B128" s="12" t="s">
        <v>799</v>
      </c>
      <c r="C128" s="12" t="s">
        <v>800</v>
      </c>
      <c r="D128" s="17">
        <f t="shared" si="16"/>
        <v>42.85</v>
      </c>
      <c r="E128" s="12"/>
      <c r="F128" s="12"/>
      <c r="G128" s="12">
        <v>15.0</v>
      </c>
      <c r="H128" s="12">
        <v>50.0</v>
      </c>
      <c r="I128" s="12"/>
      <c r="J128" s="12"/>
      <c r="K128" s="12">
        <v>10.0</v>
      </c>
      <c r="L128" s="12"/>
      <c r="M128" s="12"/>
      <c r="N128" s="12"/>
      <c r="O128" s="12"/>
      <c r="P128" s="12"/>
      <c r="Q128" s="18"/>
      <c r="R128" s="18"/>
      <c r="S128" s="19" t="s">
        <v>801</v>
      </c>
      <c r="T128" s="11"/>
      <c r="U128" s="11"/>
      <c r="V128" s="11"/>
      <c r="W128" s="11"/>
      <c r="X128" s="11"/>
    </row>
    <row r="129">
      <c r="A129" s="11"/>
      <c r="B129" s="12" t="s">
        <v>802</v>
      </c>
      <c r="C129" s="12" t="s">
        <v>803</v>
      </c>
      <c r="D129" s="17">
        <f t="shared" si="16"/>
        <v>42.85</v>
      </c>
      <c r="E129" s="12"/>
      <c r="F129" s="12"/>
      <c r="G129" s="12">
        <v>15.0</v>
      </c>
      <c r="H129" s="12">
        <v>50.0</v>
      </c>
      <c r="I129" s="12"/>
      <c r="J129" s="12"/>
      <c r="K129" s="12">
        <v>10.0</v>
      </c>
      <c r="L129" s="12"/>
      <c r="M129" s="12"/>
      <c r="N129" s="12"/>
      <c r="O129" s="12"/>
      <c r="P129" s="12"/>
      <c r="Q129" s="18"/>
      <c r="R129" s="18"/>
      <c r="S129" s="19" t="s">
        <v>804</v>
      </c>
      <c r="T129" s="11"/>
      <c r="U129" s="11"/>
      <c r="V129" s="11"/>
      <c r="W129" s="11"/>
      <c r="X129" s="11"/>
    </row>
    <row r="130">
      <c r="A130" s="11"/>
      <c r="B130" s="12" t="s">
        <v>823</v>
      </c>
      <c r="C130" s="12" t="s">
        <v>93</v>
      </c>
      <c r="D130" s="17">
        <f t="shared" si="16"/>
        <v>42.4</v>
      </c>
      <c r="E130" s="12">
        <v>15.0</v>
      </c>
      <c r="F130" s="12"/>
      <c r="G130" s="12"/>
      <c r="H130" s="12">
        <v>24.0</v>
      </c>
      <c r="I130" s="12">
        <v>21.0</v>
      </c>
      <c r="J130" s="12"/>
      <c r="K130" s="12">
        <v>13.0</v>
      </c>
      <c r="L130" s="12"/>
      <c r="M130" s="12"/>
      <c r="N130" s="12"/>
      <c r="O130" s="12"/>
      <c r="P130" s="12"/>
      <c r="Q130" s="18"/>
      <c r="R130" s="18"/>
      <c r="S130" s="19" t="s">
        <v>824</v>
      </c>
      <c r="T130" s="11"/>
      <c r="U130" s="11"/>
      <c r="V130" s="11"/>
      <c r="W130" s="11"/>
      <c r="X130" s="11"/>
    </row>
    <row r="131">
      <c r="A131" s="11"/>
      <c r="B131" s="12" t="s">
        <v>828</v>
      </c>
      <c r="C131" s="12" t="s">
        <v>98</v>
      </c>
      <c r="D131" s="17">
        <f t="shared" si="16"/>
        <v>41.45</v>
      </c>
      <c r="E131" s="12">
        <v>24.0</v>
      </c>
      <c r="F131" s="12"/>
      <c r="G131" s="12"/>
      <c r="H131" s="12">
        <v>46.0</v>
      </c>
      <c r="I131" s="12">
        <v>23.0</v>
      </c>
      <c r="J131" s="12"/>
      <c r="K131" s="12"/>
      <c r="L131" s="12"/>
      <c r="M131" s="12"/>
      <c r="N131" s="12"/>
      <c r="O131" s="12"/>
      <c r="P131" s="12"/>
      <c r="Q131" s="18"/>
      <c r="R131" s="18"/>
      <c r="S131" s="19" t="s">
        <v>829</v>
      </c>
      <c r="T131" s="11"/>
      <c r="U131" s="11"/>
      <c r="V131" s="11"/>
      <c r="W131" s="11"/>
      <c r="X131" s="11"/>
    </row>
    <row r="132">
      <c r="A132" s="11"/>
      <c r="B132" s="12" t="s">
        <v>812</v>
      </c>
      <c r="C132" s="12" t="s">
        <v>253</v>
      </c>
      <c r="D132" s="17">
        <f t="shared" si="16"/>
        <v>41.47</v>
      </c>
      <c r="E132" s="12"/>
      <c r="F132" s="12"/>
      <c r="G132" s="12">
        <v>13.0</v>
      </c>
      <c r="H132" s="12">
        <v>50.0</v>
      </c>
      <c r="I132" s="12"/>
      <c r="J132" s="12"/>
      <c r="K132" s="12">
        <v>10.0</v>
      </c>
      <c r="L132" s="12"/>
      <c r="M132" s="12"/>
      <c r="N132" s="12"/>
      <c r="O132" s="12"/>
      <c r="P132" s="12"/>
      <c r="Q132" s="18"/>
      <c r="R132" s="18"/>
      <c r="S132" s="19" t="s">
        <v>813</v>
      </c>
      <c r="T132" s="11"/>
      <c r="U132" s="11"/>
      <c r="V132" s="11"/>
      <c r="W132" s="11"/>
      <c r="X132" s="11"/>
    </row>
    <row r="133">
      <c r="A133" s="11"/>
      <c r="B133" s="12" t="s">
        <v>808</v>
      </c>
      <c r="C133" s="12" t="s">
        <v>146</v>
      </c>
      <c r="D133" s="17">
        <f t="shared" si="16"/>
        <v>41.05</v>
      </c>
      <c r="E133" s="12">
        <v>15.0</v>
      </c>
      <c r="F133" s="12"/>
      <c r="G133" s="12">
        <v>20.0</v>
      </c>
      <c r="H133" s="12">
        <v>30.0</v>
      </c>
      <c r="I133" s="12"/>
      <c r="J133" s="12"/>
      <c r="K133" s="12">
        <v>13.0</v>
      </c>
      <c r="L133" s="12"/>
      <c r="M133" s="12"/>
      <c r="N133" s="12"/>
      <c r="O133" s="12"/>
      <c r="P133" s="12"/>
      <c r="Q133" s="18"/>
      <c r="R133" s="18"/>
      <c r="S133" s="19" t="s">
        <v>809</v>
      </c>
      <c r="T133" s="11"/>
      <c r="U133" s="11"/>
      <c r="V133" s="11"/>
      <c r="W133" s="11"/>
      <c r="X133" s="11"/>
    </row>
    <row r="134">
      <c r="A134" s="11"/>
      <c r="B134" s="16" t="s">
        <v>2792</v>
      </c>
      <c r="C134" s="12" t="s">
        <v>2476</v>
      </c>
      <c r="D134" s="17">
        <f t="shared" si="16"/>
        <v>40.94</v>
      </c>
      <c r="E134" s="12">
        <v>18.0</v>
      </c>
      <c r="F134" s="12">
        <v>29.0</v>
      </c>
      <c r="G134" s="12">
        <v>16.0</v>
      </c>
      <c r="H134" s="12"/>
      <c r="I134" s="12"/>
      <c r="J134" s="12"/>
      <c r="K134" s="12"/>
      <c r="L134" s="12"/>
      <c r="M134" s="12"/>
      <c r="N134" s="12"/>
      <c r="O134" s="12"/>
      <c r="P134" s="12"/>
      <c r="Q134" s="18"/>
      <c r="R134" s="18"/>
      <c r="S134" s="19" t="s">
        <v>2793</v>
      </c>
      <c r="T134" s="11"/>
      <c r="U134" s="11"/>
      <c r="V134" s="11"/>
      <c r="W134" s="11"/>
      <c r="X134" s="11"/>
    </row>
    <row r="135">
      <c r="A135" s="11"/>
      <c r="B135" s="12" t="s">
        <v>2798</v>
      </c>
      <c r="C135" s="12" t="s">
        <v>2799</v>
      </c>
      <c r="D135" s="17">
        <f t="shared" si="16"/>
        <v>40.1</v>
      </c>
      <c r="E135" s="12">
        <v>24.0</v>
      </c>
      <c r="F135" s="12"/>
      <c r="G135" s="12"/>
      <c r="H135" s="12">
        <v>34.0</v>
      </c>
      <c r="I135" s="12">
        <v>16.0</v>
      </c>
      <c r="J135" s="12"/>
      <c r="K135" s="12">
        <v>10.0</v>
      </c>
      <c r="L135" s="12"/>
      <c r="M135" s="12"/>
      <c r="N135" s="12"/>
      <c r="O135" s="12"/>
      <c r="P135" s="12"/>
      <c r="Q135" s="18"/>
      <c r="R135" s="18" t="s">
        <v>222</v>
      </c>
      <c r="S135" s="19" t="s">
        <v>2800</v>
      </c>
      <c r="T135" s="11"/>
      <c r="U135" s="11"/>
      <c r="V135" s="11"/>
      <c r="W135" s="11"/>
      <c r="X135" s="11"/>
    </row>
    <row r="136">
      <c r="A136" s="11"/>
      <c r="B136" s="16" t="s">
        <v>2794</v>
      </c>
      <c r="C136" s="12" t="s">
        <v>1043</v>
      </c>
      <c r="D136" s="17">
        <f t="shared" si="16"/>
        <v>39.2</v>
      </c>
      <c r="E136" s="12">
        <v>18.0</v>
      </c>
      <c r="F136" s="12">
        <v>23.0</v>
      </c>
      <c r="G136" s="12"/>
      <c r="H136" s="12"/>
      <c r="I136" s="12">
        <v>18.0</v>
      </c>
      <c r="J136" s="12"/>
      <c r="K136" s="12"/>
      <c r="L136" s="12"/>
      <c r="M136" s="12"/>
      <c r="N136" s="12"/>
      <c r="O136" s="12"/>
      <c r="P136" s="12"/>
      <c r="Q136" s="18"/>
      <c r="R136" s="18"/>
      <c r="S136" s="19" t="s">
        <v>2795</v>
      </c>
      <c r="T136" s="11"/>
      <c r="U136" s="11"/>
      <c r="V136" s="11"/>
      <c r="W136" s="11"/>
      <c r="X136" s="11"/>
    </row>
    <row r="137">
      <c r="A137" s="11"/>
      <c r="B137" s="12" t="s">
        <v>805</v>
      </c>
      <c r="C137" s="12" t="s">
        <v>806</v>
      </c>
      <c r="D137" s="17">
        <f t="shared" si="16"/>
        <v>38.15</v>
      </c>
      <c r="E137" s="12">
        <v>18.0</v>
      </c>
      <c r="F137" s="12"/>
      <c r="G137" s="12">
        <v>25.0</v>
      </c>
      <c r="H137" s="12"/>
      <c r="I137" s="12"/>
      <c r="J137" s="12"/>
      <c r="K137" s="12"/>
      <c r="L137" s="12">
        <v>20.0</v>
      </c>
      <c r="M137" s="12"/>
      <c r="N137" s="12"/>
      <c r="O137" s="12"/>
      <c r="P137" s="12"/>
      <c r="Q137" s="18"/>
      <c r="R137" s="18"/>
      <c r="S137" s="19" t="s">
        <v>807</v>
      </c>
      <c r="T137" s="11"/>
      <c r="U137" s="11"/>
      <c r="V137" s="11"/>
      <c r="W137" s="11"/>
      <c r="X137" s="11"/>
    </row>
    <row r="138">
      <c r="A138" s="11"/>
      <c r="B138" s="12" t="s">
        <v>814</v>
      </c>
      <c r="C138" s="12" t="s">
        <v>815</v>
      </c>
      <c r="D138" s="17">
        <f t="shared" si="16"/>
        <v>37.19</v>
      </c>
      <c r="E138" s="12">
        <v>15.0</v>
      </c>
      <c r="F138" s="12"/>
      <c r="G138" s="12">
        <v>16.0</v>
      </c>
      <c r="H138" s="12">
        <v>32.0</v>
      </c>
      <c r="I138" s="12"/>
      <c r="J138" s="12"/>
      <c r="K138" s="12">
        <v>11.0</v>
      </c>
      <c r="L138" s="12"/>
      <c r="M138" s="12"/>
      <c r="N138" s="12"/>
      <c r="O138" s="12"/>
      <c r="P138" s="12"/>
      <c r="Q138" s="18"/>
      <c r="R138" s="18"/>
      <c r="S138" s="19" t="s">
        <v>816</v>
      </c>
      <c r="T138" s="11"/>
      <c r="U138" s="11"/>
      <c r="V138" s="11"/>
      <c r="W138" s="11"/>
      <c r="X138" s="11"/>
    </row>
    <row r="139">
      <c r="B139" s="12" t="s">
        <v>817</v>
      </c>
      <c r="C139" s="12" t="s">
        <v>818</v>
      </c>
      <c r="D139" s="17">
        <f t="shared" si="16"/>
        <v>37.38</v>
      </c>
      <c r="E139" s="12"/>
      <c r="F139" s="12"/>
      <c r="G139" s="12">
        <v>12.0</v>
      </c>
      <c r="H139" s="12">
        <v>38.0</v>
      </c>
      <c r="I139" s="12"/>
      <c r="J139" s="12"/>
      <c r="K139" s="12">
        <v>12.0</v>
      </c>
      <c r="L139" s="12"/>
      <c r="M139" s="12"/>
      <c r="N139" s="12"/>
      <c r="O139" s="12"/>
      <c r="P139" s="12"/>
      <c r="Q139" s="18"/>
      <c r="R139" s="18"/>
      <c r="S139" s="31" t="s">
        <v>819</v>
      </c>
      <c r="T139" s="11"/>
      <c r="U139" s="11"/>
      <c r="V139" s="11"/>
      <c r="W139" s="11"/>
      <c r="X139" s="11"/>
    </row>
    <row r="140">
      <c r="A140" s="11"/>
      <c r="B140" s="12" t="s">
        <v>830</v>
      </c>
      <c r="C140" s="12" t="s">
        <v>1866</v>
      </c>
      <c r="D140" s="17">
        <f t="shared" si="16"/>
        <v>31.95</v>
      </c>
      <c r="E140" s="12">
        <v>27.0</v>
      </c>
      <c r="F140" s="12"/>
      <c r="G140" s="12"/>
      <c r="H140" s="12">
        <v>34.0</v>
      </c>
      <c r="I140" s="12">
        <v>18.0</v>
      </c>
      <c r="J140" s="12"/>
      <c r="K140" s="12"/>
      <c r="L140" s="12"/>
      <c r="M140" s="12"/>
      <c r="N140" s="12"/>
      <c r="O140" s="12"/>
      <c r="P140" s="12"/>
      <c r="Q140" s="18"/>
      <c r="R140" s="18"/>
      <c r="S140" s="19" t="s">
        <v>832</v>
      </c>
      <c r="T140" s="11"/>
      <c r="U140" s="11"/>
      <c r="V140" s="11"/>
      <c r="W140" s="11"/>
      <c r="X140" s="11"/>
    </row>
    <row r="141">
      <c r="A141" s="11"/>
      <c r="B141" s="12" t="s">
        <v>2807</v>
      </c>
      <c r="C141" s="12" t="s">
        <v>1874</v>
      </c>
      <c r="D141" s="17">
        <f t="shared" si="16"/>
        <v>31.95</v>
      </c>
      <c r="E141" s="12">
        <v>27.0</v>
      </c>
      <c r="F141" s="12"/>
      <c r="G141" s="12"/>
      <c r="H141" s="12">
        <v>34.0</v>
      </c>
      <c r="I141" s="12">
        <v>18.0</v>
      </c>
      <c r="J141" s="12"/>
      <c r="K141" s="12"/>
      <c r="L141" s="12"/>
      <c r="M141" s="12"/>
      <c r="N141" s="12"/>
      <c r="O141" s="12"/>
      <c r="P141" s="12"/>
      <c r="Q141" s="18"/>
      <c r="R141" s="18"/>
      <c r="S141" s="19" t="s">
        <v>2808</v>
      </c>
      <c r="T141" s="11"/>
      <c r="U141" s="11"/>
      <c r="V141" s="11"/>
      <c r="W141" s="11"/>
      <c r="X141" s="11"/>
    </row>
    <row r="142">
      <c r="A142" s="11"/>
      <c r="B142" s="16" t="s">
        <v>2804</v>
      </c>
      <c r="C142" s="12" t="s">
        <v>476</v>
      </c>
      <c r="D142" s="17">
        <f t="shared" si="16"/>
        <v>30.87</v>
      </c>
      <c r="E142" s="12">
        <v>27.0</v>
      </c>
      <c r="F142" s="12"/>
      <c r="G142" s="12">
        <v>18.0</v>
      </c>
      <c r="H142" s="12">
        <v>38.0</v>
      </c>
      <c r="I142" s="12"/>
      <c r="J142" s="12"/>
      <c r="K142" s="12"/>
      <c r="L142" s="12"/>
      <c r="M142" s="12"/>
      <c r="N142" s="12"/>
      <c r="O142" s="12"/>
      <c r="P142" s="12"/>
      <c r="Q142" s="18"/>
      <c r="R142" s="18"/>
      <c r="S142" s="19" t="s">
        <v>2806</v>
      </c>
      <c r="T142" s="11"/>
      <c r="U142" s="11"/>
      <c r="V142" s="11"/>
      <c r="W142" s="11"/>
      <c r="X142" s="11"/>
    </row>
    <row r="143">
      <c r="A143" s="11"/>
      <c r="B143" s="12" t="s">
        <v>2801</v>
      </c>
      <c r="C143" s="12" t="s">
        <v>1327</v>
      </c>
      <c r="D143" s="17">
        <f t="shared" si="16"/>
        <v>29.29</v>
      </c>
      <c r="E143" s="12">
        <v>25.0</v>
      </c>
      <c r="F143" s="12">
        <v>17.0</v>
      </c>
      <c r="G143" s="12">
        <v>16.0</v>
      </c>
      <c r="H143" s="12"/>
      <c r="I143" s="12"/>
      <c r="J143" s="12"/>
      <c r="K143" s="12"/>
      <c r="L143" s="12"/>
      <c r="M143" s="12"/>
      <c r="N143" s="12"/>
      <c r="O143" s="12"/>
      <c r="P143" s="12"/>
      <c r="Q143" s="18"/>
      <c r="R143" s="18"/>
      <c r="S143" s="19" t="s">
        <v>2802</v>
      </c>
      <c r="T143" s="11"/>
      <c r="U143" s="11"/>
      <c r="V143" s="11"/>
      <c r="W143" s="11"/>
      <c r="X143" s="11"/>
    </row>
    <row r="144">
      <c r="A144" s="11"/>
      <c r="B144" s="12" t="s">
        <v>836</v>
      </c>
      <c r="C144" s="12" t="s">
        <v>837</v>
      </c>
      <c r="D144" s="17">
        <f t="shared" si="16"/>
        <v>29.05</v>
      </c>
      <c r="E144" s="12">
        <v>21.0</v>
      </c>
      <c r="F144" s="12"/>
      <c r="G144" s="12"/>
      <c r="H144" s="12">
        <v>32.0</v>
      </c>
      <c r="I144" s="12">
        <v>16.0</v>
      </c>
      <c r="J144" s="12"/>
      <c r="K144" s="12"/>
      <c r="L144" s="12"/>
      <c r="M144" s="12"/>
      <c r="N144" s="12"/>
      <c r="O144" s="12"/>
      <c r="P144" s="12"/>
      <c r="Q144" s="18"/>
      <c r="R144" s="18" t="s">
        <v>165</v>
      </c>
      <c r="S144" s="19" t="s">
        <v>840</v>
      </c>
      <c r="T144" s="11"/>
      <c r="U144" s="11"/>
      <c r="V144" s="11"/>
      <c r="W144" s="11"/>
      <c r="X144" s="11"/>
    </row>
    <row r="145">
      <c r="A145" s="2" t="s">
        <v>365</v>
      </c>
      <c r="B145" s="83"/>
      <c r="C145" s="11"/>
      <c r="D145" s="17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3"/>
      <c r="R145" s="13"/>
      <c r="S145" s="22"/>
      <c r="T145" s="11"/>
      <c r="U145" s="11"/>
      <c r="V145" s="11"/>
      <c r="W145" s="11"/>
      <c r="X145" s="11"/>
    </row>
    <row r="146">
      <c r="A146" s="11"/>
      <c r="B146" s="12" t="s">
        <v>842</v>
      </c>
      <c r="C146" s="12" t="s">
        <v>378</v>
      </c>
      <c r="D146" s="17"/>
      <c r="E146" s="12"/>
      <c r="F146" s="12"/>
      <c r="G146" s="12"/>
      <c r="H146" s="12">
        <v>72.0</v>
      </c>
      <c r="I146" s="12"/>
      <c r="J146" s="12"/>
      <c r="K146" s="12"/>
      <c r="L146" s="12"/>
      <c r="M146" s="12"/>
      <c r="N146" s="12"/>
      <c r="O146" s="12"/>
      <c r="P146" s="12"/>
      <c r="Q146" s="18"/>
      <c r="R146" s="18" t="s">
        <v>843</v>
      </c>
      <c r="S146" s="19" t="s">
        <v>844</v>
      </c>
      <c r="T146" s="12"/>
      <c r="U146" s="11"/>
      <c r="V146" s="11"/>
      <c r="W146" s="11"/>
      <c r="X146" s="11"/>
      <c r="Y146" s="11"/>
    </row>
    <row r="147">
      <c r="A147" s="11"/>
      <c r="B147" s="12" t="s">
        <v>845</v>
      </c>
      <c r="C147" s="12" t="s">
        <v>292</v>
      </c>
      <c r="D147" s="17"/>
      <c r="E147" s="12"/>
      <c r="F147" s="12"/>
      <c r="G147" s="12"/>
      <c r="H147" s="12"/>
      <c r="I147" s="12">
        <v>32.0</v>
      </c>
      <c r="J147" s="12"/>
      <c r="K147" s="12"/>
      <c r="L147" s="12"/>
      <c r="M147" s="12"/>
      <c r="N147" s="12"/>
      <c r="O147" s="12"/>
      <c r="P147" s="12"/>
      <c r="Q147" s="18"/>
      <c r="R147" s="18" t="s">
        <v>846</v>
      </c>
      <c r="S147" s="19" t="s">
        <v>847</v>
      </c>
      <c r="T147" s="12"/>
      <c r="U147" s="11"/>
      <c r="V147" s="11"/>
      <c r="W147" s="11"/>
      <c r="X147" s="11"/>
      <c r="Y147" s="11"/>
    </row>
    <row r="148">
      <c r="A148" s="11"/>
      <c r="B148" s="12" t="s">
        <v>848</v>
      </c>
      <c r="C148" s="12" t="s">
        <v>48</v>
      </c>
      <c r="D148" s="17"/>
      <c r="E148" s="12"/>
      <c r="F148" s="12"/>
      <c r="G148" s="12"/>
      <c r="H148" s="12">
        <v>64.0</v>
      </c>
      <c r="I148" s="12"/>
      <c r="J148" s="12"/>
      <c r="K148" s="12"/>
      <c r="L148" s="12"/>
      <c r="M148" s="12"/>
      <c r="N148" s="12"/>
      <c r="O148" s="12"/>
      <c r="P148" s="12"/>
      <c r="Q148" s="18"/>
      <c r="R148" s="18" t="s">
        <v>849</v>
      </c>
      <c r="S148" s="19" t="s">
        <v>850</v>
      </c>
      <c r="T148" s="11"/>
      <c r="U148" s="11"/>
      <c r="V148" s="11"/>
      <c r="W148" s="11"/>
      <c r="X148" s="11"/>
    </row>
    <row r="149">
      <c r="A149" s="11"/>
      <c r="B149" s="12" t="s">
        <v>852</v>
      </c>
      <c r="C149" s="12" t="s">
        <v>442</v>
      </c>
      <c r="D149" s="17"/>
      <c r="E149" s="12"/>
      <c r="F149" s="12"/>
      <c r="G149" s="12"/>
      <c r="H149" s="12"/>
      <c r="I149" s="12"/>
      <c r="J149" s="12"/>
      <c r="K149" s="12">
        <v>30.0</v>
      </c>
      <c r="L149" s="12"/>
      <c r="M149" s="12"/>
      <c r="N149" s="12"/>
      <c r="O149" s="12"/>
      <c r="P149" s="12"/>
      <c r="Q149" s="18"/>
      <c r="R149" s="18" t="s">
        <v>853</v>
      </c>
      <c r="S149" s="19" t="s">
        <v>854</v>
      </c>
      <c r="T149" s="12"/>
      <c r="U149" s="11"/>
      <c r="V149" s="11"/>
      <c r="W149" s="11"/>
      <c r="X149" s="11"/>
      <c r="Y149" s="11"/>
    </row>
    <row r="150">
      <c r="A150" s="11"/>
      <c r="B150" s="12" t="s">
        <v>368</v>
      </c>
      <c r="C150" s="16" t="s">
        <v>369</v>
      </c>
      <c r="D150" s="17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8"/>
      <c r="R150" s="18" t="s">
        <v>855</v>
      </c>
      <c r="S150" s="19" t="s">
        <v>370</v>
      </c>
      <c r="T150" s="12"/>
      <c r="U150" s="11"/>
      <c r="V150" s="11"/>
      <c r="W150" s="11"/>
      <c r="X150" s="11"/>
      <c r="Y150" s="11"/>
    </row>
    <row r="151">
      <c r="A151" s="11"/>
      <c r="B151" s="12" t="s">
        <v>858</v>
      </c>
      <c r="C151" s="12" t="s">
        <v>859</v>
      </c>
      <c r="D151" s="17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8"/>
      <c r="R151" s="18" t="s">
        <v>860</v>
      </c>
      <c r="S151" s="19" t="s">
        <v>861</v>
      </c>
      <c r="T151" s="11"/>
      <c r="U151" s="11"/>
      <c r="V151" s="11"/>
      <c r="W151" s="11"/>
      <c r="X151" s="11"/>
    </row>
    <row r="152">
      <c r="A152" s="11"/>
      <c r="B152" s="12" t="s">
        <v>862</v>
      </c>
      <c r="C152" s="12" t="s">
        <v>863</v>
      </c>
      <c r="D152" s="17"/>
      <c r="E152" s="12"/>
      <c r="F152" s="12"/>
      <c r="G152" s="12"/>
      <c r="H152" s="12">
        <v>52.0</v>
      </c>
      <c r="I152" s="12"/>
      <c r="J152" s="12"/>
      <c r="K152" s="12"/>
      <c r="L152" s="12"/>
      <c r="M152" s="12"/>
      <c r="N152" s="12"/>
      <c r="O152" s="12"/>
      <c r="P152" s="12"/>
      <c r="Q152" s="18"/>
      <c r="R152" s="18" t="s">
        <v>864</v>
      </c>
      <c r="S152" s="19" t="s">
        <v>865</v>
      </c>
      <c r="T152" s="11"/>
      <c r="U152" s="11"/>
      <c r="V152" s="11"/>
      <c r="W152" s="11"/>
      <c r="X152" s="11"/>
    </row>
    <row r="153">
      <c r="A153" s="11"/>
      <c r="B153" s="12" t="s">
        <v>866</v>
      </c>
      <c r="C153" s="12" t="s">
        <v>867</v>
      </c>
      <c r="D153" s="17"/>
      <c r="E153" s="12"/>
      <c r="F153" s="12"/>
      <c r="G153" s="12"/>
      <c r="H153" s="12"/>
      <c r="I153" s="12">
        <v>26.0</v>
      </c>
      <c r="J153" s="12"/>
      <c r="K153" s="12"/>
      <c r="L153" s="12"/>
      <c r="M153" s="12"/>
      <c r="N153" s="12"/>
      <c r="O153" s="12"/>
      <c r="P153" s="12"/>
      <c r="Q153" s="18"/>
      <c r="R153" s="18" t="s">
        <v>864</v>
      </c>
      <c r="S153" s="19" t="s">
        <v>868</v>
      </c>
      <c r="T153" s="11"/>
      <c r="U153" s="11"/>
      <c r="V153" s="11"/>
      <c r="W153" s="11"/>
      <c r="X153" s="11"/>
    </row>
    <row r="154">
      <c r="A154" s="11"/>
      <c r="B154" s="12" t="s">
        <v>869</v>
      </c>
      <c r="C154" s="12" t="s">
        <v>392</v>
      </c>
      <c r="D154" s="17"/>
      <c r="E154" s="12"/>
      <c r="F154" s="12"/>
      <c r="G154" s="12"/>
      <c r="H154" s="12">
        <v>54.0</v>
      </c>
      <c r="I154" s="12"/>
      <c r="J154" s="12"/>
      <c r="K154" s="12"/>
      <c r="L154" s="12"/>
      <c r="M154" s="12"/>
      <c r="N154" s="12"/>
      <c r="O154" s="12"/>
      <c r="P154" s="12"/>
      <c r="Q154" s="18"/>
      <c r="R154" s="18" t="s">
        <v>2897</v>
      </c>
      <c r="S154" s="19" t="s">
        <v>871</v>
      </c>
      <c r="T154" s="11"/>
      <c r="U154" s="11"/>
      <c r="V154" s="11"/>
      <c r="W154" s="11"/>
      <c r="X154" s="11"/>
    </row>
    <row r="155">
      <c r="A155" s="11"/>
      <c r="B155" s="12" t="s">
        <v>1432</v>
      </c>
      <c r="C155" s="12" t="s">
        <v>392</v>
      </c>
      <c r="D155" s="20"/>
      <c r="E155" s="12"/>
      <c r="F155" s="12"/>
      <c r="G155" s="12"/>
      <c r="H155" s="12">
        <v>68.0</v>
      </c>
      <c r="I155" s="12"/>
      <c r="J155" s="12"/>
      <c r="K155" s="12"/>
      <c r="L155" s="12"/>
      <c r="M155" s="12"/>
      <c r="N155" s="12"/>
      <c r="O155" s="12"/>
      <c r="P155" s="12"/>
      <c r="Q155" s="18"/>
      <c r="R155" s="18" t="s">
        <v>2902</v>
      </c>
      <c r="S155" s="19" t="s">
        <v>1434</v>
      </c>
      <c r="T155" s="11"/>
      <c r="U155" s="11"/>
      <c r="V155" s="11"/>
      <c r="W155" s="11"/>
      <c r="X155" s="11"/>
    </row>
    <row r="156">
      <c r="A156" s="2" t="s">
        <v>395</v>
      </c>
      <c r="B156" s="11"/>
      <c r="C156" s="11"/>
      <c r="D156" s="20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3"/>
      <c r="R156" s="13"/>
      <c r="S156" s="22"/>
      <c r="T156" s="11"/>
      <c r="U156" s="11"/>
      <c r="V156" s="11"/>
      <c r="W156" s="11"/>
      <c r="X156" s="11"/>
    </row>
    <row r="157">
      <c r="A157" s="11"/>
      <c r="B157" s="12" t="s">
        <v>872</v>
      </c>
      <c r="C157" s="12" t="s">
        <v>873</v>
      </c>
      <c r="D157" s="20">
        <f t="shared" ref="D157:D173" si="17">ROUND((E157*0.05)+(F157*1)+(G157*0.69)+(H157*0.45)+(I157*0.85)+(J157*0.57)+(K157*1)+(L157*1)+(M157*25)+(N157*8)+(O157*8)+(P157*8), 2)</f>
        <v>29.18</v>
      </c>
      <c r="E157" s="12"/>
      <c r="F157" s="12"/>
      <c r="G157" s="12">
        <v>12.0</v>
      </c>
      <c r="H157" s="12">
        <v>22.0</v>
      </c>
      <c r="I157" s="36"/>
      <c r="J157" s="36"/>
      <c r="K157" s="12">
        <v>11.0</v>
      </c>
      <c r="L157" s="36"/>
      <c r="M157" s="36"/>
      <c r="N157" s="36"/>
      <c r="O157" s="36"/>
      <c r="P157" s="36"/>
      <c r="Q157" s="37"/>
      <c r="R157" s="18" t="s">
        <v>875</v>
      </c>
      <c r="S157" s="19" t="s">
        <v>876</v>
      </c>
      <c r="T157" s="11"/>
      <c r="U157" s="11"/>
      <c r="V157" s="11"/>
      <c r="W157" s="11"/>
      <c r="X157" s="11"/>
    </row>
    <row r="158">
      <c r="A158" s="11"/>
      <c r="B158" s="12" t="s">
        <v>878</v>
      </c>
      <c r="C158" s="12" t="s">
        <v>879</v>
      </c>
      <c r="D158" s="20">
        <f t="shared" si="17"/>
        <v>29.18</v>
      </c>
      <c r="E158" s="12"/>
      <c r="F158" s="12"/>
      <c r="G158" s="12">
        <v>12.0</v>
      </c>
      <c r="H158" s="12">
        <v>22.0</v>
      </c>
      <c r="I158" s="36"/>
      <c r="J158" s="36"/>
      <c r="K158" s="12">
        <v>11.0</v>
      </c>
      <c r="L158" s="36"/>
      <c r="M158" s="36"/>
      <c r="N158" s="36"/>
      <c r="O158" s="36"/>
      <c r="P158" s="36"/>
      <c r="Q158" s="37"/>
      <c r="R158" s="18" t="s">
        <v>880</v>
      </c>
      <c r="S158" s="19" t="s">
        <v>881</v>
      </c>
      <c r="T158" s="11"/>
      <c r="U158" s="11"/>
      <c r="V158" s="11"/>
      <c r="W158" s="11"/>
      <c r="X158" s="11"/>
    </row>
    <row r="159">
      <c r="B159" s="12" t="s">
        <v>885</v>
      </c>
      <c r="C159" s="16" t="s">
        <v>886</v>
      </c>
      <c r="D159" s="20">
        <f t="shared" si="17"/>
        <v>26.4</v>
      </c>
      <c r="E159" s="12"/>
      <c r="F159" s="12"/>
      <c r="G159" s="12">
        <v>10.0</v>
      </c>
      <c r="H159" s="12">
        <v>32.0</v>
      </c>
      <c r="I159" s="12">
        <v>6.0</v>
      </c>
      <c r="J159" s="12"/>
      <c r="K159" s="12"/>
      <c r="L159" s="12"/>
      <c r="M159" s="12"/>
      <c r="N159" s="12"/>
      <c r="O159" s="12"/>
      <c r="P159" s="12"/>
      <c r="Q159" s="18"/>
      <c r="R159" s="18" t="s">
        <v>887</v>
      </c>
      <c r="S159" s="19" t="s">
        <v>888</v>
      </c>
      <c r="T159" s="11"/>
      <c r="U159" s="11"/>
      <c r="V159" s="11"/>
      <c r="W159" s="11"/>
      <c r="X159" s="11"/>
    </row>
    <row r="160">
      <c r="A160" s="11"/>
      <c r="B160" s="12" t="s">
        <v>895</v>
      </c>
      <c r="C160" s="12" t="s">
        <v>896</v>
      </c>
      <c r="D160" s="20">
        <f t="shared" si="17"/>
        <v>27.5</v>
      </c>
      <c r="E160" s="12"/>
      <c r="F160" s="12"/>
      <c r="G160" s="12"/>
      <c r="H160" s="12">
        <v>20.0</v>
      </c>
      <c r="I160" s="12">
        <v>10.0</v>
      </c>
      <c r="J160" s="12"/>
      <c r="K160" s="12">
        <v>10.0</v>
      </c>
      <c r="L160" s="12"/>
      <c r="M160" s="12"/>
      <c r="N160" s="12"/>
      <c r="O160" s="12"/>
      <c r="P160" s="12"/>
      <c r="Q160" s="18"/>
      <c r="R160" s="18" t="s">
        <v>897</v>
      </c>
      <c r="S160" s="19" t="s">
        <v>898</v>
      </c>
      <c r="T160" s="11"/>
      <c r="U160" s="11"/>
      <c r="V160" s="11"/>
      <c r="W160" s="11"/>
      <c r="X160" s="11"/>
    </row>
    <row r="161">
      <c r="A161" s="11"/>
      <c r="B161" s="12" t="s">
        <v>903</v>
      </c>
      <c r="C161" s="12" t="s">
        <v>445</v>
      </c>
      <c r="D161" s="20">
        <f t="shared" si="17"/>
        <v>25.7</v>
      </c>
      <c r="E161" s="12"/>
      <c r="F161" s="12"/>
      <c r="G161" s="12"/>
      <c r="H161" s="12">
        <v>26.0</v>
      </c>
      <c r="I161" s="12"/>
      <c r="J161" s="36"/>
      <c r="K161" s="12">
        <v>14.0</v>
      </c>
      <c r="L161" s="36"/>
      <c r="M161" s="36"/>
      <c r="N161" s="36"/>
      <c r="O161" s="36"/>
      <c r="P161" s="36"/>
      <c r="Q161" s="37"/>
      <c r="R161" s="18" t="s">
        <v>904</v>
      </c>
      <c r="S161" s="19" t="s">
        <v>906</v>
      </c>
      <c r="T161" s="11"/>
      <c r="U161" s="11"/>
      <c r="V161" s="11"/>
      <c r="W161" s="11"/>
      <c r="X161" s="11"/>
    </row>
    <row r="162">
      <c r="A162" s="11"/>
      <c r="B162" s="12" t="s">
        <v>891</v>
      </c>
      <c r="C162" s="12" t="s">
        <v>892</v>
      </c>
      <c r="D162" s="20">
        <f t="shared" si="17"/>
        <v>22.66</v>
      </c>
      <c r="E162" s="12"/>
      <c r="F162" s="12"/>
      <c r="G162" s="12">
        <v>14.0</v>
      </c>
      <c r="H162" s="12"/>
      <c r="I162" s="12"/>
      <c r="J162" s="36"/>
      <c r="K162" s="12">
        <v>13.0</v>
      </c>
      <c r="L162" s="36"/>
      <c r="M162" s="36"/>
      <c r="N162" s="36"/>
      <c r="O162" s="36"/>
      <c r="P162" s="36"/>
      <c r="Q162" s="37"/>
      <c r="R162" s="18" t="s">
        <v>893</v>
      </c>
      <c r="S162" s="19" t="s">
        <v>894</v>
      </c>
      <c r="T162" s="11"/>
      <c r="U162" s="11"/>
      <c r="V162" s="11"/>
      <c r="W162" s="11"/>
      <c r="X162" s="11"/>
    </row>
    <row r="163">
      <c r="A163" s="11"/>
      <c r="B163" s="12" t="s">
        <v>899</v>
      </c>
      <c r="C163" s="12" t="s">
        <v>900</v>
      </c>
      <c r="D163" s="20">
        <f t="shared" si="17"/>
        <v>22.26</v>
      </c>
      <c r="E163" s="12"/>
      <c r="F163" s="12"/>
      <c r="G163" s="12">
        <v>14.0</v>
      </c>
      <c r="H163" s="12">
        <v>28.0</v>
      </c>
      <c r="I163" s="12"/>
      <c r="J163" s="36"/>
      <c r="K163" s="36"/>
      <c r="L163" s="36"/>
      <c r="M163" s="36"/>
      <c r="N163" s="36"/>
      <c r="O163" s="36"/>
      <c r="P163" s="36"/>
      <c r="Q163" s="37"/>
      <c r="R163" s="18" t="s">
        <v>901</v>
      </c>
      <c r="S163" s="19" t="s">
        <v>902</v>
      </c>
      <c r="T163" s="11"/>
      <c r="U163" s="11"/>
      <c r="V163" s="11"/>
      <c r="W163" s="11"/>
      <c r="X163" s="11"/>
    </row>
    <row r="164">
      <c r="A164" s="11"/>
      <c r="B164" s="12" t="s">
        <v>1589</v>
      </c>
      <c r="C164" s="12" t="s">
        <v>1001</v>
      </c>
      <c r="D164" s="20">
        <f t="shared" si="17"/>
        <v>22</v>
      </c>
      <c r="E164" s="12"/>
      <c r="F164" s="12"/>
      <c r="G164" s="12"/>
      <c r="H164" s="12">
        <v>30.0</v>
      </c>
      <c r="I164" s="12">
        <v>10.0</v>
      </c>
      <c r="J164" s="12"/>
      <c r="K164" s="12"/>
      <c r="L164" s="12"/>
      <c r="M164" s="12"/>
      <c r="N164" s="12"/>
      <c r="O164" s="12"/>
      <c r="P164" s="12"/>
      <c r="Q164" s="18"/>
      <c r="R164" s="18" t="s">
        <v>2924</v>
      </c>
      <c r="S164" s="19" t="s">
        <v>1590</v>
      </c>
      <c r="T164" s="11"/>
      <c r="U164" s="11"/>
      <c r="V164" s="11"/>
      <c r="W164" s="11"/>
      <c r="X164" s="11"/>
    </row>
    <row r="165">
      <c r="A165" s="11"/>
      <c r="B165" s="12" t="s">
        <v>1580</v>
      </c>
      <c r="C165" s="12" t="s">
        <v>688</v>
      </c>
      <c r="D165" s="20">
        <f t="shared" si="17"/>
        <v>21.6</v>
      </c>
      <c r="E165" s="12"/>
      <c r="F165" s="12"/>
      <c r="G165" s="12"/>
      <c r="H165" s="12">
        <v>14.0</v>
      </c>
      <c r="I165" s="12">
        <v>18.0</v>
      </c>
      <c r="J165" s="12"/>
      <c r="K165" s="12"/>
      <c r="L165" s="12"/>
      <c r="M165" s="12"/>
      <c r="N165" s="12"/>
      <c r="O165" s="12"/>
      <c r="P165" s="12"/>
      <c r="Q165" s="18"/>
      <c r="R165" s="18" t="s">
        <v>911</v>
      </c>
      <c r="S165" s="19" t="s">
        <v>1583</v>
      </c>
      <c r="T165" s="11"/>
      <c r="U165" s="11"/>
      <c r="V165" s="11"/>
      <c r="W165" s="11"/>
      <c r="X165" s="11"/>
    </row>
    <row r="166">
      <c r="A166" s="11"/>
      <c r="B166" s="12" t="s">
        <v>907</v>
      </c>
      <c r="C166" s="12" t="s">
        <v>48</v>
      </c>
      <c r="D166" s="20">
        <f t="shared" si="17"/>
        <v>21.57</v>
      </c>
      <c r="E166" s="12"/>
      <c r="F166" s="12"/>
      <c r="G166" s="12">
        <v>13.0</v>
      </c>
      <c r="H166" s="12">
        <v>28.0</v>
      </c>
      <c r="I166" s="12"/>
      <c r="J166" s="36"/>
      <c r="K166" s="36"/>
      <c r="L166" s="36"/>
      <c r="M166" s="36"/>
      <c r="N166" s="36"/>
      <c r="O166" s="36"/>
      <c r="P166" s="36"/>
      <c r="Q166" s="37"/>
      <c r="R166" s="18" t="s">
        <v>908</v>
      </c>
      <c r="S166" s="19" t="s">
        <v>909</v>
      </c>
      <c r="T166" s="11"/>
      <c r="U166" s="11"/>
      <c r="V166" s="11"/>
      <c r="W166" s="11"/>
      <c r="X166" s="11"/>
    </row>
    <row r="167">
      <c r="A167" s="11"/>
      <c r="B167" s="12" t="s">
        <v>930</v>
      </c>
      <c r="C167" s="12" t="s">
        <v>931</v>
      </c>
      <c r="D167" s="20">
        <f t="shared" si="17"/>
        <v>21.8</v>
      </c>
      <c r="E167" s="12"/>
      <c r="F167" s="12"/>
      <c r="G167" s="12"/>
      <c r="H167" s="12">
        <v>24.0</v>
      </c>
      <c r="I167" s="36"/>
      <c r="J167" s="36"/>
      <c r="K167" s="12">
        <v>11.0</v>
      </c>
      <c r="L167" s="36"/>
      <c r="M167" s="36"/>
      <c r="N167" s="36"/>
      <c r="O167" s="36"/>
      <c r="P167" s="36"/>
      <c r="Q167" s="37"/>
      <c r="R167" s="18" t="s">
        <v>932</v>
      </c>
      <c r="S167" s="19" t="s">
        <v>933</v>
      </c>
      <c r="T167" s="11"/>
      <c r="U167" s="11"/>
      <c r="V167" s="11"/>
      <c r="W167" s="11"/>
      <c r="X167" s="11"/>
    </row>
    <row r="168">
      <c r="A168" s="11"/>
      <c r="B168" s="12" t="s">
        <v>1595</v>
      </c>
      <c r="C168" s="12" t="s">
        <v>916</v>
      </c>
      <c r="D168" s="20">
        <f t="shared" si="17"/>
        <v>21</v>
      </c>
      <c r="E168" s="12"/>
      <c r="F168" s="12"/>
      <c r="G168" s="12"/>
      <c r="H168" s="12">
        <v>24.0</v>
      </c>
      <c r="I168" s="12">
        <v>12.0</v>
      </c>
      <c r="J168" s="12"/>
      <c r="K168" s="12"/>
      <c r="L168" s="12"/>
      <c r="M168" s="12"/>
      <c r="N168" s="12"/>
      <c r="O168" s="12"/>
      <c r="P168" s="12"/>
      <c r="Q168" s="18"/>
      <c r="R168" s="18" t="s">
        <v>2940</v>
      </c>
      <c r="S168" s="19" t="s">
        <v>1596</v>
      </c>
      <c r="T168" s="11"/>
      <c r="U168" s="11"/>
      <c r="V168" s="11"/>
      <c r="W168" s="11"/>
      <c r="X168" s="11"/>
    </row>
    <row r="169">
      <c r="A169" s="11"/>
      <c r="B169" s="12" t="s">
        <v>936</v>
      </c>
      <c r="C169" s="12" t="s">
        <v>45</v>
      </c>
      <c r="D169" s="20">
        <f t="shared" si="17"/>
        <v>20.9</v>
      </c>
      <c r="E169" s="12">
        <v>15.0</v>
      </c>
      <c r="F169" s="12"/>
      <c r="G169" s="12"/>
      <c r="H169" s="12">
        <v>24.0</v>
      </c>
      <c r="I169" s="12">
        <v>11.0</v>
      </c>
      <c r="J169" s="36"/>
      <c r="K169" s="12"/>
      <c r="L169" s="36"/>
      <c r="M169" s="36"/>
      <c r="N169" s="36"/>
      <c r="O169" s="36"/>
      <c r="P169" s="36"/>
      <c r="Q169" s="37"/>
      <c r="R169" s="18" t="s">
        <v>938</v>
      </c>
      <c r="S169" s="19" t="s">
        <v>939</v>
      </c>
      <c r="T169" s="11"/>
      <c r="U169" s="11"/>
      <c r="V169" s="11"/>
      <c r="W169" s="11"/>
      <c r="X169" s="11"/>
    </row>
    <row r="170">
      <c r="A170" s="11"/>
      <c r="B170" s="12" t="s">
        <v>910</v>
      </c>
      <c r="C170" s="12" t="s">
        <v>442</v>
      </c>
      <c r="D170" s="20">
        <f t="shared" si="17"/>
        <v>20.35</v>
      </c>
      <c r="E170" s="12"/>
      <c r="F170" s="12"/>
      <c r="G170" s="12">
        <v>15.0</v>
      </c>
      <c r="H170" s="12"/>
      <c r="I170" s="12"/>
      <c r="J170" s="36"/>
      <c r="K170" s="12">
        <v>10.0</v>
      </c>
      <c r="L170" s="36"/>
      <c r="M170" s="36"/>
      <c r="N170" s="36"/>
      <c r="O170" s="36"/>
      <c r="P170" s="36"/>
      <c r="Q170" s="37"/>
      <c r="R170" s="18" t="s">
        <v>911</v>
      </c>
      <c r="S170" s="19" t="s">
        <v>912</v>
      </c>
      <c r="T170" s="11"/>
      <c r="U170" s="11"/>
      <c r="V170" s="11"/>
      <c r="W170" s="11"/>
      <c r="X170" s="11"/>
    </row>
    <row r="171">
      <c r="A171" s="11"/>
      <c r="B171" s="12" t="s">
        <v>915</v>
      </c>
      <c r="C171" s="12" t="s">
        <v>916</v>
      </c>
      <c r="D171" s="20">
        <f t="shared" si="17"/>
        <v>20.28</v>
      </c>
      <c r="E171" s="12"/>
      <c r="F171" s="12"/>
      <c r="G171" s="12">
        <v>12.0</v>
      </c>
      <c r="H171" s="12"/>
      <c r="I171" s="12"/>
      <c r="J171" s="12"/>
      <c r="K171" s="12">
        <v>12.0</v>
      </c>
      <c r="L171" s="12"/>
      <c r="M171" s="12"/>
      <c r="N171" s="12"/>
      <c r="O171" s="12"/>
      <c r="P171" s="12"/>
      <c r="Q171" s="18"/>
      <c r="R171" s="18" t="s">
        <v>918</v>
      </c>
      <c r="S171" s="19" t="s">
        <v>919</v>
      </c>
      <c r="T171" s="11"/>
      <c r="U171" s="11"/>
      <c r="V171" s="11"/>
      <c r="W171" s="11"/>
      <c r="X171" s="11"/>
    </row>
    <row r="172">
      <c r="A172" s="11"/>
      <c r="B172" s="12" t="s">
        <v>922</v>
      </c>
      <c r="C172" s="12" t="s">
        <v>923</v>
      </c>
      <c r="D172" s="20">
        <f t="shared" si="17"/>
        <v>20.25</v>
      </c>
      <c r="E172" s="12"/>
      <c r="F172" s="12"/>
      <c r="G172" s="12">
        <v>15.0</v>
      </c>
      <c r="H172" s="12">
        <v>22.0</v>
      </c>
      <c r="I172" s="12"/>
      <c r="J172" s="12"/>
      <c r="K172" s="12"/>
      <c r="L172" s="12"/>
      <c r="M172" s="12"/>
      <c r="N172" s="12"/>
      <c r="O172" s="12"/>
      <c r="P172" s="12"/>
      <c r="Q172" s="18"/>
      <c r="R172" s="18" t="s">
        <v>925</v>
      </c>
      <c r="S172" s="19" t="s">
        <v>926</v>
      </c>
      <c r="T172" s="11"/>
      <c r="U172" s="11"/>
      <c r="V172" s="11"/>
      <c r="W172" s="11"/>
      <c r="X172" s="11"/>
    </row>
    <row r="173">
      <c r="A173" s="11"/>
      <c r="B173" s="12" t="s">
        <v>927</v>
      </c>
      <c r="C173" s="12" t="s">
        <v>125</v>
      </c>
      <c r="D173" s="20">
        <f t="shared" si="17"/>
        <v>19.98</v>
      </c>
      <c r="E173" s="12"/>
      <c r="F173" s="12"/>
      <c r="G173" s="12">
        <v>12.0</v>
      </c>
      <c r="H173" s="12">
        <v>26.0</v>
      </c>
      <c r="I173" s="12"/>
      <c r="J173" s="36"/>
      <c r="K173" s="12"/>
      <c r="L173" s="36"/>
      <c r="M173" s="36"/>
      <c r="N173" s="36"/>
      <c r="O173" s="36"/>
      <c r="P173" s="36"/>
      <c r="Q173" s="37"/>
      <c r="R173" s="18" t="s">
        <v>928</v>
      </c>
      <c r="S173" s="19" t="s">
        <v>929</v>
      </c>
      <c r="T173" s="11"/>
      <c r="U173" s="11"/>
      <c r="V173" s="11"/>
      <c r="W173" s="11"/>
      <c r="X173" s="11"/>
    </row>
    <row r="174">
      <c r="A174" s="11"/>
      <c r="B174" s="12"/>
      <c r="C174" s="12"/>
      <c r="D174" s="20"/>
      <c r="E174" s="12"/>
      <c r="F174" s="12"/>
      <c r="G174" s="12"/>
      <c r="H174" s="12"/>
      <c r="I174" s="36"/>
      <c r="J174" s="12"/>
      <c r="K174" s="36"/>
      <c r="L174" s="12"/>
      <c r="M174" s="36"/>
      <c r="N174" s="36"/>
      <c r="O174" s="36"/>
      <c r="P174" s="36"/>
      <c r="Q174" s="37"/>
      <c r="R174" s="18"/>
      <c r="S174" s="38"/>
      <c r="T174" s="11"/>
      <c r="U174" s="11"/>
      <c r="V174" s="11"/>
      <c r="W174" s="11"/>
      <c r="X174" s="11"/>
    </row>
    <row r="175">
      <c r="A175" s="3" t="s">
        <v>2916</v>
      </c>
      <c r="B175" s="44" t="s">
        <v>1</v>
      </c>
      <c r="C175" s="44" t="s">
        <v>2</v>
      </c>
      <c r="D175" s="44" t="s">
        <v>943</v>
      </c>
      <c r="E175" s="3" t="s">
        <v>944</v>
      </c>
      <c r="F175" s="3" t="s">
        <v>945</v>
      </c>
      <c r="G175" s="3" t="s">
        <v>486</v>
      </c>
      <c r="H175" s="3" t="s">
        <v>946</v>
      </c>
      <c r="I175" s="3" t="s">
        <v>7</v>
      </c>
      <c r="J175" s="2" t="s">
        <v>9</v>
      </c>
      <c r="K175" s="3" t="s">
        <v>489</v>
      </c>
      <c r="L175" s="3" t="s">
        <v>4</v>
      </c>
      <c r="M175" s="3" t="s">
        <v>947</v>
      </c>
      <c r="N175" s="5" t="s">
        <v>13</v>
      </c>
      <c r="O175" s="6" t="s">
        <v>14</v>
      </c>
      <c r="P175" s="7" t="s">
        <v>15</v>
      </c>
      <c r="Q175" s="41" t="s">
        <v>16</v>
      </c>
      <c r="R175" s="3" t="s">
        <v>17</v>
      </c>
      <c r="S175" s="42" t="s">
        <v>18</v>
      </c>
      <c r="T175" s="2"/>
      <c r="U175" s="43"/>
      <c r="V175" s="39"/>
      <c r="W175" s="39"/>
      <c r="X175" s="39"/>
    </row>
    <row r="176">
      <c r="A176" s="44" t="s">
        <v>419</v>
      </c>
      <c r="B176" s="24"/>
      <c r="C176" s="24"/>
      <c r="D176" s="20"/>
      <c r="E176" s="24"/>
      <c r="F176" s="24"/>
      <c r="G176" s="20"/>
      <c r="H176" s="24"/>
      <c r="I176" s="24"/>
      <c r="J176" s="24"/>
      <c r="K176" s="24"/>
      <c r="L176" s="24"/>
      <c r="M176" s="24"/>
      <c r="N176" s="24"/>
      <c r="O176" s="24"/>
      <c r="P176" s="24"/>
      <c r="Q176" s="25"/>
      <c r="R176" s="25"/>
      <c r="S176" s="38"/>
      <c r="T176" s="24"/>
      <c r="U176" s="45"/>
      <c r="V176" s="24"/>
      <c r="W176" s="24"/>
      <c r="X176" s="46"/>
    </row>
    <row r="177">
      <c r="A177" s="11"/>
      <c r="B177" s="24" t="s">
        <v>948</v>
      </c>
      <c r="C177" s="24" t="s">
        <v>45</v>
      </c>
      <c r="D177" s="20">
        <v>285.0</v>
      </c>
      <c r="E177" s="24">
        <v>91.2</v>
      </c>
      <c r="F177" s="24">
        <v>2.6</v>
      </c>
      <c r="G177" s="24"/>
      <c r="H177" s="24">
        <v>28.0</v>
      </c>
      <c r="I177" s="24">
        <v>15.0</v>
      </c>
      <c r="J177" s="24">
        <v>9.0</v>
      </c>
      <c r="K177" s="24"/>
      <c r="L177" s="24">
        <v>21.0</v>
      </c>
      <c r="M177" s="24"/>
      <c r="N177" s="24"/>
      <c r="O177" s="24"/>
      <c r="P177" s="24"/>
      <c r="Q177" s="25"/>
      <c r="R177" s="25" t="s">
        <v>949</v>
      </c>
      <c r="S177" s="19" t="s">
        <v>950</v>
      </c>
      <c r="T177" s="24"/>
      <c r="U177" s="24"/>
      <c r="V177" s="24"/>
      <c r="W177" s="24"/>
      <c r="X177" s="46"/>
    </row>
    <row r="178">
      <c r="A178" s="11"/>
      <c r="B178" s="24" t="s">
        <v>953</v>
      </c>
      <c r="C178" s="24" t="s">
        <v>954</v>
      </c>
      <c r="D178" s="20">
        <v>296.0</v>
      </c>
      <c r="E178" s="24">
        <v>84.3</v>
      </c>
      <c r="F178" s="24">
        <v>2.7</v>
      </c>
      <c r="G178" s="16"/>
      <c r="H178" s="24"/>
      <c r="I178" s="24"/>
      <c r="J178" s="24"/>
      <c r="K178" s="24"/>
      <c r="L178" s="24"/>
      <c r="M178" s="24"/>
      <c r="N178" s="24"/>
      <c r="O178" s="24"/>
      <c r="P178" s="24"/>
      <c r="Q178" s="25"/>
      <c r="R178" s="25" t="s">
        <v>955</v>
      </c>
      <c r="S178" s="19" t="s">
        <v>956</v>
      </c>
      <c r="T178" s="24"/>
      <c r="U178" s="24"/>
      <c r="V178" s="24"/>
      <c r="W178" s="24"/>
      <c r="X178" s="46"/>
    </row>
    <row r="179">
      <c r="A179" s="11"/>
      <c r="B179" s="24" t="s">
        <v>2955</v>
      </c>
      <c r="C179" s="24" t="s">
        <v>1461</v>
      </c>
      <c r="D179" s="20">
        <v>296.0</v>
      </c>
      <c r="E179" s="24">
        <v>84.3</v>
      </c>
      <c r="F179" s="24">
        <v>2.7</v>
      </c>
      <c r="G179" s="16"/>
      <c r="H179" s="24">
        <v>42.0</v>
      </c>
      <c r="I179" s="24">
        <v>20.0</v>
      </c>
      <c r="J179" s="24"/>
      <c r="K179" s="24"/>
      <c r="L179" s="24"/>
      <c r="M179" s="24"/>
      <c r="N179" s="24"/>
      <c r="O179" s="24"/>
      <c r="P179" s="24"/>
      <c r="Q179" s="25"/>
      <c r="R179" s="25"/>
      <c r="S179" s="19" t="s">
        <v>1466</v>
      </c>
      <c r="T179" s="24"/>
      <c r="U179" s="24"/>
      <c r="V179" s="24"/>
      <c r="W179" s="24"/>
      <c r="X179" s="46"/>
    </row>
    <row r="180">
      <c r="A180" s="11"/>
      <c r="B180" s="24" t="s">
        <v>957</v>
      </c>
      <c r="C180" s="24" t="s">
        <v>958</v>
      </c>
      <c r="D180" s="20">
        <v>283.0</v>
      </c>
      <c r="E180" s="24">
        <v>83.7</v>
      </c>
      <c r="F180" s="24">
        <v>2.6</v>
      </c>
      <c r="G180" s="16"/>
      <c r="H180" s="24"/>
      <c r="I180" s="24"/>
      <c r="J180" s="24"/>
      <c r="K180" s="24"/>
      <c r="L180" s="24"/>
      <c r="M180" s="24"/>
      <c r="N180" s="24"/>
      <c r="O180" s="24"/>
      <c r="P180" s="24"/>
      <c r="Q180" s="25"/>
      <c r="R180" s="25" t="s">
        <v>959</v>
      </c>
      <c r="S180" s="19" t="s">
        <v>960</v>
      </c>
      <c r="T180" s="24"/>
      <c r="U180" s="24"/>
      <c r="V180" s="24"/>
      <c r="W180" s="24"/>
      <c r="X180" s="46"/>
    </row>
    <row r="181">
      <c r="A181" s="11"/>
      <c r="B181" s="24" t="s">
        <v>961</v>
      </c>
      <c r="C181" s="24" t="s">
        <v>962</v>
      </c>
      <c r="D181" s="20">
        <v>275.0</v>
      </c>
      <c r="E181" s="24">
        <v>81.2</v>
      </c>
      <c r="F181" s="24">
        <v>2.6</v>
      </c>
      <c r="G181" s="16"/>
      <c r="H181" s="24">
        <v>38.0</v>
      </c>
      <c r="I181" s="24"/>
      <c r="J181" s="24">
        <v>19.0</v>
      </c>
      <c r="K181" s="24"/>
      <c r="L181" s="24"/>
      <c r="M181" s="24"/>
      <c r="N181" s="24"/>
      <c r="O181" s="24"/>
      <c r="P181" s="24"/>
      <c r="Q181" s="25"/>
      <c r="R181" s="25"/>
      <c r="S181" s="19" t="s">
        <v>963</v>
      </c>
      <c r="T181" s="24"/>
      <c r="U181" s="24"/>
      <c r="V181" s="24"/>
      <c r="W181" s="24"/>
      <c r="X181" s="46"/>
    </row>
    <row r="182">
      <c r="A182" s="11"/>
      <c r="B182" s="24" t="s">
        <v>964</v>
      </c>
      <c r="C182" s="24" t="s">
        <v>96</v>
      </c>
      <c r="D182" s="20">
        <v>275.0</v>
      </c>
      <c r="E182" s="24">
        <v>81.2</v>
      </c>
      <c r="F182" s="24">
        <v>2.6</v>
      </c>
      <c r="G182" s="16"/>
      <c r="H182" s="24"/>
      <c r="I182" s="24"/>
      <c r="J182" s="24"/>
      <c r="K182" s="24"/>
      <c r="L182" s="24"/>
      <c r="M182" s="24"/>
      <c r="N182" s="24"/>
      <c r="O182" s="24"/>
      <c r="P182" s="24"/>
      <c r="Q182" s="25"/>
      <c r="R182" s="25" t="s">
        <v>965</v>
      </c>
      <c r="S182" s="19" t="s">
        <v>966</v>
      </c>
      <c r="T182" s="24"/>
      <c r="U182" s="24"/>
      <c r="V182" s="24"/>
      <c r="W182" s="24"/>
      <c r="X182" s="46"/>
    </row>
    <row r="183">
      <c r="A183" s="11"/>
      <c r="B183" s="24" t="s">
        <v>2956</v>
      </c>
      <c r="C183" s="24" t="s">
        <v>896</v>
      </c>
      <c r="D183" s="20">
        <v>239.0</v>
      </c>
      <c r="E183" s="24">
        <v>83.4</v>
      </c>
      <c r="F183" s="24">
        <v>2.2</v>
      </c>
      <c r="G183" s="16"/>
      <c r="H183" s="24"/>
      <c r="I183" s="24">
        <v>21.0</v>
      </c>
      <c r="J183" s="24">
        <v>14.0</v>
      </c>
      <c r="K183" s="24"/>
      <c r="L183" s="24"/>
      <c r="M183" s="24"/>
      <c r="N183" s="24">
        <v>1.0</v>
      </c>
      <c r="O183" s="24"/>
      <c r="P183" s="24"/>
      <c r="Q183" s="25" t="s">
        <v>768</v>
      </c>
      <c r="R183" s="25"/>
      <c r="S183" s="19" t="s">
        <v>2957</v>
      </c>
      <c r="T183" s="24"/>
      <c r="U183" s="24"/>
      <c r="V183" s="24"/>
      <c r="W183" s="24"/>
      <c r="X183" s="46"/>
    </row>
    <row r="184">
      <c r="A184" s="11"/>
      <c r="B184" s="24" t="s">
        <v>967</v>
      </c>
      <c r="C184" s="24" t="s">
        <v>896</v>
      </c>
      <c r="D184" s="20">
        <v>239.0</v>
      </c>
      <c r="E184" s="24">
        <v>83.4</v>
      </c>
      <c r="F184" s="24">
        <v>2.2</v>
      </c>
      <c r="G184" s="16">
        <v>26.0</v>
      </c>
      <c r="H184" s="24"/>
      <c r="I184" s="24"/>
      <c r="J184" s="24"/>
      <c r="K184" s="24"/>
      <c r="L184" s="24">
        <v>15.0</v>
      </c>
      <c r="M184" s="24"/>
      <c r="N184" s="24"/>
      <c r="O184" s="24"/>
      <c r="P184" s="24"/>
      <c r="Q184" s="25"/>
      <c r="R184" s="25"/>
      <c r="S184" s="19" t="s">
        <v>968</v>
      </c>
      <c r="T184" s="24"/>
      <c r="U184" s="24"/>
      <c r="V184" s="24"/>
      <c r="W184" s="24"/>
      <c r="X184" s="46"/>
    </row>
    <row r="185">
      <c r="A185" s="11"/>
      <c r="B185" s="24" t="s">
        <v>969</v>
      </c>
      <c r="C185" s="24" t="s">
        <v>896</v>
      </c>
      <c r="D185" s="20">
        <v>261.0</v>
      </c>
      <c r="E185" s="24">
        <v>83.5</v>
      </c>
      <c r="F185" s="24">
        <v>2.4</v>
      </c>
      <c r="G185" s="16"/>
      <c r="H185" s="24">
        <v>50.0</v>
      </c>
      <c r="I185" s="24"/>
      <c r="J185" s="24"/>
      <c r="K185" s="24"/>
      <c r="L185" s="24"/>
      <c r="M185" s="24"/>
      <c r="N185" s="24"/>
      <c r="O185" s="24"/>
      <c r="P185" s="24"/>
      <c r="Q185" s="25"/>
      <c r="R185" s="25"/>
      <c r="S185" s="19" t="s">
        <v>970</v>
      </c>
      <c r="T185" s="24"/>
      <c r="U185" s="24"/>
      <c r="V185" s="24"/>
      <c r="W185" s="24"/>
      <c r="X185" s="46"/>
    </row>
    <row r="186">
      <c r="A186" s="11"/>
      <c r="B186" s="24" t="s">
        <v>971</v>
      </c>
      <c r="C186" s="24" t="s">
        <v>397</v>
      </c>
      <c r="D186" s="20">
        <v>252.0</v>
      </c>
      <c r="E186" s="24">
        <v>71.7</v>
      </c>
      <c r="F186" s="24">
        <v>2.7</v>
      </c>
      <c r="G186" s="16"/>
      <c r="H186" s="24">
        <v>32.0</v>
      </c>
      <c r="I186" s="24"/>
      <c r="J186" s="24">
        <v>16.0</v>
      </c>
      <c r="K186" s="24"/>
      <c r="L186" s="24">
        <v>13.0</v>
      </c>
      <c r="M186" s="24"/>
      <c r="N186" s="24"/>
      <c r="O186" s="24"/>
      <c r="P186" s="24"/>
      <c r="Q186" s="25"/>
      <c r="R186" s="25"/>
      <c r="S186" s="19" t="s">
        <v>972</v>
      </c>
      <c r="T186" s="24"/>
      <c r="U186" s="24"/>
      <c r="V186" s="24"/>
      <c r="W186" s="24"/>
      <c r="X186" s="46"/>
    </row>
    <row r="187">
      <c r="A187" s="11"/>
      <c r="B187" s="24" t="s">
        <v>1477</v>
      </c>
      <c r="C187" s="24" t="s">
        <v>271</v>
      </c>
      <c r="D187" s="20">
        <v>243.0</v>
      </c>
      <c r="E187" s="24">
        <v>71.7</v>
      </c>
      <c r="F187" s="24">
        <v>2.6</v>
      </c>
      <c r="G187" s="16"/>
      <c r="H187" s="24"/>
      <c r="I187" s="24">
        <v>15.0</v>
      </c>
      <c r="J187" s="24"/>
      <c r="K187" s="24"/>
      <c r="L187" s="24">
        <v>13.0</v>
      </c>
      <c r="M187" s="24">
        <v>16.0</v>
      </c>
      <c r="N187" s="24"/>
      <c r="O187" s="24"/>
      <c r="P187" s="24"/>
      <c r="Q187" s="25"/>
      <c r="R187" s="25"/>
      <c r="S187" s="19" t="s">
        <v>1478</v>
      </c>
      <c r="T187" s="24"/>
      <c r="U187" s="24"/>
      <c r="V187" s="24"/>
      <c r="W187" s="24"/>
      <c r="X187" s="46"/>
    </row>
    <row r="188">
      <c r="A188" s="11"/>
      <c r="B188" s="24" t="s">
        <v>973</v>
      </c>
      <c r="C188" s="24" t="s">
        <v>883</v>
      </c>
      <c r="D188" s="20">
        <v>243.0</v>
      </c>
      <c r="E188" s="24">
        <v>71.7</v>
      </c>
      <c r="F188" s="24">
        <v>2.6</v>
      </c>
      <c r="G188" s="16"/>
      <c r="H188" s="24">
        <v>22.0</v>
      </c>
      <c r="I188" s="24">
        <v>21.0</v>
      </c>
      <c r="J188" s="24"/>
      <c r="K188" s="24"/>
      <c r="L188" s="24">
        <v>12.0</v>
      </c>
      <c r="M188" s="24"/>
      <c r="N188" s="24"/>
      <c r="O188" s="24"/>
      <c r="P188" s="24"/>
      <c r="Q188" s="25"/>
      <c r="R188" s="25"/>
      <c r="S188" s="19" t="s">
        <v>974</v>
      </c>
      <c r="T188" s="24"/>
      <c r="U188" s="24"/>
      <c r="V188" s="24"/>
      <c r="W188" s="24"/>
      <c r="X188" s="46"/>
    </row>
    <row r="189">
      <c r="A189" s="11"/>
      <c r="B189" s="24" t="s">
        <v>975</v>
      </c>
      <c r="C189" s="24" t="s">
        <v>463</v>
      </c>
      <c r="D189" s="20">
        <v>243.0</v>
      </c>
      <c r="E189" s="24">
        <v>71.7</v>
      </c>
      <c r="F189" s="24">
        <v>2.6</v>
      </c>
      <c r="G189" s="16"/>
      <c r="H189" s="24">
        <v>28.0</v>
      </c>
      <c r="I189" s="24"/>
      <c r="J189" s="24"/>
      <c r="K189" s="24">
        <v>17.0</v>
      </c>
      <c r="L189" s="24">
        <v>16.0</v>
      </c>
      <c r="M189" s="24"/>
      <c r="N189" s="24"/>
      <c r="O189" s="24"/>
      <c r="P189" s="24"/>
      <c r="Q189" s="25"/>
      <c r="R189" s="25"/>
      <c r="S189" s="19" t="s">
        <v>976</v>
      </c>
      <c r="T189" s="24"/>
      <c r="U189" s="24"/>
      <c r="V189" s="24"/>
      <c r="W189" s="24"/>
      <c r="X189" s="46"/>
    </row>
    <row r="190">
      <c r="A190" s="11"/>
      <c r="B190" s="24" t="s">
        <v>977</v>
      </c>
      <c r="C190" s="24" t="s">
        <v>48</v>
      </c>
      <c r="D190" s="20">
        <v>243.0</v>
      </c>
      <c r="E190" s="24">
        <v>71.7</v>
      </c>
      <c r="F190" s="24">
        <v>2.6</v>
      </c>
      <c r="G190" s="16"/>
      <c r="H190" s="24">
        <v>30.0</v>
      </c>
      <c r="I190" s="24">
        <v>16.0</v>
      </c>
      <c r="J190" s="24"/>
      <c r="K190" s="24"/>
      <c r="L190" s="24">
        <v>13.0</v>
      </c>
      <c r="M190" s="24"/>
      <c r="N190" s="24"/>
      <c r="O190" s="24"/>
      <c r="P190" s="24"/>
      <c r="Q190" s="25"/>
      <c r="R190" s="25"/>
      <c r="S190" s="19" t="s">
        <v>978</v>
      </c>
      <c r="T190" s="24"/>
      <c r="U190" s="24"/>
      <c r="V190" s="24"/>
      <c r="W190" s="24"/>
      <c r="X190" s="46"/>
    </row>
    <row r="191">
      <c r="A191" s="11"/>
      <c r="B191" s="24" t="s">
        <v>979</v>
      </c>
      <c r="C191" s="24" t="s">
        <v>237</v>
      </c>
      <c r="D191" s="20">
        <v>233.0</v>
      </c>
      <c r="E191" s="24">
        <v>71.6</v>
      </c>
      <c r="F191" s="24">
        <v>2.5</v>
      </c>
      <c r="G191" s="16"/>
      <c r="H191" s="24">
        <v>24.0</v>
      </c>
      <c r="I191" s="24">
        <v>12.0</v>
      </c>
      <c r="J191" s="24"/>
      <c r="K191" s="24"/>
      <c r="L191" s="24"/>
      <c r="M191" s="24"/>
      <c r="N191" s="24">
        <v>1.0</v>
      </c>
      <c r="O191" s="24">
        <v>1.0</v>
      </c>
      <c r="P191" s="24"/>
      <c r="Q191" s="25" t="s">
        <v>566</v>
      </c>
      <c r="R191" s="25"/>
      <c r="S191" s="19" t="s">
        <v>980</v>
      </c>
      <c r="T191" s="24"/>
      <c r="U191" s="24"/>
      <c r="V191" s="24"/>
      <c r="W191" s="24"/>
      <c r="X191" s="46"/>
    </row>
    <row r="192">
      <c r="A192" s="11"/>
      <c r="B192" s="24" t="s">
        <v>2958</v>
      </c>
      <c r="C192" s="24" t="s">
        <v>921</v>
      </c>
      <c r="D192" s="20">
        <v>224.0</v>
      </c>
      <c r="E192" s="24">
        <v>71.7</v>
      </c>
      <c r="F192" s="24">
        <v>2.4</v>
      </c>
      <c r="G192" s="16"/>
      <c r="H192" s="24"/>
      <c r="I192" s="24"/>
      <c r="J192" s="24"/>
      <c r="K192" s="24">
        <v>14.0</v>
      </c>
      <c r="L192" s="24">
        <v>15.0</v>
      </c>
      <c r="M192" s="24">
        <v>17.0</v>
      </c>
      <c r="N192" s="24"/>
      <c r="O192" s="24"/>
      <c r="P192" s="24"/>
      <c r="Q192" s="25"/>
      <c r="R192" s="25"/>
      <c r="S192" s="19" t="s">
        <v>2563</v>
      </c>
      <c r="T192" s="24"/>
      <c r="U192" s="24"/>
      <c r="V192" s="24"/>
      <c r="W192" s="24"/>
      <c r="X192" s="46"/>
    </row>
    <row r="193">
      <c r="A193" s="3" t="s">
        <v>451</v>
      </c>
      <c r="B193" s="24"/>
      <c r="C193" s="24"/>
      <c r="D193" s="20"/>
      <c r="E193" s="24"/>
      <c r="F193" s="24"/>
      <c r="G193" s="16"/>
      <c r="H193" s="24"/>
      <c r="I193" s="24"/>
      <c r="J193" s="24"/>
      <c r="K193" s="24"/>
      <c r="L193" s="24"/>
      <c r="M193" s="24"/>
      <c r="N193" s="24"/>
      <c r="O193" s="24"/>
      <c r="P193" s="24"/>
      <c r="Q193" s="25"/>
      <c r="R193" s="25"/>
      <c r="S193" s="38"/>
      <c r="T193" s="24"/>
      <c r="U193" s="24"/>
      <c r="V193" s="24"/>
      <c r="W193" s="24"/>
      <c r="X193" s="46"/>
    </row>
    <row r="194">
      <c r="A194" s="11"/>
      <c r="B194" s="24" t="s">
        <v>2956</v>
      </c>
      <c r="C194" s="24" t="s">
        <v>896</v>
      </c>
      <c r="D194" s="20">
        <v>239.0</v>
      </c>
      <c r="E194" s="24">
        <v>83.4</v>
      </c>
      <c r="F194" s="24">
        <v>2.2</v>
      </c>
      <c r="G194" s="16"/>
      <c r="H194" s="24"/>
      <c r="I194" s="24">
        <v>21.0</v>
      </c>
      <c r="J194" s="24">
        <v>14.0</v>
      </c>
      <c r="K194" s="24"/>
      <c r="L194" s="24"/>
      <c r="M194" s="24"/>
      <c r="N194" s="24">
        <v>1.0</v>
      </c>
      <c r="O194" s="24"/>
      <c r="P194" s="24"/>
      <c r="Q194" s="25" t="s">
        <v>768</v>
      </c>
      <c r="R194" s="25"/>
      <c r="S194" s="19" t="s">
        <v>2957</v>
      </c>
      <c r="T194" s="24"/>
      <c r="U194" s="24"/>
      <c r="V194" s="24"/>
      <c r="W194" s="24"/>
      <c r="X194" s="46"/>
    </row>
    <row r="195">
      <c r="A195" s="11"/>
      <c r="B195" s="24" t="s">
        <v>982</v>
      </c>
      <c r="C195" s="24" t="s">
        <v>2959</v>
      </c>
      <c r="D195" s="20">
        <v>190.0</v>
      </c>
      <c r="E195" s="24">
        <v>91.3</v>
      </c>
      <c r="F195" s="24">
        <v>1.6</v>
      </c>
      <c r="G195" s="24">
        <v>17.0</v>
      </c>
      <c r="H195" s="24"/>
      <c r="I195" s="24"/>
      <c r="J195" s="24">
        <v>17.0</v>
      </c>
      <c r="K195" s="24"/>
      <c r="L195" s="24">
        <v>25.0</v>
      </c>
      <c r="M195" s="24"/>
      <c r="N195" s="24"/>
      <c r="O195" s="24"/>
      <c r="P195" s="24"/>
      <c r="Q195" s="25"/>
      <c r="R195" s="25"/>
      <c r="S195" s="19" t="s">
        <v>986</v>
      </c>
      <c r="T195" s="24"/>
      <c r="U195" s="24"/>
      <c r="V195" s="24"/>
      <c r="W195" s="24"/>
      <c r="X195" s="46"/>
    </row>
    <row r="196">
      <c r="A196" s="11"/>
      <c r="B196" s="24" t="s">
        <v>988</v>
      </c>
      <c r="C196" s="24" t="s">
        <v>45</v>
      </c>
      <c r="D196" s="20">
        <v>178.0</v>
      </c>
      <c r="E196" s="24">
        <v>91.0</v>
      </c>
      <c r="F196" s="24">
        <v>1.5</v>
      </c>
      <c r="G196" s="24"/>
      <c r="H196" s="24">
        <v>28.0</v>
      </c>
      <c r="I196" s="24">
        <v>15.0</v>
      </c>
      <c r="J196" s="24">
        <v>9.0</v>
      </c>
      <c r="K196" s="24"/>
      <c r="L196" s="24">
        <v>21.0</v>
      </c>
      <c r="M196" s="24"/>
      <c r="N196" s="24"/>
      <c r="O196" s="24"/>
      <c r="P196" s="24"/>
      <c r="Q196" s="25"/>
      <c r="R196" s="25" t="s">
        <v>949</v>
      </c>
      <c r="S196" s="19" t="s">
        <v>989</v>
      </c>
      <c r="T196" s="24"/>
      <c r="U196" s="24"/>
      <c r="V196" s="24"/>
      <c r="W196" s="24"/>
      <c r="X196" s="46"/>
    </row>
    <row r="197">
      <c r="A197" s="11"/>
      <c r="B197" s="24" t="s">
        <v>2960</v>
      </c>
      <c r="C197" s="51" t="s">
        <v>2959</v>
      </c>
      <c r="D197" s="20">
        <v>176.0</v>
      </c>
      <c r="E197" s="24">
        <v>84.4</v>
      </c>
      <c r="F197" s="24">
        <v>1.6</v>
      </c>
      <c r="G197" s="24">
        <v>16.0</v>
      </c>
      <c r="H197" s="24"/>
      <c r="I197" s="24"/>
      <c r="J197" s="24">
        <v>16.0</v>
      </c>
      <c r="K197" s="24"/>
      <c r="L197" s="24">
        <v>23.0</v>
      </c>
      <c r="M197" s="24"/>
      <c r="N197" s="24"/>
      <c r="O197" s="24"/>
      <c r="P197" s="24"/>
      <c r="Q197" s="25"/>
      <c r="R197" s="25"/>
      <c r="S197" s="19" t="s">
        <v>2552</v>
      </c>
      <c r="T197" s="24"/>
      <c r="U197" s="45"/>
      <c r="V197" s="24"/>
      <c r="W197" s="24"/>
      <c r="X197" s="46"/>
    </row>
    <row r="198">
      <c r="A198" s="11"/>
      <c r="B198" s="24" t="s">
        <v>990</v>
      </c>
      <c r="C198" s="24" t="s">
        <v>64</v>
      </c>
      <c r="D198" s="20">
        <v>131.0</v>
      </c>
      <c r="E198" s="24">
        <v>71.8</v>
      </c>
      <c r="F198" s="24">
        <v>1.4</v>
      </c>
      <c r="G198" s="24">
        <v>15.0</v>
      </c>
      <c r="H198" s="24">
        <v>26.0</v>
      </c>
      <c r="I198" s="24"/>
      <c r="J198" s="24"/>
      <c r="K198" s="24">
        <v>14.0</v>
      </c>
      <c r="L198" s="24"/>
      <c r="M198" s="24"/>
      <c r="N198" s="24"/>
      <c r="O198" s="24"/>
      <c r="P198" s="24"/>
      <c r="Q198" s="25"/>
      <c r="R198" s="25" t="s">
        <v>76</v>
      </c>
      <c r="S198" s="19" t="s">
        <v>991</v>
      </c>
      <c r="T198" s="24"/>
      <c r="U198" s="24"/>
      <c r="V198" s="24"/>
      <c r="W198" s="24"/>
      <c r="X198" s="46"/>
    </row>
    <row r="199">
      <c r="A199" s="11"/>
      <c r="B199" s="24" t="s">
        <v>995</v>
      </c>
      <c r="C199" s="51" t="s">
        <v>996</v>
      </c>
      <c r="D199" s="20">
        <v>140.0</v>
      </c>
      <c r="E199" s="24">
        <v>71.7</v>
      </c>
      <c r="F199" s="24">
        <v>1.5</v>
      </c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5"/>
      <c r="R199" s="25" t="s">
        <v>997</v>
      </c>
      <c r="S199" s="19" t="s">
        <v>998</v>
      </c>
      <c r="T199" s="24"/>
      <c r="U199" s="45"/>
      <c r="V199" s="24"/>
      <c r="W199" s="24"/>
      <c r="X199" s="46"/>
    </row>
    <row r="200">
      <c r="A200" s="11"/>
      <c r="B200" s="24" t="s">
        <v>1000</v>
      </c>
      <c r="C200" s="24" t="s">
        <v>1001</v>
      </c>
      <c r="D200" s="20">
        <v>136.0</v>
      </c>
      <c r="E200" s="24">
        <v>69.7</v>
      </c>
      <c r="F200" s="24">
        <v>1.5</v>
      </c>
      <c r="G200" s="24"/>
      <c r="H200" s="24"/>
      <c r="I200" s="24"/>
      <c r="J200" s="24"/>
      <c r="K200" s="24"/>
      <c r="L200" s="24"/>
      <c r="M200" s="24"/>
      <c r="N200" s="24">
        <v>1.0</v>
      </c>
      <c r="O200" s="24">
        <v>1.0</v>
      </c>
      <c r="P200" s="24"/>
      <c r="Q200" s="25"/>
      <c r="R200" s="25" t="s">
        <v>1002</v>
      </c>
      <c r="S200" s="19" t="s">
        <v>1003</v>
      </c>
      <c r="T200" s="24"/>
      <c r="U200" s="46"/>
      <c r="V200" s="24"/>
      <c r="W200" s="24"/>
      <c r="X200" s="46"/>
    </row>
    <row r="201">
      <c r="A201" s="11"/>
      <c r="B201" s="24" t="s">
        <v>1004</v>
      </c>
      <c r="C201" s="24" t="s">
        <v>256</v>
      </c>
      <c r="D201" s="20">
        <v>149.0</v>
      </c>
      <c r="E201" s="24">
        <v>71.6</v>
      </c>
      <c r="F201" s="24">
        <v>1.6</v>
      </c>
      <c r="G201" s="24"/>
      <c r="H201" s="24">
        <v>22.0</v>
      </c>
      <c r="I201" s="24">
        <v>21.0</v>
      </c>
      <c r="J201" s="24"/>
      <c r="K201" s="24"/>
      <c r="L201" s="24">
        <v>13.0</v>
      </c>
      <c r="M201" s="24"/>
      <c r="N201" s="24"/>
      <c r="O201" s="24"/>
      <c r="P201" s="24"/>
      <c r="Q201" s="25"/>
      <c r="R201" s="25"/>
      <c r="S201" s="19" t="s">
        <v>1005</v>
      </c>
      <c r="T201" s="24"/>
      <c r="U201" s="45"/>
      <c r="V201" s="24"/>
      <c r="W201" s="24"/>
      <c r="X201" s="46"/>
    </row>
    <row r="202">
      <c r="A202" s="11"/>
      <c r="B202" s="24" t="s">
        <v>2962</v>
      </c>
      <c r="C202" s="24" t="s">
        <v>1705</v>
      </c>
      <c r="D202" s="20">
        <v>159.0</v>
      </c>
      <c r="E202" s="24">
        <v>71.8</v>
      </c>
      <c r="F202" s="24">
        <v>1.7</v>
      </c>
      <c r="G202" s="24"/>
      <c r="H202" s="24">
        <v>28.0</v>
      </c>
      <c r="I202" s="24">
        <v>18.0</v>
      </c>
      <c r="J202" s="24"/>
      <c r="K202" s="24"/>
      <c r="L202" s="24">
        <v>15.0</v>
      </c>
      <c r="M202" s="24"/>
      <c r="N202" s="24"/>
      <c r="O202" s="24"/>
      <c r="P202" s="24"/>
      <c r="Q202" s="25"/>
      <c r="R202" s="25"/>
      <c r="S202" s="19" t="s">
        <v>2963</v>
      </c>
      <c r="T202" s="24"/>
      <c r="U202" s="45"/>
      <c r="V202" s="24"/>
      <c r="W202" s="24"/>
      <c r="X202" s="46"/>
    </row>
    <row r="203">
      <c r="A203" s="11"/>
      <c r="B203" s="24" t="s">
        <v>2964</v>
      </c>
      <c r="C203" s="24" t="s">
        <v>460</v>
      </c>
      <c r="D203" s="20">
        <v>177.0</v>
      </c>
      <c r="E203" s="24">
        <v>71.6</v>
      </c>
      <c r="F203" s="24">
        <v>1.9</v>
      </c>
      <c r="G203" s="24">
        <v>21.0</v>
      </c>
      <c r="H203" s="24">
        <v>22.0</v>
      </c>
      <c r="I203" s="24"/>
      <c r="J203" s="24"/>
      <c r="K203" s="24"/>
      <c r="L203" s="24">
        <v>12.0</v>
      </c>
      <c r="M203" s="24"/>
      <c r="N203" s="24"/>
      <c r="O203" s="24"/>
      <c r="P203" s="24"/>
      <c r="Q203" s="25"/>
      <c r="R203" s="25"/>
      <c r="S203" s="19" t="s">
        <v>1634</v>
      </c>
      <c r="T203" s="24"/>
      <c r="U203" s="45"/>
      <c r="V203" s="24"/>
      <c r="W203" s="24"/>
      <c r="X203" s="46"/>
    </row>
    <row r="204">
      <c r="A204" s="11"/>
      <c r="B204" s="24"/>
      <c r="C204" s="24"/>
      <c r="D204" s="20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5"/>
      <c r="R204" s="25"/>
      <c r="S204" s="38"/>
      <c r="T204" s="24"/>
      <c r="U204" s="45"/>
      <c r="V204" s="24"/>
      <c r="W204" s="24"/>
      <c r="X204" s="46"/>
    </row>
    <row r="205">
      <c r="A205" s="11"/>
      <c r="B205" s="24"/>
      <c r="C205" s="24"/>
      <c r="D205" s="20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5"/>
      <c r="R205" s="25"/>
      <c r="S205" s="38"/>
      <c r="T205" s="24"/>
      <c r="U205" s="45"/>
      <c r="V205" s="24"/>
      <c r="W205" s="24"/>
      <c r="X205" s="46"/>
    </row>
    <row r="206">
      <c r="A206" s="11"/>
      <c r="B206" s="24"/>
      <c r="C206" s="24"/>
      <c r="D206" s="20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5"/>
      <c r="R206" s="25"/>
      <c r="S206" s="38"/>
      <c r="T206" s="24"/>
      <c r="U206" s="45"/>
      <c r="V206" s="24"/>
      <c r="W206" s="24"/>
      <c r="X206" s="46"/>
    </row>
    <row r="207">
      <c r="A207" s="3" t="s">
        <v>2915</v>
      </c>
      <c r="B207" s="44" t="s">
        <v>1</v>
      </c>
      <c r="C207" s="44" t="s">
        <v>2</v>
      </c>
      <c r="D207" s="44" t="s">
        <v>943</v>
      </c>
      <c r="E207" s="3" t="s">
        <v>944</v>
      </c>
      <c r="F207" s="3" t="s">
        <v>945</v>
      </c>
      <c r="G207" s="3" t="s">
        <v>486</v>
      </c>
      <c r="H207" s="3" t="s">
        <v>946</v>
      </c>
      <c r="I207" s="3" t="s">
        <v>7</v>
      </c>
      <c r="J207" s="2" t="s">
        <v>9</v>
      </c>
      <c r="K207" s="3" t="s">
        <v>489</v>
      </c>
      <c r="L207" s="3" t="s">
        <v>4</v>
      </c>
      <c r="M207" s="3" t="s">
        <v>947</v>
      </c>
      <c r="N207" s="5" t="s">
        <v>13</v>
      </c>
      <c r="O207" s="6" t="s">
        <v>14</v>
      </c>
      <c r="P207" s="7" t="s">
        <v>15</v>
      </c>
      <c r="Q207" s="41" t="s">
        <v>16</v>
      </c>
      <c r="R207" s="3" t="s">
        <v>17</v>
      </c>
      <c r="S207" s="49"/>
      <c r="T207" s="47"/>
      <c r="U207" s="47"/>
      <c r="V207" s="47"/>
      <c r="W207" s="47"/>
      <c r="X207" s="47"/>
      <c r="Y207" s="50"/>
      <c r="Z207" s="50"/>
    </row>
    <row r="208">
      <c r="A208" s="44" t="s">
        <v>468</v>
      </c>
      <c r="B208" s="24"/>
      <c r="C208" s="24"/>
      <c r="D208" s="20"/>
      <c r="E208" s="51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5"/>
      <c r="R208" s="25"/>
      <c r="S208" s="38"/>
      <c r="T208" s="24"/>
      <c r="U208" s="24"/>
      <c r="V208" s="24"/>
      <c r="W208" s="24"/>
      <c r="X208" s="46"/>
    </row>
    <row r="209">
      <c r="A209" s="120" t="s">
        <v>2836</v>
      </c>
      <c r="B209" s="51" t="s">
        <v>2837</v>
      </c>
      <c r="C209" s="51" t="s">
        <v>2838</v>
      </c>
      <c r="D209" s="86">
        <v>541.0</v>
      </c>
      <c r="E209" s="51">
        <v>118.6</v>
      </c>
      <c r="F209" s="51">
        <v>3.8</v>
      </c>
      <c r="G209" s="51">
        <v>37.0</v>
      </c>
      <c r="H209" s="51"/>
      <c r="I209" s="51"/>
      <c r="J209" s="51"/>
      <c r="K209" s="51"/>
      <c r="L209" s="51">
        <v>55.0</v>
      </c>
      <c r="M209" s="51">
        <v>37.0</v>
      </c>
      <c r="N209" s="51"/>
      <c r="O209" s="51"/>
      <c r="P209" s="51"/>
      <c r="Q209" s="66"/>
      <c r="R209" s="66" t="s">
        <v>2839</v>
      </c>
      <c r="S209" s="87" t="s">
        <v>2840</v>
      </c>
      <c r="T209" s="51"/>
      <c r="U209" s="51"/>
      <c r="V209" s="51"/>
      <c r="W209" s="69"/>
      <c r="X209" s="68"/>
      <c r="Y209" s="88"/>
      <c r="Z209" s="88"/>
    </row>
    <row r="210">
      <c r="A210" s="121" t="s">
        <v>2836</v>
      </c>
      <c r="B210" s="24" t="s">
        <v>2841</v>
      </c>
      <c r="C210" s="24" t="s">
        <v>2842</v>
      </c>
      <c r="D210" s="89">
        <v>527.0</v>
      </c>
      <c r="E210" s="24">
        <v>118.6</v>
      </c>
      <c r="F210" s="24">
        <v>3.7</v>
      </c>
      <c r="G210" s="24"/>
      <c r="H210" s="24">
        <v>106.0</v>
      </c>
      <c r="I210" s="24">
        <v>52.0</v>
      </c>
      <c r="J210" s="24"/>
      <c r="K210" s="24"/>
      <c r="L210" s="24"/>
      <c r="M210" s="24"/>
      <c r="N210" s="24"/>
      <c r="O210" s="24"/>
      <c r="P210" s="24"/>
      <c r="Q210" s="25"/>
      <c r="R210" s="25"/>
      <c r="S210" s="19" t="s">
        <v>2843</v>
      </c>
      <c r="T210" s="24"/>
      <c r="U210" s="24"/>
      <c r="V210" s="24"/>
      <c r="W210" s="56"/>
      <c r="X210" s="57"/>
    </row>
    <row r="211" ht="14.25" customHeight="1">
      <c r="A211" s="122" t="s">
        <v>2836</v>
      </c>
      <c r="B211" s="16" t="s">
        <v>2846</v>
      </c>
      <c r="C211" s="16" t="s">
        <v>2847</v>
      </c>
      <c r="D211" s="20">
        <v>513.0</v>
      </c>
      <c r="E211" s="16">
        <v>118.6</v>
      </c>
      <c r="F211" s="16">
        <v>3.6</v>
      </c>
      <c r="G211" s="16">
        <v>44.0</v>
      </c>
      <c r="H211" s="16"/>
      <c r="I211" s="16"/>
      <c r="J211" s="16"/>
      <c r="K211" s="16"/>
      <c r="L211" s="16"/>
      <c r="M211" s="16">
        <v>49.0</v>
      </c>
      <c r="N211" s="16"/>
      <c r="O211" s="16"/>
      <c r="P211" s="16"/>
      <c r="Q211" s="28"/>
      <c r="R211" s="28" t="s">
        <v>2848</v>
      </c>
      <c r="S211" s="31" t="s">
        <v>2849</v>
      </c>
      <c r="T211" s="29"/>
      <c r="U211" s="29"/>
      <c r="V211" s="29"/>
      <c r="W211" s="29"/>
      <c r="X211" s="29"/>
      <c r="Y211" s="29"/>
      <c r="Z211" s="29"/>
    </row>
    <row r="212">
      <c r="A212" s="123"/>
      <c r="B212" s="24" t="s">
        <v>2850</v>
      </c>
      <c r="C212" s="24" t="s">
        <v>45</v>
      </c>
      <c r="D212" s="20">
        <v>513.0</v>
      </c>
      <c r="E212" s="24">
        <v>118.6</v>
      </c>
      <c r="F212" s="24">
        <v>3.6</v>
      </c>
      <c r="G212" s="24"/>
      <c r="H212" s="24">
        <v>64.0</v>
      </c>
      <c r="I212" s="24">
        <v>35.0</v>
      </c>
      <c r="J212" s="24">
        <v>20.0</v>
      </c>
      <c r="K212" s="24"/>
      <c r="L212" s="24">
        <v>48.0</v>
      </c>
      <c r="M212" s="24"/>
      <c r="N212" s="24"/>
      <c r="O212" s="24"/>
      <c r="P212" s="24"/>
      <c r="Q212" s="25"/>
      <c r="R212" s="25" t="s">
        <v>725</v>
      </c>
      <c r="S212" s="19" t="s">
        <v>2851</v>
      </c>
      <c r="T212" s="24"/>
      <c r="U212" s="24"/>
      <c r="V212" s="24"/>
      <c r="W212" s="12"/>
      <c r="X212" s="11"/>
    </row>
    <row r="213">
      <c r="A213" s="123"/>
      <c r="B213" s="51" t="s">
        <v>2852</v>
      </c>
      <c r="C213" s="51" t="s">
        <v>45</v>
      </c>
      <c r="D213" s="86">
        <v>513.0</v>
      </c>
      <c r="E213" s="51">
        <v>118.6</v>
      </c>
      <c r="F213" s="51">
        <v>3.6</v>
      </c>
      <c r="G213" s="51"/>
      <c r="H213" s="51"/>
      <c r="I213" s="51">
        <v>35.0</v>
      </c>
      <c r="J213" s="51">
        <v>20.0</v>
      </c>
      <c r="K213" s="51"/>
      <c r="L213" s="51">
        <v>48.0</v>
      </c>
      <c r="M213" s="51">
        <v>32.0</v>
      </c>
      <c r="N213" s="51"/>
      <c r="O213" s="51"/>
      <c r="P213" s="51"/>
      <c r="Q213" s="66"/>
      <c r="R213" s="66" t="s">
        <v>725</v>
      </c>
      <c r="S213" s="87" t="s">
        <v>2851</v>
      </c>
      <c r="T213" s="51"/>
      <c r="U213" s="51"/>
      <c r="V213" s="51"/>
      <c r="W213" s="67"/>
      <c r="X213" s="65"/>
      <c r="Y213" s="88"/>
      <c r="Z213" s="88"/>
    </row>
    <row r="214">
      <c r="A214" s="123"/>
      <c r="B214" s="51" t="s">
        <v>2853</v>
      </c>
      <c r="C214" s="51" t="s">
        <v>45</v>
      </c>
      <c r="D214" s="86">
        <v>513.0</v>
      </c>
      <c r="E214" s="51">
        <v>118.6</v>
      </c>
      <c r="F214" s="51">
        <v>3.6</v>
      </c>
      <c r="G214" s="51"/>
      <c r="H214" s="51"/>
      <c r="I214" s="51">
        <v>35.0</v>
      </c>
      <c r="J214" s="51">
        <v>20.0</v>
      </c>
      <c r="K214" s="51"/>
      <c r="L214" s="51">
        <v>48.0</v>
      </c>
      <c r="M214" s="51">
        <v>32.0</v>
      </c>
      <c r="N214" s="51"/>
      <c r="O214" s="51"/>
      <c r="P214" s="51"/>
      <c r="Q214" s="66"/>
      <c r="R214" s="66" t="s">
        <v>725</v>
      </c>
      <c r="S214" s="87" t="s">
        <v>2854</v>
      </c>
      <c r="T214" s="51"/>
      <c r="U214" s="51"/>
      <c r="V214" s="51"/>
      <c r="W214" s="71"/>
      <c r="X214" s="68"/>
      <c r="Y214" s="88"/>
      <c r="Z214" s="88"/>
    </row>
    <row r="215">
      <c r="A215" s="121" t="s">
        <v>2856</v>
      </c>
      <c r="B215" s="12" t="s">
        <v>2857</v>
      </c>
      <c r="C215" s="12" t="s">
        <v>2842</v>
      </c>
      <c r="D215" s="20">
        <v>487.0</v>
      </c>
      <c r="E215" s="12">
        <v>109.6</v>
      </c>
      <c r="F215" s="12">
        <v>3.7</v>
      </c>
      <c r="G215" s="12"/>
      <c r="H215" s="12">
        <v>96.0</v>
      </c>
      <c r="I215" s="12">
        <v>47.0</v>
      </c>
      <c r="J215" s="12"/>
      <c r="K215" s="12"/>
      <c r="L215" s="12"/>
      <c r="M215" s="12"/>
      <c r="N215" s="12"/>
      <c r="O215" s="12"/>
      <c r="P215" s="12"/>
      <c r="Q215" s="18"/>
      <c r="R215" s="18"/>
      <c r="S215" s="19" t="s">
        <v>2858</v>
      </c>
      <c r="T215" s="12"/>
      <c r="U215" s="12"/>
      <c r="V215" s="12"/>
      <c r="W215" s="16"/>
      <c r="X215" s="11"/>
    </row>
    <row r="216">
      <c r="A216" s="121" t="s">
        <v>2856</v>
      </c>
      <c r="B216" s="24" t="s">
        <v>2859</v>
      </c>
      <c r="C216" s="24" t="s">
        <v>2838</v>
      </c>
      <c r="D216" s="89">
        <v>500.0</v>
      </c>
      <c r="E216" s="51">
        <v>109.6</v>
      </c>
      <c r="F216" s="24">
        <v>3.8</v>
      </c>
      <c r="G216" s="24">
        <v>37.0</v>
      </c>
      <c r="H216" s="24"/>
      <c r="I216" s="24"/>
      <c r="J216" s="24"/>
      <c r="K216" s="24"/>
      <c r="L216" s="24">
        <v>55.0</v>
      </c>
      <c r="M216" s="24">
        <v>37.0</v>
      </c>
      <c r="N216" s="24"/>
      <c r="O216" s="24"/>
      <c r="P216" s="24"/>
      <c r="Q216" s="25"/>
      <c r="R216" s="25"/>
      <c r="S216" s="19" t="s">
        <v>2860</v>
      </c>
      <c r="T216" s="24"/>
      <c r="U216" s="24"/>
      <c r="V216" s="24"/>
      <c r="W216" s="12"/>
      <c r="X216" s="11"/>
    </row>
    <row r="217">
      <c r="A217" s="121" t="s">
        <v>2856</v>
      </c>
      <c r="B217" s="12" t="s">
        <v>2861</v>
      </c>
      <c r="C217" s="12" t="s">
        <v>2847</v>
      </c>
      <c r="D217" s="20">
        <v>474.0</v>
      </c>
      <c r="E217" s="12">
        <v>109.6</v>
      </c>
      <c r="F217" s="12">
        <v>3.6</v>
      </c>
      <c r="G217" s="12">
        <v>42.0</v>
      </c>
      <c r="H217" s="12"/>
      <c r="I217" s="12"/>
      <c r="J217" s="12"/>
      <c r="K217" s="12"/>
      <c r="L217" s="12"/>
      <c r="M217" s="12">
        <v>42.0</v>
      </c>
      <c r="N217" s="12"/>
      <c r="O217" s="12"/>
      <c r="P217" s="12"/>
      <c r="Q217" s="18"/>
      <c r="R217" s="18" t="s">
        <v>2862</v>
      </c>
      <c r="S217" s="19" t="s">
        <v>2863</v>
      </c>
      <c r="T217" s="12"/>
      <c r="U217" s="12"/>
      <c r="V217" s="12"/>
      <c r="W217" s="16"/>
      <c r="X217" s="11"/>
    </row>
    <row r="218">
      <c r="A218" s="55"/>
      <c r="B218" s="24" t="s">
        <v>2864</v>
      </c>
      <c r="C218" s="24" t="s">
        <v>299</v>
      </c>
      <c r="D218" s="20">
        <v>456.0</v>
      </c>
      <c r="E218" s="24">
        <v>108.6</v>
      </c>
      <c r="F218" s="24">
        <v>3.5</v>
      </c>
      <c r="G218" s="24"/>
      <c r="H218" s="24">
        <v>102.0</v>
      </c>
      <c r="I218" s="24">
        <v>30.0</v>
      </c>
      <c r="J218" s="24"/>
      <c r="K218" s="24"/>
      <c r="L218" s="24">
        <v>31.0</v>
      </c>
      <c r="M218" s="24"/>
      <c r="N218" s="24"/>
      <c r="O218" s="24"/>
      <c r="P218" s="24"/>
      <c r="Q218" s="25"/>
      <c r="R218" s="25"/>
      <c r="S218" s="19" t="s">
        <v>1615</v>
      </c>
      <c r="T218" s="24"/>
      <c r="U218" s="24"/>
      <c r="V218" s="24"/>
      <c r="W218" s="56"/>
      <c r="X218" s="57"/>
    </row>
    <row r="219">
      <c r="A219" s="54"/>
      <c r="B219" s="24" t="s">
        <v>2865</v>
      </c>
      <c r="C219" s="24" t="s">
        <v>425</v>
      </c>
      <c r="D219" s="89">
        <v>443.0</v>
      </c>
      <c r="E219" s="51">
        <v>108.5</v>
      </c>
      <c r="F219" s="24">
        <v>3.4</v>
      </c>
      <c r="G219" s="24"/>
      <c r="H219" s="24">
        <v>112.0</v>
      </c>
      <c r="I219" s="24">
        <v>30.0</v>
      </c>
      <c r="J219" s="24"/>
      <c r="K219" s="24"/>
      <c r="L219" s="24"/>
      <c r="M219" s="24"/>
      <c r="N219" s="24"/>
      <c r="O219" s="24"/>
      <c r="P219" s="24"/>
      <c r="Q219" s="25"/>
      <c r="R219" s="25"/>
      <c r="S219" s="19" t="s">
        <v>2866</v>
      </c>
      <c r="T219" s="24"/>
      <c r="U219" s="24"/>
      <c r="V219" s="24"/>
      <c r="W219" s="24"/>
      <c r="X219" s="46"/>
    </row>
    <row r="220">
      <c r="A220" s="52"/>
      <c r="B220" s="24" t="s">
        <v>2867</v>
      </c>
      <c r="C220" s="24" t="s">
        <v>425</v>
      </c>
      <c r="D220" s="20">
        <v>430.0</v>
      </c>
      <c r="E220" s="24">
        <v>108.5</v>
      </c>
      <c r="F220" s="24">
        <v>3.3</v>
      </c>
      <c r="G220" s="24"/>
      <c r="H220" s="24"/>
      <c r="I220" s="24"/>
      <c r="J220" s="24">
        <v>37.0</v>
      </c>
      <c r="K220" s="24"/>
      <c r="L220" s="24"/>
      <c r="M220" s="24">
        <v>50.0</v>
      </c>
      <c r="N220" s="24"/>
      <c r="O220" s="24"/>
      <c r="P220" s="24"/>
      <c r="Q220" s="25"/>
      <c r="R220" s="25" t="s">
        <v>2868</v>
      </c>
      <c r="S220" s="19" t="s">
        <v>2869</v>
      </c>
      <c r="T220" s="24"/>
      <c r="U220" s="24"/>
      <c r="V220" s="24"/>
      <c r="W220" s="27"/>
      <c r="X220" s="53"/>
    </row>
    <row r="221">
      <c r="A221" s="55"/>
      <c r="B221" s="51" t="s">
        <v>2870</v>
      </c>
      <c r="C221" s="51" t="s">
        <v>425</v>
      </c>
      <c r="D221" s="86">
        <v>430.0</v>
      </c>
      <c r="E221" s="51">
        <v>108.5</v>
      </c>
      <c r="F221" s="51">
        <v>3.3</v>
      </c>
      <c r="G221" s="51"/>
      <c r="H221" s="51"/>
      <c r="I221" s="51">
        <v>21.0</v>
      </c>
      <c r="J221" s="51"/>
      <c r="K221" s="51"/>
      <c r="L221" s="51">
        <v>46.0</v>
      </c>
      <c r="M221" s="51">
        <v>50.0</v>
      </c>
      <c r="N221" s="51"/>
      <c r="O221" s="51"/>
      <c r="P221" s="51"/>
      <c r="Q221" s="66"/>
      <c r="R221" s="66"/>
      <c r="S221" s="87" t="s">
        <v>2871</v>
      </c>
      <c r="T221" s="51"/>
      <c r="U221" s="51"/>
      <c r="V221" s="51"/>
      <c r="W221" s="69"/>
      <c r="X221" s="70"/>
      <c r="Y221" s="88"/>
      <c r="Z221" s="88"/>
    </row>
    <row r="222">
      <c r="A222" s="65"/>
      <c r="B222" s="51" t="s">
        <v>2872</v>
      </c>
      <c r="C222" s="51" t="s">
        <v>96</v>
      </c>
      <c r="D222" s="86">
        <v>444.0</v>
      </c>
      <c r="E222" s="51">
        <v>105.6</v>
      </c>
      <c r="F222" s="51">
        <v>3.5</v>
      </c>
      <c r="G222" s="51"/>
      <c r="H222" s="72"/>
      <c r="I222" s="72"/>
      <c r="J222" s="72"/>
      <c r="K222" s="72"/>
      <c r="L222" s="51"/>
      <c r="M222" s="72"/>
      <c r="N222" s="72"/>
      <c r="O222" s="72"/>
      <c r="P222" s="72"/>
      <c r="Q222" s="73"/>
      <c r="R222" s="66" t="s">
        <v>2873</v>
      </c>
      <c r="S222" s="87" t="s">
        <v>2874</v>
      </c>
      <c r="T222" s="72"/>
      <c r="U222" s="72"/>
      <c r="V222" s="72"/>
      <c r="W222" s="65"/>
      <c r="X222" s="65"/>
      <c r="Y222" s="88"/>
      <c r="Z222" s="88"/>
    </row>
    <row r="223">
      <c r="A223" s="70"/>
      <c r="B223" s="51" t="s">
        <v>2875</v>
      </c>
      <c r="C223" s="51" t="s">
        <v>2876</v>
      </c>
      <c r="D223" s="86">
        <v>414.0</v>
      </c>
      <c r="E223" s="51">
        <v>93.2</v>
      </c>
      <c r="F223" s="51">
        <v>3.7</v>
      </c>
      <c r="G223" s="72"/>
      <c r="H223" s="72"/>
      <c r="I223" s="51">
        <v>37.0</v>
      </c>
      <c r="J223" s="72"/>
      <c r="K223" s="72"/>
      <c r="L223" s="51">
        <v>34.0</v>
      </c>
      <c r="M223" s="72"/>
      <c r="N223" s="72"/>
      <c r="O223" s="72"/>
      <c r="P223" s="72"/>
      <c r="Q223" s="73"/>
      <c r="R223" s="66" t="s">
        <v>2877</v>
      </c>
      <c r="S223" s="87" t="s">
        <v>2878</v>
      </c>
      <c r="T223" s="72"/>
      <c r="U223" s="72"/>
      <c r="V223" s="72"/>
      <c r="W223" s="70"/>
      <c r="X223" s="70"/>
      <c r="Y223" s="88"/>
      <c r="Z223" s="88"/>
    </row>
    <row r="224">
      <c r="A224" s="54"/>
      <c r="B224" s="58" t="s">
        <v>2879</v>
      </c>
      <c r="C224" s="24" t="s">
        <v>1317</v>
      </c>
      <c r="D224" s="89">
        <v>392.0</v>
      </c>
      <c r="E224" s="24">
        <v>93.3</v>
      </c>
      <c r="F224" s="24">
        <v>3.5</v>
      </c>
      <c r="G224" s="24"/>
      <c r="H224" s="24"/>
      <c r="I224" s="24">
        <v>26.0</v>
      </c>
      <c r="J224" s="24"/>
      <c r="K224" s="24"/>
      <c r="L224" s="24">
        <v>45.0</v>
      </c>
      <c r="M224" s="24">
        <v>42.0</v>
      </c>
      <c r="N224" s="24"/>
      <c r="O224" s="24"/>
      <c r="P224" s="24"/>
      <c r="Q224" s="25"/>
      <c r="R224" s="25"/>
      <c r="S224" s="19" t="s">
        <v>2880</v>
      </c>
      <c r="T224" s="24"/>
      <c r="U224" s="24"/>
      <c r="V224" s="24"/>
      <c r="W224" s="24"/>
      <c r="X224" s="46"/>
      <c r="Y224" s="29"/>
      <c r="Z224" s="29"/>
    </row>
    <row r="225">
      <c r="A225" s="52"/>
      <c r="B225" s="24" t="s">
        <v>2881</v>
      </c>
      <c r="C225" s="24" t="s">
        <v>2882</v>
      </c>
      <c r="D225" s="89">
        <v>392.0</v>
      </c>
      <c r="E225" s="24">
        <v>93.3</v>
      </c>
      <c r="F225" s="24">
        <v>3.5</v>
      </c>
      <c r="G225" s="24"/>
      <c r="H225" s="24">
        <v>84.0</v>
      </c>
      <c r="I225" s="24"/>
      <c r="J225" s="24">
        <v>42.0</v>
      </c>
      <c r="K225" s="24"/>
      <c r="L225" s="24"/>
      <c r="M225" s="24"/>
      <c r="N225" s="24"/>
      <c r="O225" s="24"/>
      <c r="P225" s="24"/>
      <c r="Q225" s="25"/>
      <c r="R225" s="25"/>
      <c r="S225" s="19" t="s">
        <v>2883</v>
      </c>
      <c r="T225" s="24"/>
      <c r="U225" s="24"/>
      <c r="V225" s="24"/>
      <c r="W225" s="27"/>
      <c r="X225" s="53"/>
    </row>
    <row r="226">
      <c r="A226" s="10"/>
      <c r="B226" s="91" t="s">
        <v>2884</v>
      </c>
      <c r="C226" s="91" t="s">
        <v>2885</v>
      </c>
      <c r="D226" s="92">
        <v>392.0</v>
      </c>
      <c r="E226" s="91">
        <v>93.3</v>
      </c>
      <c r="F226" s="91">
        <v>3.5</v>
      </c>
      <c r="G226" s="91"/>
      <c r="H226" s="91">
        <v>84.0</v>
      </c>
      <c r="I226" s="88"/>
      <c r="J226" s="91">
        <v>42.0</v>
      </c>
      <c r="K226" s="88"/>
      <c r="L226" s="91"/>
      <c r="M226" s="88"/>
      <c r="N226" s="88"/>
      <c r="O226" s="88"/>
      <c r="P226" s="88"/>
      <c r="Q226" s="93"/>
      <c r="R226" s="93"/>
      <c r="S226" s="94" t="s">
        <v>2886</v>
      </c>
      <c r="T226" s="63"/>
      <c r="U226" s="63"/>
      <c r="V226" s="63"/>
      <c r="W226" s="63"/>
      <c r="X226" s="65"/>
      <c r="Y226" s="63"/>
      <c r="Z226" s="63"/>
    </row>
    <row r="227">
      <c r="A227" s="65"/>
      <c r="B227" s="51" t="s">
        <v>2887</v>
      </c>
      <c r="C227" s="51" t="s">
        <v>130</v>
      </c>
      <c r="D227" s="86">
        <v>392.0</v>
      </c>
      <c r="E227" s="51">
        <v>93.3</v>
      </c>
      <c r="F227" s="51">
        <v>3.5</v>
      </c>
      <c r="G227" s="51">
        <v>35.0</v>
      </c>
      <c r="H227" s="51">
        <v>62.0</v>
      </c>
      <c r="I227" s="72"/>
      <c r="J227" s="51">
        <v>24.0</v>
      </c>
      <c r="K227" s="72"/>
      <c r="L227" s="51">
        <v>30.0</v>
      </c>
      <c r="M227" s="72"/>
      <c r="N227" s="72"/>
      <c r="O227" s="72"/>
      <c r="P227" s="72"/>
      <c r="Q227" s="73"/>
      <c r="R227" s="73"/>
      <c r="S227" s="87" t="s">
        <v>1600</v>
      </c>
      <c r="T227" s="72"/>
      <c r="U227" s="72"/>
      <c r="V227" s="72"/>
      <c r="W227" s="65"/>
      <c r="X227" s="65"/>
      <c r="Y227" s="88"/>
      <c r="Z227" s="88"/>
    </row>
    <row r="228">
      <c r="A228" s="54"/>
      <c r="B228" s="51" t="s">
        <v>2888</v>
      </c>
      <c r="C228" s="51" t="s">
        <v>183</v>
      </c>
      <c r="D228" s="86">
        <v>392.0</v>
      </c>
      <c r="E228" s="51">
        <v>93.3</v>
      </c>
      <c r="F228" s="51">
        <v>3.5</v>
      </c>
      <c r="G228" s="72"/>
      <c r="H228" s="72"/>
      <c r="I228" s="72"/>
      <c r="J228" s="72"/>
      <c r="K228" s="72"/>
      <c r="L228" s="51">
        <v>28.0</v>
      </c>
      <c r="M228" s="51">
        <v>26.0</v>
      </c>
      <c r="N228" s="72"/>
      <c r="O228" s="72"/>
      <c r="P228" s="72"/>
      <c r="Q228" s="73"/>
      <c r="R228" s="66" t="s">
        <v>2889</v>
      </c>
      <c r="S228" s="87" t="s">
        <v>2890</v>
      </c>
      <c r="T228" s="72"/>
      <c r="U228" s="72"/>
      <c r="V228" s="72"/>
      <c r="W228" s="65"/>
      <c r="X228" s="65"/>
      <c r="Y228" s="88"/>
      <c r="Z228" s="88"/>
    </row>
    <row r="229">
      <c r="A229" s="65"/>
      <c r="B229" s="51" t="s">
        <v>2891</v>
      </c>
      <c r="C229" s="51" t="s">
        <v>445</v>
      </c>
      <c r="D229" s="86">
        <v>418.0</v>
      </c>
      <c r="E229" s="51">
        <v>90.3</v>
      </c>
      <c r="F229" s="51">
        <v>3.7</v>
      </c>
      <c r="G229" s="72"/>
      <c r="H229" s="72"/>
      <c r="I229" s="72"/>
      <c r="J229" s="72"/>
      <c r="K229" s="72"/>
      <c r="L229" s="51">
        <v>50.0</v>
      </c>
      <c r="M229" s="51">
        <v>31.0</v>
      </c>
      <c r="N229" s="72"/>
      <c r="O229" s="72"/>
      <c r="P229" s="72"/>
      <c r="Q229" s="73"/>
      <c r="R229" s="66" t="s">
        <v>2892</v>
      </c>
      <c r="S229" s="87" t="s">
        <v>2893</v>
      </c>
      <c r="T229" s="72"/>
      <c r="U229" s="72"/>
      <c r="V229" s="72"/>
      <c r="W229" s="65"/>
      <c r="X229" s="65"/>
      <c r="Y229" s="88"/>
      <c r="Z229" s="88"/>
    </row>
    <row r="230">
      <c r="A230" s="65"/>
      <c r="B230" s="72"/>
      <c r="C230" s="72"/>
      <c r="D230" s="95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3"/>
      <c r="R230" s="73"/>
      <c r="S230" s="96"/>
      <c r="T230" s="72"/>
      <c r="U230" s="72"/>
      <c r="V230" s="72"/>
      <c r="W230" s="65"/>
      <c r="X230" s="65"/>
      <c r="Y230" s="88"/>
      <c r="Z230" s="88"/>
    </row>
    <row r="231">
      <c r="A231" s="65"/>
      <c r="B231" s="72"/>
      <c r="C231" s="72"/>
      <c r="D231" s="95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3"/>
      <c r="R231" s="73"/>
      <c r="S231" s="96"/>
      <c r="T231" s="72"/>
      <c r="U231" s="72"/>
      <c r="V231" s="72"/>
      <c r="W231" s="65"/>
      <c r="X231" s="65"/>
      <c r="Y231" s="88"/>
      <c r="Z231" s="88"/>
    </row>
    <row r="232">
      <c r="A232" s="52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3"/>
      <c r="R232" s="73"/>
      <c r="S232" s="96"/>
      <c r="T232" s="72"/>
      <c r="U232" s="72"/>
      <c r="V232" s="72"/>
      <c r="W232" s="68"/>
      <c r="X232" s="68"/>
      <c r="Y232" s="88"/>
      <c r="Z232" s="88"/>
    </row>
    <row r="233">
      <c r="A233" s="55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3"/>
      <c r="R233" s="73"/>
      <c r="S233" s="96"/>
      <c r="T233" s="72"/>
      <c r="U233" s="72"/>
      <c r="V233" s="72"/>
      <c r="W233" s="70"/>
      <c r="X233" s="70"/>
      <c r="Y233" s="88"/>
      <c r="Z233" s="88"/>
    </row>
    <row r="234">
      <c r="A234" s="54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3"/>
      <c r="R234" s="72"/>
      <c r="S234" s="96"/>
      <c r="T234" s="72"/>
      <c r="U234" s="72"/>
      <c r="V234" s="72"/>
      <c r="W234" s="65"/>
      <c r="X234" s="65"/>
      <c r="Y234" s="88"/>
      <c r="Z234" s="88"/>
    </row>
    <row r="235">
      <c r="A235" s="54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3"/>
      <c r="R235" s="72"/>
      <c r="S235" s="72"/>
      <c r="T235" s="72"/>
      <c r="U235" s="72"/>
      <c r="V235" s="72"/>
      <c r="W235" s="65"/>
      <c r="X235" s="65"/>
      <c r="Y235" s="88"/>
      <c r="Z235" s="88"/>
    </row>
    <row r="236">
      <c r="A236" s="54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3"/>
      <c r="R236" s="72"/>
      <c r="S236" s="72"/>
      <c r="T236" s="72"/>
      <c r="U236" s="72"/>
      <c r="V236" s="72"/>
      <c r="W236" s="65"/>
      <c r="X236" s="65"/>
      <c r="Y236" s="88"/>
      <c r="Z236" s="88"/>
    </row>
    <row r="237">
      <c r="A237" s="55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3"/>
      <c r="R237" s="72"/>
      <c r="S237" s="72"/>
      <c r="T237" s="72"/>
      <c r="U237" s="72"/>
      <c r="V237" s="72"/>
      <c r="W237" s="70"/>
      <c r="X237" s="70"/>
      <c r="Y237" s="88"/>
      <c r="Z237" s="88"/>
    </row>
    <row r="238">
      <c r="A238" s="54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3"/>
      <c r="R238" s="72"/>
      <c r="S238" s="72"/>
      <c r="T238" s="72"/>
      <c r="U238" s="72"/>
      <c r="V238" s="72"/>
      <c r="W238" s="65"/>
      <c r="X238" s="65"/>
      <c r="Y238" s="88"/>
      <c r="Z238" s="88"/>
    </row>
    <row r="239">
      <c r="A239" s="54"/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6"/>
      <c r="R239" s="75"/>
      <c r="S239" s="75"/>
      <c r="T239" s="75"/>
      <c r="U239" s="75"/>
      <c r="V239" s="75"/>
      <c r="W239" s="65"/>
      <c r="X239" s="65"/>
      <c r="Y239" s="88"/>
      <c r="Z239" s="88"/>
    </row>
    <row r="240">
      <c r="A240" s="54"/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6"/>
      <c r="R240" s="75"/>
      <c r="S240" s="75"/>
      <c r="T240" s="75"/>
      <c r="U240" s="75"/>
      <c r="V240" s="75"/>
      <c r="W240" s="65"/>
      <c r="X240" s="65"/>
      <c r="Y240" s="88"/>
      <c r="Z240" s="88"/>
    </row>
    <row r="241">
      <c r="A241" s="10"/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6"/>
      <c r="R241" s="75"/>
      <c r="S241" s="75"/>
      <c r="T241" s="75"/>
      <c r="U241" s="75"/>
      <c r="V241" s="75"/>
      <c r="W241" s="65"/>
      <c r="X241" s="65"/>
      <c r="Y241" s="88"/>
      <c r="Z241" s="88"/>
    </row>
    <row r="242">
      <c r="A242" s="11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77"/>
      <c r="R242" s="45"/>
      <c r="S242" s="45"/>
      <c r="T242" s="45"/>
      <c r="U242" s="45"/>
      <c r="V242" s="45"/>
      <c r="W242" s="11"/>
      <c r="X242" s="11"/>
      <c r="Y242" s="29"/>
      <c r="Z242" s="29"/>
    </row>
    <row r="243">
      <c r="A243" s="5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77"/>
      <c r="R243" s="45"/>
      <c r="S243" s="45"/>
      <c r="T243" s="45"/>
      <c r="U243" s="45"/>
      <c r="V243" s="45"/>
      <c r="W243" s="57"/>
      <c r="X243" s="57"/>
      <c r="Y243" s="29"/>
      <c r="Z243" s="29"/>
    </row>
    <row r="244">
      <c r="A244" s="5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77"/>
      <c r="R244" s="45"/>
      <c r="S244" s="45"/>
      <c r="T244" s="45"/>
      <c r="U244" s="45"/>
      <c r="V244" s="45"/>
      <c r="W244" s="57"/>
      <c r="X244" s="57"/>
      <c r="Y244" s="29"/>
      <c r="Z244" s="29"/>
    </row>
    <row r="245">
      <c r="A245" s="54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77"/>
      <c r="R245" s="45"/>
      <c r="S245" s="45"/>
      <c r="T245" s="45"/>
      <c r="U245" s="45"/>
      <c r="V245" s="45"/>
      <c r="W245" s="11"/>
      <c r="X245" s="11"/>
      <c r="Y245" s="29"/>
      <c r="Z245" s="29"/>
    </row>
    <row r="246">
      <c r="A246" s="54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77"/>
      <c r="R246" s="45"/>
      <c r="S246" s="45"/>
      <c r="T246" s="45"/>
      <c r="U246" s="45"/>
      <c r="V246" s="45"/>
      <c r="W246" s="11"/>
      <c r="X246" s="11"/>
      <c r="Y246" s="29"/>
      <c r="Z246" s="29"/>
    </row>
    <row r="247">
      <c r="A247" s="54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77"/>
      <c r="R247" s="45"/>
      <c r="S247" s="45"/>
      <c r="T247" s="45"/>
      <c r="U247" s="45"/>
      <c r="V247" s="45"/>
      <c r="W247" s="11"/>
      <c r="X247" s="11"/>
      <c r="Y247" s="29"/>
      <c r="Z247" s="29"/>
    </row>
    <row r="248">
      <c r="A248" s="54"/>
      <c r="B248" s="11"/>
      <c r="C248" s="11"/>
      <c r="D248" s="11"/>
      <c r="E248" s="11"/>
      <c r="F248" s="11"/>
      <c r="G248" s="45"/>
      <c r="H248" s="11"/>
      <c r="I248" s="11"/>
      <c r="J248" s="11"/>
      <c r="K248" s="11"/>
      <c r="L248" s="11"/>
      <c r="M248" s="11"/>
      <c r="N248" s="11"/>
      <c r="O248" s="11"/>
      <c r="P248" s="11"/>
      <c r="Q248" s="13"/>
      <c r="R248" s="11"/>
      <c r="S248" s="11"/>
      <c r="T248" s="11"/>
      <c r="U248" s="11"/>
      <c r="V248" s="11"/>
      <c r="W248" s="11"/>
      <c r="X248" s="11"/>
      <c r="Y248" s="29"/>
      <c r="Z248" s="29"/>
    </row>
    <row r="249">
      <c r="A249" s="54"/>
      <c r="B249" s="11"/>
      <c r="C249" s="11"/>
      <c r="D249" s="11"/>
      <c r="E249" s="11"/>
      <c r="F249" s="11"/>
      <c r="G249" s="45"/>
      <c r="H249" s="11"/>
      <c r="I249" s="11"/>
      <c r="J249" s="11"/>
      <c r="K249" s="11"/>
      <c r="L249" s="11"/>
      <c r="M249" s="11"/>
      <c r="N249" s="11"/>
      <c r="O249" s="11"/>
      <c r="P249" s="11"/>
      <c r="Q249" s="13"/>
      <c r="R249" s="11"/>
      <c r="S249" s="11"/>
      <c r="T249" s="11"/>
      <c r="U249" s="11"/>
      <c r="V249" s="11"/>
      <c r="W249" s="11"/>
      <c r="X249" s="11"/>
      <c r="Y249" s="29"/>
      <c r="Z249" s="29"/>
    </row>
    <row r="250">
      <c r="A250" s="54"/>
      <c r="B250" s="11"/>
      <c r="C250" s="11"/>
      <c r="D250" s="11"/>
      <c r="E250" s="11"/>
      <c r="F250" s="11"/>
      <c r="G250" s="45"/>
      <c r="H250" s="11"/>
      <c r="I250" s="11"/>
      <c r="J250" s="11"/>
      <c r="K250" s="11"/>
      <c r="L250" s="11"/>
      <c r="M250" s="11"/>
      <c r="N250" s="11"/>
      <c r="O250" s="11"/>
      <c r="P250" s="11"/>
      <c r="Q250" s="13"/>
      <c r="R250" s="11"/>
      <c r="S250" s="11"/>
      <c r="T250" s="11"/>
      <c r="U250" s="11"/>
      <c r="V250" s="11"/>
      <c r="W250" s="11"/>
      <c r="X250" s="11"/>
      <c r="Y250" s="29"/>
      <c r="Z250" s="29"/>
    </row>
    <row r="251">
      <c r="A251" s="54"/>
      <c r="B251" s="11"/>
      <c r="C251" s="11"/>
      <c r="D251" s="11"/>
      <c r="E251" s="11"/>
      <c r="F251" s="11"/>
      <c r="G251" s="45"/>
      <c r="H251" s="11"/>
      <c r="I251" s="11"/>
      <c r="J251" s="11"/>
      <c r="K251" s="11"/>
      <c r="L251" s="11"/>
      <c r="M251" s="11"/>
      <c r="N251" s="11"/>
      <c r="O251" s="11"/>
      <c r="P251" s="11"/>
      <c r="Q251" s="13"/>
      <c r="R251" s="11"/>
      <c r="S251" s="11"/>
      <c r="T251" s="11"/>
      <c r="U251" s="11"/>
      <c r="V251" s="11"/>
      <c r="W251" s="11"/>
      <c r="X251" s="11"/>
      <c r="Y251" s="29"/>
      <c r="Z251" s="29"/>
    </row>
    <row r="252">
      <c r="A252" s="54"/>
      <c r="B252" s="11"/>
      <c r="C252" s="11"/>
      <c r="D252" s="11"/>
      <c r="E252" s="11"/>
      <c r="F252" s="11"/>
      <c r="G252" s="45"/>
      <c r="H252" s="11"/>
      <c r="I252" s="11"/>
      <c r="J252" s="11"/>
      <c r="K252" s="11"/>
      <c r="L252" s="11"/>
      <c r="M252" s="11"/>
      <c r="N252" s="11"/>
      <c r="O252" s="11"/>
      <c r="P252" s="11"/>
      <c r="Q252" s="13"/>
      <c r="R252" s="11"/>
      <c r="S252" s="11"/>
      <c r="T252" s="11"/>
      <c r="U252" s="11"/>
      <c r="V252" s="11"/>
      <c r="W252" s="11"/>
      <c r="X252" s="11"/>
      <c r="Y252" s="29"/>
      <c r="Z252" s="29"/>
    </row>
    <row r="253">
      <c r="A253" s="54"/>
      <c r="B253" s="11"/>
      <c r="C253" s="11"/>
      <c r="D253" s="11"/>
      <c r="E253" s="11"/>
      <c r="F253" s="11"/>
      <c r="G253" s="45"/>
      <c r="H253" s="11"/>
      <c r="I253" s="11"/>
      <c r="J253" s="11"/>
      <c r="K253" s="11"/>
      <c r="L253" s="11"/>
      <c r="M253" s="11"/>
      <c r="N253" s="11"/>
      <c r="O253" s="11"/>
      <c r="P253" s="11"/>
      <c r="Q253" s="13"/>
      <c r="R253" s="11"/>
      <c r="S253" s="11"/>
      <c r="T253" s="11"/>
      <c r="U253" s="11"/>
      <c r="V253" s="11"/>
      <c r="W253" s="11"/>
      <c r="X253" s="11"/>
      <c r="Y253" s="29"/>
      <c r="Z253" s="29"/>
    </row>
    <row r="254">
      <c r="A254" s="54"/>
      <c r="B254" s="11"/>
      <c r="C254" s="11"/>
      <c r="D254" s="11"/>
      <c r="E254" s="11"/>
      <c r="F254" s="11"/>
      <c r="G254" s="45"/>
      <c r="H254" s="11"/>
      <c r="I254" s="11"/>
      <c r="J254" s="11"/>
      <c r="K254" s="11"/>
      <c r="L254" s="11"/>
      <c r="M254" s="11"/>
      <c r="N254" s="11"/>
      <c r="O254" s="11"/>
      <c r="P254" s="11"/>
      <c r="Q254" s="13"/>
      <c r="R254" s="11"/>
      <c r="S254" s="11"/>
      <c r="T254" s="11"/>
      <c r="U254" s="11"/>
      <c r="V254" s="11"/>
      <c r="W254" s="11"/>
      <c r="X254" s="11"/>
      <c r="Y254" s="29"/>
      <c r="Z254" s="29"/>
    </row>
    <row r="255">
      <c r="A255" s="54"/>
      <c r="B255" s="11"/>
      <c r="C255" s="11"/>
      <c r="D255" s="11"/>
      <c r="E255" s="11"/>
      <c r="F255" s="11"/>
      <c r="G255" s="45"/>
      <c r="H255" s="11"/>
      <c r="I255" s="11"/>
      <c r="J255" s="11"/>
      <c r="K255" s="11"/>
      <c r="L255" s="11"/>
      <c r="M255" s="11"/>
      <c r="N255" s="11"/>
      <c r="O255" s="11"/>
      <c r="P255" s="11"/>
      <c r="Q255" s="13"/>
      <c r="R255" s="11"/>
      <c r="S255" s="11"/>
      <c r="T255" s="11"/>
      <c r="U255" s="11"/>
      <c r="V255" s="11"/>
      <c r="W255" s="11"/>
      <c r="X255" s="11"/>
      <c r="Y255" s="29"/>
      <c r="Z255" s="29"/>
    </row>
    <row r="256">
      <c r="A256" s="54"/>
      <c r="B256" s="11"/>
      <c r="C256" s="11"/>
      <c r="D256" s="11"/>
      <c r="E256" s="11"/>
      <c r="F256" s="11"/>
      <c r="G256" s="45"/>
      <c r="H256" s="11"/>
      <c r="I256" s="11"/>
      <c r="J256" s="11"/>
      <c r="K256" s="11"/>
      <c r="L256" s="11"/>
      <c r="M256" s="11"/>
      <c r="N256" s="11"/>
      <c r="O256" s="11"/>
      <c r="P256" s="11"/>
      <c r="Q256" s="13"/>
      <c r="R256" s="11"/>
      <c r="S256" s="11"/>
      <c r="T256" s="11"/>
      <c r="U256" s="11"/>
      <c r="V256" s="11"/>
      <c r="W256" s="11"/>
      <c r="X256" s="11"/>
      <c r="Y256" s="29"/>
      <c r="Z256" s="29"/>
    </row>
    <row r="257">
      <c r="A257" s="54"/>
      <c r="B257" s="11"/>
      <c r="C257" s="11"/>
      <c r="D257" s="11"/>
      <c r="E257" s="11"/>
      <c r="F257" s="11"/>
      <c r="G257" s="46"/>
      <c r="H257" s="11"/>
      <c r="I257" s="11"/>
      <c r="J257" s="11"/>
      <c r="K257" s="11"/>
      <c r="L257" s="11"/>
      <c r="M257" s="11"/>
      <c r="N257" s="11"/>
      <c r="O257" s="11"/>
      <c r="P257" s="11"/>
      <c r="Q257" s="13"/>
      <c r="R257" s="11"/>
      <c r="S257" s="11"/>
      <c r="T257" s="11"/>
      <c r="U257" s="11"/>
      <c r="V257" s="11"/>
      <c r="W257" s="11"/>
      <c r="X257" s="11"/>
      <c r="Y257" s="29"/>
      <c r="Z257" s="29"/>
    </row>
    <row r="258">
      <c r="A258" s="54"/>
      <c r="B258" s="11"/>
      <c r="C258" s="11"/>
      <c r="D258" s="11"/>
      <c r="E258" s="11"/>
      <c r="F258" s="11"/>
      <c r="G258" s="46"/>
      <c r="H258" s="11"/>
      <c r="I258" s="11"/>
      <c r="J258" s="11"/>
      <c r="K258" s="11"/>
      <c r="L258" s="11"/>
      <c r="M258" s="11"/>
      <c r="N258" s="11"/>
      <c r="O258" s="11"/>
      <c r="P258" s="11"/>
      <c r="Q258" s="13"/>
      <c r="R258" s="11"/>
      <c r="S258" s="11"/>
      <c r="T258" s="11"/>
      <c r="U258" s="11"/>
      <c r="V258" s="11"/>
      <c r="W258" s="11"/>
      <c r="X258" s="11"/>
      <c r="Y258" s="29"/>
      <c r="Z258" s="29"/>
    </row>
    <row r="259">
      <c r="A259" s="54"/>
      <c r="B259" s="11"/>
      <c r="C259" s="11"/>
      <c r="D259" s="11"/>
      <c r="E259" s="11"/>
      <c r="F259" s="11"/>
      <c r="G259" s="46"/>
      <c r="H259" s="11"/>
      <c r="I259" s="11"/>
      <c r="J259" s="11"/>
      <c r="K259" s="11"/>
      <c r="L259" s="11"/>
      <c r="M259" s="11"/>
      <c r="N259" s="11"/>
      <c r="O259" s="11"/>
      <c r="P259" s="11"/>
      <c r="Q259" s="13"/>
      <c r="R259" s="11"/>
      <c r="S259" s="11"/>
      <c r="T259" s="11"/>
      <c r="U259" s="11"/>
      <c r="V259" s="11"/>
      <c r="W259" s="11"/>
      <c r="X259" s="11"/>
      <c r="Y259" s="29"/>
      <c r="Z259" s="29"/>
    </row>
    <row r="260">
      <c r="A260" s="54"/>
      <c r="B260" s="11"/>
      <c r="C260" s="11"/>
      <c r="D260" s="11"/>
      <c r="E260" s="11"/>
      <c r="F260" s="11"/>
      <c r="G260" s="24"/>
      <c r="H260" s="11"/>
      <c r="I260" s="11"/>
      <c r="J260" s="11"/>
      <c r="K260" s="11"/>
      <c r="L260" s="11"/>
      <c r="M260" s="11"/>
      <c r="N260" s="11"/>
      <c r="O260" s="11"/>
      <c r="P260" s="11"/>
      <c r="Q260" s="13"/>
      <c r="R260" s="11"/>
      <c r="S260" s="11"/>
      <c r="T260" s="11"/>
      <c r="U260" s="11"/>
      <c r="V260" s="11"/>
      <c r="W260" s="11"/>
      <c r="X260" s="11"/>
      <c r="Y260" s="29"/>
      <c r="Z260" s="29"/>
    </row>
    <row r="261">
      <c r="A261" s="54"/>
      <c r="B261" s="11"/>
      <c r="C261" s="11"/>
      <c r="D261" s="11"/>
      <c r="E261" s="11"/>
      <c r="F261" s="11"/>
      <c r="G261" s="24"/>
      <c r="H261" s="11"/>
      <c r="I261" s="11"/>
      <c r="J261" s="11"/>
      <c r="K261" s="11"/>
      <c r="L261" s="11"/>
      <c r="M261" s="11"/>
      <c r="N261" s="11"/>
      <c r="O261" s="11"/>
      <c r="P261" s="11"/>
      <c r="Q261" s="13"/>
      <c r="R261" s="11"/>
      <c r="S261" s="11"/>
      <c r="T261" s="11"/>
      <c r="U261" s="11"/>
      <c r="V261" s="11"/>
      <c r="W261" s="11"/>
      <c r="X261" s="11"/>
      <c r="Y261" s="29"/>
      <c r="Z261" s="29"/>
    </row>
    <row r="262">
      <c r="A262" s="54"/>
      <c r="B262" s="11"/>
      <c r="C262" s="11"/>
      <c r="D262" s="11"/>
      <c r="E262" s="11"/>
      <c r="F262" s="11"/>
      <c r="G262" s="24"/>
      <c r="H262" s="11"/>
      <c r="I262" s="11"/>
      <c r="J262" s="11"/>
      <c r="K262" s="11"/>
      <c r="L262" s="11"/>
      <c r="M262" s="11"/>
      <c r="N262" s="11"/>
      <c r="O262" s="11"/>
      <c r="P262" s="11"/>
      <c r="Q262" s="13"/>
      <c r="R262" s="11"/>
      <c r="S262" s="11"/>
      <c r="T262" s="11"/>
      <c r="U262" s="11"/>
      <c r="V262" s="11"/>
      <c r="W262" s="11"/>
      <c r="X262" s="11"/>
      <c r="Y262" s="29"/>
      <c r="Z262" s="29"/>
    </row>
    <row r="263">
      <c r="A263" s="54"/>
      <c r="B263" s="11"/>
      <c r="C263" s="11"/>
      <c r="D263" s="11"/>
      <c r="E263" s="11"/>
      <c r="F263" s="11"/>
      <c r="G263" s="24"/>
      <c r="H263" s="11"/>
      <c r="I263" s="11"/>
      <c r="J263" s="11"/>
      <c r="K263" s="11"/>
      <c r="L263" s="11"/>
      <c r="M263" s="11"/>
      <c r="N263" s="11"/>
      <c r="O263" s="11"/>
      <c r="P263" s="11"/>
      <c r="Q263" s="13"/>
      <c r="R263" s="11"/>
      <c r="S263" s="11"/>
      <c r="T263" s="11"/>
      <c r="U263" s="11"/>
      <c r="V263" s="11"/>
      <c r="W263" s="11"/>
      <c r="X263" s="11"/>
      <c r="Y263" s="29"/>
      <c r="Z263" s="29"/>
    </row>
    <row r="264">
      <c r="A264" s="54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3"/>
      <c r="R264" s="11"/>
      <c r="S264" s="11"/>
      <c r="T264" s="11"/>
      <c r="U264" s="11"/>
      <c r="V264" s="11"/>
      <c r="W264" s="11"/>
      <c r="X264" s="11"/>
      <c r="Y264" s="29"/>
      <c r="Z264" s="29"/>
    </row>
    <row r="265">
      <c r="A265" s="54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3"/>
      <c r="R265" s="11"/>
      <c r="S265" s="11"/>
      <c r="T265" s="11"/>
      <c r="U265" s="11"/>
      <c r="V265" s="11"/>
      <c r="W265" s="11"/>
      <c r="X265" s="11"/>
      <c r="Y265" s="29"/>
      <c r="Z265" s="29"/>
    </row>
    <row r="266">
      <c r="A266" s="54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3"/>
      <c r="R266" s="11"/>
      <c r="S266" s="11"/>
      <c r="T266" s="11"/>
      <c r="U266" s="11"/>
      <c r="V266" s="11"/>
      <c r="W266" s="11"/>
      <c r="X266" s="11"/>
      <c r="Y266" s="29"/>
      <c r="Z266" s="29"/>
    </row>
    <row r="267">
      <c r="A267" s="54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3"/>
      <c r="R267" s="11"/>
      <c r="S267" s="11"/>
      <c r="T267" s="11"/>
      <c r="U267" s="11"/>
      <c r="V267" s="11"/>
      <c r="W267" s="11"/>
      <c r="X267" s="11"/>
      <c r="Y267" s="29"/>
      <c r="Z267" s="29"/>
    </row>
    <row r="268">
      <c r="A268" s="54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3"/>
      <c r="R268" s="11"/>
      <c r="S268" s="11"/>
      <c r="T268" s="11"/>
      <c r="U268" s="11"/>
      <c r="V268" s="11"/>
      <c r="W268" s="11"/>
      <c r="X268" s="11"/>
      <c r="Y268" s="29"/>
      <c r="Z268" s="29"/>
    </row>
    <row r="269">
      <c r="A269" s="54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3"/>
      <c r="R269" s="11"/>
      <c r="S269" s="11"/>
      <c r="T269" s="11"/>
      <c r="U269" s="11"/>
      <c r="V269" s="11"/>
      <c r="W269" s="11"/>
      <c r="X269" s="11"/>
      <c r="Y269" s="29"/>
      <c r="Z269" s="29"/>
    </row>
    <row r="270">
      <c r="A270" s="54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3"/>
      <c r="R270" s="11"/>
      <c r="S270" s="11"/>
      <c r="T270" s="11"/>
      <c r="U270" s="11"/>
      <c r="V270" s="11"/>
      <c r="W270" s="11"/>
      <c r="X270" s="11"/>
      <c r="Y270" s="29"/>
      <c r="Z270" s="29"/>
    </row>
    <row r="271">
      <c r="A271" s="54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3"/>
      <c r="R271" s="11"/>
      <c r="S271" s="11"/>
      <c r="T271" s="11"/>
      <c r="U271" s="11"/>
      <c r="V271" s="11"/>
      <c r="W271" s="11"/>
      <c r="X271" s="11"/>
      <c r="Y271" s="29"/>
      <c r="Z271" s="29"/>
    </row>
    <row r="272">
      <c r="A272" s="54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3"/>
      <c r="R272" s="11"/>
      <c r="S272" s="11"/>
      <c r="T272" s="11"/>
      <c r="U272" s="11"/>
      <c r="V272" s="11"/>
      <c r="W272" s="11"/>
      <c r="X272" s="11"/>
      <c r="Y272" s="29"/>
      <c r="Z272" s="29"/>
    </row>
    <row r="273">
      <c r="A273" s="54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3"/>
      <c r="R273" s="11"/>
      <c r="S273" s="11"/>
      <c r="T273" s="11"/>
      <c r="U273" s="11"/>
      <c r="V273" s="11"/>
      <c r="W273" s="11"/>
      <c r="X273" s="11"/>
      <c r="Y273" s="29"/>
      <c r="Z273" s="29"/>
    </row>
    <row r="274">
      <c r="A274" s="54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3"/>
      <c r="R274" s="11"/>
      <c r="S274" s="11"/>
      <c r="T274" s="11"/>
      <c r="U274" s="11"/>
      <c r="V274" s="11"/>
      <c r="W274" s="11"/>
      <c r="X274" s="11"/>
      <c r="Y274" s="29"/>
      <c r="Z274" s="29"/>
    </row>
    <row r="275">
      <c r="A275" s="54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3"/>
      <c r="R275" s="11"/>
      <c r="S275" s="11"/>
      <c r="T275" s="11"/>
      <c r="U275" s="11"/>
      <c r="V275" s="11"/>
      <c r="W275" s="11"/>
      <c r="X275" s="11"/>
      <c r="Y275" s="29"/>
      <c r="Z275" s="29"/>
    </row>
    <row r="276">
      <c r="A276" s="54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3"/>
      <c r="R276" s="11"/>
      <c r="S276" s="11"/>
      <c r="T276" s="11"/>
      <c r="U276" s="11"/>
      <c r="V276" s="11"/>
      <c r="W276" s="11"/>
      <c r="X276" s="11"/>
      <c r="Y276" s="29"/>
      <c r="Z276" s="29"/>
    </row>
    <row r="277">
      <c r="A277" s="54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3"/>
      <c r="R277" s="11"/>
      <c r="S277" s="11"/>
      <c r="T277" s="11"/>
      <c r="U277" s="11"/>
      <c r="V277" s="11"/>
      <c r="W277" s="11"/>
      <c r="X277" s="11"/>
      <c r="Y277" s="29"/>
      <c r="Z277" s="29"/>
    </row>
    <row r="278">
      <c r="A278" s="54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3"/>
      <c r="R278" s="11"/>
      <c r="S278" s="11"/>
      <c r="T278" s="11"/>
      <c r="U278" s="11"/>
      <c r="V278" s="11"/>
      <c r="W278" s="11"/>
      <c r="X278" s="11"/>
      <c r="Y278" s="29"/>
      <c r="Z278" s="29"/>
    </row>
    <row r="279">
      <c r="A279" s="54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3"/>
      <c r="R279" s="11"/>
      <c r="S279" s="11"/>
      <c r="T279" s="11"/>
      <c r="U279" s="11"/>
      <c r="V279" s="11"/>
      <c r="W279" s="11"/>
      <c r="X279" s="11"/>
      <c r="Y279" s="29"/>
      <c r="Z279" s="29"/>
    </row>
    <row r="280">
      <c r="A280" s="54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3"/>
      <c r="R280" s="11"/>
      <c r="S280" s="11"/>
      <c r="T280" s="11"/>
      <c r="U280" s="11"/>
      <c r="V280" s="11"/>
      <c r="W280" s="11"/>
      <c r="X280" s="11"/>
      <c r="Y280" s="29"/>
      <c r="Z280" s="29"/>
    </row>
    <row r="281">
      <c r="A281" s="54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3"/>
      <c r="R281" s="11"/>
      <c r="S281" s="11"/>
      <c r="T281" s="11"/>
      <c r="U281" s="11"/>
      <c r="V281" s="11"/>
      <c r="W281" s="11"/>
      <c r="X281" s="11"/>
      <c r="Y281" s="29"/>
      <c r="Z281" s="29"/>
    </row>
    <row r="282">
      <c r="A282" s="54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3"/>
      <c r="R282" s="11"/>
      <c r="S282" s="11"/>
      <c r="T282" s="11"/>
      <c r="U282" s="11"/>
      <c r="V282" s="11"/>
      <c r="W282" s="11"/>
      <c r="X282" s="11"/>
      <c r="Y282" s="29"/>
      <c r="Z282" s="29"/>
    </row>
    <row r="283">
      <c r="A283" s="54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3"/>
      <c r="R283" s="11"/>
      <c r="S283" s="11"/>
      <c r="T283" s="11"/>
      <c r="U283" s="11"/>
      <c r="V283" s="11"/>
      <c r="W283" s="11"/>
      <c r="X283" s="11"/>
      <c r="Y283" s="29"/>
      <c r="Z283" s="29"/>
    </row>
    <row r="284">
      <c r="A284" s="54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3"/>
      <c r="R284" s="11"/>
      <c r="S284" s="11"/>
      <c r="T284" s="11"/>
      <c r="U284" s="11"/>
      <c r="V284" s="11"/>
      <c r="W284" s="11"/>
      <c r="X284" s="11"/>
      <c r="Y284" s="29"/>
      <c r="Z284" s="29"/>
    </row>
    <row r="285">
      <c r="A285" s="54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3"/>
      <c r="R285" s="11"/>
      <c r="S285" s="11"/>
      <c r="T285" s="11"/>
      <c r="U285" s="11"/>
      <c r="V285" s="11"/>
      <c r="W285" s="11"/>
      <c r="X285" s="11"/>
      <c r="Y285" s="29"/>
      <c r="Z285" s="29"/>
    </row>
    <row r="286">
      <c r="A286" s="54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3"/>
      <c r="R286" s="11"/>
      <c r="S286" s="11"/>
      <c r="T286" s="11"/>
      <c r="U286" s="11"/>
      <c r="V286" s="11"/>
      <c r="W286" s="11"/>
      <c r="X286" s="11"/>
      <c r="Y286" s="29"/>
      <c r="Z286" s="29"/>
    </row>
    <row r="287">
      <c r="A287" s="54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29"/>
      <c r="Z287" s="29"/>
    </row>
    <row r="288">
      <c r="A288" s="54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29"/>
      <c r="Z288" s="29"/>
    </row>
    <row r="289">
      <c r="A289" s="54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29"/>
      <c r="Z289" s="29"/>
    </row>
    <row r="290">
      <c r="A290" s="54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29"/>
      <c r="Z290" s="29"/>
    </row>
    <row r="291">
      <c r="A291" s="54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29"/>
      <c r="Z291" s="29"/>
    </row>
    <row r="292">
      <c r="A292" s="54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29"/>
      <c r="Z292" s="29"/>
    </row>
    <row r="293">
      <c r="A293" s="54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29"/>
      <c r="Z293" s="29"/>
    </row>
    <row r="294">
      <c r="A294" s="54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29"/>
      <c r="Z294" s="29"/>
    </row>
    <row r="295">
      <c r="A295" s="54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29"/>
      <c r="Z295" s="29"/>
    </row>
    <row r="296">
      <c r="A296" s="54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29"/>
      <c r="Z296" s="29"/>
    </row>
    <row r="297">
      <c r="A297" s="54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29"/>
      <c r="Z297" s="29"/>
    </row>
    <row r="298">
      <c r="A298" s="54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29"/>
      <c r="Z298" s="29"/>
    </row>
    <row r="299">
      <c r="A299" s="54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29"/>
      <c r="Z299" s="29"/>
    </row>
    <row r="300">
      <c r="A300" s="54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29"/>
      <c r="Z300" s="29"/>
    </row>
    <row r="301">
      <c r="A301" s="54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29"/>
      <c r="Z301" s="29"/>
    </row>
    <row r="302">
      <c r="A302" s="54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29"/>
      <c r="Z302" s="29"/>
    </row>
    <row r="303">
      <c r="A303" s="54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29"/>
      <c r="Z303" s="29"/>
    </row>
    <row r="304">
      <c r="A304" s="54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29"/>
      <c r="Z304" s="29"/>
    </row>
  </sheetData>
  <hyperlinks>
    <hyperlink r:id="rId2" ref="S5"/>
    <hyperlink r:id="rId3" ref="S6"/>
    <hyperlink r:id="rId4" ref="S7"/>
    <hyperlink r:id="rId5" ref="S8"/>
    <hyperlink r:id="rId6" ref="S9"/>
    <hyperlink r:id="rId7" ref="S10"/>
    <hyperlink r:id="rId8" ref="S11"/>
    <hyperlink r:id="rId9" ref="S12"/>
    <hyperlink r:id="rId10" ref="S13"/>
    <hyperlink r:id="rId11" ref="S14"/>
    <hyperlink r:id="rId12" ref="S15"/>
    <hyperlink r:id="rId13" ref="S16"/>
    <hyperlink r:id="rId14" ref="S17"/>
    <hyperlink r:id="rId15" ref="S19"/>
    <hyperlink r:id="rId16" ref="S20"/>
    <hyperlink r:id="rId17" ref="S21"/>
    <hyperlink r:id="rId18" ref="S22"/>
    <hyperlink r:id="rId19" ref="S23"/>
    <hyperlink r:id="rId20" ref="S24"/>
    <hyperlink r:id="rId21" ref="S25"/>
    <hyperlink r:id="rId22" ref="S26"/>
    <hyperlink r:id="rId23" ref="S27"/>
    <hyperlink r:id="rId24" ref="S28"/>
    <hyperlink r:id="rId25" ref="S29"/>
    <hyperlink r:id="rId26" ref="S30"/>
    <hyperlink r:id="rId27" ref="S32"/>
    <hyperlink r:id="rId28" ref="S33"/>
    <hyperlink r:id="rId29" ref="S34"/>
    <hyperlink r:id="rId30" ref="S35"/>
    <hyperlink r:id="rId31" ref="S36"/>
    <hyperlink r:id="rId32" ref="S37"/>
    <hyperlink r:id="rId33" ref="S38"/>
    <hyperlink r:id="rId34" ref="S39"/>
    <hyperlink r:id="rId35" ref="S40"/>
    <hyperlink r:id="rId36" ref="S41"/>
    <hyperlink r:id="rId37" ref="S42"/>
    <hyperlink r:id="rId38" ref="S43"/>
    <hyperlink r:id="rId39" ref="S44"/>
    <hyperlink r:id="rId40" ref="S46"/>
    <hyperlink r:id="rId41" ref="S47"/>
    <hyperlink r:id="rId42" ref="S48"/>
    <hyperlink r:id="rId43" ref="S49"/>
    <hyperlink r:id="rId44" ref="S50"/>
    <hyperlink r:id="rId45" ref="S51"/>
    <hyperlink r:id="rId46" ref="S52"/>
    <hyperlink r:id="rId47" ref="S53"/>
    <hyperlink r:id="rId48" ref="S54"/>
    <hyperlink r:id="rId49" ref="S55"/>
    <hyperlink r:id="rId50" ref="S56"/>
    <hyperlink r:id="rId51" ref="S57"/>
    <hyperlink r:id="rId52" ref="S59"/>
    <hyperlink r:id="rId53" ref="S60"/>
    <hyperlink r:id="rId54" ref="S61"/>
    <hyperlink r:id="rId55" ref="S62"/>
    <hyperlink r:id="rId56" ref="S63"/>
    <hyperlink r:id="rId57" ref="S64"/>
    <hyperlink r:id="rId58" ref="S65"/>
    <hyperlink r:id="rId59" ref="S66"/>
    <hyperlink r:id="rId60" ref="S67"/>
    <hyperlink r:id="rId61" ref="S69"/>
    <hyperlink r:id="rId62" ref="S70"/>
    <hyperlink r:id="rId63" ref="S71"/>
    <hyperlink r:id="rId64" ref="S72"/>
    <hyperlink r:id="rId65" ref="S73"/>
    <hyperlink r:id="rId66" ref="S74"/>
    <hyperlink r:id="rId67" ref="S75"/>
    <hyperlink r:id="rId68" ref="S76"/>
    <hyperlink r:id="rId69" ref="S78"/>
    <hyperlink r:id="rId70" ref="S79"/>
    <hyperlink r:id="rId71" ref="S80"/>
    <hyperlink r:id="rId72" ref="S81"/>
    <hyperlink r:id="rId73" ref="S82"/>
    <hyperlink r:id="rId74" ref="S83"/>
    <hyperlink r:id="rId75" ref="S84"/>
    <hyperlink r:id="rId76" ref="S85"/>
    <hyperlink r:id="rId77" ref="S86"/>
    <hyperlink r:id="rId78" ref="S87"/>
    <hyperlink r:id="rId79" ref="S88"/>
    <hyperlink r:id="rId80" ref="S90"/>
    <hyperlink r:id="rId81" ref="S91"/>
    <hyperlink r:id="rId82" ref="S92"/>
    <hyperlink r:id="rId83" ref="S93"/>
    <hyperlink r:id="rId84" ref="S94"/>
    <hyperlink r:id="rId85" ref="S95"/>
    <hyperlink r:id="rId86" ref="S96"/>
    <hyperlink r:id="rId87" ref="S97"/>
    <hyperlink r:id="rId88" ref="S98"/>
    <hyperlink r:id="rId89" ref="S99"/>
    <hyperlink r:id="rId90" ref="S101"/>
    <hyperlink r:id="rId91" ref="S102"/>
    <hyperlink r:id="rId92" ref="S103"/>
    <hyperlink r:id="rId93" ref="S104"/>
    <hyperlink r:id="rId94" ref="S105"/>
    <hyperlink r:id="rId95" ref="S106"/>
    <hyperlink r:id="rId96" ref="S107"/>
    <hyperlink r:id="rId97" ref="S108"/>
    <hyperlink r:id="rId98" ref="S109"/>
    <hyperlink r:id="rId99" ref="S110"/>
    <hyperlink r:id="rId100" ref="S111"/>
    <hyperlink r:id="rId101" ref="S112"/>
    <hyperlink r:id="rId102" ref="S113"/>
    <hyperlink r:id="rId103" ref="S114"/>
    <hyperlink r:id="rId104" ref="S115"/>
    <hyperlink r:id="rId105" ref="S117"/>
    <hyperlink r:id="rId106" ref="S118"/>
    <hyperlink r:id="rId107" ref="S119"/>
    <hyperlink r:id="rId108" ref="S120"/>
    <hyperlink r:id="rId109" ref="S121"/>
    <hyperlink r:id="rId110" ref="S122"/>
    <hyperlink r:id="rId111" ref="S123"/>
    <hyperlink r:id="rId112" ref="S124"/>
    <hyperlink r:id="rId113" ref="S126"/>
    <hyperlink r:id="rId114" ref="S127"/>
    <hyperlink r:id="rId115" ref="S128"/>
    <hyperlink r:id="rId116" ref="S129"/>
    <hyperlink r:id="rId117" ref="S130"/>
    <hyperlink r:id="rId118" ref="S131"/>
    <hyperlink r:id="rId119" ref="S132"/>
    <hyperlink r:id="rId120" ref="S133"/>
    <hyperlink r:id="rId121" ref="S134"/>
    <hyperlink r:id="rId122" ref="S135"/>
    <hyperlink r:id="rId123" ref="S136"/>
    <hyperlink r:id="rId124" ref="S137"/>
    <hyperlink r:id="rId125" ref="S138"/>
    <hyperlink r:id="rId126" ref="S139"/>
    <hyperlink r:id="rId127" ref="S140"/>
    <hyperlink r:id="rId128" ref="S141"/>
    <hyperlink r:id="rId129" ref="S142"/>
    <hyperlink r:id="rId130" ref="S143"/>
    <hyperlink r:id="rId131" ref="S144"/>
    <hyperlink r:id="rId132" ref="S146"/>
    <hyperlink r:id="rId133" ref="S147"/>
    <hyperlink r:id="rId134" ref="S148"/>
    <hyperlink r:id="rId135" ref="S149"/>
    <hyperlink r:id="rId136" ref="S150"/>
    <hyperlink r:id="rId137" ref="S151"/>
    <hyperlink r:id="rId138" ref="S152"/>
    <hyperlink r:id="rId139" ref="S153"/>
    <hyperlink r:id="rId140" ref="S154"/>
    <hyperlink r:id="rId141" ref="S155"/>
    <hyperlink r:id="rId142" ref="S157"/>
    <hyperlink r:id="rId143" ref="S158"/>
    <hyperlink r:id="rId144" ref="S159"/>
    <hyperlink r:id="rId145" ref="S160"/>
    <hyperlink r:id="rId146" ref="S161"/>
    <hyperlink r:id="rId147" ref="S162"/>
    <hyperlink r:id="rId148" ref="S163"/>
    <hyperlink r:id="rId149" ref="S164"/>
    <hyperlink r:id="rId150" ref="S165"/>
    <hyperlink r:id="rId151" ref="S166"/>
    <hyperlink r:id="rId152" ref="S167"/>
    <hyperlink r:id="rId153" ref="S168"/>
    <hyperlink r:id="rId154" ref="S169"/>
    <hyperlink r:id="rId155" ref="S170"/>
    <hyperlink r:id="rId156" ref="S171"/>
    <hyperlink r:id="rId157" ref="S172"/>
    <hyperlink r:id="rId158" ref="S173"/>
    <hyperlink r:id="rId159" ref="S177"/>
    <hyperlink r:id="rId160" ref="S178"/>
    <hyperlink r:id="rId161" ref="S179"/>
    <hyperlink r:id="rId162" ref="S180"/>
    <hyperlink r:id="rId163" ref="S181"/>
    <hyperlink r:id="rId164" ref="S182"/>
    <hyperlink r:id="rId165" ref="S183"/>
    <hyperlink r:id="rId166" ref="S184"/>
    <hyperlink r:id="rId167" ref="S185"/>
    <hyperlink r:id="rId168" ref="S186"/>
    <hyperlink r:id="rId169" ref="S187"/>
    <hyperlink r:id="rId170" ref="S188"/>
    <hyperlink r:id="rId171" ref="S189"/>
    <hyperlink r:id="rId172" ref="S190"/>
    <hyperlink r:id="rId173" ref="S191"/>
    <hyperlink r:id="rId174" ref="S192"/>
    <hyperlink r:id="rId175" ref="S194"/>
    <hyperlink r:id="rId176" location="created-by" ref="S195"/>
    <hyperlink r:id="rId177" ref="S196"/>
    <hyperlink r:id="rId178" ref="S197"/>
    <hyperlink r:id="rId179" ref="S198"/>
    <hyperlink r:id="rId180" ref="S199"/>
    <hyperlink r:id="rId181" ref="S200"/>
    <hyperlink r:id="rId182" ref="S201"/>
    <hyperlink r:id="rId183" ref="S202"/>
    <hyperlink r:id="rId184" ref="S203"/>
    <hyperlink r:id="rId185" ref="S209"/>
    <hyperlink r:id="rId186" location="created-by" ref="S210"/>
    <hyperlink r:id="rId187" ref="S211"/>
    <hyperlink r:id="rId188" ref="S212"/>
    <hyperlink r:id="rId189" ref="S213"/>
    <hyperlink r:id="rId190" ref="S214"/>
    <hyperlink r:id="rId191" ref="S215"/>
    <hyperlink r:id="rId192" location="reagent-for" ref="S216"/>
    <hyperlink r:id="rId193" ref="S217"/>
    <hyperlink r:id="rId194" ref="S218"/>
    <hyperlink r:id="rId195" ref="S219"/>
    <hyperlink r:id="rId196" ref="S220"/>
    <hyperlink r:id="rId197" ref="S221"/>
    <hyperlink r:id="rId198" ref="S222"/>
    <hyperlink r:id="rId199" ref="S223"/>
    <hyperlink r:id="rId200" ref="S224"/>
    <hyperlink r:id="rId201" ref="S225"/>
    <hyperlink r:id="rId202" ref="S226"/>
    <hyperlink r:id="rId203" ref="S227"/>
    <hyperlink r:id="rId204" ref="S228"/>
    <hyperlink r:id="rId205" ref="S229"/>
  </hyperlinks>
  <drawing r:id="rId206"/>
  <legacyDrawing r:id="rId207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0"/>
    <col customWidth="1" min="2" max="2" width="36.86"/>
    <col customWidth="1" min="3" max="3" width="47.71"/>
    <col customWidth="1" min="4" max="4" width="10.0"/>
    <col customWidth="1" min="5" max="5" width="13.71"/>
    <col customWidth="1" min="6" max="6" width="8.29"/>
    <col customWidth="1" min="7" max="7" width="6.57"/>
    <col customWidth="1" min="8" max="8" width="5.86"/>
    <col customWidth="1" min="9" max="9" width="5.14"/>
    <col customWidth="1" min="10" max="11" width="6.43"/>
    <col customWidth="1" min="12" max="12" width="7.57"/>
    <col customWidth="1" min="13" max="13" width="6.14"/>
    <col customWidth="1" min="14" max="14" width="10.29"/>
    <col customWidth="1" min="15" max="15" width="6.57"/>
    <col customWidth="1" min="16" max="16" width="6.29"/>
    <col customWidth="1" min="17" max="17" width="6.86"/>
    <col customWidth="1" min="18" max="18" width="7.57"/>
    <col customWidth="1" min="19" max="19" width="6.57"/>
    <col customWidth="1" min="20" max="20" width="16.0"/>
    <col customWidth="1" min="21" max="21" width="25.86"/>
    <col customWidth="1" min="22" max="22" width="56.0"/>
    <col customWidth="1" min="23" max="23" width="41.71"/>
    <col customWidth="1" min="24" max="24" width="25.14"/>
  </cols>
  <sheetData>
    <row r="1">
      <c r="A1" s="1" t="s">
        <v>0</v>
      </c>
      <c r="B1" s="2" t="s">
        <v>1</v>
      </c>
      <c r="C1" s="2" t="s">
        <v>2</v>
      </c>
      <c r="D1" s="3" t="s">
        <v>2809</v>
      </c>
      <c r="E1" s="3" t="s">
        <v>2810</v>
      </c>
      <c r="F1" s="2" t="s">
        <v>4</v>
      </c>
      <c r="G1" s="3" t="s">
        <v>486</v>
      </c>
      <c r="H1" s="3" t="s">
        <v>1072</v>
      </c>
      <c r="I1" s="3" t="s">
        <v>946</v>
      </c>
      <c r="J1" s="3" t="s">
        <v>7</v>
      </c>
      <c r="K1" s="3" t="s">
        <v>2811</v>
      </c>
      <c r="L1" s="3" t="s">
        <v>2119</v>
      </c>
      <c r="M1" s="2" t="s">
        <v>9</v>
      </c>
      <c r="N1" s="3" t="s">
        <v>489</v>
      </c>
      <c r="O1" s="3" t="s">
        <v>2118</v>
      </c>
      <c r="P1" s="4" t="s">
        <v>12</v>
      </c>
      <c r="Q1" s="5" t="s">
        <v>13</v>
      </c>
      <c r="R1" s="6" t="s">
        <v>14</v>
      </c>
      <c r="S1" s="7" t="s">
        <v>15</v>
      </c>
      <c r="T1" s="3" t="s">
        <v>16</v>
      </c>
      <c r="U1" s="3" t="s">
        <v>17</v>
      </c>
      <c r="V1" s="3" t="s">
        <v>18</v>
      </c>
      <c r="W1" s="8"/>
      <c r="X1" s="8"/>
      <c r="Y1" s="3"/>
      <c r="Z1" s="3"/>
      <c r="AA1" s="9"/>
    </row>
    <row r="2">
      <c r="A2" s="78"/>
      <c r="B2" s="12"/>
      <c r="C2" s="12"/>
      <c r="D2" s="81" t="s">
        <v>2812</v>
      </c>
      <c r="E2" s="81"/>
      <c r="F2" s="11"/>
      <c r="G2" s="11"/>
      <c r="H2" s="11"/>
      <c r="I2" s="11"/>
      <c r="J2" s="11"/>
      <c r="K2" s="11"/>
      <c r="L2" s="11"/>
      <c r="M2" s="11"/>
      <c r="N2" s="11"/>
      <c r="O2" s="11"/>
      <c r="P2" s="12"/>
      <c r="Q2" s="12"/>
      <c r="R2" s="12"/>
      <c r="S2" s="12"/>
      <c r="T2" s="13"/>
      <c r="U2" s="13"/>
      <c r="V2" s="11"/>
      <c r="W2" s="11"/>
      <c r="X2" s="11"/>
      <c r="Y2" s="11"/>
      <c r="Z2" s="11"/>
      <c r="AA2" s="11"/>
    </row>
    <row r="3">
      <c r="A3" s="2"/>
      <c r="B3" s="11"/>
      <c r="C3" s="12"/>
      <c r="D3" s="12"/>
      <c r="E3" s="12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3"/>
      <c r="U3" s="13"/>
      <c r="V3" s="11"/>
      <c r="W3" s="11"/>
      <c r="X3" s="11"/>
      <c r="Y3" s="11"/>
      <c r="Z3" s="11"/>
      <c r="AA3" s="11"/>
    </row>
    <row r="4">
      <c r="A4" s="14" t="s">
        <v>26</v>
      </c>
      <c r="B4" s="15"/>
      <c r="C4" s="12"/>
      <c r="D4" s="12"/>
      <c r="E4" s="12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3"/>
      <c r="U4" s="13"/>
      <c r="V4" s="11"/>
      <c r="W4" s="11"/>
      <c r="X4" s="11"/>
      <c r="Y4" s="11"/>
      <c r="Z4" s="11"/>
      <c r="AA4" s="11"/>
    </row>
    <row r="5">
      <c r="A5" s="12"/>
      <c r="B5" s="12" t="s">
        <v>497</v>
      </c>
      <c r="C5" s="16" t="s">
        <v>38</v>
      </c>
      <c r="D5" s="20">
        <f t="shared" ref="D5:D15" si="1">ROUND((F5*1)+(G5*0.48)+(H5*0.2)+(I5*0.34)+(J5*0.15)+(K5*0.69)+(L5*0.38)+(M5*0.16)+(N5*0.18)+(O5*0.2)+(P5*24)+(Q5*12)+(R5*12)+(S5*12), 2)</f>
        <v>114.64</v>
      </c>
      <c r="E5" s="17">
        <f t="shared" ref="E5:E7" si="2">ROUND((F5*0.05)+(G5*1)+(H5*1.48)+(I5*0.59)+(J5*0.59)+(K5*0.05)+(L5*0.05)+(M5*0.61)+(N5*0.61)+(O5*0.02)+(P5*32.1)+(Q5*8)+(R5*8)+(S5*8), 2)</f>
        <v>141.05</v>
      </c>
      <c r="F5" s="12">
        <v>28.0</v>
      </c>
      <c r="G5" s="12">
        <v>48.0</v>
      </c>
      <c r="H5" s="12"/>
      <c r="I5" s="12">
        <v>76.0</v>
      </c>
      <c r="J5" s="12"/>
      <c r="K5" s="12"/>
      <c r="L5" s="12"/>
      <c r="M5" s="12">
        <v>11.0</v>
      </c>
      <c r="N5" s="12"/>
      <c r="O5" s="12"/>
      <c r="P5" s="12">
        <v>1.0</v>
      </c>
      <c r="Q5" s="12"/>
      <c r="R5" s="12"/>
      <c r="S5" s="12">
        <v>1.0</v>
      </c>
      <c r="T5" s="18" t="s">
        <v>498</v>
      </c>
      <c r="U5" s="18" t="s">
        <v>2815</v>
      </c>
      <c r="V5" s="19" t="s">
        <v>500</v>
      </c>
      <c r="W5" s="11"/>
      <c r="X5" s="11"/>
      <c r="Y5" s="11"/>
      <c r="Z5" s="11"/>
      <c r="AA5" s="11"/>
    </row>
    <row r="6">
      <c r="A6" s="20" t="s">
        <v>43</v>
      </c>
      <c r="B6" s="12" t="s">
        <v>2816</v>
      </c>
      <c r="C6" s="12" t="s">
        <v>45</v>
      </c>
      <c r="D6" s="20">
        <f t="shared" si="1"/>
        <v>102</v>
      </c>
      <c r="E6" s="17">
        <f t="shared" si="2"/>
        <v>111.67</v>
      </c>
      <c r="F6" s="12">
        <v>45.0</v>
      </c>
      <c r="G6" s="12">
        <v>20.0</v>
      </c>
      <c r="H6" s="12">
        <v>33.0</v>
      </c>
      <c r="I6" s="12"/>
      <c r="J6" s="12"/>
      <c r="K6" s="12"/>
      <c r="L6" s="12"/>
      <c r="M6" s="12"/>
      <c r="N6" s="12"/>
      <c r="O6" s="12">
        <v>24.0</v>
      </c>
      <c r="P6" s="12">
        <v>1.0</v>
      </c>
      <c r="Q6" s="12"/>
      <c r="R6" s="12">
        <v>1.0</v>
      </c>
      <c r="S6" s="12"/>
      <c r="T6" s="18" t="s">
        <v>49</v>
      </c>
      <c r="U6" s="18"/>
      <c r="V6" s="19" t="s">
        <v>2817</v>
      </c>
      <c r="W6" s="11"/>
      <c r="X6" s="11"/>
      <c r="Y6" s="11"/>
      <c r="Z6" s="11"/>
      <c r="AA6" s="11"/>
    </row>
    <row r="7">
      <c r="A7" s="11"/>
      <c r="B7" s="12" t="s">
        <v>501</v>
      </c>
      <c r="C7" s="16" t="s">
        <v>502</v>
      </c>
      <c r="D7" s="20">
        <f t="shared" si="1"/>
        <v>93.68</v>
      </c>
      <c r="E7" s="17">
        <f t="shared" si="2"/>
        <v>113.63</v>
      </c>
      <c r="F7" s="12">
        <v>21.0</v>
      </c>
      <c r="G7" s="12">
        <v>25.0</v>
      </c>
      <c r="H7" s="12"/>
      <c r="I7" s="12">
        <v>66.0</v>
      </c>
      <c r="J7" s="12"/>
      <c r="K7" s="12"/>
      <c r="L7" s="12"/>
      <c r="M7" s="12">
        <v>14.0</v>
      </c>
      <c r="N7" s="12"/>
      <c r="O7" s="12"/>
      <c r="P7" s="12">
        <v>1.0</v>
      </c>
      <c r="Q7" s="12"/>
      <c r="R7" s="12">
        <v>1.0</v>
      </c>
      <c r="S7" s="12"/>
      <c r="T7" s="18" t="s">
        <v>49</v>
      </c>
      <c r="U7" s="18"/>
      <c r="V7" s="19" t="s">
        <v>503</v>
      </c>
      <c r="W7" s="11"/>
      <c r="X7" s="11"/>
      <c r="Y7" s="11"/>
      <c r="Z7" s="11"/>
      <c r="AA7" s="11"/>
    </row>
    <row r="8">
      <c r="A8" s="21" t="s">
        <v>46</v>
      </c>
      <c r="B8" s="12" t="s">
        <v>504</v>
      </c>
      <c r="C8" s="12" t="s">
        <v>335</v>
      </c>
      <c r="D8" s="20">
        <f t="shared" si="1"/>
        <v>91.22</v>
      </c>
      <c r="E8" s="17" t="s">
        <v>2818</v>
      </c>
      <c r="F8" s="12">
        <v>30.0</v>
      </c>
      <c r="G8" s="12"/>
      <c r="H8" s="12"/>
      <c r="I8" s="12">
        <v>56.0</v>
      </c>
      <c r="J8" s="12">
        <v>22.0</v>
      </c>
      <c r="K8" s="12"/>
      <c r="L8" s="12"/>
      <c r="M8" s="12">
        <v>18.0</v>
      </c>
      <c r="N8" s="12"/>
      <c r="O8" s="12"/>
      <c r="P8" s="12">
        <v>1.0</v>
      </c>
      <c r="Q8" s="12"/>
      <c r="R8" s="12"/>
      <c r="S8" s="12">
        <v>1.0</v>
      </c>
      <c r="T8" s="18" t="s">
        <v>506</v>
      </c>
      <c r="U8" s="18" t="s">
        <v>67</v>
      </c>
      <c r="V8" s="19" t="s">
        <v>507</v>
      </c>
      <c r="W8" s="11"/>
      <c r="X8" s="11"/>
      <c r="Y8" s="11"/>
      <c r="Z8" s="11"/>
      <c r="AA8" s="11"/>
    </row>
    <row r="9">
      <c r="A9" s="21"/>
      <c r="B9" s="12" t="s">
        <v>514</v>
      </c>
      <c r="C9" s="12" t="s">
        <v>57</v>
      </c>
      <c r="D9" s="20">
        <f t="shared" si="1"/>
        <v>88</v>
      </c>
      <c r="E9" s="17">
        <f t="shared" ref="E9:E15" si="3">ROUND((F9*0.05)+(G9*1)+(H9*1.48)+(I9*0.59)+(J9*0.59)+(K9*0.05)+(L9*0.05)+(M9*0.61)+(N9*0.61)+(O9*0.02)+(P9*32.1)+(Q9*8)+(R9*8)+(S9*8), 2)</f>
        <v>92.23</v>
      </c>
      <c r="F9" s="12">
        <v>18.0</v>
      </c>
      <c r="G9" s="12">
        <v>24.0</v>
      </c>
      <c r="H9" s="12"/>
      <c r="I9" s="12">
        <v>60.0</v>
      </c>
      <c r="J9" s="12"/>
      <c r="K9" s="12"/>
      <c r="L9" s="12"/>
      <c r="M9" s="12">
        <v>13.0</v>
      </c>
      <c r="N9" s="12"/>
      <c r="O9" s="12"/>
      <c r="P9" s="12"/>
      <c r="Q9" s="12">
        <v>1.0</v>
      </c>
      <c r="R9" s="12">
        <v>1.0</v>
      </c>
      <c r="S9" s="12">
        <v>1.0</v>
      </c>
      <c r="T9" s="18" t="s">
        <v>506</v>
      </c>
      <c r="U9" s="18"/>
      <c r="V9" s="19" t="s">
        <v>515</v>
      </c>
      <c r="W9" s="11"/>
      <c r="X9" s="11"/>
      <c r="Y9" s="11"/>
      <c r="Z9" s="11"/>
      <c r="AA9" s="11"/>
    </row>
    <row r="10">
      <c r="A10" s="20"/>
      <c r="B10" s="12" t="s">
        <v>511</v>
      </c>
      <c r="C10" s="12" t="s">
        <v>512</v>
      </c>
      <c r="D10" s="20">
        <f t="shared" si="1"/>
        <v>87.8</v>
      </c>
      <c r="E10" s="17">
        <f t="shared" si="3"/>
        <v>93.74</v>
      </c>
      <c r="F10" s="12">
        <v>42.0</v>
      </c>
      <c r="G10" s="12">
        <v>37.0</v>
      </c>
      <c r="H10" s="12"/>
      <c r="I10" s="12">
        <v>74.0</v>
      </c>
      <c r="J10" s="12"/>
      <c r="K10" s="12"/>
      <c r="L10" s="12"/>
      <c r="M10" s="12">
        <v>18.0</v>
      </c>
      <c r="N10" s="12"/>
      <c r="O10" s="12"/>
      <c r="P10" s="12"/>
      <c r="Q10" s="12"/>
      <c r="R10" s="12"/>
      <c r="S10" s="12"/>
      <c r="T10" s="18"/>
      <c r="U10" s="18"/>
      <c r="V10" s="19" t="s">
        <v>513</v>
      </c>
      <c r="W10" s="11"/>
      <c r="X10" s="11"/>
      <c r="Y10" s="11"/>
      <c r="Z10" s="11"/>
      <c r="AA10" s="11"/>
    </row>
    <row r="11">
      <c r="A11" s="20" t="s">
        <v>46</v>
      </c>
      <c r="B11" s="12" t="s">
        <v>516</v>
      </c>
      <c r="C11" s="12" t="s">
        <v>55</v>
      </c>
      <c r="D11" s="20">
        <f t="shared" si="1"/>
        <v>87.19</v>
      </c>
      <c r="E11" s="17">
        <f t="shared" si="3"/>
        <v>95.04</v>
      </c>
      <c r="F11" s="12">
        <v>25.0</v>
      </c>
      <c r="G11" s="12"/>
      <c r="H11" s="12"/>
      <c r="I11" s="12">
        <v>66.0</v>
      </c>
      <c r="J11" s="12">
        <v>25.0</v>
      </c>
      <c r="K11" s="12"/>
      <c r="L11" s="12"/>
      <c r="M11" s="12"/>
      <c r="N11" s="12"/>
      <c r="O11" s="12"/>
      <c r="P11" s="12">
        <v>1.0</v>
      </c>
      <c r="Q11" s="12"/>
      <c r="R11" s="12">
        <v>1.0</v>
      </c>
      <c r="S11" s="12"/>
      <c r="T11" s="18" t="s">
        <v>517</v>
      </c>
      <c r="U11" s="18" t="s">
        <v>76</v>
      </c>
      <c r="V11" s="19" t="s">
        <v>518</v>
      </c>
      <c r="W11" s="11"/>
      <c r="X11" s="11"/>
      <c r="Y11" s="11"/>
      <c r="Z11" s="11"/>
      <c r="AA11" s="11"/>
    </row>
    <row r="12">
      <c r="A12" s="20"/>
      <c r="B12" s="12" t="s">
        <v>521</v>
      </c>
      <c r="C12" s="12" t="s">
        <v>522</v>
      </c>
      <c r="D12" s="20">
        <f t="shared" si="1"/>
        <v>81.06</v>
      </c>
      <c r="E12" s="17">
        <f t="shared" si="3"/>
        <v>78.73</v>
      </c>
      <c r="F12" s="12">
        <v>33.0</v>
      </c>
      <c r="G12" s="12">
        <v>27.0</v>
      </c>
      <c r="H12" s="12"/>
      <c r="I12" s="12">
        <v>20.0</v>
      </c>
      <c r="J12" s="12">
        <v>10.0</v>
      </c>
      <c r="K12" s="12"/>
      <c r="L12" s="12"/>
      <c r="M12" s="12"/>
      <c r="N12" s="12"/>
      <c r="O12" s="12">
        <v>14.0</v>
      </c>
      <c r="P12" s="12">
        <v>1.0</v>
      </c>
      <c r="Q12" s="12"/>
      <c r="R12" s="12"/>
      <c r="S12" s="12"/>
      <c r="T12" s="18" t="s">
        <v>523</v>
      </c>
      <c r="U12" s="18"/>
      <c r="V12" s="19" t="s">
        <v>525</v>
      </c>
      <c r="W12" s="11"/>
      <c r="X12" s="11"/>
      <c r="Y12" s="11"/>
      <c r="Z12" s="11"/>
      <c r="AA12" s="11"/>
    </row>
    <row r="13">
      <c r="A13" s="20"/>
      <c r="B13" s="12" t="s">
        <v>2844</v>
      </c>
      <c r="C13" s="12" t="s">
        <v>512</v>
      </c>
      <c r="D13" s="20">
        <f t="shared" si="1"/>
        <v>68.04</v>
      </c>
      <c r="E13" s="17">
        <f t="shared" si="3"/>
        <v>50.25</v>
      </c>
      <c r="F13" s="12">
        <v>45.0</v>
      </c>
      <c r="G13" s="12">
        <v>48.0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8"/>
      <c r="U13" s="18"/>
      <c r="V13" s="19" t="s">
        <v>2845</v>
      </c>
      <c r="W13" s="11"/>
      <c r="X13" s="11"/>
      <c r="Y13" s="11"/>
      <c r="Z13" s="11"/>
      <c r="AA13" s="11"/>
    </row>
    <row r="14">
      <c r="A14" s="21"/>
      <c r="B14" s="12" t="s">
        <v>526</v>
      </c>
      <c r="C14" s="12" t="s">
        <v>527</v>
      </c>
      <c r="D14" s="20">
        <f t="shared" si="1"/>
        <v>58.04</v>
      </c>
      <c r="E14" s="17">
        <f t="shared" si="3"/>
        <v>68.91</v>
      </c>
      <c r="F14" s="12">
        <v>25.0</v>
      </c>
      <c r="G14" s="12">
        <v>26.0</v>
      </c>
      <c r="H14" s="12"/>
      <c r="I14" s="12">
        <v>52.0</v>
      </c>
      <c r="J14" s="12"/>
      <c r="K14" s="12"/>
      <c r="L14" s="12"/>
      <c r="M14" s="12">
        <v>18.0</v>
      </c>
      <c r="N14" s="12"/>
      <c r="O14" s="12"/>
      <c r="P14" s="12"/>
      <c r="Q14" s="12"/>
      <c r="R14" s="12"/>
      <c r="S14" s="12"/>
      <c r="T14" s="18"/>
      <c r="U14" s="18"/>
      <c r="V14" s="19" t="s">
        <v>528</v>
      </c>
      <c r="W14" s="11"/>
      <c r="X14" s="11"/>
      <c r="Y14" s="11"/>
      <c r="Z14" s="11"/>
      <c r="AA14" s="11"/>
    </row>
    <row r="15">
      <c r="A15" s="20"/>
      <c r="B15" s="12" t="s">
        <v>519</v>
      </c>
      <c r="C15" s="12" t="s">
        <v>96</v>
      </c>
      <c r="D15" s="20">
        <f t="shared" si="1"/>
        <v>34.74</v>
      </c>
      <c r="E15" s="17">
        <f t="shared" si="3"/>
        <v>76.49</v>
      </c>
      <c r="F15" s="12"/>
      <c r="G15" s="12"/>
      <c r="H15" s="12"/>
      <c r="I15" s="12">
        <v>80.0</v>
      </c>
      <c r="J15" s="12">
        <v>30.0</v>
      </c>
      <c r="K15" s="12"/>
      <c r="L15" s="12"/>
      <c r="M15" s="12">
        <v>19.0</v>
      </c>
      <c r="N15" s="12"/>
      <c r="O15" s="12"/>
      <c r="P15" s="12"/>
      <c r="Q15" s="12"/>
      <c r="R15" s="12"/>
      <c r="S15" s="12"/>
      <c r="T15" s="18"/>
      <c r="U15" s="18"/>
      <c r="V15" s="19" t="s">
        <v>520</v>
      </c>
      <c r="W15" s="11"/>
      <c r="X15" s="11"/>
      <c r="Y15" s="11"/>
      <c r="Z15" s="11"/>
      <c r="AA15" s="11"/>
    </row>
    <row r="16">
      <c r="A16" s="2" t="s">
        <v>84</v>
      </c>
      <c r="B16" s="11"/>
      <c r="C16" s="11"/>
      <c r="D16" s="20"/>
      <c r="E16" s="17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3"/>
      <c r="U16" s="13"/>
      <c r="V16" s="22"/>
      <c r="W16" s="11"/>
      <c r="X16" s="11"/>
      <c r="Y16" s="11"/>
      <c r="Z16" s="11"/>
      <c r="AA16" s="11"/>
    </row>
    <row r="17">
      <c r="A17" s="12" t="s">
        <v>2855</v>
      </c>
      <c r="B17" s="12" t="s">
        <v>554</v>
      </c>
      <c r="C17" s="12" t="s">
        <v>86</v>
      </c>
      <c r="D17" s="20">
        <f t="shared" ref="D17:D25" si="4">ROUND((F17*1)+(G17*0.48)+(H17*0.2)+(I17*0.34)+(J17*0.15)+(K17*0.69)+(L17*0.38)+(M17*0.16)+(N17*0.18)+(O17*0.2)+(P17*24)+(Q17*12)+(R17*12)+(S17*12), 2)</f>
        <v>77.74</v>
      </c>
      <c r="E17" s="17">
        <f t="shared" ref="E17:E25" si="5">ROUND((F17*0.05)+(G17*1)+(H17*1.48)+(I17*0.59)+(J17*0.59)+(K17*0.05)+(L17*0.05)+(M17*0.61)+(N17*0.61)+(O17*0.02)+(P17*32.1)+(Q17*8)+(R17*8)+(S17*8), 2)</f>
        <v>68.64</v>
      </c>
      <c r="F17" s="12">
        <v>28.0</v>
      </c>
      <c r="G17" s="12"/>
      <c r="H17" s="12"/>
      <c r="I17" s="12">
        <v>36.0</v>
      </c>
      <c r="J17" s="12">
        <v>10.0</v>
      </c>
      <c r="K17" s="12"/>
      <c r="L17" s="12"/>
      <c r="M17" s="12"/>
      <c r="N17" s="12"/>
      <c r="O17" s="12"/>
      <c r="P17" s="12">
        <v>1.0</v>
      </c>
      <c r="Q17" s="12"/>
      <c r="R17" s="12">
        <v>1.0</v>
      </c>
      <c r="S17" s="12"/>
      <c r="T17" s="18" t="s">
        <v>555</v>
      </c>
      <c r="U17" s="28"/>
      <c r="V17" s="19" t="s">
        <v>557</v>
      </c>
      <c r="W17" s="12"/>
      <c r="X17" s="11"/>
      <c r="Y17" s="11"/>
      <c r="Z17" s="11"/>
      <c r="AA17" s="11"/>
      <c r="AB17" s="11"/>
    </row>
    <row r="18">
      <c r="A18" s="12"/>
      <c r="B18" s="24" t="s">
        <v>2158</v>
      </c>
      <c r="C18" s="24" t="s">
        <v>98</v>
      </c>
      <c r="D18" s="20">
        <f t="shared" si="4"/>
        <v>57.3</v>
      </c>
      <c r="E18" s="17">
        <f t="shared" si="5"/>
        <v>21.75</v>
      </c>
      <c r="F18" s="24">
        <v>33.0</v>
      </c>
      <c r="G18" s="24">
        <v>19.0</v>
      </c>
      <c r="H18" s="24"/>
      <c r="I18" s="24"/>
      <c r="J18" s="24"/>
      <c r="K18" s="24">
        <v>22.0</v>
      </c>
      <c r="L18" s="24"/>
      <c r="M18" s="24"/>
      <c r="N18" s="24"/>
      <c r="O18" s="24"/>
      <c r="P18" s="24"/>
      <c r="Q18" s="24"/>
      <c r="R18" s="24"/>
      <c r="S18" s="24"/>
      <c r="T18" s="25"/>
      <c r="U18" s="23"/>
      <c r="V18" s="26" t="s">
        <v>2164</v>
      </c>
      <c r="W18" s="27"/>
      <c r="X18" s="11"/>
      <c r="Y18" s="11"/>
      <c r="Z18" s="11"/>
      <c r="AA18" s="11"/>
      <c r="AB18" s="11"/>
    </row>
    <row r="19">
      <c r="A19" s="11"/>
      <c r="B19" s="12" t="s">
        <v>550</v>
      </c>
      <c r="C19" s="12" t="s">
        <v>104</v>
      </c>
      <c r="D19" s="20">
        <f t="shared" si="4"/>
        <v>54.08</v>
      </c>
      <c r="E19" s="17">
        <f t="shared" si="5"/>
        <v>38</v>
      </c>
      <c r="F19" s="12">
        <v>20.0</v>
      </c>
      <c r="G19" s="12">
        <v>21.0</v>
      </c>
      <c r="H19" s="12"/>
      <c r="I19" s="12"/>
      <c r="J19" s="12"/>
      <c r="K19" s="12"/>
      <c r="L19" s="12"/>
      <c r="M19" s="12"/>
      <c r="N19" s="12"/>
      <c r="O19" s="12"/>
      <c r="P19" s="12"/>
      <c r="Q19" s="12">
        <v>2.0</v>
      </c>
      <c r="R19" s="12"/>
      <c r="S19" s="12"/>
      <c r="T19" s="18" t="s">
        <v>551</v>
      </c>
      <c r="U19" s="28"/>
      <c r="V19" s="19" t="s">
        <v>552</v>
      </c>
      <c r="W19" s="11"/>
      <c r="X19" s="11"/>
      <c r="Y19" s="11"/>
      <c r="Z19" s="11"/>
      <c r="AA19" s="11"/>
      <c r="AB19" s="11"/>
    </row>
    <row r="20">
      <c r="A20" s="11"/>
      <c r="B20" s="24" t="s">
        <v>2179</v>
      </c>
      <c r="C20" s="24" t="s">
        <v>1747</v>
      </c>
      <c r="D20" s="20">
        <f t="shared" si="4"/>
        <v>52.42</v>
      </c>
      <c r="E20" s="17">
        <f t="shared" si="5"/>
        <v>2.9</v>
      </c>
      <c r="F20" s="24">
        <v>40.0</v>
      </c>
      <c r="G20" s="24"/>
      <c r="H20" s="24"/>
      <c r="I20" s="24"/>
      <c r="J20" s="24"/>
      <c r="K20" s="24">
        <v>18.0</v>
      </c>
      <c r="L20" s="24"/>
      <c r="M20" s="24"/>
      <c r="N20" s="24"/>
      <c r="O20" s="24"/>
      <c r="P20" s="24"/>
      <c r="Q20" s="24"/>
      <c r="R20" s="24"/>
      <c r="S20" s="24"/>
      <c r="T20" s="25"/>
      <c r="U20" s="28"/>
      <c r="V20" s="26" t="s">
        <v>2180</v>
      </c>
      <c r="W20" s="27"/>
      <c r="X20" s="11"/>
      <c r="Y20" s="11"/>
      <c r="Z20" s="11"/>
      <c r="AA20" s="11"/>
      <c r="AB20" s="11"/>
    </row>
    <row r="21">
      <c r="A21" s="11"/>
      <c r="B21" s="12" t="s">
        <v>2177</v>
      </c>
      <c r="C21" s="12" t="s">
        <v>271</v>
      </c>
      <c r="D21" s="20">
        <f t="shared" si="4"/>
        <v>48.36</v>
      </c>
      <c r="E21" s="17">
        <f t="shared" si="5"/>
        <v>3.1</v>
      </c>
      <c r="F21" s="12">
        <v>30.0</v>
      </c>
      <c r="G21" s="12"/>
      <c r="H21" s="12"/>
      <c r="I21" s="12"/>
      <c r="J21" s="12"/>
      <c r="K21" s="12">
        <v>20.0</v>
      </c>
      <c r="L21" s="12">
        <v>12.0</v>
      </c>
      <c r="M21" s="12"/>
      <c r="N21" s="12"/>
      <c r="O21" s="12"/>
      <c r="P21" s="12"/>
      <c r="Q21" s="12"/>
      <c r="R21" s="12"/>
      <c r="S21" s="12"/>
      <c r="T21" s="18"/>
      <c r="U21" s="28"/>
      <c r="V21" s="19" t="s">
        <v>2178</v>
      </c>
      <c r="W21" s="11"/>
      <c r="X21" s="11"/>
      <c r="Y21" s="11"/>
      <c r="Z21" s="11"/>
      <c r="AA21" s="11"/>
      <c r="AB21" s="11"/>
    </row>
    <row r="22">
      <c r="A22" s="11"/>
      <c r="B22" s="12" t="s">
        <v>2175</v>
      </c>
      <c r="C22" s="12" t="s">
        <v>1676</v>
      </c>
      <c r="D22" s="20">
        <f t="shared" si="4"/>
        <v>46.95</v>
      </c>
      <c r="E22" s="17">
        <f t="shared" si="5"/>
        <v>3.2</v>
      </c>
      <c r="F22" s="12">
        <v>27.0</v>
      </c>
      <c r="G22" s="12"/>
      <c r="H22" s="12"/>
      <c r="I22" s="12"/>
      <c r="J22" s="12"/>
      <c r="K22" s="12">
        <v>19.0</v>
      </c>
      <c r="L22" s="12">
        <v>18.0</v>
      </c>
      <c r="M22" s="12"/>
      <c r="N22" s="12"/>
      <c r="O22" s="12"/>
      <c r="P22" s="12"/>
      <c r="Q22" s="12"/>
      <c r="R22" s="12"/>
      <c r="S22" s="12"/>
      <c r="T22" s="18"/>
      <c r="U22" s="28"/>
      <c r="V22" s="19" t="s">
        <v>2176</v>
      </c>
      <c r="W22" s="12"/>
      <c r="X22" s="11"/>
      <c r="Y22" s="11"/>
      <c r="Z22" s="11"/>
      <c r="AA22" s="11"/>
      <c r="AB22" s="11"/>
    </row>
    <row r="23">
      <c r="A23" s="11"/>
      <c r="B23" s="12" t="s">
        <v>2181</v>
      </c>
      <c r="C23" s="12" t="s">
        <v>256</v>
      </c>
      <c r="D23" s="20">
        <f t="shared" si="4"/>
        <v>37.54</v>
      </c>
      <c r="E23" s="17">
        <f t="shared" si="5"/>
        <v>12.16</v>
      </c>
      <c r="F23" s="12">
        <v>27.0</v>
      </c>
      <c r="G23" s="12"/>
      <c r="H23" s="12"/>
      <c r="I23" s="12"/>
      <c r="J23" s="12"/>
      <c r="K23" s="12"/>
      <c r="L23" s="12">
        <v>21.0</v>
      </c>
      <c r="M23" s="12">
        <v>16.0</v>
      </c>
      <c r="N23" s="12"/>
      <c r="O23" s="12"/>
      <c r="P23" s="12"/>
      <c r="Q23" s="12"/>
      <c r="R23" s="12"/>
      <c r="S23" s="12"/>
      <c r="T23" s="18"/>
      <c r="U23" s="100"/>
      <c r="V23" s="19" t="s">
        <v>2182</v>
      </c>
      <c r="W23" s="12"/>
      <c r="X23" s="11"/>
      <c r="Y23" s="11"/>
      <c r="Z23" s="11"/>
      <c r="AA23" s="11"/>
      <c r="AB23" s="11"/>
    </row>
    <row r="24">
      <c r="A24" s="11"/>
      <c r="B24" s="12" t="s">
        <v>2183</v>
      </c>
      <c r="C24" s="12" t="s">
        <v>1874</v>
      </c>
      <c r="D24" s="20">
        <f t="shared" si="4"/>
        <v>42.82</v>
      </c>
      <c r="E24" s="17">
        <f t="shared" si="5"/>
        <v>27.41</v>
      </c>
      <c r="F24" s="12">
        <v>27.0</v>
      </c>
      <c r="G24" s="12"/>
      <c r="H24" s="12">
        <v>17.0</v>
      </c>
      <c r="I24" s="12"/>
      <c r="J24" s="12"/>
      <c r="K24" s="12">
        <v>18.0</v>
      </c>
      <c r="L24" s="12"/>
      <c r="M24" s="12"/>
      <c r="N24" s="12"/>
      <c r="O24" s="12"/>
      <c r="P24" s="12"/>
      <c r="Q24" s="12"/>
      <c r="R24" s="12"/>
      <c r="S24" s="12"/>
      <c r="T24" s="18"/>
      <c r="U24" s="100"/>
      <c r="V24" s="19" t="s">
        <v>2184</v>
      </c>
      <c r="W24" s="11"/>
      <c r="X24" s="11"/>
      <c r="Y24" s="11"/>
      <c r="Z24" s="11"/>
      <c r="AA24" s="11"/>
      <c r="AB24" s="11"/>
    </row>
    <row r="25">
      <c r="A25" s="11"/>
      <c r="B25" s="12" t="s">
        <v>2185</v>
      </c>
      <c r="C25" s="12" t="s">
        <v>1866</v>
      </c>
      <c r="D25" s="20">
        <f t="shared" si="4"/>
        <v>42.82</v>
      </c>
      <c r="E25" s="17">
        <f t="shared" si="5"/>
        <v>27.41</v>
      </c>
      <c r="F25" s="12">
        <v>27.0</v>
      </c>
      <c r="G25" s="12"/>
      <c r="H25" s="12">
        <v>17.0</v>
      </c>
      <c r="I25" s="12"/>
      <c r="J25" s="12"/>
      <c r="K25" s="12">
        <v>18.0</v>
      </c>
      <c r="L25" s="12"/>
      <c r="M25" s="12"/>
      <c r="N25" s="12"/>
      <c r="O25" s="12"/>
      <c r="P25" s="12"/>
      <c r="Q25" s="12"/>
      <c r="R25" s="12"/>
      <c r="S25" s="12"/>
      <c r="T25" s="18"/>
      <c r="U25" s="28"/>
      <c r="V25" s="19" t="s">
        <v>2186</v>
      </c>
      <c r="W25" s="11"/>
      <c r="X25" s="11"/>
      <c r="Y25" s="11"/>
      <c r="Z25" s="11"/>
      <c r="AA25" s="11"/>
      <c r="AB25" s="11"/>
    </row>
    <row r="26">
      <c r="A26" s="11"/>
      <c r="B26" s="24"/>
      <c r="C26" s="24"/>
      <c r="D26" s="20"/>
      <c r="E26" s="17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5"/>
      <c r="U26" s="23"/>
      <c r="V26" s="26"/>
      <c r="W26" s="27"/>
      <c r="X26" s="11"/>
      <c r="Y26" s="11"/>
      <c r="Z26" s="11"/>
      <c r="AA26" s="11"/>
      <c r="AB26" s="11"/>
    </row>
    <row r="27">
      <c r="A27" s="12" t="s">
        <v>2894</v>
      </c>
      <c r="B27" s="24" t="s">
        <v>529</v>
      </c>
      <c r="C27" s="24" t="s">
        <v>98</v>
      </c>
      <c r="D27" s="20">
        <f t="shared" ref="D27:D33" si="6">ROUND((F27*1)+(G27*0.48)+(H27*0.2)+(I27*0.34)+(J27*0.15)+(K27*0.69)+(L27*0.38)+(M27*0.16)+(N27*0.18)+(O27*0.2)+(P27*24)+(Q27*12)+(R27*12)+(S27*12), 2)</f>
        <v>44.76</v>
      </c>
      <c r="E27" s="17">
        <f t="shared" ref="E27:E33" si="7">ROUND((F27*0.05)+(G27*1)+(H27*1.48)+(I27*0.59)+(J27*0.59)+(K27*0.05)+(L27*0.05)+(M27*0.61)+(N27*0.61)+(O27*0.02)+(P27*32.1)+(Q27*8)+(R27*8)+(S27*8), 2)</f>
        <v>56.66</v>
      </c>
      <c r="F27" s="24">
        <v>18.0</v>
      </c>
      <c r="G27" s="24">
        <v>20.0</v>
      </c>
      <c r="H27" s="24"/>
      <c r="I27" s="24">
        <v>42.0</v>
      </c>
      <c r="J27" s="24"/>
      <c r="K27" s="24"/>
      <c r="L27" s="24"/>
      <c r="M27" s="24">
        <v>18.0</v>
      </c>
      <c r="N27" s="24"/>
      <c r="O27" s="24"/>
      <c r="P27" s="24"/>
      <c r="Q27" s="24"/>
      <c r="R27" s="24"/>
      <c r="S27" s="24"/>
      <c r="T27" s="25"/>
      <c r="U27" s="23"/>
      <c r="V27" s="26" t="s">
        <v>530</v>
      </c>
      <c r="W27" s="27"/>
      <c r="X27" s="11"/>
      <c r="Y27" s="11"/>
      <c r="Z27" s="11"/>
      <c r="AA27" s="11"/>
      <c r="AB27" s="11"/>
    </row>
    <row r="28">
      <c r="A28" s="11"/>
      <c r="B28" s="12" t="s">
        <v>531</v>
      </c>
      <c r="C28" s="12" t="s">
        <v>72</v>
      </c>
      <c r="D28" s="20">
        <f t="shared" si="6"/>
        <v>41.44</v>
      </c>
      <c r="E28" s="17">
        <f t="shared" si="7"/>
        <v>49.07</v>
      </c>
      <c r="F28" s="12">
        <v>18.0</v>
      </c>
      <c r="G28" s="12">
        <v>19.0</v>
      </c>
      <c r="H28" s="12"/>
      <c r="I28" s="12">
        <v>36.0</v>
      </c>
      <c r="J28" s="12"/>
      <c r="K28" s="12"/>
      <c r="L28" s="12"/>
      <c r="M28" s="12">
        <v>13.0</v>
      </c>
      <c r="N28" s="12"/>
      <c r="O28" s="12"/>
      <c r="P28" s="12"/>
      <c r="Q28" s="12"/>
      <c r="R28" s="12"/>
      <c r="S28" s="12"/>
      <c r="T28" s="18"/>
      <c r="U28" s="23"/>
      <c r="V28" s="19" t="s">
        <v>532</v>
      </c>
      <c r="W28" s="11"/>
      <c r="X28" s="11"/>
      <c r="Y28" s="11"/>
      <c r="Z28" s="11"/>
      <c r="AA28" s="11"/>
      <c r="AB28" s="11"/>
    </row>
    <row r="29">
      <c r="A29" s="11"/>
      <c r="B29" s="12" t="s">
        <v>536</v>
      </c>
      <c r="C29" s="12" t="s">
        <v>537</v>
      </c>
      <c r="D29" s="20">
        <f t="shared" si="6"/>
        <v>20.85</v>
      </c>
      <c r="E29" s="17">
        <f t="shared" si="7"/>
        <v>44.45</v>
      </c>
      <c r="F29" s="12"/>
      <c r="G29" s="12"/>
      <c r="H29" s="12"/>
      <c r="I29" s="12">
        <v>50.0</v>
      </c>
      <c r="J29" s="12">
        <v>15.0</v>
      </c>
      <c r="K29" s="12"/>
      <c r="L29" s="12"/>
      <c r="M29" s="12">
        <v>10.0</v>
      </c>
      <c r="N29" s="12"/>
      <c r="O29" s="12"/>
      <c r="P29" s="12"/>
      <c r="Q29" s="12"/>
      <c r="R29" s="12"/>
      <c r="S29" s="12"/>
      <c r="T29" s="18"/>
      <c r="U29" s="23"/>
      <c r="V29" s="19" t="s">
        <v>538</v>
      </c>
      <c r="W29" s="12"/>
      <c r="X29" s="11"/>
      <c r="Y29" s="11"/>
      <c r="Z29" s="11"/>
      <c r="AA29" s="11"/>
      <c r="AB29" s="11"/>
    </row>
    <row r="30">
      <c r="A30" s="11"/>
      <c r="B30" s="12" t="s">
        <v>533</v>
      </c>
      <c r="C30" s="12" t="s">
        <v>534</v>
      </c>
      <c r="D30" s="20">
        <f t="shared" si="6"/>
        <v>19.92</v>
      </c>
      <c r="E30" s="17">
        <f t="shared" si="7"/>
        <v>42.73</v>
      </c>
      <c r="F30" s="12"/>
      <c r="G30" s="12">
        <v>23.0</v>
      </c>
      <c r="H30" s="12"/>
      <c r="I30" s="12">
        <v>20.0</v>
      </c>
      <c r="J30" s="12"/>
      <c r="K30" s="12"/>
      <c r="L30" s="12"/>
      <c r="M30" s="12">
        <v>13.0</v>
      </c>
      <c r="N30" s="12"/>
      <c r="O30" s="12"/>
      <c r="P30" s="12"/>
      <c r="Q30" s="12"/>
      <c r="R30" s="12"/>
      <c r="S30" s="12"/>
      <c r="T30" s="18"/>
      <c r="U30" s="28"/>
      <c r="V30" s="19" t="s">
        <v>535</v>
      </c>
      <c r="W30" s="11"/>
      <c r="X30" s="11"/>
      <c r="Y30" s="11"/>
      <c r="Z30" s="11"/>
      <c r="AA30" s="11"/>
      <c r="AB30" s="11"/>
    </row>
    <row r="31">
      <c r="A31" s="11"/>
      <c r="B31" s="24" t="s">
        <v>539</v>
      </c>
      <c r="C31" s="24" t="s">
        <v>436</v>
      </c>
      <c r="D31" s="20">
        <f t="shared" si="6"/>
        <v>35.54</v>
      </c>
      <c r="E31" s="17">
        <f t="shared" si="7"/>
        <v>41.26</v>
      </c>
      <c r="F31" s="24">
        <v>18.0</v>
      </c>
      <c r="G31" s="24"/>
      <c r="H31" s="24"/>
      <c r="I31" s="24">
        <v>38.0</v>
      </c>
      <c r="J31" s="24">
        <v>18.0</v>
      </c>
      <c r="K31" s="24"/>
      <c r="L31" s="24"/>
      <c r="M31" s="24">
        <v>12.0</v>
      </c>
      <c r="N31" s="24"/>
      <c r="O31" s="24"/>
      <c r="P31" s="24"/>
      <c r="Q31" s="24"/>
      <c r="R31" s="24"/>
      <c r="S31" s="24"/>
      <c r="T31" s="25"/>
      <c r="U31" s="23"/>
      <c r="V31" s="26" t="s">
        <v>540</v>
      </c>
      <c r="W31" s="27"/>
      <c r="X31" s="11"/>
      <c r="Y31" s="11"/>
      <c r="Z31" s="11"/>
      <c r="AA31" s="11"/>
      <c r="AB31" s="11"/>
    </row>
    <row r="32">
      <c r="A32" s="11"/>
      <c r="B32" s="12" t="s">
        <v>546</v>
      </c>
      <c r="C32" s="12" t="s">
        <v>321</v>
      </c>
      <c r="D32" s="20">
        <f t="shared" si="6"/>
        <v>35.06</v>
      </c>
      <c r="E32" s="17">
        <f t="shared" si="7"/>
        <v>38.71</v>
      </c>
      <c r="F32" s="12">
        <v>19.0</v>
      </c>
      <c r="G32" s="12"/>
      <c r="H32" s="12"/>
      <c r="I32" s="12">
        <v>34.0</v>
      </c>
      <c r="J32" s="12">
        <v>30.0</v>
      </c>
      <c r="K32" s="12"/>
      <c r="L32" s="12"/>
      <c r="M32" s="12"/>
      <c r="N32" s="12"/>
      <c r="O32" s="12"/>
      <c r="P32" s="12"/>
      <c r="Q32" s="12"/>
      <c r="R32" s="12"/>
      <c r="S32" s="12"/>
      <c r="T32" s="18"/>
      <c r="U32" s="23"/>
      <c r="V32" s="19" t="s">
        <v>549</v>
      </c>
      <c r="W32" s="12"/>
      <c r="X32" s="11"/>
      <c r="Y32" s="11"/>
      <c r="Z32" s="11"/>
      <c r="AA32" s="11"/>
      <c r="AB32" s="11"/>
    </row>
    <row r="33">
      <c r="A33" s="11"/>
      <c r="B33" s="12" t="s">
        <v>541</v>
      </c>
      <c r="C33" s="12" t="s">
        <v>542</v>
      </c>
      <c r="D33" s="20">
        <f t="shared" si="6"/>
        <v>35.69</v>
      </c>
      <c r="E33" s="17">
        <f t="shared" si="7"/>
        <v>36.14</v>
      </c>
      <c r="F33" s="12">
        <v>21.0</v>
      </c>
      <c r="G33" s="12"/>
      <c r="H33" s="12"/>
      <c r="I33" s="12">
        <v>30.0</v>
      </c>
      <c r="J33" s="12">
        <v>15.0</v>
      </c>
      <c r="K33" s="12"/>
      <c r="L33" s="12"/>
      <c r="M33" s="12">
        <v>14.0</v>
      </c>
      <c r="N33" s="12"/>
      <c r="O33" s="12"/>
      <c r="P33" s="12"/>
      <c r="Q33" s="12"/>
      <c r="R33" s="12"/>
      <c r="S33" s="12"/>
      <c r="T33" s="18"/>
      <c r="U33" s="28"/>
      <c r="V33" s="19" t="s">
        <v>543</v>
      </c>
      <c r="W33" s="11"/>
      <c r="X33" s="11"/>
      <c r="Y33" s="11"/>
      <c r="Z33" s="11"/>
      <c r="AA33" s="11"/>
      <c r="AB33" s="11"/>
    </row>
    <row r="34">
      <c r="A34" s="2" t="s">
        <v>116</v>
      </c>
      <c r="B34" s="11"/>
      <c r="C34" s="11"/>
      <c r="D34" s="20"/>
      <c r="E34" s="17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3"/>
      <c r="U34" s="13"/>
      <c r="V34" s="26"/>
      <c r="W34" s="11"/>
      <c r="X34" s="11"/>
      <c r="Y34" s="11"/>
      <c r="Z34" s="11"/>
      <c r="AA34" s="11"/>
    </row>
    <row r="35">
      <c r="A35" s="21" t="s">
        <v>43</v>
      </c>
      <c r="B35" s="12" t="s">
        <v>2911</v>
      </c>
      <c r="C35" s="12" t="s">
        <v>45</v>
      </c>
      <c r="D35" s="20">
        <f t="shared" ref="D35:D43" si="8">ROUND((F35*1)+(G35*0.48)+(H35*0.2)+(I35*0.34)+(J35*0.15)+(K35*0.69)+(L35*0.38)+(M35*0.16)+(N35*0.18)+(O35*0.2)+(P35*24)+(Q35*12)+(R35*12)+(S35*12), 2)</f>
        <v>75.36</v>
      </c>
      <c r="E35" s="17">
        <f t="shared" ref="E35:E37" si="9">ROUND((F35*0.05)+(G35*1)+(H35*1.48)+(I35*0.59)+(J35*0.59)+(K35*0.05)+(L35*0.05)+(M35*0.61)+(N35*0.61)+(O35*0.02)+(P35*32.1)+(Q35*8)+(R35*8)+(S35*8), 2)</f>
        <v>76.55</v>
      </c>
      <c r="F35" s="12">
        <v>33.0</v>
      </c>
      <c r="G35" s="12">
        <v>17.0</v>
      </c>
      <c r="H35" s="12">
        <v>28.0</v>
      </c>
      <c r="I35" s="12"/>
      <c r="J35" s="12"/>
      <c r="K35" s="12"/>
      <c r="L35" s="12"/>
      <c r="M35" s="12"/>
      <c r="N35" s="12"/>
      <c r="O35" s="12">
        <v>23.0</v>
      </c>
      <c r="P35" s="12"/>
      <c r="Q35" s="12">
        <v>1.0</v>
      </c>
      <c r="R35" s="12">
        <v>1.0</v>
      </c>
      <c r="S35" s="12"/>
      <c r="T35" s="18" t="s">
        <v>121</v>
      </c>
      <c r="U35" s="18"/>
      <c r="V35" s="19" t="s">
        <v>2925</v>
      </c>
      <c r="W35" s="11"/>
      <c r="X35" s="11"/>
      <c r="Y35" s="11"/>
      <c r="Z35" s="11"/>
      <c r="AA35" s="11"/>
    </row>
    <row r="36">
      <c r="A36" s="21" t="s">
        <v>46</v>
      </c>
      <c r="B36" s="12" t="s">
        <v>590</v>
      </c>
      <c r="C36" s="12" t="s">
        <v>146</v>
      </c>
      <c r="D36" s="20">
        <f t="shared" si="8"/>
        <v>75.28</v>
      </c>
      <c r="E36" s="17">
        <f t="shared" si="9"/>
        <v>67.03</v>
      </c>
      <c r="F36" s="12">
        <v>25.0</v>
      </c>
      <c r="G36" s="12">
        <v>25.0</v>
      </c>
      <c r="H36" s="12"/>
      <c r="I36" s="12">
        <v>42.0</v>
      </c>
      <c r="J36" s="12"/>
      <c r="K36" s="12"/>
      <c r="L36" s="12"/>
      <c r="M36" s="12"/>
      <c r="N36" s="12"/>
      <c r="O36" s="12"/>
      <c r="P36" s="12"/>
      <c r="Q36" s="12"/>
      <c r="R36" s="12">
        <v>2.0</v>
      </c>
      <c r="S36" s="12"/>
      <c r="T36" s="18" t="s">
        <v>171</v>
      </c>
      <c r="U36" s="18" t="s">
        <v>76</v>
      </c>
      <c r="V36" s="19" t="s">
        <v>591</v>
      </c>
      <c r="W36" s="11"/>
      <c r="X36" s="11"/>
      <c r="Y36" s="11"/>
      <c r="Z36" s="11"/>
      <c r="AA36" s="11"/>
      <c r="AB36" s="11"/>
    </row>
    <row r="37">
      <c r="A37" s="21"/>
      <c r="B37" s="12" t="s">
        <v>2932</v>
      </c>
      <c r="C37" s="12" t="s">
        <v>442</v>
      </c>
      <c r="D37" s="20">
        <f t="shared" si="8"/>
        <v>63.28</v>
      </c>
      <c r="E37" s="17">
        <f t="shared" si="9"/>
        <v>60.71</v>
      </c>
      <c r="F37" s="12">
        <v>33.0</v>
      </c>
      <c r="G37" s="12">
        <v>39.0</v>
      </c>
      <c r="H37" s="12"/>
      <c r="I37" s="12">
        <v>34.0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8"/>
      <c r="U37" s="18"/>
      <c r="V37" s="19" t="s">
        <v>2936</v>
      </c>
      <c r="W37" s="11"/>
      <c r="X37" s="11"/>
      <c r="Y37" s="11"/>
      <c r="Z37" s="11"/>
      <c r="AA37" s="11"/>
      <c r="AB37" s="11"/>
    </row>
    <row r="38">
      <c r="A38" s="21" t="s">
        <v>46</v>
      </c>
      <c r="B38" s="12" t="s">
        <v>563</v>
      </c>
      <c r="C38" s="12" t="s">
        <v>564</v>
      </c>
      <c r="D38" s="20">
        <f t="shared" si="8"/>
        <v>63.12</v>
      </c>
      <c r="E38" s="17" t="s">
        <v>2941</v>
      </c>
      <c r="F38" s="12">
        <v>13.0</v>
      </c>
      <c r="G38" s="12">
        <v>25.0</v>
      </c>
      <c r="H38" s="12"/>
      <c r="I38" s="12">
        <v>34.0</v>
      </c>
      <c r="J38" s="12"/>
      <c r="K38" s="12"/>
      <c r="L38" s="12"/>
      <c r="M38" s="12">
        <v>16.0</v>
      </c>
      <c r="N38" s="12"/>
      <c r="O38" s="12"/>
      <c r="P38" s="12"/>
      <c r="Q38" s="12">
        <v>1.0</v>
      </c>
      <c r="R38" s="12"/>
      <c r="S38" s="12">
        <v>1.0</v>
      </c>
      <c r="T38" s="18" t="s">
        <v>566</v>
      </c>
      <c r="U38" s="18" t="s">
        <v>67</v>
      </c>
      <c r="V38" s="19" t="s">
        <v>567</v>
      </c>
      <c r="W38" s="11"/>
      <c r="X38" s="11"/>
      <c r="Y38" s="11"/>
      <c r="Z38" s="11"/>
      <c r="AA38" s="11"/>
    </row>
    <row r="39">
      <c r="A39" s="21"/>
      <c r="B39" s="12" t="s">
        <v>585</v>
      </c>
      <c r="C39" s="12" t="s">
        <v>207</v>
      </c>
      <c r="D39" s="20">
        <f t="shared" si="8"/>
        <v>61.93</v>
      </c>
      <c r="E39" s="17">
        <f t="shared" ref="E39:E43" si="10">ROUND((F39*0.05)+(G39*1)+(H39*1.48)+(I39*0.59)+(J39*0.59)+(K39*0.05)+(L39*0.05)+(M39*0.61)+(N39*0.61)+(O39*0.02)+(P39*32.1)+(Q39*8)+(R39*8)+(S39*8), 2)</f>
        <v>56.6</v>
      </c>
      <c r="F39" s="12">
        <v>24.0</v>
      </c>
      <c r="G39" s="12"/>
      <c r="H39" s="12"/>
      <c r="I39" s="12">
        <v>20.0</v>
      </c>
      <c r="J39" s="12">
        <v>23.0</v>
      </c>
      <c r="K39" s="12"/>
      <c r="L39" s="12"/>
      <c r="M39" s="12">
        <v>23.0</v>
      </c>
      <c r="N39" s="12"/>
      <c r="O39" s="12"/>
      <c r="P39" s="12"/>
      <c r="Q39" s="12">
        <v>2.0</v>
      </c>
      <c r="R39" s="12"/>
      <c r="S39" s="12"/>
      <c r="T39" s="18" t="s">
        <v>586</v>
      </c>
      <c r="U39" s="18"/>
      <c r="V39" s="19" t="s">
        <v>587</v>
      </c>
      <c r="W39" s="11"/>
      <c r="X39" s="11"/>
      <c r="Y39" s="11"/>
      <c r="Z39" s="11"/>
      <c r="AA39" s="11"/>
      <c r="AB39" s="11"/>
    </row>
    <row r="40">
      <c r="A40" s="21"/>
      <c r="B40" s="12" t="s">
        <v>592</v>
      </c>
      <c r="C40" s="12" t="s">
        <v>342</v>
      </c>
      <c r="D40" s="20">
        <f t="shared" si="8"/>
        <v>47.75</v>
      </c>
      <c r="E40" s="17">
        <f t="shared" si="10"/>
        <v>51.64</v>
      </c>
      <c r="F40" s="12">
        <v>25.0</v>
      </c>
      <c r="G40" s="12"/>
      <c r="H40" s="12"/>
      <c r="I40" s="12">
        <v>52.0</v>
      </c>
      <c r="J40" s="12">
        <v>21.0</v>
      </c>
      <c r="K40" s="12"/>
      <c r="L40" s="12"/>
      <c r="M40" s="12">
        <v>12.0</v>
      </c>
      <c r="N40" s="12"/>
      <c r="O40" s="12"/>
      <c r="P40" s="12"/>
      <c r="Q40" s="12"/>
      <c r="R40" s="12"/>
      <c r="S40" s="12"/>
      <c r="T40" s="18"/>
      <c r="U40" s="18"/>
      <c r="V40" s="19" t="s">
        <v>593</v>
      </c>
      <c r="W40" s="11"/>
      <c r="X40" s="11"/>
      <c r="Y40" s="11"/>
      <c r="Z40" s="11"/>
      <c r="AA40" s="11"/>
      <c r="AB40" s="11"/>
    </row>
    <row r="41">
      <c r="A41" s="20"/>
      <c r="B41" s="12" t="s">
        <v>576</v>
      </c>
      <c r="C41" s="12" t="s">
        <v>577</v>
      </c>
      <c r="D41" s="20">
        <f t="shared" si="8"/>
        <v>35.8</v>
      </c>
      <c r="E41" s="17">
        <f t="shared" si="10"/>
        <v>70.45</v>
      </c>
      <c r="F41" s="12"/>
      <c r="G41" s="12">
        <v>20.0</v>
      </c>
      <c r="H41" s="12"/>
      <c r="I41" s="12">
        <v>70.0</v>
      </c>
      <c r="J41" s="12"/>
      <c r="K41" s="12"/>
      <c r="L41" s="12"/>
      <c r="M41" s="12">
        <v>15.0</v>
      </c>
      <c r="N41" s="12"/>
      <c r="O41" s="12"/>
      <c r="P41" s="12"/>
      <c r="Q41" s="12"/>
      <c r="R41" s="12"/>
      <c r="S41" s="12"/>
      <c r="T41" s="18"/>
      <c r="U41" s="18"/>
      <c r="V41" s="19" t="s">
        <v>578</v>
      </c>
      <c r="W41" s="11"/>
      <c r="X41" s="11"/>
      <c r="Y41" s="11"/>
      <c r="Z41" s="11"/>
      <c r="AA41" s="11"/>
    </row>
    <row r="42">
      <c r="A42" s="11"/>
      <c r="B42" s="12" t="s">
        <v>581</v>
      </c>
      <c r="C42" s="12" t="s">
        <v>582</v>
      </c>
      <c r="D42" s="20">
        <f t="shared" si="8"/>
        <v>35.8</v>
      </c>
      <c r="E42" s="17">
        <f t="shared" si="10"/>
        <v>70.45</v>
      </c>
      <c r="F42" s="12"/>
      <c r="G42" s="12">
        <v>20.0</v>
      </c>
      <c r="H42" s="12"/>
      <c r="I42" s="12">
        <v>70.0</v>
      </c>
      <c r="J42" s="12"/>
      <c r="K42" s="12"/>
      <c r="L42" s="12"/>
      <c r="M42" s="12">
        <v>15.0</v>
      </c>
      <c r="N42" s="12"/>
      <c r="O42" s="12"/>
      <c r="P42" s="12"/>
      <c r="Q42" s="12"/>
      <c r="R42" s="12"/>
      <c r="S42" s="12"/>
      <c r="T42" s="18"/>
      <c r="U42" s="18"/>
      <c r="V42" s="19" t="s">
        <v>583</v>
      </c>
      <c r="W42" s="11"/>
      <c r="X42" s="11"/>
      <c r="Y42" s="11"/>
      <c r="Z42" s="11"/>
      <c r="AA42" s="11"/>
      <c r="AB42" s="11"/>
    </row>
    <row r="43">
      <c r="A43" s="21"/>
      <c r="B43" s="12" t="s">
        <v>569</v>
      </c>
      <c r="C43" s="12" t="s">
        <v>570</v>
      </c>
      <c r="D43" s="20">
        <f t="shared" si="8"/>
        <v>32.84</v>
      </c>
      <c r="E43" s="17">
        <f t="shared" si="10"/>
        <v>69.14</v>
      </c>
      <c r="F43" s="12"/>
      <c r="G43" s="12">
        <v>25.0</v>
      </c>
      <c r="H43" s="12"/>
      <c r="I43" s="12">
        <v>50.0</v>
      </c>
      <c r="J43" s="12"/>
      <c r="K43" s="12"/>
      <c r="L43" s="12"/>
      <c r="M43" s="12">
        <v>24.0</v>
      </c>
      <c r="N43" s="12"/>
      <c r="O43" s="12"/>
      <c r="P43" s="12"/>
      <c r="Q43" s="12"/>
      <c r="R43" s="12"/>
      <c r="S43" s="12"/>
      <c r="T43" s="18"/>
      <c r="U43" s="18"/>
      <c r="V43" s="19" t="s">
        <v>571</v>
      </c>
      <c r="W43" s="11"/>
      <c r="X43" s="11"/>
      <c r="Y43" s="11"/>
      <c r="Z43" s="11"/>
      <c r="AA43" s="11"/>
      <c r="AB43" s="11"/>
    </row>
    <row r="44">
      <c r="A44" s="2" t="s">
        <v>144</v>
      </c>
      <c r="B44" s="11"/>
      <c r="C44" s="11"/>
      <c r="D44" s="20"/>
      <c r="E44" s="17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3"/>
      <c r="U44" s="13"/>
      <c r="V44" s="22"/>
      <c r="W44" s="11"/>
      <c r="X44" s="11"/>
      <c r="Y44" s="11"/>
      <c r="Z44" s="11"/>
      <c r="AA44" s="11"/>
    </row>
    <row r="45">
      <c r="A45" s="12" t="s">
        <v>2855</v>
      </c>
      <c r="B45" s="151" t="s">
        <v>2216</v>
      </c>
      <c r="C45" s="151" t="s">
        <v>1146</v>
      </c>
      <c r="D45" s="20">
        <f t="shared" ref="D45:D47" si="11">ROUND((F45*1)+(G45*0.48)+(H45*0.2)+(I45*0.34)+(J45*0.15)+(K45*0.69)+(L45*0.38)+(M45*0.16)+(N45*0.18)+(O45*0.2)+(P45*24)+(Q45*12)+(R45*12)+(S45*12), 2)</f>
        <v>51.87</v>
      </c>
      <c r="E45" s="17">
        <f t="shared" ref="E45:E47" si="12">ROUND((F45*0.05)+(G45*1)+(H45*1.48)+(I45*0.59)+(J45*0.59)+(K45*0.05)+(L45*0.05)+(M45*0.61)+(N45*0.61)+(O45*0.02)+(P45*32.1)+(Q45*8)+(R45*8)+(S45*8), 2)</f>
        <v>2.95</v>
      </c>
      <c r="F45" s="154">
        <v>36.0</v>
      </c>
      <c r="G45" s="103"/>
      <c r="H45" s="103"/>
      <c r="I45" s="154"/>
      <c r="J45" s="103"/>
      <c r="K45" s="155">
        <v>23.0</v>
      </c>
      <c r="L45" s="103"/>
      <c r="M45" s="103"/>
      <c r="N45" s="103"/>
      <c r="O45" s="103"/>
      <c r="P45" s="103"/>
      <c r="Q45" s="103"/>
      <c r="R45" s="103"/>
      <c r="S45" s="103"/>
      <c r="T45" s="103"/>
      <c r="U45" s="156"/>
      <c r="V45" s="157" t="s">
        <v>2218</v>
      </c>
      <c r="W45" s="103"/>
      <c r="X45" s="156"/>
      <c r="Y45" s="156"/>
      <c r="Z45" s="156"/>
      <c r="AA45" s="156"/>
      <c r="AB45" s="156"/>
      <c r="AC45" s="156"/>
    </row>
    <row r="46">
      <c r="A46" s="12"/>
      <c r="B46" s="12" t="s">
        <v>614</v>
      </c>
      <c r="C46" s="12" t="s">
        <v>164</v>
      </c>
      <c r="D46" s="20">
        <f t="shared" si="11"/>
        <v>46.57</v>
      </c>
      <c r="E46" s="17">
        <f t="shared" si="12"/>
        <v>35.36</v>
      </c>
      <c r="F46" s="12">
        <v>27.0</v>
      </c>
      <c r="G46" s="12"/>
      <c r="H46" s="12"/>
      <c r="I46" s="12">
        <v>38.0</v>
      </c>
      <c r="J46" s="12">
        <v>19.0</v>
      </c>
      <c r="K46" s="12"/>
      <c r="L46" s="12"/>
      <c r="M46" s="12"/>
      <c r="N46" s="12"/>
      <c r="O46" s="12">
        <v>19.0</v>
      </c>
      <c r="P46" s="12"/>
      <c r="Q46" s="12"/>
      <c r="R46" s="12"/>
      <c r="S46" s="12"/>
      <c r="T46" s="18"/>
      <c r="U46" s="28"/>
      <c r="V46" s="19" t="s">
        <v>616</v>
      </c>
      <c r="W46" s="11"/>
      <c r="X46" s="11"/>
      <c r="Y46" s="11"/>
      <c r="Z46" s="11"/>
      <c r="AA46" s="11"/>
      <c r="AB46" s="11"/>
    </row>
    <row r="47">
      <c r="A47" s="12"/>
      <c r="B47" s="16" t="s">
        <v>2221</v>
      </c>
      <c r="C47" s="12" t="s">
        <v>1317</v>
      </c>
      <c r="D47" s="20">
        <f t="shared" si="11"/>
        <v>35</v>
      </c>
      <c r="E47" s="17">
        <f t="shared" si="12"/>
        <v>1.75</v>
      </c>
      <c r="F47" s="12">
        <v>35.0</v>
      </c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8"/>
      <c r="U47" s="28" t="s">
        <v>2961</v>
      </c>
      <c r="V47" s="19" t="s">
        <v>2222</v>
      </c>
      <c r="W47" s="12"/>
      <c r="X47" s="11"/>
      <c r="Y47" s="11"/>
      <c r="Z47" s="11"/>
      <c r="AA47" s="11"/>
      <c r="AB47" s="11"/>
    </row>
    <row r="48">
      <c r="A48" s="11"/>
      <c r="B48" s="16"/>
      <c r="C48" s="12"/>
      <c r="D48" s="20"/>
      <c r="E48" s="17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8"/>
      <c r="U48" s="23"/>
      <c r="V48" s="38"/>
      <c r="W48" s="12"/>
      <c r="X48" s="11"/>
      <c r="Y48" s="11"/>
      <c r="Z48" s="11"/>
      <c r="AA48" s="11"/>
      <c r="AB48" s="11"/>
    </row>
    <row r="49">
      <c r="A49" s="12" t="s">
        <v>2894</v>
      </c>
      <c r="B49" s="12" t="s">
        <v>604</v>
      </c>
      <c r="C49" s="12" t="s">
        <v>98</v>
      </c>
      <c r="D49" s="20">
        <f t="shared" ref="D49:D55" si="13">ROUND((F49*1)+(G49*0.48)+(H49*0.2)+(I49*0.34)+(J49*0.15)+(K49*0.69)+(L49*0.38)+(M49*0.16)+(N49*0.18)+(O49*0.2)+(P49*24)+(Q49*12)+(R49*12)+(S49*12), 2)</f>
        <v>49.36</v>
      </c>
      <c r="E49" s="17">
        <f t="shared" ref="E49:E55" si="14">ROUND((F49*0.05)+(G49*1)+(H49*1.48)+(I49*0.59)+(J49*0.59)+(K49*0.05)+(L49*0.05)+(M49*0.61)+(N49*0.61)+(O49*0.02)+(P49*32.1)+(Q49*8)+(R49*8)+(S49*8), 2)</f>
        <v>52.42</v>
      </c>
      <c r="F49" s="12">
        <v>22.0</v>
      </c>
      <c r="G49" s="12">
        <v>23.0</v>
      </c>
      <c r="H49" s="12"/>
      <c r="I49" s="12">
        <v>48.0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8"/>
      <c r="U49" s="23"/>
      <c r="V49" s="19" t="s">
        <v>605</v>
      </c>
      <c r="W49" s="11"/>
      <c r="X49" s="11"/>
      <c r="Y49" s="11"/>
      <c r="Z49" s="11"/>
      <c r="AA49" s="11"/>
      <c r="AB49" s="11"/>
    </row>
    <row r="50">
      <c r="A50" s="12"/>
      <c r="B50" s="16" t="s">
        <v>595</v>
      </c>
      <c r="C50" s="12" t="s">
        <v>28</v>
      </c>
      <c r="D50" s="20">
        <f t="shared" si="13"/>
        <v>33.13</v>
      </c>
      <c r="E50" s="17">
        <f t="shared" si="14"/>
        <v>52.25</v>
      </c>
      <c r="F50" s="12"/>
      <c r="G50" s="12"/>
      <c r="H50" s="12"/>
      <c r="I50" s="12">
        <v>52.0</v>
      </c>
      <c r="J50" s="12">
        <v>23.0</v>
      </c>
      <c r="K50" s="12"/>
      <c r="L50" s="12"/>
      <c r="M50" s="12"/>
      <c r="N50" s="12"/>
      <c r="O50" s="12"/>
      <c r="P50" s="12"/>
      <c r="Q50" s="12">
        <v>1.0</v>
      </c>
      <c r="R50" s="12"/>
      <c r="S50" s="12"/>
      <c r="T50" s="18" t="s">
        <v>555</v>
      </c>
      <c r="U50" s="23"/>
      <c r="V50" s="19" t="s">
        <v>597</v>
      </c>
      <c r="W50" s="12"/>
      <c r="X50" s="11"/>
      <c r="Y50" s="11"/>
      <c r="Z50" s="11"/>
      <c r="AA50" s="11"/>
      <c r="AB50" s="11"/>
    </row>
    <row r="51">
      <c r="A51" s="11"/>
      <c r="B51" s="16" t="s">
        <v>598</v>
      </c>
      <c r="C51" s="12" t="s">
        <v>564</v>
      </c>
      <c r="D51" s="20">
        <f t="shared" si="13"/>
        <v>37.16</v>
      </c>
      <c r="E51" s="17">
        <f t="shared" si="14"/>
        <v>47.36</v>
      </c>
      <c r="F51" s="12">
        <v>15.0</v>
      </c>
      <c r="G51" s="12">
        <v>15.0</v>
      </c>
      <c r="H51" s="12"/>
      <c r="I51" s="12">
        <v>36.0</v>
      </c>
      <c r="J51" s="12"/>
      <c r="K51" s="12"/>
      <c r="L51" s="12"/>
      <c r="M51" s="12">
        <v>17.0</v>
      </c>
      <c r="N51" s="12"/>
      <c r="O51" s="12"/>
      <c r="P51" s="12"/>
      <c r="Q51" s="12"/>
      <c r="R51" s="12"/>
      <c r="S51" s="12"/>
      <c r="T51" s="18"/>
      <c r="U51" s="23"/>
      <c r="V51" s="19" t="s">
        <v>599</v>
      </c>
      <c r="W51" s="12"/>
      <c r="X51" s="11"/>
      <c r="Y51" s="11"/>
      <c r="Z51" s="11"/>
      <c r="AA51" s="11"/>
      <c r="AB51" s="11"/>
    </row>
    <row r="52">
      <c r="A52" s="11"/>
      <c r="B52" s="12" t="s">
        <v>600</v>
      </c>
      <c r="C52" s="12" t="s">
        <v>96</v>
      </c>
      <c r="D52" s="20">
        <f t="shared" si="13"/>
        <v>20.88</v>
      </c>
      <c r="E52" s="17">
        <f t="shared" si="14"/>
        <v>44.73</v>
      </c>
      <c r="F52" s="12"/>
      <c r="G52" s="12">
        <v>25.0</v>
      </c>
      <c r="H52" s="12"/>
      <c r="I52" s="12">
        <v>20.0</v>
      </c>
      <c r="J52" s="12"/>
      <c r="K52" s="12"/>
      <c r="L52" s="12"/>
      <c r="M52" s="12">
        <v>13.0</v>
      </c>
      <c r="N52" s="12"/>
      <c r="O52" s="12"/>
      <c r="P52" s="12"/>
      <c r="Q52" s="12"/>
      <c r="R52" s="12"/>
      <c r="S52" s="12"/>
      <c r="T52" s="18"/>
      <c r="U52" s="23"/>
      <c r="V52" s="19" t="s">
        <v>601</v>
      </c>
      <c r="W52" s="11"/>
      <c r="X52" s="11"/>
      <c r="Y52" s="11"/>
      <c r="Z52" s="11"/>
      <c r="AA52" s="11"/>
      <c r="AB52" s="11"/>
    </row>
    <row r="53">
      <c r="A53" s="11"/>
      <c r="B53" s="12" t="s">
        <v>611</v>
      </c>
      <c r="C53" s="12" t="s">
        <v>612</v>
      </c>
      <c r="D53" s="20">
        <f t="shared" si="13"/>
        <v>21.48</v>
      </c>
      <c r="E53" s="17">
        <f t="shared" si="14"/>
        <v>42.27</v>
      </c>
      <c r="F53" s="12"/>
      <c r="G53" s="12">
        <v>12.0</v>
      </c>
      <c r="H53" s="12"/>
      <c r="I53" s="12">
        <v>42.0</v>
      </c>
      <c r="J53" s="12"/>
      <c r="K53" s="12"/>
      <c r="L53" s="12"/>
      <c r="M53" s="12">
        <v>9.0</v>
      </c>
      <c r="N53" s="12"/>
      <c r="O53" s="12"/>
      <c r="P53" s="12"/>
      <c r="Q53" s="12"/>
      <c r="R53" s="12"/>
      <c r="S53" s="12"/>
      <c r="T53" s="18"/>
      <c r="U53" s="23"/>
      <c r="V53" s="19" t="s">
        <v>613</v>
      </c>
      <c r="W53" s="11"/>
      <c r="X53" s="11"/>
      <c r="Y53" s="11"/>
      <c r="Z53" s="11"/>
      <c r="AA53" s="11"/>
      <c r="AB53" s="11"/>
    </row>
    <row r="54">
      <c r="A54" s="11"/>
      <c r="B54" s="16" t="s">
        <v>608</v>
      </c>
      <c r="C54" s="12" t="s">
        <v>609</v>
      </c>
      <c r="D54" s="20">
        <f t="shared" si="13"/>
        <v>37.48</v>
      </c>
      <c r="E54" s="17">
        <f t="shared" si="14"/>
        <v>40.01</v>
      </c>
      <c r="F54" s="12">
        <v>19.0</v>
      </c>
      <c r="G54" s="12">
        <v>14.0</v>
      </c>
      <c r="H54" s="12"/>
      <c r="I54" s="12">
        <v>28.0</v>
      </c>
      <c r="J54" s="12"/>
      <c r="K54" s="12"/>
      <c r="L54" s="12"/>
      <c r="M54" s="12">
        <v>14.0</v>
      </c>
      <c r="N54" s="12"/>
      <c r="O54" s="12"/>
      <c r="P54" s="12"/>
      <c r="Q54" s="12"/>
      <c r="R54" s="12"/>
      <c r="S54" s="12"/>
      <c r="T54" s="18"/>
      <c r="U54" s="23"/>
      <c r="V54" s="19" t="s">
        <v>610</v>
      </c>
      <c r="W54" s="12"/>
      <c r="X54" s="11"/>
      <c r="Y54" s="11"/>
      <c r="Z54" s="11"/>
      <c r="AA54" s="11"/>
      <c r="AB54" s="11"/>
    </row>
    <row r="55">
      <c r="A55" s="29"/>
      <c r="B55" s="16" t="s">
        <v>606</v>
      </c>
      <c r="C55" s="16" t="s">
        <v>88</v>
      </c>
      <c r="D55" s="20">
        <f t="shared" si="13"/>
        <v>30.46</v>
      </c>
      <c r="E55" s="17">
        <f t="shared" si="14"/>
        <v>38.83</v>
      </c>
      <c r="F55" s="12">
        <v>15.0</v>
      </c>
      <c r="G55" s="12"/>
      <c r="H55" s="12"/>
      <c r="I55" s="12">
        <v>30.0</v>
      </c>
      <c r="J55" s="12">
        <v>18.0</v>
      </c>
      <c r="K55" s="12"/>
      <c r="L55" s="12"/>
      <c r="M55" s="12">
        <v>16.0</v>
      </c>
      <c r="N55" s="12"/>
      <c r="O55" s="12"/>
      <c r="P55" s="12"/>
      <c r="Q55" s="12"/>
      <c r="R55" s="12"/>
      <c r="S55" s="12"/>
      <c r="T55" s="18"/>
      <c r="U55" s="18"/>
      <c r="V55" s="19" t="s">
        <v>607</v>
      </c>
      <c r="W55" s="11"/>
      <c r="X55" s="11"/>
      <c r="Y55" s="11"/>
      <c r="Z55" s="11"/>
      <c r="AA55" s="11"/>
      <c r="AB55" s="29"/>
      <c r="AC55" s="29"/>
    </row>
    <row r="56">
      <c r="A56" s="2" t="s">
        <v>167</v>
      </c>
      <c r="B56" s="11"/>
      <c r="C56" s="11"/>
      <c r="D56" s="20"/>
      <c r="E56" s="17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3"/>
      <c r="U56" s="23"/>
      <c r="V56" s="22"/>
      <c r="W56" s="11"/>
      <c r="X56" s="11"/>
      <c r="Y56" s="11"/>
      <c r="Z56" s="11"/>
      <c r="AA56" s="11"/>
    </row>
    <row r="57">
      <c r="A57" s="21" t="s">
        <v>46</v>
      </c>
      <c r="B57" s="30" t="s">
        <v>637</v>
      </c>
      <c r="C57" s="12" t="s">
        <v>442</v>
      </c>
      <c r="D57" s="20">
        <f t="shared" ref="D57:D65" si="15">ROUND((F57*1)+(G57*0.48)+(H57*0.2)+(I57*0.34)+(J57*0.15)+(K57*0.69)+(L57*0.38)+(M57*0.16)+(N57*0.18)+(O57*0.2)+(P57*24)+(Q57*12)+(R57*12)+(S57*12), 2)</f>
        <v>104.48</v>
      </c>
      <c r="E57" s="17" t="s">
        <v>2965</v>
      </c>
      <c r="F57" s="12">
        <v>36.0</v>
      </c>
      <c r="G57" s="12">
        <v>28.0</v>
      </c>
      <c r="H57" s="12"/>
      <c r="I57" s="12">
        <v>56.0</v>
      </c>
      <c r="J57" s="12"/>
      <c r="K57" s="12"/>
      <c r="L57" s="12"/>
      <c r="M57" s="12"/>
      <c r="N57" s="12"/>
      <c r="O57" s="12"/>
      <c r="P57" s="12"/>
      <c r="Q57" s="12"/>
      <c r="R57" s="12">
        <v>3.0</v>
      </c>
      <c r="S57" s="12"/>
      <c r="T57" s="18" t="s">
        <v>498</v>
      </c>
      <c r="U57" s="18" t="s">
        <v>67</v>
      </c>
      <c r="V57" s="19" t="s">
        <v>640</v>
      </c>
      <c r="W57" s="11"/>
      <c r="X57" s="11"/>
      <c r="Y57" s="11"/>
      <c r="Z57" s="11"/>
      <c r="AA57" s="11"/>
    </row>
    <row r="58">
      <c r="A58" s="21" t="s">
        <v>43</v>
      </c>
      <c r="B58" s="30" t="s">
        <v>2966</v>
      </c>
      <c r="C58" s="12" t="s">
        <v>45</v>
      </c>
      <c r="D58" s="20">
        <f t="shared" si="15"/>
        <v>99.2</v>
      </c>
      <c r="E58" s="17">
        <f t="shared" ref="E58:E59" si="16">ROUND((F58*0.05)+(G58*1)+(H58*1.48)+(I58*0.59)+(J58*0.59)+(K58*0.05)+(L58*0.05)+(M58*0.61)+(N58*0.61)+(O58*0.02)+(P58*32.1)+(Q58*8)+(R58*8)+(S58*8), 2)</f>
        <v>93.98</v>
      </c>
      <c r="F58" s="12">
        <v>42.0</v>
      </c>
      <c r="G58" s="12">
        <v>20.0</v>
      </c>
      <c r="H58" s="12">
        <v>32.0</v>
      </c>
      <c r="I58" s="12"/>
      <c r="J58" s="12"/>
      <c r="K58" s="12"/>
      <c r="L58" s="12"/>
      <c r="M58" s="12"/>
      <c r="N58" s="12"/>
      <c r="O58" s="12">
        <v>26.0</v>
      </c>
      <c r="P58" s="12"/>
      <c r="Q58" s="12">
        <v>2.0</v>
      </c>
      <c r="R58" s="12">
        <v>1.0</v>
      </c>
      <c r="S58" s="12"/>
      <c r="T58" s="18" t="s">
        <v>635</v>
      </c>
      <c r="U58" s="18"/>
      <c r="V58" s="19" t="s">
        <v>2967</v>
      </c>
      <c r="W58" s="11"/>
      <c r="X58" s="11"/>
      <c r="Y58" s="11"/>
      <c r="Z58" s="11"/>
      <c r="AA58" s="11"/>
    </row>
    <row r="59">
      <c r="A59" s="11"/>
      <c r="B59" s="12" t="s">
        <v>2968</v>
      </c>
      <c r="C59" s="12" t="s">
        <v>512</v>
      </c>
      <c r="D59" s="20">
        <f t="shared" si="15"/>
        <v>97.56</v>
      </c>
      <c r="E59" s="17">
        <f t="shared" si="16"/>
        <v>27.45</v>
      </c>
      <c r="F59" s="12">
        <v>45.0</v>
      </c>
      <c r="G59" s="12"/>
      <c r="H59" s="12"/>
      <c r="I59" s="12"/>
      <c r="J59" s="12"/>
      <c r="K59" s="12">
        <v>24.0</v>
      </c>
      <c r="L59" s="12"/>
      <c r="M59" s="12"/>
      <c r="N59" s="12"/>
      <c r="O59" s="12"/>
      <c r="P59" s="12"/>
      <c r="Q59" s="12"/>
      <c r="R59" s="12">
        <v>2.0</v>
      </c>
      <c r="S59" s="12">
        <v>1.0</v>
      </c>
      <c r="T59" s="18" t="s">
        <v>626</v>
      </c>
      <c r="U59" s="28" t="s">
        <v>76</v>
      </c>
      <c r="V59" s="19" t="s">
        <v>2969</v>
      </c>
      <c r="W59" s="11"/>
      <c r="X59" s="11"/>
      <c r="Y59" s="11"/>
      <c r="Z59" s="11"/>
      <c r="AA59" s="11"/>
    </row>
    <row r="60">
      <c r="A60" s="11"/>
      <c r="B60" s="12" t="s">
        <v>619</v>
      </c>
      <c r="C60" s="12" t="s">
        <v>620</v>
      </c>
      <c r="D60" s="20">
        <f t="shared" si="15"/>
        <v>95.88</v>
      </c>
      <c r="E60" s="17" t="s">
        <v>2970</v>
      </c>
      <c r="F60" s="12">
        <v>39.0</v>
      </c>
      <c r="G60" s="12">
        <v>38.0</v>
      </c>
      <c r="H60" s="12"/>
      <c r="I60" s="12">
        <v>108.0</v>
      </c>
      <c r="J60" s="12"/>
      <c r="K60" s="12"/>
      <c r="L60" s="12"/>
      <c r="M60" s="12">
        <v>12.0</v>
      </c>
      <c r="N60" s="12"/>
      <c r="O60" s="12"/>
      <c r="P60" s="12"/>
      <c r="Q60" s="12"/>
      <c r="R60" s="12"/>
      <c r="S60" s="12"/>
      <c r="T60" s="18"/>
      <c r="U60" s="28" t="s">
        <v>621</v>
      </c>
      <c r="V60" s="19" t="s">
        <v>622</v>
      </c>
      <c r="W60" s="11"/>
      <c r="X60" s="11"/>
      <c r="Y60" s="11"/>
      <c r="Z60" s="11"/>
      <c r="AA60" s="11"/>
    </row>
    <row r="61">
      <c r="A61" s="21"/>
      <c r="B61" s="12" t="s">
        <v>652</v>
      </c>
      <c r="C61" s="12" t="s">
        <v>414</v>
      </c>
      <c r="D61" s="20">
        <f t="shared" si="15"/>
        <v>88.88</v>
      </c>
      <c r="E61" s="17">
        <f t="shared" ref="E61:E65" si="17">ROUND((F61*0.05)+(G61*1)+(H61*1.48)+(I61*0.59)+(J61*0.59)+(K61*0.05)+(L61*0.05)+(M61*0.61)+(N61*0.61)+(O61*0.02)+(P61*32.1)+(Q61*8)+(R61*8)+(S61*8), 2)</f>
        <v>80.16</v>
      </c>
      <c r="F61" s="12">
        <v>24.0</v>
      </c>
      <c r="G61" s="12">
        <v>29.0</v>
      </c>
      <c r="H61" s="12"/>
      <c r="I61" s="12">
        <v>44.0</v>
      </c>
      <c r="J61" s="12"/>
      <c r="K61" s="12"/>
      <c r="L61" s="12"/>
      <c r="M61" s="12"/>
      <c r="N61" s="12"/>
      <c r="O61" s="12"/>
      <c r="P61" s="12"/>
      <c r="Q61" s="12">
        <v>1.0</v>
      </c>
      <c r="R61" s="12"/>
      <c r="S61" s="12">
        <v>2.0</v>
      </c>
      <c r="T61" s="18" t="s">
        <v>498</v>
      </c>
      <c r="U61" s="18"/>
      <c r="V61" s="19" t="s">
        <v>653</v>
      </c>
      <c r="W61" s="11"/>
      <c r="X61" s="11"/>
      <c r="Y61" s="11"/>
      <c r="Z61" s="11"/>
      <c r="AA61" s="11"/>
    </row>
    <row r="62">
      <c r="A62" s="21" t="s">
        <v>46</v>
      </c>
      <c r="B62" s="30" t="s">
        <v>649</v>
      </c>
      <c r="C62" s="12" t="s">
        <v>650</v>
      </c>
      <c r="D62" s="20">
        <f t="shared" si="15"/>
        <v>88.8</v>
      </c>
      <c r="E62" s="17">
        <f t="shared" si="17"/>
        <v>84.91</v>
      </c>
      <c r="F62" s="12">
        <v>21.0</v>
      </c>
      <c r="G62" s="12">
        <v>28.0</v>
      </c>
      <c r="H62" s="12"/>
      <c r="I62" s="12">
        <v>54.0</v>
      </c>
      <c r="J62" s="12"/>
      <c r="K62" s="12"/>
      <c r="L62" s="12"/>
      <c r="M62" s="12"/>
      <c r="N62" s="12"/>
      <c r="O62" s="12"/>
      <c r="P62" s="12"/>
      <c r="Q62" s="12">
        <v>2.0</v>
      </c>
      <c r="R62" s="12"/>
      <c r="S62" s="12">
        <v>1.0</v>
      </c>
      <c r="T62" s="18" t="s">
        <v>626</v>
      </c>
      <c r="U62" s="18" t="s">
        <v>76</v>
      </c>
      <c r="V62" s="19" t="s">
        <v>651</v>
      </c>
      <c r="W62" s="11"/>
      <c r="X62" s="11"/>
      <c r="Y62" s="11"/>
      <c r="Z62" s="11"/>
      <c r="AA62" s="11"/>
    </row>
    <row r="63">
      <c r="A63" s="11"/>
      <c r="B63" s="30" t="s">
        <v>624</v>
      </c>
      <c r="C63" s="12" t="s">
        <v>625</v>
      </c>
      <c r="D63" s="20">
        <f t="shared" si="15"/>
        <v>83</v>
      </c>
      <c r="E63" s="17">
        <f t="shared" si="17"/>
        <v>83.39</v>
      </c>
      <c r="F63" s="12">
        <v>18.0</v>
      </c>
      <c r="G63" s="12">
        <v>27.0</v>
      </c>
      <c r="H63" s="12"/>
      <c r="I63" s="12">
        <v>42.0</v>
      </c>
      <c r="J63" s="12"/>
      <c r="K63" s="12"/>
      <c r="L63" s="12"/>
      <c r="M63" s="12">
        <v>11.0</v>
      </c>
      <c r="N63" s="12"/>
      <c r="O63" s="12"/>
      <c r="P63" s="12"/>
      <c r="Q63" s="12">
        <v>1.0</v>
      </c>
      <c r="R63" s="12">
        <v>1.0</v>
      </c>
      <c r="S63" s="12">
        <v>1.0</v>
      </c>
      <c r="T63" s="18" t="s">
        <v>626</v>
      </c>
      <c r="U63" s="18"/>
      <c r="V63" s="19" t="s">
        <v>627</v>
      </c>
      <c r="W63" s="11"/>
      <c r="X63" s="11"/>
      <c r="Y63" s="11"/>
      <c r="Z63" s="11"/>
      <c r="AA63" s="11"/>
    </row>
    <row r="64" ht="16.5" customHeight="1">
      <c r="A64" s="21"/>
      <c r="B64" s="30" t="s">
        <v>629</v>
      </c>
      <c r="C64" s="12" t="s">
        <v>630</v>
      </c>
      <c r="D64" s="20">
        <f t="shared" si="15"/>
        <v>67.4</v>
      </c>
      <c r="E64" s="17">
        <f t="shared" si="17"/>
        <v>83.97</v>
      </c>
      <c r="F64" s="12">
        <v>26.0</v>
      </c>
      <c r="G64" s="12">
        <v>31.0</v>
      </c>
      <c r="H64" s="12"/>
      <c r="I64" s="12">
        <v>70.0</v>
      </c>
      <c r="J64" s="12"/>
      <c r="K64" s="12"/>
      <c r="L64" s="12"/>
      <c r="M64" s="12">
        <v>17.0</v>
      </c>
      <c r="N64" s="12"/>
      <c r="O64" s="12"/>
      <c r="P64" s="12"/>
      <c r="Q64" s="12"/>
      <c r="R64" s="12"/>
      <c r="S64" s="12"/>
      <c r="T64" s="18"/>
      <c r="U64" s="18"/>
      <c r="V64" s="19" t="s">
        <v>631</v>
      </c>
      <c r="W64" s="11"/>
      <c r="X64" s="11"/>
      <c r="Y64" s="11"/>
      <c r="Z64" s="11"/>
      <c r="AA64" s="11"/>
    </row>
    <row r="65">
      <c r="A65" s="21"/>
      <c r="B65" s="30" t="s">
        <v>642</v>
      </c>
      <c r="C65" s="12" t="s">
        <v>179</v>
      </c>
      <c r="D65" s="20">
        <f t="shared" si="15"/>
        <v>65.8</v>
      </c>
      <c r="E65" s="17">
        <f t="shared" si="17"/>
        <v>71.41</v>
      </c>
      <c r="F65" s="12"/>
      <c r="G65" s="12">
        <v>24.0</v>
      </c>
      <c r="H65" s="12"/>
      <c r="I65" s="12">
        <v>18.0</v>
      </c>
      <c r="J65" s="12"/>
      <c r="K65" s="12"/>
      <c r="L65" s="12">
        <v>24.0</v>
      </c>
      <c r="M65" s="12">
        <v>19.0</v>
      </c>
      <c r="N65" s="12"/>
      <c r="O65" s="12"/>
      <c r="P65" s="12"/>
      <c r="Q65" s="12">
        <v>2.0</v>
      </c>
      <c r="R65" s="12">
        <v>1.0</v>
      </c>
      <c r="S65" s="12"/>
      <c r="T65" s="18" t="s">
        <v>523</v>
      </c>
      <c r="U65" s="18"/>
      <c r="V65" s="19" t="s">
        <v>644</v>
      </c>
      <c r="W65" s="11"/>
      <c r="X65" s="11"/>
      <c r="Y65" s="11"/>
      <c r="Z65" s="11"/>
      <c r="AA65" s="11"/>
    </row>
    <row r="66">
      <c r="A66" s="2" t="s">
        <v>214</v>
      </c>
      <c r="B66" s="11"/>
      <c r="C66" s="11"/>
      <c r="D66" s="20"/>
      <c r="E66" s="17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3"/>
      <c r="U66" s="13"/>
      <c r="V66" s="22"/>
      <c r="W66" s="11"/>
      <c r="X66" s="11"/>
      <c r="Y66" s="11"/>
      <c r="Z66" s="11"/>
      <c r="AA66" s="11"/>
    </row>
    <row r="67">
      <c r="A67" s="12" t="s">
        <v>2855</v>
      </c>
      <c r="B67" s="12" t="s">
        <v>666</v>
      </c>
      <c r="C67" s="12" t="s">
        <v>667</v>
      </c>
      <c r="D67" s="20">
        <f t="shared" ref="D67:D69" si="18">ROUND((F67*1)+(G67*0.48)+(H67*0.2)+(I67*0.34)+(J67*0.15)+(K67*0.69)+(L67*0.38)+(M67*0.16)+(N67*0.18)+(O67*0.2)+(P67*24)+(Q67*12)+(R67*12)+(S67*12), 2)</f>
        <v>55.21</v>
      </c>
      <c r="E67" s="17">
        <f t="shared" ref="E67:E69" si="19">ROUND((F67*0.05)+(G67*1)+(H67*1.48)+(I67*0.59)+(J67*0.59)+(K67*0.05)+(L67*0.05)+(M67*0.61)+(N67*0.61)+(O67*0.02)+(P67*32.1)+(Q67*8)+(R67*8)+(S67*8), 2)</f>
        <v>42.08</v>
      </c>
      <c r="F67" s="12">
        <v>25.0</v>
      </c>
      <c r="G67" s="12">
        <v>19.0</v>
      </c>
      <c r="H67" s="12"/>
      <c r="I67" s="12">
        <v>16.0</v>
      </c>
      <c r="J67" s="12">
        <v>7.0</v>
      </c>
      <c r="K67" s="12"/>
      <c r="L67" s="12"/>
      <c r="M67" s="12"/>
      <c r="N67" s="12"/>
      <c r="O67" s="12">
        <v>13.0</v>
      </c>
      <c r="P67" s="12"/>
      <c r="Q67" s="12"/>
      <c r="R67" s="12">
        <v>1.0</v>
      </c>
      <c r="S67" s="12"/>
      <c r="T67" s="18" t="s">
        <v>668</v>
      </c>
      <c r="U67" s="28"/>
      <c r="V67" s="19" t="s">
        <v>670</v>
      </c>
      <c r="W67" s="12"/>
      <c r="X67" s="11"/>
      <c r="Y67" s="11"/>
      <c r="Z67" s="11"/>
      <c r="AA67" s="11"/>
      <c r="AB67" s="11"/>
    </row>
    <row r="68">
      <c r="A68" s="12"/>
      <c r="B68" s="12" t="s">
        <v>1961</v>
      </c>
      <c r="C68" s="12" t="s">
        <v>958</v>
      </c>
      <c r="D68" s="20">
        <f t="shared" si="18"/>
        <v>39.24</v>
      </c>
      <c r="E68" s="17">
        <f t="shared" si="19"/>
        <v>45.99</v>
      </c>
      <c r="F68" s="12">
        <v>27.0</v>
      </c>
      <c r="G68" s="12">
        <v>18.0</v>
      </c>
      <c r="H68" s="12">
        <v>18.0</v>
      </c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8"/>
      <c r="U68" s="28"/>
      <c r="V68" s="19" t="s">
        <v>1964</v>
      </c>
      <c r="W68" s="12"/>
      <c r="X68" s="11"/>
      <c r="Y68" s="11"/>
      <c r="Z68" s="11"/>
      <c r="AA68" s="11"/>
      <c r="AB68" s="11"/>
    </row>
    <row r="69">
      <c r="A69" s="11"/>
      <c r="B69" s="12" t="s">
        <v>2971</v>
      </c>
      <c r="C69" s="12" t="s">
        <v>1257</v>
      </c>
      <c r="D69" s="20">
        <f t="shared" si="18"/>
        <v>30.8</v>
      </c>
      <c r="E69" s="17">
        <f t="shared" si="19"/>
        <v>40.7</v>
      </c>
      <c r="F69" s="12">
        <v>22.0</v>
      </c>
      <c r="G69" s="12">
        <v>10.0</v>
      </c>
      <c r="H69" s="12">
        <v>20.0</v>
      </c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8"/>
      <c r="U69" s="23"/>
      <c r="V69" s="19" t="s">
        <v>2972</v>
      </c>
      <c r="W69" s="12"/>
      <c r="X69" s="11"/>
      <c r="Y69" s="11"/>
      <c r="Z69" s="11"/>
      <c r="AA69" s="11"/>
      <c r="AB69" s="11"/>
    </row>
    <row r="70">
      <c r="A70" s="11"/>
      <c r="B70" s="12"/>
      <c r="C70" s="12"/>
      <c r="D70" s="20"/>
      <c r="E70" s="17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8"/>
      <c r="U70" s="23"/>
      <c r="V70" s="38"/>
      <c r="W70" s="12"/>
      <c r="X70" s="11"/>
      <c r="Y70" s="11"/>
      <c r="Z70" s="11"/>
      <c r="AA70" s="11"/>
      <c r="AB70" s="11"/>
    </row>
    <row r="71">
      <c r="A71" s="12" t="s">
        <v>2894</v>
      </c>
      <c r="B71" s="12" t="s">
        <v>656</v>
      </c>
      <c r="C71" s="12" t="s">
        <v>620</v>
      </c>
      <c r="D71" s="20">
        <f t="shared" ref="D71:D75" si="20">ROUND((F71*1)+(G71*0.48)+(H71*0.2)+(I71*0.34)+(J71*0.15)+(K71*0.69)+(L71*0.38)+(M71*0.16)+(N71*0.18)+(O71*0.2)+(P71*24)+(Q71*12)+(R71*12)+(S71*12), 2)</f>
        <v>49.96</v>
      </c>
      <c r="E71" s="17" t="s">
        <v>2973</v>
      </c>
      <c r="F71" s="12">
        <v>21.0</v>
      </c>
      <c r="G71" s="12">
        <v>15.0</v>
      </c>
      <c r="H71" s="12"/>
      <c r="I71" s="12">
        <v>64.0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8"/>
      <c r="U71" s="28" t="s">
        <v>621</v>
      </c>
      <c r="V71" s="19" t="s">
        <v>659</v>
      </c>
      <c r="W71" s="12"/>
      <c r="X71" s="11"/>
      <c r="Y71" s="11"/>
      <c r="Z71" s="11"/>
      <c r="AA71" s="11"/>
      <c r="AB71" s="11"/>
    </row>
    <row r="72">
      <c r="A72" s="12"/>
      <c r="B72" s="12" t="s">
        <v>654</v>
      </c>
      <c r="C72" s="12" t="s">
        <v>335</v>
      </c>
      <c r="D72" s="20">
        <f t="shared" si="20"/>
        <v>49.16</v>
      </c>
      <c r="E72" s="17">
        <f t="shared" ref="E72:E75" si="21">ROUND((F72*0.05)+(G72*1)+(H72*1.48)+(I72*0.59)+(J72*0.59)+(K72*0.05)+(L72*0.05)+(M72*0.61)+(N72*0.61)+(O72*0.02)+(P72*32.1)+(Q72*8)+(R72*8)+(S72*8), 2)</f>
        <v>52.24</v>
      </c>
      <c r="F72" s="12">
        <v>22.0</v>
      </c>
      <c r="G72" s="12">
        <v>24.0</v>
      </c>
      <c r="H72" s="12"/>
      <c r="I72" s="12">
        <v>46.0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8"/>
      <c r="U72" s="23"/>
      <c r="V72" s="19" t="s">
        <v>655</v>
      </c>
      <c r="W72" s="12"/>
      <c r="X72" s="11"/>
      <c r="Y72" s="11"/>
      <c r="Z72" s="11"/>
      <c r="AA72" s="11"/>
      <c r="AB72" s="11"/>
    </row>
    <row r="73">
      <c r="A73" s="11"/>
      <c r="B73" s="12" t="s">
        <v>673</v>
      </c>
      <c r="C73" s="12" t="s">
        <v>321</v>
      </c>
      <c r="D73" s="20">
        <f t="shared" si="20"/>
        <v>41.2</v>
      </c>
      <c r="E73" s="17">
        <f t="shared" si="21"/>
        <v>44.5</v>
      </c>
      <c r="F73" s="12">
        <v>18.0</v>
      </c>
      <c r="G73" s="12">
        <v>20.0</v>
      </c>
      <c r="H73" s="12"/>
      <c r="I73" s="12">
        <v>40.0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8"/>
      <c r="U73" s="23"/>
      <c r="V73" s="31" t="s">
        <v>676</v>
      </c>
      <c r="W73" s="12"/>
      <c r="X73" s="11"/>
      <c r="Y73" s="11"/>
      <c r="Z73" s="11"/>
      <c r="AA73" s="11"/>
      <c r="AB73" s="11"/>
    </row>
    <row r="74">
      <c r="A74" s="11"/>
      <c r="B74" s="12" t="s">
        <v>671</v>
      </c>
      <c r="C74" s="12" t="s">
        <v>612</v>
      </c>
      <c r="D74" s="20">
        <f t="shared" si="20"/>
        <v>21.48</v>
      </c>
      <c r="E74" s="17">
        <f t="shared" si="21"/>
        <v>42.27</v>
      </c>
      <c r="F74" s="12"/>
      <c r="G74" s="12">
        <v>12.0</v>
      </c>
      <c r="H74" s="12"/>
      <c r="I74" s="12">
        <v>42.0</v>
      </c>
      <c r="J74" s="12"/>
      <c r="K74" s="12"/>
      <c r="L74" s="12"/>
      <c r="M74" s="12">
        <v>9.0</v>
      </c>
      <c r="N74" s="12"/>
      <c r="O74" s="12"/>
      <c r="P74" s="12"/>
      <c r="Q74" s="12"/>
      <c r="R74" s="12"/>
      <c r="S74" s="12"/>
      <c r="T74" s="18"/>
      <c r="U74" s="23"/>
      <c r="V74" s="19" t="s">
        <v>672</v>
      </c>
      <c r="W74" s="12"/>
      <c r="X74" s="11"/>
      <c r="Y74" s="11"/>
      <c r="Z74" s="11"/>
      <c r="AA74" s="11"/>
      <c r="AB74" s="11"/>
    </row>
    <row r="75">
      <c r="A75" s="11"/>
      <c r="B75" s="12" t="s">
        <v>660</v>
      </c>
      <c r="C75" s="12" t="s">
        <v>661</v>
      </c>
      <c r="D75" s="20">
        <f t="shared" si="20"/>
        <v>38.04</v>
      </c>
      <c r="E75" s="17">
        <f t="shared" si="21"/>
        <v>35.9</v>
      </c>
      <c r="F75" s="12">
        <v>15.0</v>
      </c>
      <c r="G75" s="12">
        <v>18.0</v>
      </c>
      <c r="H75" s="12"/>
      <c r="I75" s="12"/>
      <c r="J75" s="12"/>
      <c r="K75" s="12"/>
      <c r="L75" s="12"/>
      <c r="M75" s="12">
        <v>15.0</v>
      </c>
      <c r="N75" s="12"/>
      <c r="O75" s="12"/>
      <c r="P75" s="12"/>
      <c r="Q75" s="12">
        <v>1.0</v>
      </c>
      <c r="R75" s="12"/>
      <c r="S75" s="12"/>
      <c r="T75" s="18" t="s">
        <v>664</v>
      </c>
      <c r="U75" s="28"/>
      <c r="V75" s="19" t="s">
        <v>665</v>
      </c>
      <c r="W75" s="12"/>
      <c r="X75" s="11"/>
      <c r="Y75" s="11"/>
      <c r="Z75" s="11"/>
      <c r="AA75" s="11"/>
      <c r="AB75" s="11"/>
    </row>
    <row r="76">
      <c r="A76" s="2" t="s">
        <v>232</v>
      </c>
      <c r="B76" s="11"/>
      <c r="C76" s="11"/>
      <c r="D76" s="20"/>
      <c r="E76" s="17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3"/>
      <c r="U76" s="13"/>
      <c r="V76" s="22"/>
      <c r="W76" s="11"/>
      <c r="X76" s="11"/>
      <c r="Y76" s="11"/>
      <c r="Z76" s="11"/>
      <c r="AA76" s="11"/>
    </row>
    <row r="77">
      <c r="A77" s="20" t="s">
        <v>46</v>
      </c>
      <c r="B77" s="12" t="s">
        <v>692</v>
      </c>
      <c r="C77" s="12" t="s">
        <v>410</v>
      </c>
      <c r="D77" s="20">
        <f t="shared" ref="D77:D85" si="22">ROUND((F77*1)+(G77*0.48)+(H77*0.2)+(I77*0.34)+(J77*0.15)+(K77*0.69)+(L77*0.38)+(M77*0.16)+(N77*0.18)+(O77*0.2)+(P77*24)+(Q77*12)+(R77*12)+(S77*12), 2)</f>
        <v>77.8</v>
      </c>
      <c r="E77" s="17">
        <f t="shared" ref="E77:E85" si="23">ROUND((F77*0.05)+(G77*1)+(H77*1.48)+(I77*0.59)+(J77*0.59)+(K77*0.05)+(L77*0.05)+(M77*0.61)+(N77*0.61)+(O77*0.02)+(P77*32.1)+(Q77*8)+(R77*8)+(S77*8), 2)</f>
        <v>59.09</v>
      </c>
      <c r="F77" s="12">
        <v>33.0</v>
      </c>
      <c r="G77" s="12">
        <v>32.0</v>
      </c>
      <c r="H77" s="12"/>
      <c r="I77" s="12">
        <v>16.0</v>
      </c>
      <c r="J77" s="12"/>
      <c r="K77" s="12"/>
      <c r="L77" s="12"/>
      <c r="M77" s="12"/>
      <c r="N77" s="12"/>
      <c r="O77" s="12"/>
      <c r="P77" s="12"/>
      <c r="Q77" s="12">
        <v>1.0</v>
      </c>
      <c r="R77" s="12">
        <v>1.0</v>
      </c>
      <c r="S77" s="12"/>
      <c r="T77" s="18" t="s">
        <v>586</v>
      </c>
      <c r="U77" s="18" t="s">
        <v>67</v>
      </c>
      <c r="V77" s="19" t="s">
        <v>694</v>
      </c>
      <c r="W77" s="11"/>
      <c r="X77" s="11"/>
      <c r="Y77" s="11"/>
      <c r="Z77" s="11"/>
      <c r="AA77" s="11"/>
    </row>
    <row r="78">
      <c r="A78" s="20"/>
      <c r="B78" s="12" t="s">
        <v>687</v>
      </c>
      <c r="C78" s="12" t="s">
        <v>688</v>
      </c>
      <c r="D78" s="20">
        <f t="shared" si="22"/>
        <v>69.88</v>
      </c>
      <c r="E78" s="17">
        <f t="shared" si="23"/>
        <v>66.42</v>
      </c>
      <c r="F78" s="12">
        <v>20.0</v>
      </c>
      <c r="G78" s="12">
        <v>27.0</v>
      </c>
      <c r="H78" s="12"/>
      <c r="I78" s="12">
        <v>38.0</v>
      </c>
      <c r="J78" s="12"/>
      <c r="K78" s="12"/>
      <c r="L78" s="12"/>
      <c r="M78" s="12"/>
      <c r="N78" s="12"/>
      <c r="O78" s="12"/>
      <c r="P78" s="12"/>
      <c r="Q78" s="12">
        <v>1.0</v>
      </c>
      <c r="R78" s="12"/>
      <c r="S78" s="12">
        <v>1.0</v>
      </c>
      <c r="T78" s="18" t="s">
        <v>121</v>
      </c>
      <c r="U78" s="18"/>
      <c r="V78" s="19" t="s">
        <v>689</v>
      </c>
      <c r="W78" s="12"/>
      <c r="X78" s="11"/>
      <c r="Y78" s="11"/>
      <c r="Z78" s="11"/>
      <c r="AA78" s="11"/>
      <c r="AB78" s="11"/>
    </row>
    <row r="79">
      <c r="A79" s="21"/>
      <c r="B79" s="12" t="s">
        <v>685</v>
      </c>
      <c r="C79" s="12" t="s">
        <v>512</v>
      </c>
      <c r="D79" s="20">
        <f t="shared" si="22"/>
        <v>56.95</v>
      </c>
      <c r="E79" s="17">
        <f t="shared" si="23"/>
        <v>58.1</v>
      </c>
      <c r="F79" s="12">
        <v>33.0</v>
      </c>
      <c r="G79" s="12"/>
      <c r="H79" s="12"/>
      <c r="I79" s="12">
        <v>50.0</v>
      </c>
      <c r="J79" s="12">
        <v>25.0</v>
      </c>
      <c r="K79" s="12"/>
      <c r="L79" s="12"/>
      <c r="M79" s="12">
        <v>20.0</v>
      </c>
      <c r="N79" s="12"/>
      <c r="O79" s="12"/>
      <c r="P79" s="12"/>
      <c r="Q79" s="12"/>
      <c r="R79" s="12"/>
      <c r="S79" s="12"/>
      <c r="T79" s="18"/>
      <c r="U79" s="18"/>
      <c r="V79" s="19" t="s">
        <v>686</v>
      </c>
      <c r="W79" s="11"/>
      <c r="X79" s="11"/>
      <c r="Y79" s="11"/>
      <c r="Z79" s="11"/>
      <c r="AA79" s="11"/>
    </row>
    <row r="80">
      <c r="A80" s="21" t="s">
        <v>46</v>
      </c>
      <c r="B80" s="12" t="s">
        <v>683</v>
      </c>
      <c r="C80" s="12" t="s">
        <v>64</v>
      </c>
      <c r="D80" s="20">
        <f t="shared" si="22"/>
        <v>55.72</v>
      </c>
      <c r="E80" s="17">
        <f t="shared" si="23"/>
        <v>66.07</v>
      </c>
      <c r="F80" s="12">
        <v>24.0</v>
      </c>
      <c r="G80" s="12">
        <v>25.0</v>
      </c>
      <c r="H80" s="12"/>
      <c r="I80" s="12">
        <v>50.0</v>
      </c>
      <c r="J80" s="12"/>
      <c r="K80" s="12"/>
      <c r="L80" s="12"/>
      <c r="M80" s="12">
        <v>17.0</v>
      </c>
      <c r="N80" s="12"/>
      <c r="O80" s="12"/>
      <c r="P80" s="12"/>
      <c r="Q80" s="12"/>
      <c r="R80" s="12"/>
      <c r="S80" s="12"/>
      <c r="T80" s="18"/>
      <c r="U80" s="18" t="s">
        <v>76</v>
      </c>
      <c r="V80" s="19" t="s">
        <v>684</v>
      </c>
      <c r="W80" s="11"/>
      <c r="X80" s="11"/>
      <c r="Y80" s="11"/>
      <c r="Z80" s="11"/>
      <c r="AA80" s="11"/>
    </row>
    <row r="81">
      <c r="A81" s="21" t="s">
        <v>43</v>
      </c>
      <c r="B81" s="12" t="s">
        <v>2974</v>
      </c>
      <c r="C81" s="12" t="s">
        <v>45</v>
      </c>
      <c r="D81" s="20">
        <f t="shared" si="22"/>
        <v>52.12</v>
      </c>
      <c r="E81" s="17">
        <f t="shared" si="23"/>
        <v>65.45</v>
      </c>
      <c r="F81" s="12">
        <v>33.0</v>
      </c>
      <c r="G81" s="12">
        <v>19.0</v>
      </c>
      <c r="H81" s="12">
        <v>30.0</v>
      </c>
      <c r="I81" s="12"/>
      <c r="J81" s="12"/>
      <c r="K81" s="12"/>
      <c r="L81" s="12"/>
      <c r="M81" s="12"/>
      <c r="N81" s="12"/>
      <c r="O81" s="12">
        <v>20.0</v>
      </c>
      <c r="P81" s="12"/>
      <c r="Q81" s="12"/>
      <c r="R81" s="12"/>
      <c r="S81" s="12"/>
      <c r="T81" s="18"/>
      <c r="U81" s="18"/>
      <c r="V81" s="19" t="s">
        <v>2975</v>
      </c>
      <c r="W81" s="11"/>
      <c r="X81" s="11"/>
      <c r="Y81" s="11"/>
      <c r="Z81" s="11"/>
      <c r="AA81" s="11"/>
    </row>
    <row r="82">
      <c r="B82" s="12" t="s">
        <v>677</v>
      </c>
      <c r="C82" s="12" t="s">
        <v>512</v>
      </c>
      <c r="D82" s="20">
        <f t="shared" si="22"/>
        <v>42.56</v>
      </c>
      <c r="E82" s="17">
        <f t="shared" si="23"/>
        <v>61.77</v>
      </c>
      <c r="F82" s="12"/>
      <c r="G82" s="12"/>
      <c r="H82" s="12"/>
      <c r="I82" s="12">
        <v>36.0</v>
      </c>
      <c r="J82" s="12">
        <v>24.0</v>
      </c>
      <c r="K82" s="12"/>
      <c r="L82" s="12"/>
      <c r="M82" s="12">
        <v>17.0</v>
      </c>
      <c r="N82" s="12"/>
      <c r="O82" s="12"/>
      <c r="P82" s="12"/>
      <c r="Q82" s="12">
        <v>1.0</v>
      </c>
      <c r="R82" s="12">
        <v>1.0</v>
      </c>
      <c r="S82" s="12"/>
      <c r="T82" s="18" t="s">
        <v>523</v>
      </c>
      <c r="U82" s="18" t="s">
        <v>76</v>
      </c>
      <c r="V82" s="19" t="s">
        <v>682</v>
      </c>
      <c r="W82" s="11"/>
      <c r="X82" s="11"/>
      <c r="Y82" s="11"/>
      <c r="Z82" s="11"/>
      <c r="AA82" s="11"/>
    </row>
    <row r="83">
      <c r="A83" s="20"/>
      <c r="B83" s="12" t="s">
        <v>696</v>
      </c>
      <c r="C83" s="12" t="s">
        <v>697</v>
      </c>
      <c r="D83" s="20">
        <f t="shared" si="22"/>
        <v>41.36</v>
      </c>
      <c r="E83" s="17">
        <f t="shared" si="23"/>
        <v>56.88</v>
      </c>
      <c r="F83" s="12">
        <v>12.0</v>
      </c>
      <c r="G83" s="12">
        <v>16.0</v>
      </c>
      <c r="H83" s="12"/>
      <c r="I83" s="12">
        <v>60.0</v>
      </c>
      <c r="J83" s="12"/>
      <c r="K83" s="12"/>
      <c r="L83" s="12"/>
      <c r="M83" s="12">
        <v>8.0</v>
      </c>
      <c r="N83" s="12"/>
      <c r="O83" s="12"/>
      <c r="P83" s="12"/>
      <c r="Q83" s="12"/>
      <c r="R83" s="12"/>
      <c r="S83" s="12"/>
      <c r="T83" s="18"/>
      <c r="U83" s="18"/>
      <c r="V83" s="19" t="s">
        <v>699</v>
      </c>
      <c r="W83" s="11"/>
      <c r="X83" s="11"/>
      <c r="Y83" s="11"/>
      <c r="Z83" s="11"/>
      <c r="AA83" s="11"/>
    </row>
    <row r="84">
      <c r="B84" s="12" t="s">
        <v>2976</v>
      </c>
      <c r="C84" s="12" t="s">
        <v>839</v>
      </c>
      <c r="D84" s="20">
        <f t="shared" si="22"/>
        <v>38.92</v>
      </c>
      <c r="E84" s="17">
        <f t="shared" si="23"/>
        <v>53.83</v>
      </c>
      <c r="F84" s="12">
        <v>27.0</v>
      </c>
      <c r="G84" s="12">
        <v>14.0</v>
      </c>
      <c r="H84" s="12">
        <v>26.0</v>
      </c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8"/>
      <c r="U84" s="18"/>
      <c r="V84" s="19" t="s">
        <v>2977</v>
      </c>
      <c r="W84" s="11"/>
      <c r="X84" s="11"/>
      <c r="Y84" s="11"/>
      <c r="Z84" s="11"/>
      <c r="AA84" s="11"/>
    </row>
    <row r="85">
      <c r="B85" s="12" t="s">
        <v>690</v>
      </c>
      <c r="C85" s="12" t="s">
        <v>318</v>
      </c>
      <c r="D85" s="20">
        <f t="shared" si="22"/>
        <v>38.51</v>
      </c>
      <c r="E85" s="17">
        <f t="shared" si="23"/>
        <v>53.1</v>
      </c>
      <c r="F85" s="12">
        <v>16.0</v>
      </c>
      <c r="G85" s="12"/>
      <c r="H85" s="12"/>
      <c r="I85" s="12">
        <v>48.0</v>
      </c>
      <c r="J85" s="12">
        <v>21.0</v>
      </c>
      <c r="K85" s="12"/>
      <c r="L85" s="12"/>
      <c r="M85" s="12">
        <v>19.0</v>
      </c>
      <c r="N85" s="12"/>
      <c r="O85" s="12"/>
      <c r="P85" s="12"/>
      <c r="Q85" s="12"/>
      <c r="R85" s="12"/>
      <c r="S85" s="12"/>
      <c r="T85" s="18"/>
      <c r="U85" s="18"/>
      <c r="V85" s="19" t="s">
        <v>691</v>
      </c>
      <c r="W85" s="11"/>
      <c r="X85" s="11"/>
      <c r="Y85" s="11"/>
      <c r="Z85" s="11"/>
      <c r="AA85" s="11"/>
    </row>
    <row r="86">
      <c r="A86" s="2" t="s">
        <v>261</v>
      </c>
      <c r="B86" s="11"/>
      <c r="C86" s="11"/>
      <c r="D86" s="20"/>
      <c r="E86" s="17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3"/>
      <c r="U86" s="13"/>
      <c r="V86" s="32"/>
      <c r="W86" s="11"/>
      <c r="X86" s="11"/>
      <c r="Y86" s="11"/>
      <c r="Z86" s="11"/>
      <c r="AA86" s="11"/>
    </row>
    <row r="87">
      <c r="A87" s="12" t="s">
        <v>2855</v>
      </c>
      <c r="B87" s="12" t="s">
        <v>729</v>
      </c>
      <c r="C87" s="12" t="s">
        <v>730</v>
      </c>
      <c r="D87" s="20">
        <f t="shared" ref="D87:D89" si="24">ROUND((F87*1)+(G87*0.48)+(H87*0.2)+(I87*0.34)+(J87*0.15)+(K87*0.69)+(L87*0.38)+(M87*0.16)+(N87*0.18)+(O87*0.2)+(P87*24)+(Q87*12)+(R87*12)+(S87*12), 2)</f>
        <v>64.41</v>
      </c>
      <c r="E87" s="17">
        <f t="shared" ref="E87:E89" si="25">ROUND((F87*0.05)+(G87*1)+(H87*1.48)+(I87*0.59)+(J87*0.59)+(K87*0.05)+(L87*0.05)+(M87*0.61)+(N87*0.61)+(O87*0.02)+(P87*32.1)+(Q87*8)+(R87*8)+(S87*8), 2)</f>
        <v>55.5</v>
      </c>
      <c r="F87" s="12">
        <v>39.0</v>
      </c>
      <c r="G87" s="12">
        <v>27.0</v>
      </c>
      <c r="H87" s="12"/>
      <c r="I87" s="12">
        <v>30.0</v>
      </c>
      <c r="J87" s="12">
        <v>15.0</v>
      </c>
      <c r="K87" s="12"/>
      <c r="L87" s="12"/>
      <c r="M87" s="12"/>
      <c r="N87" s="12"/>
      <c r="O87" s="12"/>
      <c r="P87" s="12"/>
      <c r="Q87" s="12"/>
      <c r="R87" s="12"/>
      <c r="S87" s="12"/>
      <c r="T87" s="18"/>
      <c r="U87" s="18" t="s">
        <v>731</v>
      </c>
      <c r="V87" s="19" t="s">
        <v>732</v>
      </c>
      <c r="W87" s="11"/>
      <c r="X87" s="11"/>
      <c r="Y87" s="11"/>
      <c r="Z87" s="11"/>
      <c r="AA87" s="11"/>
    </row>
    <row r="88">
      <c r="A88" s="12"/>
      <c r="B88" s="12" t="s">
        <v>2978</v>
      </c>
      <c r="C88" s="12" t="s">
        <v>1043</v>
      </c>
      <c r="D88" s="20">
        <f t="shared" si="24"/>
        <v>40.36</v>
      </c>
      <c r="E88" s="17">
        <f t="shared" si="25"/>
        <v>68.06</v>
      </c>
      <c r="F88" s="12">
        <v>22.0</v>
      </c>
      <c r="G88" s="12">
        <v>27.0</v>
      </c>
      <c r="H88" s="12">
        <v>27.0</v>
      </c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8"/>
      <c r="U88" s="18"/>
      <c r="V88" s="19" t="s">
        <v>2979</v>
      </c>
      <c r="W88" s="11"/>
      <c r="X88" s="11"/>
      <c r="Y88" s="11"/>
      <c r="Z88" s="11"/>
      <c r="AA88" s="11"/>
    </row>
    <row r="89">
      <c r="A89" s="11"/>
      <c r="B89" s="12" t="s">
        <v>2980</v>
      </c>
      <c r="C89" s="12" t="s">
        <v>796</v>
      </c>
      <c r="D89" s="20">
        <f t="shared" si="24"/>
        <v>34.36</v>
      </c>
      <c r="E89" s="17">
        <f t="shared" si="25"/>
        <v>47.24</v>
      </c>
      <c r="F89" s="12">
        <v>24.0</v>
      </c>
      <c r="G89" s="12">
        <v>12.0</v>
      </c>
      <c r="H89" s="12">
        <v>23.0</v>
      </c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8"/>
      <c r="U89" s="18"/>
      <c r="V89" s="19" t="s">
        <v>2981</v>
      </c>
      <c r="W89" s="11"/>
      <c r="X89" s="11"/>
      <c r="Y89" s="11"/>
      <c r="Z89" s="11"/>
      <c r="AA89" s="11"/>
    </row>
    <row r="90">
      <c r="A90" s="11"/>
      <c r="B90" s="12"/>
      <c r="C90" s="12"/>
      <c r="D90" s="20"/>
      <c r="E90" s="17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8"/>
      <c r="U90" s="18"/>
      <c r="V90" s="38"/>
      <c r="W90" s="11"/>
      <c r="X90" s="11"/>
      <c r="Y90" s="11"/>
      <c r="Z90" s="11"/>
      <c r="AA90" s="11"/>
    </row>
    <row r="91">
      <c r="A91" s="12" t="s">
        <v>2894</v>
      </c>
      <c r="B91" s="12" t="s">
        <v>703</v>
      </c>
      <c r="C91" s="12" t="s">
        <v>299</v>
      </c>
      <c r="D91" s="20">
        <f t="shared" ref="D91:D97" si="26">ROUND((F91*1)+(G91*0.48)+(H91*0.2)+(I91*0.34)+(J91*0.15)+(K91*0.69)+(L91*0.38)+(M91*0.16)+(N91*0.18)+(O91*0.2)+(P91*24)+(Q91*12)+(R91*12)+(S91*12), 2)</f>
        <v>63.68</v>
      </c>
      <c r="E91" s="17">
        <f t="shared" ref="E91:E97" si="27">ROUND((F91*0.05)+(G91*1)+(H91*1.48)+(I91*0.59)+(J91*0.59)+(K91*0.05)+(L91*0.05)+(M91*0.61)+(N91*0.61)+(O91*0.02)+(P91*32.1)+(Q91*8)+(R91*8)+(S91*8), 2)</f>
        <v>74.64</v>
      </c>
      <c r="F91" s="12">
        <v>28.0</v>
      </c>
      <c r="G91" s="12">
        <v>28.0</v>
      </c>
      <c r="H91" s="12"/>
      <c r="I91" s="12">
        <v>56.0</v>
      </c>
      <c r="J91" s="12"/>
      <c r="K91" s="12"/>
      <c r="L91" s="12"/>
      <c r="M91" s="12">
        <v>20.0</v>
      </c>
      <c r="N91" s="12"/>
      <c r="O91" s="12"/>
      <c r="P91" s="12"/>
      <c r="Q91" s="12"/>
      <c r="R91" s="12"/>
      <c r="S91" s="12"/>
      <c r="T91" s="18"/>
      <c r="U91" s="18"/>
      <c r="V91" s="19" t="s">
        <v>705</v>
      </c>
      <c r="W91" s="11"/>
      <c r="X91" s="11"/>
      <c r="Y91" s="11"/>
      <c r="Z91" s="11"/>
      <c r="AA91" s="11"/>
    </row>
    <row r="92">
      <c r="A92" s="11"/>
      <c r="B92" s="12" t="s">
        <v>718</v>
      </c>
      <c r="C92" s="12" t="s">
        <v>719</v>
      </c>
      <c r="D92" s="20">
        <f t="shared" si="26"/>
        <v>70.16</v>
      </c>
      <c r="E92" s="17">
        <f t="shared" si="27"/>
        <v>71.16</v>
      </c>
      <c r="F92" s="12">
        <v>32.0</v>
      </c>
      <c r="G92" s="12">
        <v>20.0</v>
      </c>
      <c r="H92" s="12"/>
      <c r="I92" s="12">
        <v>84.0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8"/>
      <c r="U92" s="18" t="s">
        <v>621</v>
      </c>
      <c r="V92" s="19" t="s">
        <v>721</v>
      </c>
      <c r="W92" s="11"/>
      <c r="X92" s="11"/>
      <c r="Y92" s="11"/>
      <c r="Z92" s="11"/>
      <c r="AA92" s="11"/>
    </row>
    <row r="93">
      <c r="A93" s="11"/>
      <c r="B93" s="12" t="s">
        <v>715</v>
      </c>
      <c r="C93" s="12" t="s">
        <v>93</v>
      </c>
      <c r="D93" s="20">
        <f t="shared" si="26"/>
        <v>67.08</v>
      </c>
      <c r="E93" s="17">
        <f t="shared" si="27"/>
        <v>67.3</v>
      </c>
      <c r="F93" s="12">
        <v>16.0</v>
      </c>
      <c r="G93" s="12">
        <v>21.0</v>
      </c>
      <c r="H93" s="12"/>
      <c r="I93" s="12">
        <v>50.0</v>
      </c>
      <c r="J93" s="12"/>
      <c r="K93" s="12"/>
      <c r="L93" s="12"/>
      <c r="M93" s="12"/>
      <c r="N93" s="12"/>
      <c r="O93" s="12"/>
      <c r="P93" s="12"/>
      <c r="Q93" s="12">
        <v>1.0</v>
      </c>
      <c r="R93" s="12"/>
      <c r="S93" s="12">
        <v>1.0</v>
      </c>
      <c r="T93" s="18" t="s">
        <v>716</v>
      </c>
      <c r="U93" s="18"/>
      <c r="V93" s="19" t="s">
        <v>717</v>
      </c>
      <c r="W93" s="11"/>
      <c r="X93" s="11"/>
      <c r="Y93" s="11"/>
      <c r="Z93" s="11"/>
      <c r="AA93" s="11"/>
    </row>
    <row r="94">
      <c r="A94" s="11"/>
      <c r="B94" s="12" t="s">
        <v>706</v>
      </c>
      <c r="C94" s="12" t="s">
        <v>707</v>
      </c>
      <c r="D94" s="20">
        <f t="shared" si="26"/>
        <v>51.56</v>
      </c>
      <c r="E94" s="17">
        <f t="shared" si="27"/>
        <v>64.57</v>
      </c>
      <c r="F94" s="12">
        <v>21.0</v>
      </c>
      <c r="G94" s="12">
        <v>23.0</v>
      </c>
      <c r="H94" s="12"/>
      <c r="I94" s="12">
        <v>48.0</v>
      </c>
      <c r="J94" s="12"/>
      <c r="K94" s="12"/>
      <c r="L94" s="12"/>
      <c r="M94" s="12">
        <v>20.0</v>
      </c>
      <c r="N94" s="12"/>
      <c r="O94" s="12"/>
      <c r="P94" s="12"/>
      <c r="Q94" s="12"/>
      <c r="R94" s="12"/>
      <c r="S94" s="12"/>
      <c r="T94" s="18"/>
      <c r="U94" s="18"/>
      <c r="V94" s="19" t="s">
        <v>708</v>
      </c>
      <c r="W94" s="11"/>
      <c r="X94" s="11"/>
      <c r="Y94" s="11"/>
      <c r="Z94" s="11"/>
      <c r="AA94" s="11"/>
    </row>
    <row r="95">
      <c r="A95" s="11"/>
      <c r="B95" s="12" t="s">
        <v>709</v>
      </c>
      <c r="C95" s="12" t="s">
        <v>335</v>
      </c>
      <c r="D95" s="20">
        <f t="shared" si="26"/>
        <v>52.32</v>
      </c>
      <c r="E95" s="17">
        <f t="shared" si="27"/>
        <v>60.17</v>
      </c>
      <c r="F95" s="12">
        <v>24.0</v>
      </c>
      <c r="G95" s="12">
        <v>25.0</v>
      </c>
      <c r="H95" s="12"/>
      <c r="I95" s="12">
        <v>40.0</v>
      </c>
      <c r="J95" s="12"/>
      <c r="K95" s="12"/>
      <c r="L95" s="12"/>
      <c r="M95" s="12">
        <v>17.0</v>
      </c>
      <c r="N95" s="12"/>
      <c r="O95" s="12"/>
      <c r="P95" s="12"/>
      <c r="Q95" s="12"/>
      <c r="R95" s="12"/>
      <c r="S95" s="12"/>
      <c r="T95" s="18"/>
      <c r="U95" s="18"/>
      <c r="V95" s="19" t="s">
        <v>710</v>
      </c>
      <c r="W95" s="11"/>
      <c r="X95" s="11"/>
      <c r="Y95" s="11"/>
      <c r="Z95" s="11"/>
      <c r="AA95" s="11"/>
    </row>
    <row r="96">
      <c r="A96" s="11"/>
      <c r="B96" s="12" t="s">
        <v>711</v>
      </c>
      <c r="C96" s="12" t="s">
        <v>712</v>
      </c>
      <c r="D96" s="20">
        <f t="shared" si="26"/>
        <v>29.36</v>
      </c>
      <c r="E96" s="17">
        <f t="shared" si="27"/>
        <v>60.11</v>
      </c>
      <c r="F96" s="12"/>
      <c r="G96" s="12">
        <v>25.0</v>
      </c>
      <c r="H96" s="12"/>
      <c r="I96" s="12">
        <v>44.0</v>
      </c>
      <c r="J96" s="12"/>
      <c r="K96" s="12"/>
      <c r="L96" s="12"/>
      <c r="M96" s="12">
        <v>15.0</v>
      </c>
      <c r="N96" s="12"/>
      <c r="O96" s="12"/>
      <c r="P96" s="12"/>
      <c r="Q96" s="12"/>
      <c r="R96" s="12"/>
      <c r="S96" s="12"/>
      <c r="T96" s="18"/>
      <c r="U96" s="18" t="s">
        <v>713</v>
      </c>
      <c r="V96" s="19" t="s">
        <v>714</v>
      </c>
      <c r="W96" s="11"/>
      <c r="X96" s="11"/>
      <c r="Y96" s="11"/>
      <c r="Z96" s="11"/>
      <c r="AA96" s="11"/>
    </row>
    <row r="97">
      <c r="A97" s="11"/>
      <c r="B97" s="12" t="s">
        <v>722</v>
      </c>
      <c r="C97" s="12" t="s">
        <v>723</v>
      </c>
      <c r="D97" s="20">
        <f t="shared" si="26"/>
        <v>24.72</v>
      </c>
      <c r="E97" s="17">
        <f t="shared" si="27"/>
        <v>52.16</v>
      </c>
      <c r="F97" s="12"/>
      <c r="G97" s="12"/>
      <c r="H97" s="12"/>
      <c r="I97" s="12">
        <v>60.0</v>
      </c>
      <c r="J97" s="12">
        <v>16.0</v>
      </c>
      <c r="K97" s="12"/>
      <c r="L97" s="12"/>
      <c r="M97" s="12">
        <v>12.0</v>
      </c>
      <c r="N97" s="12"/>
      <c r="O97" s="12"/>
      <c r="P97" s="12"/>
      <c r="Q97" s="12"/>
      <c r="R97" s="12"/>
      <c r="S97" s="12"/>
      <c r="T97" s="18"/>
      <c r="U97" s="18"/>
      <c r="V97" s="19" t="s">
        <v>727</v>
      </c>
      <c r="W97" s="11"/>
      <c r="X97" s="11"/>
      <c r="Y97" s="11"/>
      <c r="Z97" s="11"/>
      <c r="AA97" s="11"/>
    </row>
    <row r="98">
      <c r="A98" s="2" t="s">
        <v>283</v>
      </c>
      <c r="B98" s="11"/>
      <c r="C98" s="11"/>
      <c r="D98" s="20"/>
      <c r="E98" s="17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3"/>
      <c r="U98" s="13"/>
      <c r="V98" s="22"/>
      <c r="W98" s="11"/>
      <c r="X98" s="11"/>
      <c r="Y98" s="11"/>
      <c r="Z98" s="11"/>
      <c r="AA98" s="11"/>
    </row>
    <row r="99">
      <c r="A99" s="12" t="s">
        <v>2855</v>
      </c>
      <c r="B99" s="12" t="s">
        <v>2982</v>
      </c>
      <c r="C99" s="12" t="s">
        <v>512</v>
      </c>
      <c r="D99" s="20">
        <f t="shared" ref="D99:D101" si="28">ROUND((F99*1)+(G99*0.48)+(H99*0.2)+(I99*0.34)+(J99*0.15)+(K99*0.69)+(L99*0.38)+(M99*0.16)+(N99*0.18)+(O99*0.2)+(P99*24)+(Q99*12)+(R99*12)+(S99*12), 2)</f>
        <v>89.01</v>
      </c>
      <c r="E99" s="17">
        <f t="shared" ref="E99:E101" si="29">ROUND((F99*0.05)+(G99*1)+(H99*1.48)+(I99*0.59)+(J99*0.59)+(K99*0.05)+(L99*0.05)+(M99*0.61)+(N99*0.61)+(O99*0.02)+(P99*32.1)+(Q99*8)+(R99*8)+(S99*8), 2)</f>
        <v>27.1</v>
      </c>
      <c r="F99" s="12">
        <v>33.0</v>
      </c>
      <c r="G99" s="12"/>
      <c r="H99" s="12"/>
      <c r="I99" s="12"/>
      <c r="J99" s="12"/>
      <c r="K99" s="12">
        <v>29.0</v>
      </c>
      <c r="L99" s="12"/>
      <c r="M99" s="12"/>
      <c r="N99" s="12"/>
      <c r="O99" s="12"/>
      <c r="P99" s="12"/>
      <c r="Q99" s="12"/>
      <c r="R99" s="12">
        <v>1.0</v>
      </c>
      <c r="S99" s="12">
        <v>2.0</v>
      </c>
      <c r="T99" s="18" t="s">
        <v>517</v>
      </c>
      <c r="U99" s="28" t="s">
        <v>76</v>
      </c>
      <c r="V99" s="19" t="s">
        <v>2983</v>
      </c>
      <c r="W99" s="12"/>
      <c r="X99" s="11"/>
      <c r="Y99" s="11"/>
      <c r="Z99" s="11"/>
      <c r="AA99" s="11"/>
      <c r="AB99" s="11"/>
    </row>
    <row r="100">
      <c r="A100" s="21" t="s">
        <v>43</v>
      </c>
      <c r="B100" s="16" t="s">
        <v>2984</v>
      </c>
      <c r="C100" s="12" t="s">
        <v>45</v>
      </c>
      <c r="D100" s="20">
        <f t="shared" si="28"/>
        <v>72.52</v>
      </c>
      <c r="E100" s="17">
        <f t="shared" si="29"/>
        <v>91.01</v>
      </c>
      <c r="F100" s="12">
        <v>45.0</v>
      </c>
      <c r="G100" s="12">
        <v>29.0</v>
      </c>
      <c r="H100" s="12">
        <v>40.0</v>
      </c>
      <c r="I100" s="12"/>
      <c r="J100" s="12"/>
      <c r="K100" s="12"/>
      <c r="L100" s="12"/>
      <c r="M100" s="12"/>
      <c r="N100" s="12"/>
      <c r="O100" s="12">
        <v>28.0</v>
      </c>
      <c r="P100" s="12"/>
      <c r="Q100" s="12"/>
      <c r="R100" s="12"/>
      <c r="S100" s="12"/>
      <c r="T100" s="18"/>
      <c r="U100" s="18"/>
      <c r="V100" s="31" t="s">
        <v>2985</v>
      </c>
      <c r="W100" s="11"/>
      <c r="X100" s="11"/>
      <c r="Y100" s="11"/>
      <c r="Z100" s="11"/>
      <c r="AA100" s="11"/>
    </row>
    <row r="101">
      <c r="A101" s="21"/>
      <c r="B101" s="12" t="s">
        <v>761</v>
      </c>
      <c r="C101" s="12" t="s">
        <v>342</v>
      </c>
      <c r="D101" s="20">
        <f t="shared" si="28"/>
        <v>72.48</v>
      </c>
      <c r="E101" s="17">
        <f t="shared" si="29"/>
        <v>51.2</v>
      </c>
      <c r="F101" s="12">
        <v>24.0</v>
      </c>
      <c r="G101" s="12">
        <v>26.0</v>
      </c>
      <c r="H101" s="12"/>
      <c r="I101" s="12"/>
      <c r="J101" s="12"/>
      <c r="K101" s="12"/>
      <c r="L101" s="12"/>
      <c r="M101" s="12"/>
      <c r="N101" s="12"/>
      <c r="O101" s="12"/>
      <c r="P101" s="12"/>
      <c r="Q101" s="12">
        <v>1.0</v>
      </c>
      <c r="R101" s="12"/>
      <c r="S101" s="12">
        <v>2.0</v>
      </c>
      <c r="T101" s="18" t="s">
        <v>762</v>
      </c>
      <c r="U101" s="18"/>
      <c r="V101" s="19" t="s">
        <v>764</v>
      </c>
      <c r="W101" s="11"/>
      <c r="X101" s="11"/>
      <c r="Y101" s="11"/>
      <c r="Z101" s="11"/>
      <c r="AA101" s="11"/>
    </row>
    <row r="102">
      <c r="A102" s="82"/>
      <c r="B102" s="12"/>
      <c r="C102" s="12"/>
      <c r="D102" s="20"/>
      <c r="E102" s="17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8"/>
      <c r="U102" s="28"/>
      <c r="V102" s="38"/>
      <c r="W102" s="12"/>
      <c r="X102" s="11"/>
      <c r="Y102" s="11"/>
      <c r="Z102" s="11"/>
      <c r="AA102" s="11"/>
      <c r="AB102" s="11"/>
    </row>
    <row r="103">
      <c r="A103" s="12" t="s">
        <v>2894</v>
      </c>
      <c r="B103" s="12" t="s">
        <v>739</v>
      </c>
      <c r="C103" s="12" t="s">
        <v>321</v>
      </c>
      <c r="D103" s="20">
        <f t="shared" ref="D103:D109" si="30">ROUND((F103*1)+(G103*0.48)+(H103*0.2)+(I103*0.34)+(J103*0.15)+(K103*0.69)+(L103*0.38)+(M103*0.16)+(N103*0.18)+(O103*0.2)+(P103*24)+(Q103*12)+(R103*12)+(S103*12), 2)</f>
        <v>94.53</v>
      </c>
      <c r="E103" s="17">
        <f t="shared" ref="E103:E109" si="31">ROUND((F103*0.05)+(G103*1)+(H103*1.48)+(I103*0.59)+(J103*0.59)+(K103*0.05)+(L103*0.05)+(M103*0.61)+(N103*0.61)+(O103*0.02)+(P103*32.1)+(Q103*8)+(R103*8)+(S103*8), 2)</f>
        <v>89.56</v>
      </c>
      <c r="F103" s="12">
        <v>30.0</v>
      </c>
      <c r="G103" s="12"/>
      <c r="H103" s="12"/>
      <c r="I103" s="12">
        <v>64.0</v>
      </c>
      <c r="J103" s="12">
        <v>27.0</v>
      </c>
      <c r="K103" s="12"/>
      <c r="L103" s="12"/>
      <c r="M103" s="12">
        <v>17.0</v>
      </c>
      <c r="N103" s="12"/>
      <c r="O103" s="12"/>
      <c r="P103" s="12"/>
      <c r="Q103" s="12">
        <v>2.0</v>
      </c>
      <c r="R103" s="12"/>
      <c r="S103" s="12">
        <v>1.0</v>
      </c>
      <c r="T103" s="18" t="s">
        <v>740</v>
      </c>
      <c r="U103" s="18"/>
      <c r="V103" s="19" t="s">
        <v>741</v>
      </c>
      <c r="W103" s="11"/>
      <c r="X103" s="11"/>
      <c r="Y103" s="11"/>
      <c r="Z103" s="11"/>
      <c r="AA103" s="11"/>
    </row>
    <row r="104">
      <c r="A104" s="21"/>
      <c r="B104" s="12" t="s">
        <v>753</v>
      </c>
      <c r="C104" s="12" t="s">
        <v>442</v>
      </c>
      <c r="D104" s="20">
        <f t="shared" si="30"/>
        <v>93.4</v>
      </c>
      <c r="E104" s="17">
        <f t="shared" si="31"/>
        <v>85.65</v>
      </c>
      <c r="F104" s="12">
        <v>25.0</v>
      </c>
      <c r="G104" s="12">
        <v>25.0</v>
      </c>
      <c r="H104" s="12"/>
      <c r="I104" s="12">
        <v>60.0</v>
      </c>
      <c r="J104" s="12"/>
      <c r="K104" s="12"/>
      <c r="L104" s="12"/>
      <c r="M104" s="12"/>
      <c r="N104" s="12"/>
      <c r="O104" s="12"/>
      <c r="P104" s="12"/>
      <c r="Q104" s="12">
        <v>1.0</v>
      </c>
      <c r="R104" s="12">
        <v>1.0</v>
      </c>
      <c r="S104" s="12">
        <v>1.0</v>
      </c>
      <c r="T104" s="18" t="s">
        <v>498</v>
      </c>
      <c r="U104" s="18"/>
      <c r="V104" s="19" t="s">
        <v>755</v>
      </c>
      <c r="W104" s="11"/>
      <c r="X104" s="11"/>
      <c r="Y104" s="11"/>
      <c r="Z104" s="11"/>
      <c r="AA104" s="11"/>
    </row>
    <row r="105">
      <c r="A105" s="21" t="s">
        <v>46</v>
      </c>
      <c r="B105" s="12" t="s">
        <v>742</v>
      </c>
      <c r="C105" s="12" t="s">
        <v>342</v>
      </c>
      <c r="D105" s="20">
        <f t="shared" si="30"/>
        <v>90.44</v>
      </c>
      <c r="E105" s="17">
        <f t="shared" si="31"/>
        <v>84.46</v>
      </c>
      <c r="F105" s="12">
        <v>27.0</v>
      </c>
      <c r="G105" s="12">
        <v>31.0</v>
      </c>
      <c r="H105" s="12"/>
      <c r="I105" s="12">
        <v>28.0</v>
      </c>
      <c r="J105" s="12"/>
      <c r="K105" s="12"/>
      <c r="L105" s="12"/>
      <c r="M105" s="12">
        <v>19.0</v>
      </c>
      <c r="N105" s="12"/>
      <c r="O105" s="12"/>
      <c r="P105" s="12"/>
      <c r="Q105" s="12">
        <v>2.0</v>
      </c>
      <c r="R105" s="12"/>
      <c r="S105" s="12">
        <v>1.0</v>
      </c>
      <c r="T105" s="18" t="s">
        <v>49</v>
      </c>
      <c r="U105" s="28" t="s">
        <v>744</v>
      </c>
      <c r="V105" s="19" t="s">
        <v>745</v>
      </c>
      <c r="W105" s="12"/>
      <c r="X105" s="11"/>
      <c r="Y105" s="11"/>
      <c r="Z105" s="11"/>
      <c r="AA105" s="11"/>
      <c r="AB105" s="11"/>
    </row>
    <row r="106">
      <c r="A106" s="21" t="s">
        <v>46</v>
      </c>
      <c r="B106" s="12" t="s">
        <v>750</v>
      </c>
      <c r="C106" s="12" t="s">
        <v>130</v>
      </c>
      <c r="D106" s="20">
        <f t="shared" si="30"/>
        <v>70.68</v>
      </c>
      <c r="E106" s="17">
        <f t="shared" si="31"/>
        <v>81.03</v>
      </c>
      <c r="F106" s="12">
        <v>33.0</v>
      </c>
      <c r="G106" s="12">
        <v>40.0</v>
      </c>
      <c r="H106" s="12"/>
      <c r="I106" s="12">
        <v>44.0</v>
      </c>
      <c r="J106" s="12"/>
      <c r="K106" s="12"/>
      <c r="L106" s="12"/>
      <c r="M106" s="12">
        <v>22.0</v>
      </c>
      <c r="N106" s="12"/>
      <c r="O106" s="12"/>
      <c r="P106" s="12"/>
      <c r="Q106" s="12"/>
      <c r="R106" s="12"/>
      <c r="S106" s="12"/>
      <c r="T106" s="18"/>
      <c r="U106" s="28" t="s">
        <v>76</v>
      </c>
      <c r="V106" s="19" t="s">
        <v>752</v>
      </c>
      <c r="W106" s="12"/>
      <c r="X106" s="11"/>
      <c r="Y106" s="11"/>
      <c r="Z106" s="11"/>
      <c r="AA106" s="11"/>
      <c r="AB106" s="11"/>
    </row>
    <row r="107">
      <c r="A107" s="12"/>
      <c r="B107" s="12" t="s">
        <v>735</v>
      </c>
      <c r="C107" s="12" t="s">
        <v>1149</v>
      </c>
      <c r="D107" s="20">
        <f t="shared" si="30"/>
        <v>61.43</v>
      </c>
      <c r="E107" s="17">
        <f t="shared" si="31"/>
        <v>84.68</v>
      </c>
      <c r="F107" s="12"/>
      <c r="G107" s="12"/>
      <c r="H107" s="12"/>
      <c r="I107" s="12">
        <v>52.0</v>
      </c>
      <c r="J107" s="12">
        <v>25.0</v>
      </c>
      <c r="K107" s="12"/>
      <c r="L107" s="12"/>
      <c r="M107" s="12">
        <v>25.0</v>
      </c>
      <c r="N107" s="12"/>
      <c r="O107" s="12"/>
      <c r="P107" s="12"/>
      <c r="Q107" s="12">
        <v>1.0</v>
      </c>
      <c r="R107" s="12">
        <v>2.0</v>
      </c>
      <c r="S107" s="12"/>
      <c r="T107" s="18" t="s">
        <v>506</v>
      </c>
      <c r="U107" s="28" t="s">
        <v>76</v>
      </c>
      <c r="V107" s="19" t="s">
        <v>738</v>
      </c>
      <c r="W107" s="12"/>
      <c r="X107" s="11"/>
      <c r="Y107" s="11"/>
      <c r="Z107" s="11"/>
      <c r="AA107" s="11"/>
      <c r="AB107" s="11"/>
    </row>
    <row r="108">
      <c r="A108" s="82"/>
      <c r="B108" s="12" t="s">
        <v>746</v>
      </c>
      <c r="C108" s="12" t="s">
        <v>747</v>
      </c>
      <c r="D108" s="20">
        <f t="shared" si="30"/>
        <v>55.58</v>
      </c>
      <c r="E108" s="17">
        <f t="shared" si="31"/>
        <v>72.02</v>
      </c>
      <c r="F108" s="12">
        <v>24.0</v>
      </c>
      <c r="G108" s="12">
        <v>30.0</v>
      </c>
      <c r="H108" s="12"/>
      <c r="I108" s="12">
        <v>33.0</v>
      </c>
      <c r="J108" s="12"/>
      <c r="K108" s="12"/>
      <c r="L108" s="12"/>
      <c r="M108" s="12">
        <v>17.0</v>
      </c>
      <c r="N108" s="12">
        <v>18.0</v>
      </c>
      <c r="O108" s="12"/>
      <c r="P108" s="12"/>
      <c r="Q108" s="12"/>
      <c r="R108" s="12"/>
      <c r="S108" s="12"/>
      <c r="T108" s="18"/>
      <c r="U108" s="28" t="s">
        <v>748</v>
      </c>
      <c r="V108" s="19" t="s">
        <v>749</v>
      </c>
      <c r="W108" s="12"/>
      <c r="X108" s="11"/>
      <c r="Y108" s="11"/>
      <c r="Z108" s="11"/>
      <c r="AA108" s="11"/>
      <c r="AB108" s="11"/>
    </row>
    <row r="109">
      <c r="A109" s="82"/>
      <c r="B109" s="12" t="s">
        <v>756</v>
      </c>
      <c r="C109" s="12" t="s">
        <v>747</v>
      </c>
      <c r="D109" s="20">
        <f t="shared" si="30"/>
        <v>52.9</v>
      </c>
      <c r="E109" s="17">
        <f t="shared" si="31"/>
        <v>69.55</v>
      </c>
      <c r="F109" s="12">
        <v>24.0</v>
      </c>
      <c r="G109" s="12"/>
      <c r="H109" s="12"/>
      <c r="I109" s="12">
        <v>60.0</v>
      </c>
      <c r="J109" s="12">
        <v>30.0</v>
      </c>
      <c r="K109" s="12"/>
      <c r="L109" s="12"/>
      <c r="M109" s="12">
        <v>25.0</v>
      </c>
      <c r="N109" s="12"/>
      <c r="O109" s="12"/>
      <c r="P109" s="12"/>
      <c r="Q109" s="12"/>
      <c r="R109" s="12"/>
      <c r="S109" s="12"/>
      <c r="T109" s="18"/>
      <c r="U109" s="17"/>
      <c r="V109" s="19" t="s">
        <v>757</v>
      </c>
      <c r="W109" s="12"/>
      <c r="X109" s="11"/>
      <c r="Y109" s="11"/>
      <c r="Z109" s="11"/>
      <c r="AA109" s="11"/>
      <c r="AB109" s="11"/>
    </row>
    <row r="110">
      <c r="A110" s="2" t="s">
        <v>313</v>
      </c>
      <c r="B110" s="11"/>
      <c r="C110" s="11"/>
      <c r="D110" s="20"/>
      <c r="E110" s="17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3"/>
      <c r="U110" s="13"/>
      <c r="V110" s="22"/>
      <c r="W110" s="11"/>
      <c r="X110" s="11"/>
      <c r="Y110" s="11"/>
      <c r="Z110" s="11"/>
      <c r="AA110" s="11"/>
    </row>
    <row r="111">
      <c r="A111" s="82"/>
      <c r="B111" s="12" t="s">
        <v>788</v>
      </c>
      <c r="C111" s="12" t="s">
        <v>789</v>
      </c>
      <c r="D111" s="20">
        <f t="shared" ref="D111:D118" si="32">ROUND((F111*1)+(G111*0.48)+(H111*0.2)+(I111*0.34)+(J111*0.15)+(K111*0.69)+(L111*0.38)+(M111*0.16)+(N111*0.18)+(O111*0.2)+(P111*24)+(Q111*12)+(R111*12)+(S111*12), 2)</f>
        <v>69.61</v>
      </c>
      <c r="E111" s="17">
        <f t="shared" ref="E111:E118" si="33">ROUND((F111*0.05)+(G111*1)+(H111*1.48)+(I111*0.59)+(J111*0.59)+(K111*0.05)+(L111*0.05)+(M111*0.61)+(N111*0.61)+(O111*0.02)+(P111*32.1)+(Q111*8)+(R111*8)+(S111*8), 2)</f>
        <v>56.02</v>
      </c>
      <c r="F111" s="12">
        <v>39.0</v>
      </c>
      <c r="G111" s="12">
        <v>27.0</v>
      </c>
      <c r="H111" s="12"/>
      <c r="I111" s="12">
        <v>30.0</v>
      </c>
      <c r="J111" s="12">
        <v>15.0</v>
      </c>
      <c r="K111" s="12"/>
      <c r="L111" s="12"/>
      <c r="M111" s="12"/>
      <c r="N111" s="12"/>
      <c r="O111" s="12">
        <v>26.0</v>
      </c>
      <c r="P111" s="12"/>
      <c r="Q111" s="12"/>
      <c r="R111" s="12"/>
      <c r="S111" s="12"/>
      <c r="T111" s="18"/>
      <c r="U111" s="18"/>
      <c r="V111" s="19" t="s">
        <v>790</v>
      </c>
      <c r="W111" s="11"/>
      <c r="X111" s="11"/>
      <c r="Y111" s="11"/>
      <c r="Z111" s="11"/>
      <c r="AA111" s="11"/>
    </row>
    <row r="112">
      <c r="A112" s="82"/>
      <c r="B112" s="12" t="s">
        <v>2986</v>
      </c>
      <c r="C112" s="12" t="s">
        <v>512</v>
      </c>
      <c r="D112" s="20">
        <f t="shared" si="32"/>
        <v>68.49</v>
      </c>
      <c r="E112" s="17">
        <f t="shared" si="33"/>
        <v>18.55</v>
      </c>
      <c r="F112" s="12">
        <v>30.0</v>
      </c>
      <c r="G112" s="12"/>
      <c r="H112" s="12"/>
      <c r="I112" s="12"/>
      <c r="J112" s="12"/>
      <c r="K112" s="12">
        <v>21.0</v>
      </c>
      <c r="L112" s="12"/>
      <c r="M112" s="12"/>
      <c r="N112" s="12"/>
      <c r="O112" s="12"/>
      <c r="P112" s="12"/>
      <c r="Q112" s="12"/>
      <c r="R112" s="12">
        <v>1.0</v>
      </c>
      <c r="S112" s="12">
        <v>1.0</v>
      </c>
      <c r="T112" s="18" t="s">
        <v>586</v>
      </c>
      <c r="U112" s="18" t="s">
        <v>76</v>
      </c>
      <c r="V112" s="19" t="s">
        <v>2987</v>
      </c>
      <c r="W112" s="11"/>
      <c r="X112" s="11"/>
      <c r="Y112" s="11"/>
      <c r="Z112" s="11"/>
      <c r="AA112" s="11"/>
    </row>
    <row r="113">
      <c r="A113" s="82"/>
      <c r="B113" s="12" t="s">
        <v>782</v>
      </c>
      <c r="C113" s="12" t="s">
        <v>266</v>
      </c>
      <c r="D113" s="20">
        <f t="shared" si="32"/>
        <v>63.24</v>
      </c>
      <c r="E113" s="17">
        <f t="shared" si="33"/>
        <v>64.36</v>
      </c>
      <c r="F113" s="12">
        <v>30.0</v>
      </c>
      <c r="G113" s="12">
        <v>31.0</v>
      </c>
      <c r="H113" s="12"/>
      <c r="I113" s="12">
        <v>54.0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8"/>
      <c r="U113" s="18"/>
      <c r="V113" s="19" t="s">
        <v>783</v>
      </c>
      <c r="W113" s="11"/>
      <c r="X113" s="11"/>
      <c r="Y113" s="11"/>
      <c r="Z113" s="11"/>
      <c r="AA113" s="11"/>
    </row>
    <row r="114">
      <c r="A114" s="82"/>
      <c r="B114" s="12" t="s">
        <v>778</v>
      </c>
      <c r="C114" s="12" t="s">
        <v>271</v>
      </c>
      <c r="D114" s="20">
        <f t="shared" si="32"/>
        <v>51.69</v>
      </c>
      <c r="E114" s="17">
        <f t="shared" si="33"/>
        <v>58.15</v>
      </c>
      <c r="F114" s="12">
        <v>25.0</v>
      </c>
      <c r="G114" s="12"/>
      <c r="H114" s="12"/>
      <c r="I114" s="12">
        <v>64.0</v>
      </c>
      <c r="J114" s="12">
        <v>19.0</v>
      </c>
      <c r="K114" s="12"/>
      <c r="L114" s="12"/>
      <c r="M114" s="12">
        <v>13.0</v>
      </c>
      <c r="N114" s="12"/>
      <c r="O114" s="12"/>
      <c r="P114" s="12"/>
      <c r="Q114" s="12"/>
      <c r="R114" s="12"/>
      <c r="S114" s="12"/>
      <c r="T114" s="18"/>
      <c r="U114" s="18"/>
      <c r="V114" s="19" t="s">
        <v>779</v>
      </c>
      <c r="W114" s="11"/>
      <c r="X114" s="11"/>
      <c r="Y114" s="11"/>
      <c r="Z114" s="11"/>
      <c r="AA114" s="11"/>
    </row>
    <row r="115">
      <c r="A115" s="82"/>
      <c r="B115" s="12" t="s">
        <v>772</v>
      </c>
      <c r="C115" s="12" t="s">
        <v>96</v>
      </c>
      <c r="D115" s="20">
        <f t="shared" si="32"/>
        <v>49.4</v>
      </c>
      <c r="E115" s="17">
        <f t="shared" si="33"/>
        <v>63.03</v>
      </c>
      <c r="F115" s="12">
        <v>19.0</v>
      </c>
      <c r="G115" s="12">
        <v>24.0</v>
      </c>
      <c r="H115" s="12"/>
      <c r="I115" s="12">
        <v>48.0</v>
      </c>
      <c r="J115" s="12"/>
      <c r="K115" s="12"/>
      <c r="L115" s="12"/>
      <c r="M115" s="12">
        <v>16.0</v>
      </c>
      <c r="N115" s="12"/>
      <c r="O115" s="12"/>
      <c r="P115" s="12"/>
      <c r="Q115" s="12"/>
      <c r="R115" s="12"/>
      <c r="S115" s="12"/>
      <c r="T115" s="18"/>
      <c r="U115" s="18" t="s">
        <v>773</v>
      </c>
      <c r="V115" s="19" t="s">
        <v>774</v>
      </c>
      <c r="W115" s="11"/>
      <c r="X115" s="11"/>
      <c r="Y115" s="11"/>
      <c r="Z115" s="11"/>
      <c r="AA115" s="11"/>
    </row>
    <row r="116">
      <c r="A116" s="82"/>
      <c r="B116" s="12" t="s">
        <v>775</v>
      </c>
      <c r="C116" s="12" t="s">
        <v>776</v>
      </c>
      <c r="D116" s="20">
        <f t="shared" si="32"/>
        <v>48.2</v>
      </c>
      <c r="E116" s="17">
        <f t="shared" si="33"/>
        <v>64.36</v>
      </c>
      <c r="F116" s="12">
        <v>15.0</v>
      </c>
      <c r="G116" s="12">
        <v>18.0</v>
      </c>
      <c r="H116" s="12"/>
      <c r="I116" s="12">
        <v>68.0</v>
      </c>
      <c r="J116" s="12"/>
      <c r="K116" s="12"/>
      <c r="L116" s="12"/>
      <c r="M116" s="12">
        <v>9.0</v>
      </c>
      <c r="N116" s="12"/>
      <c r="O116" s="12"/>
      <c r="P116" s="12"/>
      <c r="Q116" s="12"/>
      <c r="R116" s="12"/>
      <c r="S116" s="12"/>
      <c r="T116" s="18"/>
      <c r="U116" s="18"/>
      <c r="V116" s="19" t="s">
        <v>777</v>
      </c>
      <c r="W116" s="11"/>
      <c r="X116" s="11"/>
      <c r="Y116" s="11"/>
      <c r="Z116" s="11"/>
      <c r="AA116" s="11"/>
    </row>
    <row r="117">
      <c r="A117" s="82"/>
      <c r="B117" s="12" t="s">
        <v>767</v>
      </c>
      <c r="C117" s="12" t="s">
        <v>1149</v>
      </c>
      <c r="D117" s="20">
        <f t="shared" si="32"/>
        <v>42.79</v>
      </c>
      <c r="E117" s="17">
        <f t="shared" si="33"/>
        <v>62.52</v>
      </c>
      <c r="F117" s="12"/>
      <c r="G117" s="12"/>
      <c r="H117" s="12"/>
      <c r="I117" s="12">
        <v>36.0</v>
      </c>
      <c r="J117" s="12">
        <v>17.0</v>
      </c>
      <c r="K117" s="12"/>
      <c r="L117" s="12"/>
      <c r="M117" s="12">
        <v>25.0</v>
      </c>
      <c r="N117" s="12"/>
      <c r="O117" s="12"/>
      <c r="P117" s="12"/>
      <c r="Q117" s="12">
        <v>1.0</v>
      </c>
      <c r="R117" s="12">
        <v>1.0</v>
      </c>
      <c r="S117" s="12"/>
      <c r="T117" s="18" t="s">
        <v>523</v>
      </c>
      <c r="U117" s="18" t="s">
        <v>76</v>
      </c>
      <c r="V117" s="19" t="s">
        <v>770</v>
      </c>
      <c r="W117" s="11"/>
      <c r="X117" s="11"/>
      <c r="Y117" s="11"/>
      <c r="Z117" s="11"/>
      <c r="AA117" s="11"/>
    </row>
    <row r="118">
      <c r="A118" s="82"/>
      <c r="B118" s="12" t="s">
        <v>784</v>
      </c>
      <c r="C118" s="12" t="s">
        <v>785</v>
      </c>
      <c r="D118" s="20">
        <f t="shared" si="32"/>
        <v>29.12</v>
      </c>
      <c r="E118" s="17">
        <f t="shared" si="33"/>
        <v>58.48</v>
      </c>
      <c r="F118" s="12"/>
      <c r="G118" s="12">
        <v>16.0</v>
      </c>
      <c r="H118" s="12"/>
      <c r="I118" s="12">
        <v>56.0</v>
      </c>
      <c r="J118" s="12">
        <v>16.0</v>
      </c>
      <c r="K118" s="12"/>
      <c r="L118" s="12"/>
      <c r="M118" s="12"/>
      <c r="N118" s="12"/>
      <c r="O118" s="12"/>
      <c r="P118" s="12"/>
      <c r="Q118" s="12"/>
      <c r="R118" s="12"/>
      <c r="S118" s="12"/>
      <c r="T118" s="18"/>
      <c r="U118" s="18"/>
      <c r="V118" s="19" t="s">
        <v>786</v>
      </c>
      <c r="W118" s="11"/>
      <c r="X118" s="11"/>
      <c r="Y118" s="11"/>
      <c r="Z118" s="11"/>
      <c r="AA118" s="11"/>
    </row>
    <row r="119">
      <c r="A119" s="2" t="s">
        <v>333</v>
      </c>
      <c r="B119" s="11"/>
      <c r="C119" s="11"/>
      <c r="D119" s="20"/>
      <c r="E119" s="17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3"/>
      <c r="U119" s="13"/>
      <c r="V119" s="22"/>
      <c r="W119" s="11"/>
      <c r="X119" s="11"/>
      <c r="Y119" s="11"/>
      <c r="Z119" s="11"/>
      <c r="AA119" s="11"/>
    </row>
    <row r="120">
      <c r="A120" s="12" t="s">
        <v>2855</v>
      </c>
      <c r="B120" s="151" t="s">
        <v>2359</v>
      </c>
      <c r="C120" s="151" t="s">
        <v>96</v>
      </c>
      <c r="D120" s="20">
        <f t="shared" ref="D120:D128" si="34">ROUND((F120*1)+(G120*0.48)+(H120*0.2)+(I120*0.34)+(J120*0.15)+(K120*0.69)+(L120*0.38)+(M120*0.16)+(N120*0.18)+(O120*0.2)+(P120*24)+(Q120*12)+(R120*12)+(S120*12), 2)</f>
        <v>53.94</v>
      </c>
      <c r="E120" s="17">
        <f t="shared" ref="E120:E128" si="35">ROUND((F120*0.05)+(G120*1)+(H120*1.48)+(I120*0.59)+(J120*0.59)+(K120*0.05)+(L120*0.05)+(M120*0.61)+(N120*0.61)+(O120*0.02)+(P120*32.1)+(Q120*8)+(R120*8)+(S120*8), 2)</f>
        <v>3.1</v>
      </c>
      <c r="F120" s="154">
        <v>36.0</v>
      </c>
      <c r="G120" s="103"/>
      <c r="H120" s="103"/>
      <c r="I120" s="154"/>
      <c r="J120" s="103"/>
      <c r="K120" s="155">
        <v>26.0</v>
      </c>
      <c r="L120" s="103"/>
      <c r="M120" s="103"/>
      <c r="N120" s="103"/>
      <c r="O120" s="103"/>
      <c r="P120" s="103"/>
      <c r="Q120" s="103"/>
      <c r="R120" s="103"/>
      <c r="S120" s="103"/>
      <c r="T120" s="103"/>
      <c r="U120" s="103"/>
      <c r="V120" s="157" t="s">
        <v>2360</v>
      </c>
      <c r="W120" s="156"/>
      <c r="X120" s="156"/>
      <c r="Y120" s="156"/>
      <c r="Z120" s="156"/>
      <c r="AA120" s="156"/>
      <c r="AB120" s="156"/>
      <c r="AC120" s="156"/>
    </row>
    <row r="121">
      <c r="A121" s="12"/>
      <c r="B121" s="12" t="s">
        <v>2365</v>
      </c>
      <c r="C121" s="12" t="s">
        <v>98</v>
      </c>
      <c r="D121" s="20">
        <f t="shared" si="34"/>
        <v>46.18</v>
      </c>
      <c r="E121" s="17">
        <f t="shared" si="35"/>
        <v>2.65</v>
      </c>
      <c r="F121" s="12">
        <v>31.0</v>
      </c>
      <c r="G121" s="12"/>
      <c r="H121" s="12"/>
      <c r="I121" s="12"/>
      <c r="J121" s="12"/>
      <c r="K121" s="12">
        <v>22.0</v>
      </c>
      <c r="L121" s="12"/>
      <c r="M121" s="12"/>
      <c r="N121" s="12"/>
      <c r="O121" s="12"/>
      <c r="P121" s="12"/>
      <c r="Q121" s="12"/>
      <c r="R121" s="12"/>
      <c r="S121" s="12"/>
      <c r="T121" s="18"/>
      <c r="U121" s="18"/>
      <c r="V121" s="19" t="s">
        <v>2367</v>
      </c>
      <c r="W121" s="11"/>
      <c r="X121" s="11"/>
      <c r="Y121" s="11"/>
      <c r="Z121" s="11"/>
      <c r="AA121" s="11"/>
    </row>
    <row r="122">
      <c r="A122" s="156"/>
      <c r="B122" s="151" t="s">
        <v>2368</v>
      </c>
      <c r="C122" s="151" t="s">
        <v>2369</v>
      </c>
      <c r="D122" s="20">
        <f t="shared" si="34"/>
        <v>46.12</v>
      </c>
      <c r="E122" s="17">
        <f t="shared" si="35"/>
        <v>11.96</v>
      </c>
      <c r="F122" s="154">
        <v>34.0</v>
      </c>
      <c r="G122" s="155">
        <v>6.0</v>
      </c>
      <c r="H122" s="154"/>
      <c r="I122" s="154"/>
      <c r="J122" s="154"/>
      <c r="K122" s="155">
        <v>12.0</v>
      </c>
      <c r="L122" s="151"/>
      <c r="M122" s="155">
        <v>6.0</v>
      </c>
      <c r="N122" s="103"/>
      <c r="O122" s="103"/>
      <c r="P122" s="103"/>
      <c r="Q122" s="103"/>
      <c r="R122" s="103"/>
      <c r="S122" s="103"/>
      <c r="T122" s="103"/>
      <c r="U122" s="103"/>
      <c r="V122" s="157" t="s">
        <v>2370</v>
      </c>
      <c r="W122" s="156"/>
      <c r="X122" s="156"/>
      <c r="Y122" s="156"/>
      <c r="Z122" s="156"/>
      <c r="AA122" s="156"/>
      <c r="AB122" s="156"/>
      <c r="AC122" s="156"/>
    </row>
    <row r="123">
      <c r="A123" s="156"/>
      <c r="B123" s="151" t="s">
        <v>2361</v>
      </c>
      <c r="C123" s="151" t="s">
        <v>55</v>
      </c>
      <c r="D123" s="20">
        <f t="shared" si="34"/>
        <v>45.02</v>
      </c>
      <c r="E123" s="17">
        <f t="shared" si="35"/>
        <v>3.15</v>
      </c>
      <c r="F123" s="154">
        <v>24.0</v>
      </c>
      <c r="G123" s="103"/>
      <c r="H123" s="103"/>
      <c r="I123" s="154"/>
      <c r="J123" s="103"/>
      <c r="K123" s="155">
        <v>20.0</v>
      </c>
      <c r="L123" s="154">
        <v>19.0</v>
      </c>
      <c r="M123" s="103"/>
      <c r="N123" s="103"/>
      <c r="O123" s="103"/>
      <c r="P123" s="103"/>
      <c r="Q123" s="103"/>
      <c r="R123" s="103"/>
      <c r="S123" s="103"/>
      <c r="T123" s="103"/>
      <c r="U123" s="103"/>
      <c r="V123" s="157" t="s">
        <v>2362</v>
      </c>
      <c r="W123" s="156"/>
      <c r="X123" s="156"/>
      <c r="Y123" s="156"/>
      <c r="Z123" s="156"/>
      <c r="AA123" s="156"/>
      <c r="AB123" s="156"/>
      <c r="AC123" s="156"/>
    </row>
    <row r="124">
      <c r="A124" s="12"/>
      <c r="B124" s="12" t="s">
        <v>2988</v>
      </c>
      <c r="C124" s="12" t="s">
        <v>339</v>
      </c>
      <c r="D124" s="20">
        <f t="shared" si="34"/>
        <v>43.8</v>
      </c>
      <c r="E124" s="17">
        <f t="shared" si="35"/>
        <v>2.5</v>
      </c>
      <c r="F124" s="12">
        <v>30.0</v>
      </c>
      <c r="G124" s="12"/>
      <c r="H124" s="12"/>
      <c r="I124" s="12"/>
      <c r="J124" s="12"/>
      <c r="K124" s="12">
        <v>20.0</v>
      </c>
      <c r="L124" s="12"/>
      <c r="M124" s="12"/>
      <c r="N124" s="12"/>
      <c r="O124" s="12"/>
      <c r="P124" s="12"/>
      <c r="Q124" s="12"/>
      <c r="R124" s="12"/>
      <c r="S124" s="12"/>
      <c r="T124" s="18"/>
      <c r="U124" s="18"/>
      <c r="V124" s="19" t="s">
        <v>2378</v>
      </c>
      <c r="W124" s="11"/>
      <c r="X124" s="11"/>
      <c r="Y124" s="11"/>
      <c r="Z124" s="11"/>
      <c r="AA124" s="11"/>
    </row>
    <row r="125">
      <c r="A125" s="11"/>
      <c r="B125" s="12" t="s">
        <v>2384</v>
      </c>
      <c r="C125" s="12" t="s">
        <v>1810</v>
      </c>
      <c r="D125" s="20">
        <f t="shared" si="34"/>
        <v>38.73</v>
      </c>
      <c r="E125" s="17">
        <f t="shared" si="35"/>
        <v>2.2</v>
      </c>
      <c r="F125" s="12">
        <v>27.0</v>
      </c>
      <c r="G125" s="12"/>
      <c r="H125" s="12"/>
      <c r="I125" s="12"/>
      <c r="J125" s="12"/>
      <c r="K125" s="12">
        <v>17.0</v>
      </c>
      <c r="L125" s="12"/>
      <c r="M125" s="12"/>
      <c r="N125" s="12"/>
      <c r="O125" s="12"/>
      <c r="P125" s="12"/>
      <c r="Q125" s="12"/>
      <c r="R125" s="12"/>
      <c r="S125" s="12"/>
      <c r="T125" s="18"/>
      <c r="U125" s="18"/>
      <c r="V125" s="19" t="s">
        <v>2386</v>
      </c>
      <c r="W125" s="11"/>
      <c r="X125" s="11"/>
      <c r="Y125" s="11"/>
      <c r="Z125" s="11"/>
      <c r="AA125" s="11"/>
    </row>
    <row r="126">
      <c r="A126" s="11"/>
      <c r="B126" s="12" t="s">
        <v>836</v>
      </c>
      <c r="C126" s="12" t="s">
        <v>837</v>
      </c>
      <c r="D126" s="20">
        <f t="shared" si="34"/>
        <v>37.48</v>
      </c>
      <c r="E126" s="17">
        <f t="shared" si="35"/>
        <v>29.69</v>
      </c>
      <c r="F126" s="12">
        <v>21.0</v>
      </c>
      <c r="G126" s="12"/>
      <c r="H126" s="12"/>
      <c r="I126" s="12">
        <v>32.0</v>
      </c>
      <c r="J126" s="12">
        <v>16.0</v>
      </c>
      <c r="K126" s="12"/>
      <c r="L126" s="12"/>
      <c r="M126" s="12"/>
      <c r="N126" s="12"/>
      <c r="O126" s="12">
        <v>16.0</v>
      </c>
      <c r="P126" s="12"/>
      <c r="Q126" s="12"/>
      <c r="R126" s="12"/>
      <c r="S126" s="12"/>
      <c r="T126" s="18"/>
      <c r="U126" s="18"/>
      <c r="V126" s="19" t="s">
        <v>840</v>
      </c>
      <c r="W126" s="11"/>
      <c r="X126" s="11"/>
      <c r="Y126" s="11"/>
      <c r="Z126" s="11"/>
      <c r="AA126" s="11"/>
    </row>
    <row r="127">
      <c r="A127" s="11"/>
      <c r="B127" s="12" t="s">
        <v>805</v>
      </c>
      <c r="C127" s="12" t="s">
        <v>806</v>
      </c>
      <c r="D127" s="20">
        <f t="shared" si="34"/>
        <v>33.6</v>
      </c>
      <c r="E127" s="17">
        <f t="shared" si="35"/>
        <v>38.1</v>
      </c>
      <c r="F127" s="12">
        <v>18.0</v>
      </c>
      <c r="G127" s="12">
        <v>25.0</v>
      </c>
      <c r="H127" s="12"/>
      <c r="I127" s="12"/>
      <c r="J127" s="12"/>
      <c r="K127" s="12"/>
      <c r="L127" s="12"/>
      <c r="M127" s="12"/>
      <c r="N127" s="12">
        <v>20.0</v>
      </c>
      <c r="O127" s="12"/>
      <c r="P127" s="12"/>
      <c r="Q127" s="12"/>
      <c r="R127" s="12"/>
      <c r="S127" s="12"/>
      <c r="T127" s="18"/>
      <c r="U127" s="18"/>
      <c r="V127" s="19" t="s">
        <v>807</v>
      </c>
      <c r="W127" s="11"/>
      <c r="X127" s="11"/>
      <c r="Y127" s="11"/>
      <c r="Z127" s="11"/>
      <c r="AA127" s="11"/>
    </row>
    <row r="128">
      <c r="A128" s="11"/>
      <c r="B128" s="12" t="s">
        <v>2387</v>
      </c>
      <c r="C128" s="12" t="s">
        <v>425</v>
      </c>
      <c r="D128" s="20">
        <f t="shared" si="34"/>
        <v>33.08</v>
      </c>
      <c r="E128" s="17">
        <f t="shared" si="35"/>
        <v>26.55</v>
      </c>
      <c r="F128" s="12">
        <v>15.0</v>
      </c>
      <c r="G128" s="12">
        <v>25.0</v>
      </c>
      <c r="H128" s="12"/>
      <c r="I128" s="12"/>
      <c r="J128" s="12"/>
      <c r="K128" s="12"/>
      <c r="L128" s="12">
        <v>16.0</v>
      </c>
      <c r="M128" s="12"/>
      <c r="N128" s="12"/>
      <c r="O128" s="12"/>
      <c r="P128" s="12"/>
      <c r="Q128" s="12"/>
      <c r="R128" s="12"/>
      <c r="S128" s="12"/>
      <c r="T128" s="18"/>
      <c r="U128" s="18"/>
      <c r="V128" s="19" t="s">
        <v>2388</v>
      </c>
      <c r="W128" s="11"/>
      <c r="X128" s="11"/>
      <c r="Y128" s="11"/>
      <c r="Z128" s="11"/>
      <c r="AA128" s="11"/>
    </row>
    <row r="129">
      <c r="A129" s="11"/>
      <c r="B129" s="12"/>
      <c r="C129" s="12"/>
      <c r="D129" s="20"/>
      <c r="E129" s="17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8"/>
      <c r="U129" s="18"/>
      <c r="V129" s="38"/>
      <c r="W129" s="11"/>
      <c r="X129" s="11"/>
      <c r="Y129" s="11"/>
      <c r="Z129" s="11"/>
      <c r="AA129" s="11"/>
    </row>
    <row r="130">
      <c r="A130" s="12" t="s">
        <v>2894</v>
      </c>
      <c r="B130" s="12" t="s">
        <v>799</v>
      </c>
      <c r="C130" s="12" t="s">
        <v>800</v>
      </c>
      <c r="D130" s="20">
        <f t="shared" ref="D130:D138" si="36">ROUND((F130*1)+(G130*0.48)+(H130*0.2)+(I130*0.34)+(J130*0.15)+(K130*0.69)+(L130*0.38)+(M130*0.16)+(N130*0.18)+(O130*0.2)+(P130*24)+(Q130*12)+(R130*12)+(S130*12), 2)</f>
        <v>25.8</v>
      </c>
      <c r="E130" s="17">
        <f t="shared" ref="E130:E138" si="37">ROUND((F130*0.05)+(G130*1)+(H130*1.48)+(I130*0.59)+(J130*0.59)+(K130*0.05)+(L130*0.05)+(M130*0.61)+(N130*0.61)+(O130*0.02)+(P130*32.1)+(Q130*8)+(R130*8)+(S130*8), 2)</f>
        <v>50.6</v>
      </c>
      <c r="F130" s="12"/>
      <c r="G130" s="12">
        <v>15.0</v>
      </c>
      <c r="H130" s="12"/>
      <c r="I130" s="12">
        <v>50.0</v>
      </c>
      <c r="J130" s="12"/>
      <c r="K130" s="12"/>
      <c r="L130" s="12"/>
      <c r="M130" s="12">
        <v>10.0</v>
      </c>
      <c r="N130" s="12"/>
      <c r="O130" s="12"/>
      <c r="P130" s="12"/>
      <c r="Q130" s="12"/>
      <c r="R130" s="12"/>
      <c r="S130" s="12"/>
      <c r="T130" s="18"/>
      <c r="U130" s="18"/>
      <c r="V130" s="19" t="s">
        <v>801</v>
      </c>
      <c r="W130" s="11"/>
      <c r="X130" s="11"/>
      <c r="Y130" s="11"/>
      <c r="Z130" s="11"/>
      <c r="AA130" s="11"/>
    </row>
    <row r="131">
      <c r="A131" s="11"/>
      <c r="B131" s="12" t="s">
        <v>802</v>
      </c>
      <c r="C131" s="12" t="s">
        <v>803</v>
      </c>
      <c r="D131" s="20">
        <f t="shared" si="36"/>
        <v>25.8</v>
      </c>
      <c r="E131" s="17">
        <f t="shared" si="37"/>
        <v>50.6</v>
      </c>
      <c r="F131" s="12"/>
      <c r="G131" s="12">
        <v>15.0</v>
      </c>
      <c r="H131" s="12"/>
      <c r="I131" s="12">
        <v>50.0</v>
      </c>
      <c r="J131" s="12"/>
      <c r="K131" s="12"/>
      <c r="L131" s="12"/>
      <c r="M131" s="12">
        <v>10.0</v>
      </c>
      <c r="N131" s="12"/>
      <c r="O131" s="12"/>
      <c r="P131" s="12"/>
      <c r="Q131" s="12"/>
      <c r="R131" s="12"/>
      <c r="S131" s="12"/>
      <c r="T131" s="18"/>
      <c r="U131" s="18"/>
      <c r="V131" s="19" t="s">
        <v>804</v>
      </c>
      <c r="W131" s="11"/>
      <c r="X131" s="11"/>
      <c r="Y131" s="11"/>
      <c r="Z131" s="11"/>
      <c r="AA131" s="11"/>
    </row>
    <row r="132">
      <c r="A132" s="11"/>
      <c r="B132" s="12" t="s">
        <v>812</v>
      </c>
      <c r="C132" s="12" t="s">
        <v>253</v>
      </c>
      <c r="D132" s="20">
        <f t="shared" si="36"/>
        <v>24.84</v>
      </c>
      <c r="E132" s="17">
        <f t="shared" si="37"/>
        <v>48.6</v>
      </c>
      <c r="F132" s="12"/>
      <c r="G132" s="12">
        <v>13.0</v>
      </c>
      <c r="H132" s="12"/>
      <c r="I132" s="12">
        <v>50.0</v>
      </c>
      <c r="J132" s="12"/>
      <c r="K132" s="12"/>
      <c r="L132" s="12"/>
      <c r="M132" s="12">
        <v>10.0</v>
      </c>
      <c r="N132" s="12"/>
      <c r="O132" s="12"/>
      <c r="P132" s="12"/>
      <c r="Q132" s="12"/>
      <c r="R132" s="12"/>
      <c r="S132" s="12"/>
      <c r="T132" s="18"/>
      <c r="U132" s="18"/>
      <c r="V132" s="19" t="s">
        <v>813</v>
      </c>
      <c r="W132" s="11"/>
      <c r="X132" s="11"/>
      <c r="Y132" s="11"/>
      <c r="Z132" s="11"/>
      <c r="AA132" s="11"/>
    </row>
    <row r="133">
      <c r="A133" s="12"/>
      <c r="B133" s="12" t="s">
        <v>793</v>
      </c>
      <c r="C133" s="12" t="s">
        <v>339</v>
      </c>
      <c r="D133" s="20">
        <f t="shared" si="36"/>
        <v>19.64</v>
      </c>
      <c r="E133" s="17">
        <f t="shared" si="37"/>
        <v>46.99</v>
      </c>
      <c r="F133" s="12"/>
      <c r="G133" s="12"/>
      <c r="H133" s="12"/>
      <c r="I133" s="12">
        <v>40.0</v>
      </c>
      <c r="J133" s="12">
        <v>20.0</v>
      </c>
      <c r="K133" s="12"/>
      <c r="L133" s="12"/>
      <c r="M133" s="12">
        <v>19.0</v>
      </c>
      <c r="N133" s="12"/>
      <c r="O133" s="12"/>
      <c r="P133" s="12"/>
      <c r="Q133" s="12"/>
      <c r="R133" s="12"/>
      <c r="S133" s="12"/>
      <c r="T133" s="18"/>
      <c r="U133" s="18"/>
      <c r="V133" s="19" t="s">
        <v>797</v>
      </c>
      <c r="W133" s="11"/>
      <c r="X133" s="11"/>
      <c r="Y133" s="11"/>
      <c r="Z133" s="11"/>
      <c r="AA133" s="11"/>
    </row>
    <row r="134">
      <c r="A134" s="11"/>
      <c r="B134" s="12" t="s">
        <v>808</v>
      </c>
      <c r="C134" s="12" t="s">
        <v>146</v>
      </c>
      <c r="D134" s="20">
        <f t="shared" si="36"/>
        <v>36.88</v>
      </c>
      <c r="E134" s="17">
        <f t="shared" si="37"/>
        <v>46.38</v>
      </c>
      <c r="F134" s="12">
        <v>15.0</v>
      </c>
      <c r="G134" s="12">
        <v>20.0</v>
      </c>
      <c r="H134" s="12"/>
      <c r="I134" s="12">
        <v>30.0</v>
      </c>
      <c r="J134" s="12"/>
      <c r="K134" s="12"/>
      <c r="L134" s="12"/>
      <c r="M134" s="12">
        <v>13.0</v>
      </c>
      <c r="N134" s="12"/>
      <c r="O134" s="12"/>
      <c r="P134" s="12"/>
      <c r="Q134" s="12"/>
      <c r="R134" s="12"/>
      <c r="S134" s="12"/>
      <c r="T134" s="18"/>
      <c r="U134" s="18"/>
      <c r="V134" s="19" t="s">
        <v>809</v>
      </c>
      <c r="W134" s="11"/>
      <c r="X134" s="11"/>
      <c r="Y134" s="11"/>
      <c r="Z134" s="11"/>
      <c r="AA134" s="11"/>
    </row>
    <row r="135">
      <c r="A135" s="11"/>
      <c r="B135" s="12" t="s">
        <v>814</v>
      </c>
      <c r="C135" s="12" t="s">
        <v>815</v>
      </c>
      <c r="D135" s="20">
        <f t="shared" si="36"/>
        <v>35.32</v>
      </c>
      <c r="E135" s="17">
        <f t="shared" si="37"/>
        <v>42.34</v>
      </c>
      <c r="F135" s="12">
        <v>15.0</v>
      </c>
      <c r="G135" s="12">
        <v>16.0</v>
      </c>
      <c r="H135" s="12"/>
      <c r="I135" s="12">
        <v>32.0</v>
      </c>
      <c r="J135" s="12"/>
      <c r="K135" s="12"/>
      <c r="L135" s="12"/>
      <c r="M135" s="12">
        <v>11.0</v>
      </c>
      <c r="N135" s="12"/>
      <c r="O135" s="12"/>
      <c r="P135" s="12"/>
      <c r="Q135" s="12"/>
      <c r="R135" s="12"/>
      <c r="S135" s="12"/>
      <c r="T135" s="18"/>
      <c r="U135" s="18"/>
      <c r="V135" s="19" t="s">
        <v>816</v>
      </c>
      <c r="W135" s="11"/>
      <c r="X135" s="11"/>
      <c r="Y135" s="11"/>
      <c r="Z135" s="11"/>
      <c r="AA135" s="11"/>
    </row>
    <row r="136">
      <c r="A136" s="11"/>
      <c r="B136" s="12" t="s">
        <v>828</v>
      </c>
      <c r="C136" s="12" t="s">
        <v>98</v>
      </c>
      <c r="D136" s="20">
        <f t="shared" si="36"/>
        <v>43.09</v>
      </c>
      <c r="E136" s="17">
        <f t="shared" si="37"/>
        <v>41.91</v>
      </c>
      <c r="F136" s="12">
        <v>24.0</v>
      </c>
      <c r="G136" s="12"/>
      <c r="H136" s="12"/>
      <c r="I136" s="12">
        <v>46.0</v>
      </c>
      <c r="J136" s="12">
        <v>23.0</v>
      </c>
      <c r="K136" s="12"/>
      <c r="L136" s="12"/>
      <c r="M136" s="12"/>
      <c r="N136" s="12"/>
      <c r="O136" s="12"/>
      <c r="P136" s="12"/>
      <c r="Q136" s="12"/>
      <c r="R136" s="12"/>
      <c r="S136" s="12"/>
      <c r="T136" s="18"/>
      <c r="U136" s="18"/>
      <c r="V136" s="19" t="s">
        <v>829</v>
      </c>
      <c r="W136" s="11"/>
      <c r="X136" s="11"/>
      <c r="Y136" s="11"/>
      <c r="Z136" s="11"/>
      <c r="AA136" s="11"/>
    </row>
    <row r="137">
      <c r="B137" s="12" t="s">
        <v>817</v>
      </c>
      <c r="C137" s="12" t="s">
        <v>818</v>
      </c>
      <c r="D137" s="20">
        <f t="shared" si="36"/>
        <v>20.6</v>
      </c>
      <c r="E137" s="17">
        <f t="shared" si="37"/>
        <v>41.74</v>
      </c>
      <c r="F137" s="12"/>
      <c r="G137" s="12">
        <v>12.0</v>
      </c>
      <c r="H137" s="12"/>
      <c r="I137" s="12">
        <v>38.0</v>
      </c>
      <c r="J137" s="12"/>
      <c r="K137" s="12"/>
      <c r="L137" s="12"/>
      <c r="M137" s="12">
        <v>12.0</v>
      </c>
      <c r="N137" s="12"/>
      <c r="O137" s="12"/>
      <c r="P137" s="12"/>
      <c r="Q137" s="12"/>
      <c r="R137" s="12"/>
      <c r="S137" s="12"/>
      <c r="T137" s="18"/>
      <c r="U137" s="18"/>
      <c r="V137" s="31" t="s">
        <v>819</v>
      </c>
      <c r="W137" s="11"/>
      <c r="X137" s="11"/>
      <c r="Y137" s="11"/>
      <c r="Z137" s="11"/>
      <c r="AA137" s="11"/>
    </row>
    <row r="138">
      <c r="A138" s="11"/>
      <c r="B138" s="12" t="s">
        <v>823</v>
      </c>
      <c r="C138" s="12" t="s">
        <v>93</v>
      </c>
      <c r="D138" s="20">
        <f t="shared" si="36"/>
        <v>28.39</v>
      </c>
      <c r="E138" s="17">
        <f t="shared" si="37"/>
        <v>35.23</v>
      </c>
      <c r="F138" s="12">
        <v>15.0</v>
      </c>
      <c r="G138" s="12"/>
      <c r="H138" s="12"/>
      <c r="I138" s="12">
        <v>24.0</v>
      </c>
      <c r="J138" s="12">
        <v>21.0</v>
      </c>
      <c r="K138" s="12"/>
      <c r="L138" s="12"/>
      <c r="M138" s="12">
        <v>13.0</v>
      </c>
      <c r="N138" s="12"/>
      <c r="O138" s="12"/>
      <c r="P138" s="12"/>
      <c r="Q138" s="12"/>
      <c r="R138" s="12"/>
      <c r="S138" s="12"/>
      <c r="T138" s="18"/>
      <c r="U138" s="18"/>
      <c r="V138" s="19" t="s">
        <v>824</v>
      </c>
      <c r="W138" s="11"/>
      <c r="X138" s="11"/>
      <c r="Y138" s="11"/>
      <c r="Z138" s="11"/>
      <c r="AA138" s="11"/>
    </row>
    <row r="139">
      <c r="A139" s="2" t="s">
        <v>365</v>
      </c>
      <c r="B139" s="83"/>
      <c r="C139" s="11"/>
      <c r="D139" s="20"/>
      <c r="E139" s="20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3"/>
      <c r="U139" s="13"/>
      <c r="V139" s="22"/>
      <c r="W139" s="11"/>
      <c r="X139" s="11"/>
      <c r="Y139" s="11"/>
      <c r="Z139" s="11"/>
      <c r="AA139" s="11"/>
    </row>
    <row r="140">
      <c r="A140" s="155" t="s">
        <v>2855</v>
      </c>
      <c r="B140" s="151" t="s">
        <v>2395</v>
      </c>
      <c r="C140" s="151" t="s">
        <v>2396</v>
      </c>
      <c r="D140" s="103"/>
      <c r="E140" s="103"/>
      <c r="F140" s="154">
        <v>51.0</v>
      </c>
      <c r="G140" s="103"/>
      <c r="H140" s="103"/>
      <c r="I140" s="103"/>
      <c r="J140" s="103"/>
      <c r="K140" s="103"/>
      <c r="L140" s="103"/>
      <c r="M140" s="103"/>
      <c r="N140" s="103"/>
      <c r="O140" s="103"/>
      <c r="P140" s="103"/>
      <c r="Q140" s="103"/>
      <c r="R140" s="103"/>
      <c r="S140" s="103"/>
      <c r="T140" s="103"/>
      <c r="U140" s="154" t="s">
        <v>2397</v>
      </c>
      <c r="V140" s="157" t="s">
        <v>2398</v>
      </c>
      <c r="W140" s="103"/>
      <c r="X140" s="156"/>
      <c r="Y140" s="156"/>
      <c r="Z140" s="156"/>
      <c r="AA140" s="156"/>
      <c r="AB140" s="156"/>
      <c r="AC140" s="156"/>
    </row>
    <row r="141">
      <c r="A141" s="156"/>
      <c r="B141" s="151" t="s">
        <v>2401</v>
      </c>
      <c r="C141" s="151" t="s">
        <v>2402</v>
      </c>
      <c r="D141" s="103"/>
      <c r="E141" s="103"/>
      <c r="F141" s="154">
        <v>51.0</v>
      </c>
      <c r="G141" s="103"/>
      <c r="H141" s="103"/>
      <c r="I141" s="103"/>
      <c r="J141" s="103"/>
      <c r="K141" s="103"/>
      <c r="L141" s="103"/>
      <c r="M141" s="103"/>
      <c r="N141" s="103"/>
      <c r="O141" s="103"/>
      <c r="P141" s="103"/>
      <c r="Q141" s="103"/>
      <c r="R141" s="103"/>
      <c r="S141" s="103"/>
      <c r="T141" s="103"/>
      <c r="U141" s="154" t="s">
        <v>2403</v>
      </c>
      <c r="V141" s="157" t="s">
        <v>2404</v>
      </c>
      <c r="W141" s="103"/>
      <c r="X141" s="156"/>
      <c r="Y141" s="156"/>
      <c r="Z141" s="156"/>
      <c r="AA141" s="156"/>
      <c r="AB141" s="156"/>
      <c r="AC141" s="156"/>
    </row>
    <row r="142">
      <c r="A142" s="156"/>
      <c r="B142" s="151" t="s">
        <v>2409</v>
      </c>
      <c r="C142" s="151" t="s">
        <v>72</v>
      </c>
      <c r="D142" s="103"/>
      <c r="E142" s="103"/>
      <c r="F142" s="154">
        <v>36.0</v>
      </c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103"/>
      <c r="S142" s="103"/>
      <c r="T142" s="103"/>
      <c r="U142" s="154" t="s">
        <v>2410</v>
      </c>
      <c r="V142" s="157" t="s">
        <v>2411</v>
      </c>
      <c r="W142" s="103"/>
      <c r="X142" s="156"/>
      <c r="Y142" s="156"/>
      <c r="Z142" s="156"/>
      <c r="AA142" s="156"/>
      <c r="AB142" s="156"/>
      <c r="AC142" s="156"/>
    </row>
    <row r="143">
      <c r="A143" s="11"/>
      <c r="B143" s="12" t="s">
        <v>2989</v>
      </c>
      <c r="C143" s="12" t="s">
        <v>1791</v>
      </c>
      <c r="D143" s="84"/>
      <c r="E143" s="84"/>
      <c r="F143" s="12">
        <v>27.0</v>
      </c>
      <c r="G143" s="12"/>
      <c r="H143" s="12"/>
      <c r="I143" s="12"/>
      <c r="J143" s="12"/>
      <c r="K143" s="12"/>
      <c r="L143" s="12"/>
      <c r="M143" s="12"/>
      <c r="N143" s="12"/>
      <c r="O143" s="12">
        <v>24.0</v>
      </c>
      <c r="P143" s="12"/>
      <c r="Q143" s="12"/>
      <c r="R143" s="12"/>
      <c r="S143" s="12"/>
      <c r="T143" s="18"/>
      <c r="U143" s="18" t="s">
        <v>2990</v>
      </c>
      <c r="V143" s="19" t="s">
        <v>2991</v>
      </c>
      <c r="W143" s="12"/>
      <c r="X143" s="11"/>
      <c r="Y143" s="11"/>
      <c r="Z143" s="11"/>
      <c r="AA143" s="11"/>
      <c r="AB143" s="11"/>
    </row>
    <row r="144">
      <c r="A144" s="156"/>
      <c r="B144" s="151" t="s">
        <v>2415</v>
      </c>
      <c r="C144" s="151" t="s">
        <v>88</v>
      </c>
      <c r="D144" s="103"/>
      <c r="E144" s="103"/>
      <c r="F144" s="103"/>
      <c r="G144" s="103"/>
      <c r="H144" s="103"/>
      <c r="I144" s="154"/>
      <c r="J144" s="103"/>
      <c r="K144" s="155">
        <v>32.0</v>
      </c>
      <c r="L144" s="103"/>
      <c r="M144" s="103"/>
      <c r="N144" s="103"/>
      <c r="O144" s="103"/>
      <c r="P144" s="103"/>
      <c r="Q144" s="103"/>
      <c r="R144" s="103"/>
      <c r="S144" s="103"/>
      <c r="T144" s="103"/>
      <c r="U144" s="154" t="s">
        <v>2416</v>
      </c>
      <c r="V144" s="157" t="s">
        <v>2417</v>
      </c>
      <c r="W144" s="103"/>
      <c r="X144" s="156"/>
      <c r="Y144" s="156"/>
      <c r="Z144" s="156"/>
      <c r="AA144" s="156"/>
      <c r="AB144" s="156"/>
      <c r="AC144" s="156"/>
    </row>
    <row r="145">
      <c r="A145" s="156"/>
      <c r="B145" s="155" t="s">
        <v>2418</v>
      </c>
      <c r="C145" s="151" t="s">
        <v>1237</v>
      </c>
      <c r="D145" s="103"/>
      <c r="E145" s="103"/>
      <c r="F145" s="151"/>
      <c r="G145" s="103"/>
      <c r="H145" s="103"/>
      <c r="I145" s="154"/>
      <c r="J145" s="103"/>
      <c r="K145" s="155">
        <v>30.0</v>
      </c>
      <c r="L145" s="103"/>
      <c r="M145" s="103"/>
      <c r="N145" s="103"/>
      <c r="O145" s="103"/>
      <c r="P145" s="103"/>
      <c r="Q145" s="103"/>
      <c r="R145" s="103"/>
      <c r="S145" s="103"/>
      <c r="T145" s="103"/>
      <c r="U145" s="154" t="s">
        <v>2419</v>
      </c>
      <c r="V145" s="157" t="s">
        <v>2420</v>
      </c>
      <c r="W145" s="103"/>
      <c r="X145" s="156"/>
      <c r="Y145" s="156"/>
      <c r="Z145" s="156"/>
      <c r="AA145" s="156"/>
      <c r="AB145" s="156"/>
      <c r="AC145" s="156"/>
    </row>
    <row r="146">
      <c r="A146" s="156"/>
      <c r="B146" s="151" t="s">
        <v>2412</v>
      </c>
      <c r="C146" s="151" t="s">
        <v>463</v>
      </c>
      <c r="D146" s="103"/>
      <c r="E146" s="103"/>
      <c r="F146" s="151"/>
      <c r="G146" s="103"/>
      <c r="H146" s="103"/>
      <c r="I146" s="103"/>
      <c r="J146" s="103"/>
      <c r="K146" s="103"/>
      <c r="L146" s="103"/>
      <c r="M146" s="103"/>
      <c r="N146" s="154">
        <v>32.0</v>
      </c>
      <c r="O146" s="103"/>
      <c r="P146" s="103"/>
      <c r="Q146" s="103"/>
      <c r="R146" s="103"/>
      <c r="S146" s="103"/>
      <c r="T146" s="103"/>
      <c r="U146" s="154" t="s">
        <v>2413</v>
      </c>
      <c r="V146" s="157" t="s">
        <v>2414</v>
      </c>
      <c r="W146" s="103"/>
      <c r="X146" s="156"/>
      <c r="Y146" s="156"/>
      <c r="Z146" s="156"/>
      <c r="AA146" s="156"/>
      <c r="AB146" s="156"/>
      <c r="AC146" s="156"/>
    </row>
    <row r="147">
      <c r="A147" s="156"/>
      <c r="B147" s="155" t="s">
        <v>2424</v>
      </c>
      <c r="C147" s="155" t="s">
        <v>2425</v>
      </c>
      <c r="D147" s="103"/>
      <c r="E147" s="103"/>
      <c r="F147" s="155">
        <v>45.0</v>
      </c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58" t="s">
        <v>2992</v>
      </c>
      <c r="V147" s="159" t="s">
        <v>2993</v>
      </c>
      <c r="W147" s="103"/>
      <c r="X147" s="156"/>
      <c r="Y147" s="156"/>
      <c r="Z147" s="156"/>
      <c r="AA147" s="156"/>
      <c r="AB147" s="156"/>
      <c r="AC147" s="156"/>
    </row>
    <row r="148">
      <c r="A148" s="156"/>
      <c r="B148" s="155" t="s">
        <v>2517</v>
      </c>
      <c r="C148" s="155" t="s">
        <v>2430</v>
      </c>
      <c r="D148" s="103"/>
      <c r="E148" s="103"/>
      <c r="F148" s="155">
        <v>45.0</v>
      </c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58" t="s">
        <v>2994</v>
      </c>
      <c r="V148" s="159" t="s">
        <v>2995</v>
      </c>
      <c r="W148" s="103"/>
      <c r="X148" s="156"/>
      <c r="Y148" s="156"/>
      <c r="Z148" s="156"/>
      <c r="AA148" s="156"/>
      <c r="AB148" s="156"/>
      <c r="AC148" s="156"/>
    </row>
    <row r="149">
      <c r="A149" s="156"/>
      <c r="B149" s="155" t="s">
        <v>2434</v>
      </c>
      <c r="C149" s="155" t="s">
        <v>392</v>
      </c>
      <c r="D149" s="103"/>
      <c r="E149" s="103"/>
      <c r="F149" s="151"/>
      <c r="G149" s="103"/>
      <c r="H149" s="103"/>
      <c r="I149" s="103"/>
      <c r="J149" s="103"/>
      <c r="K149" s="155">
        <v>32.0</v>
      </c>
      <c r="L149" s="103"/>
      <c r="M149" s="103"/>
      <c r="N149" s="103"/>
      <c r="O149" s="103"/>
      <c r="P149" s="103"/>
      <c r="Q149" s="103"/>
      <c r="R149" s="103"/>
      <c r="S149" s="103"/>
      <c r="T149" s="103"/>
      <c r="U149" s="158" t="s">
        <v>2996</v>
      </c>
      <c r="V149" s="159" t="s">
        <v>2436</v>
      </c>
      <c r="W149" s="103"/>
      <c r="X149" s="156"/>
      <c r="Y149" s="156"/>
      <c r="Z149" s="156"/>
      <c r="AA149" s="156"/>
      <c r="AB149" s="156"/>
      <c r="AC149" s="156"/>
    </row>
    <row r="150">
      <c r="A150" s="156"/>
      <c r="B150" s="151"/>
      <c r="C150" s="151"/>
      <c r="D150" s="103"/>
      <c r="E150" s="103"/>
      <c r="F150" s="103"/>
      <c r="G150" s="103"/>
      <c r="H150" s="103"/>
      <c r="I150" s="103"/>
      <c r="J150" s="103"/>
      <c r="K150" s="103"/>
      <c r="L150" s="103"/>
      <c r="M150" s="103"/>
      <c r="N150" s="103"/>
      <c r="O150" s="103"/>
      <c r="P150" s="103"/>
      <c r="Q150" s="103"/>
      <c r="R150" s="103"/>
      <c r="S150" s="103"/>
      <c r="T150" s="103"/>
      <c r="U150" s="154"/>
      <c r="V150" s="157"/>
      <c r="W150" s="103"/>
      <c r="X150" s="156"/>
      <c r="Y150" s="156"/>
      <c r="Z150" s="156"/>
      <c r="AA150" s="156"/>
      <c r="AB150" s="156"/>
      <c r="AC150" s="156"/>
    </row>
    <row r="151">
      <c r="A151" s="11"/>
      <c r="B151" s="12"/>
      <c r="C151" s="12"/>
      <c r="D151" s="84"/>
      <c r="E151" s="84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8"/>
      <c r="U151" s="18"/>
      <c r="V151" s="38"/>
      <c r="W151" s="12"/>
      <c r="X151" s="11"/>
      <c r="Y151" s="11"/>
      <c r="Z151" s="11"/>
      <c r="AA151" s="11"/>
      <c r="AB151" s="11"/>
    </row>
    <row r="152">
      <c r="A152" s="12" t="s">
        <v>2894</v>
      </c>
      <c r="B152" s="12" t="s">
        <v>842</v>
      </c>
      <c r="C152" s="12" t="s">
        <v>378</v>
      </c>
      <c r="D152" s="84"/>
      <c r="E152" s="84">
        <v>59.0</v>
      </c>
      <c r="F152" s="12"/>
      <c r="G152" s="12"/>
      <c r="H152" s="12"/>
      <c r="I152" s="12">
        <v>72.0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8"/>
      <c r="U152" s="18" t="s">
        <v>843</v>
      </c>
      <c r="V152" s="19" t="s">
        <v>844</v>
      </c>
      <c r="W152" s="12"/>
      <c r="X152" s="11"/>
      <c r="Y152" s="11"/>
      <c r="Z152" s="11"/>
      <c r="AA152" s="11"/>
      <c r="AB152" s="11"/>
    </row>
    <row r="153">
      <c r="A153" s="11"/>
      <c r="B153" s="12" t="s">
        <v>845</v>
      </c>
      <c r="C153" s="12" t="s">
        <v>292</v>
      </c>
      <c r="D153" s="84"/>
      <c r="E153" s="84">
        <v>59.0</v>
      </c>
      <c r="F153" s="12"/>
      <c r="G153" s="12"/>
      <c r="H153" s="12"/>
      <c r="I153" s="12"/>
      <c r="J153" s="12">
        <v>32.0</v>
      </c>
      <c r="K153" s="12"/>
      <c r="L153" s="12"/>
      <c r="M153" s="12"/>
      <c r="N153" s="12"/>
      <c r="O153" s="12"/>
      <c r="P153" s="12"/>
      <c r="Q153" s="12"/>
      <c r="R153" s="12"/>
      <c r="S153" s="12"/>
      <c r="T153" s="18"/>
      <c r="U153" s="18" t="s">
        <v>846</v>
      </c>
      <c r="V153" s="19" t="s">
        <v>847</v>
      </c>
      <c r="W153" s="12"/>
      <c r="X153" s="11"/>
      <c r="Y153" s="11"/>
      <c r="Z153" s="11"/>
      <c r="AA153" s="11"/>
      <c r="AB153" s="11"/>
    </row>
    <row r="154">
      <c r="A154" s="11"/>
      <c r="B154" s="12" t="s">
        <v>848</v>
      </c>
      <c r="C154" s="12" t="s">
        <v>48</v>
      </c>
      <c r="D154" s="84"/>
      <c r="E154" s="84">
        <v>54.0</v>
      </c>
      <c r="F154" s="12"/>
      <c r="G154" s="12"/>
      <c r="H154" s="12"/>
      <c r="I154" s="12">
        <v>64.0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8"/>
      <c r="U154" s="18" t="s">
        <v>849</v>
      </c>
      <c r="V154" s="19" t="s">
        <v>850</v>
      </c>
      <c r="W154" s="11"/>
      <c r="X154" s="11"/>
      <c r="Y154" s="11"/>
      <c r="Z154" s="11"/>
      <c r="AA154" s="11"/>
    </row>
    <row r="155">
      <c r="A155" s="11"/>
      <c r="B155" s="12" t="s">
        <v>852</v>
      </c>
      <c r="C155" s="12" t="s">
        <v>442</v>
      </c>
      <c r="D155" s="84"/>
      <c r="E155" s="84">
        <v>50.0</v>
      </c>
      <c r="F155" s="12"/>
      <c r="G155" s="12"/>
      <c r="H155" s="12"/>
      <c r="I155" s="12"/>
      <c r="J155" s="12"/>
      <c r="K155" s="12"/>
      <c r="L155" s="12"/>
      <c r="M155" s="12">
        <v>30.0</v>
      </c>
      <c r="N155" s="12"/>
      <c r="O155" s="12"/>
      <c r="P155" s="12"/>
      <c r="Q155" s="12"/>
      <c r="R155" s="12"/>
      <c r="S155" s="12"/>
      <c r="T155" s="18"/>
      <c r="U155" s="18" t="s">
        <v>853</v>
      </c>
      <c r="V155" s="19" t="s">
        <v>854</v>
      </c>
      <c r="W155" s="12"/>
      <c r="X155" s="11"/>
      <c r="Y155" s="11"/>
      <c r="Z155" s="11"/>
      <c r="AA155" s="11"/>
      <c r="AB155" s="11"/>
    </row>
    <row r="156">
      <c r="A156" s="11"/>
      <c r="B156" s="12" t="s">
        <v>368</v>
      </c>
      <c r="C156" s="16" t="s">
        <v>369</v>
      </c>
      <c r="D156" s="84"/>
      <c r="E156" s="84">
        <v>45.0</v>
      </c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8"/>
      <c r="U156" s="18" t="s">
        <v>855</v>
      </c>
      <c r="V156" s="19" t="s">
        <v>370</v>
      </c>
      <c r="W156" s="12"/>
      <c r="X156" s="11"/>
      <c r="Y156" s="11"/>
      <c r="Z156" s="11"/>
      <c r="AA156" s="11"/>
      <c r="AB156" s="11"/>
    </row>
    <row r="157">
      <c r="A157" s="11"/>
      <c r="B157" s="12" t="s">
        <v>858</v>
      </c>
      <c r="C157" s="12" t="s">
        <v>859</v>
      </c>
      <c r="D157" s="84"/>
      <c r="E157" s="84">
        <v>44.0</v>
      </c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8"/>
      <c r="U157" s="18" t="s">
        <v>860</v>
      </c>
      <c r="V157" s="19" t="s">
        <v>861</v>
      </c>
      <c r="W157" s="11"/>
      <c r="X157" s="11"/>
      <c r="Y157" s="11"/>
      <c r="Z157" s="11"/>
      <c r="AA157" s="11"/>
    </row>
    <row r="158">
      <c r="A158" s="11"/>
      <c r="B158" s="12" t="s">
        <v>862</v>
      </c>
      <c r="C158" s="12" t="s">
        <v>863</v>
      </c>
      <c r="D158" s="84"/>
      <c r="E158" s="84">
        <v>43.0</v>
      </c>
      <c r="F158" s="12"/>
      <c r="G158" s="12"/>
      <c r="H158" s="12"/>
      <c r="I158" s="12">
        <v>52.0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8"/>
      <c r="U158" s="18" t="s">
        <v>864</v>
      </c>
      <c r="V158" s="19" t="s">
        <v>865</v>
      </c>
      <c r="W158" s="11"/>
      <c r="X158" s="11"/>
      <c r="Y158" s="11"/>
      <c r="Z158" s="11"/>
      <c r="AA158" s="11"/>
    </row>
    <row r="159">
      <c r="A159" s="11"/>
      <c r="B159" s="12" t="s">
        <v>866</v>
      </c>
      <c r="C159" s="12" t="s">
        <v>867</v>
      </c>
      <c r="D159" s="84"/>
      <c r="E159" s="84">
        <v>40.0</v>
      </c>
      <c r="F159" s="12"/>
      <c r="G159" s="12"/>
      <c r="H159" s="12"/>
      <c r="I159" s="12"/>
      <c r="J159" s="12">
        <v>26.0</v>
      </c>
      <c r="K159" s="12"/>
      <c r="L159" s="12"/>
      <c r="M159" s="12"/>
      <c r="N159" s="12"/>
      <c r="O159" s="12"/>
      <c r="P159" s="12"/>
      <c r="Q159" s="12"/>
      <c r="R159" s="12"/>
      <c r="S159" s="12"/>
      <c r="T159" s="18"/>
      <c r="U159" s="18" t="s">
        <v>864</v>
      </c>
      <c r="V159" s="19" t="s">
        <v>868</v>
      </c>
      <c r="W159" s="11"/>
      <c r="X159" s="11"/>
      <c r="Y159" s="11"/>
      <c r="Z159" s="11"/>
      <c r="AA159" s="11"/>
    </row>
    <row r="160">
      <c r="A160" s="78"/>
      <c r="B160" s="12" t="s">
        <v>869</v>
      </c>
      <c r="C160" s="12" t="s">
        <v>392</v>
      </c>
      <c r="D160" s="20"/>
      <c r="E160" s="20">
        <v>38.0</v>
      </c>
      <c r="F160" s="11"/>
      <c r="G160" s="11"/>
      <c r="H160" s="11"/>
      <c r="I160" s="12">
        <v>54.0</v>
      </c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3"/>
      <c r="U160" s="18" t="s">
        <v>2997</v>
      </c>
      <c r="V160" s="19" t="s">
        <v>871</v>
      </c>
      <c r="W160" s="11"/>
      <c r="X160" s="11"/>
      <c r="Y160" s="11"/>
      <c r="Z160" s="11"/>
      <c r="AA160" s="11"/>
    </row>
    <row r="161">
      <c r="A161" s="3" t="s">
        <v>1563</v>
      </c>
      <c r="B161" s="11"/>
      <c r="C161" s="11"/>
      <c r="D161" s="20"/>
      <c r="E161" s="20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3"/>
      <c r="U161" s="13"/>
      <c r="V161" s="22"/>
      <c r="W161" s="11"/>
      <c r="X161" s="11"/>
      <c r="Y161" s="11"/>
      <c r="Z161" s="11"/>
      <c r="AA161" s="11"/>
    </row>
    <row r="162">
      <c r="A162" s="11"/>
      <c r="B162" s="12" t="s">
        <v>2998</v>
      </c>
      <c r="C162" s="12" t="s">
        <v>230</v>
      </c>
      <c r="D162" s="20"/>
      <c r="E162" s="20"/>
      <c r="F162" s="12"/>
      <c r="G162" s="12"/>
      <c r="H162" s="12"/>
      <c r="I162" s="12"/>
      <c r="J162" s="12"/>
      <c r="K162" s="12"/>
      <c r="L162" s="36"/>
      <c r="M162" s="12"/>
      <c r="N162" s="36"/>
      <c r="O162" s="36"/>
      <c r="P162" s="36"/>
      <c r="Q162" s="36"/>
      <c r="R162" s="36"/>
      <c r="S162" s="36"/>
      <c r="T162" s="37"/>
      <c r="U162" s="18" t="s">
        <v>2999</v>
      </c>
      <c r="V162" s="19" t="s">
        <v>3000</v>
      </c>
      <c r="W162" s="11"/>
      <c r="X162" s="11"/>
      <c r="Y162" s="11"/>
      <c r="Z162" s="11"/>
      <c r="AA162" s="11"/>
    </row>
    <row r="163">
      <c r="A163" s="11"/>
      <c r="B163" s="12" t="s">
        <v>3001</v>
      </c>
      <c r="C163" s="12" t="s">
        <v>3002</v>
      </c>
      <c r="D163" s="20"/>
      <c r="E163" s="20"/>
      <c r="F163" s="12"/>
      <c r="G163" s="12"/>
      <c r="H163" s="12"/>
      <c r="I163" s="12"/>
      <c r="J163" s="12"/>
      <c r="K163" s="12"/>
      <c r="L163" s="36"/>
      <c r="M163" s="12"/>
      <c r="N163" s="36"/>
      <c r="O163" s="36"/>
      <c r="P163" s="36"/>
      <c r="Q163" s="36"/>
      <c r="R163" s="36"/>
      <c r="S163" s="36"/>
      <c r="T163" s="37"/>
      <c r="U163" s="18" t="s">
        <v>3003</v>
      </c>
      <c r="V163" s="19" t="s">
        <v>3004</v>
      </c>
      <c r="W163" s="11"/>
      <c r="X163" s="11"/>
      <c r="Y163" s="11"/>
      <c r="Z163" s="11"/>
      <c r="AA163" s="11"/>
    </row>
    <row r="164">
      <c r="A164" s="11"/>
      <c r="B164" s="12" t="s">
        <v>3005</v>
      </c>
      <c r="C164" s="12" t="s">
        <v>2009</v>
      </c>
      <c r="D164" s="20"/>
      <c r="E164" s="20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8"/>
      <c r="U164" s="18" t="s">
        <v>3006</v>
      </c>
      <c r="V164" s="19" t="s">
        <v>3007</v>
      </c>
      <c r="W164" s="11"/>
      <c r="X164" s="11"/>
      <c r="Y164" s="11"/>
      <c r="Z164" s="11"/>
      <c r="AA164" s="11"/>
    </row>
    <row r="165">
      <c r="A165" s="11"/>
      <c r="B165" s="12" t="s">
        <v>3008</v>
      </c>
      <c r="C165" s="12" t="s">
        <v>1995</v>
      </c>
      <c r="D165" s="20"/>
      <c r="E165" s="20"/>
      <c r="F165" s="12"/>
      <c r="G165" s="12"/>
      <c r="H165" s="12"/>
      <c r="I165" s="12"/>
      <c r="J165" s="36"/>
      <c r="K165" s="36"/>
      <c r="L165" s="36"/>
      <c r="M165" s="12"/>
      <c r="N165" s="36"/>
      <c r="O165" s="36"/>
      <c r="P165" s="36"/>
      <c r="Q165" s="36"/>
      <c r="R165" s="36"/>
      <c r="S165" s="36"/>
      <c r="T165" s="37"/>
      <c r="U165" s="18" t="s">
        <v>3009</v>
      </c>
      <c r="V165" s="19" t="s">
        <v>3010</v>
      </c>
      <c r="W165" s="11"/>
      <c r="X165" s="11"/>
      <c r="Y165" s="11"/>
      <c r="Z165" s="11"/>
      <c r="AA165" s="11"/>
    </row>
    <row r="166">
      <c r="A166" s="11"/>
      <c r="B166" s="12"/>
      <c r="C166" s="12"/>
      <c r="D166" s="20"/>
      <c r="E166" s="20"/>
      <c r="F166" s="12"/>
      <c r="G166" s="12"/>
      <c r="H166" s="12"/>
      <c r="I166" s="12"/>
      <c r="J166" s="36"/>
      <c r="K166" s="36"/>
      <c r="L166" s="36"/>
      <c r="M166" s="12"/>
      <c r="N166" s="36"/>
      <c r="O166" s="36"/>
      <c r="P166" s="36"/>
      <c r="Q166" s="36"/>
      <c r="R166" s="36"/>
      <c r="S166" s="36"/>
      <c r="T166" s="37"/>
      <c r="U166" s="18"/>
      <c r="V166" s="38"/>
      <c r="W166" s="11"/>
      <c r="X166" s="11"/>
      <c r="Y166" s="11"/>
      <c r="Z166" s="11"/>
      <c r="AA166" s="11"/>
    </row>
    <row r="167">
      <c r="A167" s="3" t="s">
        <v>2835</v>
      </c>
      <c r="B167" s="44" t="s">
        <v>1</v>
      </c>
      <c r="C167" s="44" t="s">
        <v>2</v>
      </c>
      <c r="D167" s="44"/>
      <c r="E167" s="44" t="s">
        <v>943</v>
      </c>
      <c r="F167" s="3" t="s">
        <v>944</v>
      </c>
      <c r="G167" s="3" t="s">
        <v>945</v>
      </c>
      <c r="H167" s="3" t="s">
        <v>4</v>
      </c>
      <c r="I167" s="3" t="s">
        <v>486</v>
      </c>
      <c r="J167" s="3" t="s">
        <v>946</v>
      </c>
      <c r="K167" s="3" t="s">
        <v>2811</v>
      </c>
      <c r="L167" s="3" t="s">
        <v>7</v>
      </c>
      <c r="M167" s="2" t="s">
        <v>9</v>
      </c>
      <c r="N167" s="3" t="s">
        <v>489</v>
      </c>
      <c r="O167" s="3" t="s">
        <v>2118</v>
      </c>
      <c r="P167" s="3" t="s">
        <v>947</v>
      </c>
      <c r="Q167" s="5" t="s">
        <v>13</v>
      </c>
      <c r="R167" s="6" t="s">
        <v>14</v>
      </c>
      <c r="S167" s="7" t="s">
        <v>15</v>
      </c>
      <c r="T167" s="41" t="s">
        <v>16</v>
      </c>
      <c r="U167" s="3" t="s">
        <v>17</v>
      </c>
      <c r="V167" s="42" t="s">
        <v>18</v>
      </c>
      <c r="W167" s="2"/>
      <c r="X167" s="43"/>
      <c r="Y167" s="39"/>
      <c r="Z167" s="39"/>
      <c r="AA167" s="39"/>
    </row>
    <row r="168">
      <c r="A168" s="44" t="s">
        <v>468</v>
      </c>
      <c r="B168" s="24"/>
      <c r="C168" s="24"/>
      <c r="D168" s="20"/>
      <c r="E168" s="20"/>
      <c r="F168" s="24"/>
      <c r="G168" s="24"/>
      <c r="H168" s="24"/>
      <c r="I168" s="20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5"/>
      <c r="U168" s="25"/>
      <c r="V168" s="38"/>
      <c r="W168" s="24"/>
      <c r="X168" s="45"/>
      <c r="Y168" s="24"/>
      <c r="Z168" s="24"/>
      <c r="AA168" s="46"/>
    </row>
    <row r="169">
      <c r="A169" s="11"/>
      <c r="B169" s="24" t="s">
        <v>3011</v>
      </c>
      <c r="C169" s="24" t="s">
        <v>353</v>
      </c>
      <c r="D169" s="20"/>
      <c r="E169" s="20">
        <v>278.64</v>
      </c>
      <c r="F169" s="24">
        <v>65.8</v>
      </c>
      <c r="G169" s="24">
        <v>3.2</v>
      </c>
      <c r="H169" s="24">
        <v>39.0</v>
      </c>
      <c r="I169" s="24"/>
      <c r="J169" s="24">
        <v>712.0</v>
      </c>
      <c r="K169" s="24">
        <v>27.0</v>
      </c>
      <c r="L169" s="24"/>
      <c r="M169" s="24"/>
      <c r="N169" s="24">
        <v>24.0</v>
      </c>
      <c r="O169" s="24"/>
      <c r="P169" s="24"/>
      <c r="Q169" s="24"/>
      <c r="R169" s="24"/>
      <c r="S169" s="24"/>
      <c r="T169" s="25"/>
      <c r="U169" s="25"/>
      <c r="V169" s="19" t="s">
        <v>3012</v>
      </c>
      <c r="W169" s="24"/>
      <c r="X169" s="24"/>
      <c r="Y169" s="24"/>
      <c r="Z169" s="24"/>
      <c r="AA169" s="46"/>
    </row>
    <row r="170">
      <c r="A170" s="11"/>
      <c r="B170" s="24" t="s">
        <v>3013</v>
      </c>
      <c r="C170" s="24" t="s">
        <v>45</v>
      </c>
      <c r="D170" s="20"/>
      <c r="E170" s="20">
        <v>285.0</v>
      </c>
      <c r="F170" s="24">
        <v>118.5</v>
      </c>
      <c r="G170" s="24">
        <v>2.0</v>
      </c>
      <c r="H170" s="24">
        <v>48.0</v>
      </c>
      <c r="I170" s="16"/>
      <c r="J170" s="24">
        <v>894.0</v>
      </c>
      <c r="K170" s="24"/>
      <c r="L170" s="24">
        <v>35.0</v>
      </c>
      <c r="M170" s="24">
        <v>20.0</v>
      </c>
      <c r="N170" s="24"/>
      <c r="O170" s="24">
        <v>28.0</v>
      </c>
      <c r="P170" s="24"/>
      <c r="Q170" s="24"/>
      <c r="R170" s="24"/>
      <c r="S170" s="24"/>
      <c r="T170" s="25"/>
      <c r="U170" s="25" t="s">
        <v>3014</v>
      </c>
      <c r="V170" s="19" t="s">
        <v>3015</v>
      </c>
      <c r="W170" s="24"/>
      <c r="X170" s="24"/>
      <c r="Y170" s="24"/>
      <c r="Z170" s="24"/>
      <c r="AA170" s="46"/>
    </row>
    <row r="171">
      <c r="A171" s="11"/>
      <c r="B171" s="24" t="s">
        <v>3016</v>
      </c>
      <c r="C171" s="24" t="s">
        <v>315</v>
      </c>
      <c r="D171" s="20"/>
      <c r="E171" s="20">
        <v>278.5</v>
      </c>
      <c r="F171" s="24">
        <v>71.0</v>
      </c>
      <c r="G171" s="24">
        <v>3.0</v>
      </c>
      <c r="H171" s="24">
        <v>34.0</v>
      </c>
      <c r="I171" s="16">
        <v>35.0</v>
      </c>
      <c r="J171" s="24">
        <v>754.0</v>
      </c>
      <c r="K171" s="24"/>
      <c r="L171" s="24"/>
      <c r="M171" s="24"/>
      <c r="N171" s="24"/>
      <c r="O171" s="24"/>
      <c r="P171" s="24">
        <v>36.0</v>
      </c>
      <c r="Q171" s="24"/>
      <c r="R171" s="24"/>
      <c r="S171" s="24"/>
      <c r="T171" s="25"/>
      <c r="U171" s="25"/>
      <c r="V171" s="19" t="s">
        <v>3017</v>
      </c>
      <c r="W171" s="24"/>
      <c r="X171" s="24"/>
      <c r="Y171" s="24"/>
      <c r="Z171" s="24"/>
      <c r="AA171" s="46"/>
    </row>
    <row r="172">
      <c r="A172" s="11"/>
      <c r="B172" s="24" t="s">
        <v>3018</v>
      </c>
      <c r="C172" s="24" t="s">
        <v>96</v>
      </c>
      <c r="D172" s="20"/>
      <c r="E172" s="20">
        <v>260.6</v>
      </c>
      <c r="F172" s="24">
        <v>65.7</v>
      </c>
      <c r="G172" s="24">
        <v>3.0</v>
      </c>
      <c r="H172" s="24">
        <v>31.0</v>
      </c>
      <c r="I172" s="16"/>
      <c r="J172" s="24">
        <v>712.0</v>
      </c>
      <c r="K172" s="24"/>
      <c r="L172" s="24"/>
      <c r="M172" s="24"/>
      <c r="N172" s="24"/>
      <c r="O172" s="24"/>
      <c r="P172" s="24">
        <v>35.0</v>
      </c>
      <c r="Q172" s="24"/>
      <c r="R172" s="24"/>
      <c r="S172" s="24"/>
      <c r="T172" s="25"/>
      <c r="U172" s="25" t="s">
        <v>3019</v>
      </c>
      <c r="V172" s="19" t="s">
        <v>3020</v>
      </c>
      <c r="W172" s="24"/>
      <c r="X172" s="24"/>
      <c r="Y172" s="24"/>
      <c r="Z172" s="24"/>
      <c r="AA172" s="46"/>
    </row>
    <row r="173">
      <c r="A173" s="11"/>
      <c r="B173" s="24" t="s">
        <v>3021</v>
      </c>
      <c r="C173" s="24" t="s">
        <v>96</v>
      </c>
      <c r="D173" s="20"/>
      <c r="E173" s="20">
        <v>222.6</v>
      </c>
      <c r="F173" s="24">
        <v>58.9</v>
      </c>
      <c r="G173" s="24">
        <v>3.0</v>
      </c>
      <c r="H173" s="24">
        <v>39.0</v>
      </c>
      <c r="I173" s="16"/>
      <c r="J173" s="24">
        <v>292.0</v>
      </c>
      <c r="K173" s="24"/>
      <c r="L173" s="24"/>
      <c r="M173" s="24"/>
      <c r="N173" s="24"/>
      <c r="O173" s="24"/>
      <c r="P173" s="24"/>
      <c r="Q173" s="24"/>
      <c r="R173" s="24"/>
      <c r="S173" s="24"/>
      <c r="T173" s="25"/>
      <c r="U173" s="25"/>
      <c r="V173" s="19" t="s">
        <v>3022</v>
      </c>
      <c r="W173" s="24"/>
      <c r="X173" s="24"/>
      <c r="Y173" s="24"/>
      <c r="Z173" s="24"/>
      <c r="AA173" s="46"/>
    </row>
    <row r="174">
      <c r="A174" s="11"/>
      <c r="B174" s="24" t="s">
        <v>3023</v>
      </c>
      <c r="C174" s="24" t="s">
        <v>2054</v>
      </c>
      <c r="D174" s="20"/>
      <c r="E174" s="20">
        <v>252.71</v>
      </c>
      <c r="F174" s="24">
        <v>60.2</v>
      </c>
      <c r="G174" s="24">
        <v>3.3</v>
      </c>
      <c r="H174" s="24">
        <v>45.0</v>
      </c>
      <c r="I174" s="16">
        <v>30.0</v>
      </c>
      <c r="J174" s="24">
        <v>375.0</v>
      </c>
      <c r="K174" s="24"/>
      <c r="L174" s="24"/>
      <c r="M174" s="24"/>
      <c r="N174" s="24"/>
      <c r="O174" s="24"/>
      <c r="P174" s="24">
        <v>31.0</v>
      </c>
      <c r="Q174" s="24"/>
      <c r="R174" s="24"/>
      <c r="S174" s="24"/>
      <c r="T174" s="25"/>
      <c r="U174" s="25"/>
      <c r="V174" s="19" t="s">
        <v>3024</v>
      </c>
      <c r="W174" s="24"/>
      <c r="X174" s="24"/>
      <c r="Y174" s="24"/>
      <c r="Z174" s="24"/>
      <c r="AA174" s="46"/>
    </row>
    <row r="175">
      <c r="A175" s="11"/>
      <c r="B175" s="24"/>
      <c r="C175" s="24"/>
      <c r="D175" s="20"/>
      <c r="E175" s="20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5"/>
      <c r="U175" s="25"/>
      <c r="V175" s="38"/>
      <c r="W175" s="24"/>
      <c r="X175" s="24"/>
      <c r="Y175" s="24"/>
      <c r="Z175" s="24"/>
      <c r="AA175" s="46"/>
    </row>
    <row r="176">
      <c r="A176" s="11"/>
      <c r="B176" s="24"/>
      <c r="C176" s="51"/>
      <c r="D176" s="20"/>
      <c r="E176" s="20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5"/>
      <c r="U176" s="25"/>
      <c r="V176" s="38"/>
      <c r="W176" s="24"/>
      <c r="X176" s="45"/>
      <c r="Y176" s="24"/>
      <c r="Z176" s="24"/>
      <c r="AA176" s="46"/>
    </row>
    <row r="177">
      <c r="A177" s="11"/>
      <c r="B177" s="24"/>
      <c r="C177" s="24"/>
      <c r="D177" s="20"/>
      <c r="E177" s="20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5"/>
      <c r="U177" s="25"/>
      <c r="V177" s="38"/>
      <c r="W177" s="24"/>
      <c r="X177" s="46"/>
      <c r="Y177" s="24"/>
      <c r="Z177" s="24"/>
      <c r="AA177" s="46"/>
    </row>
    <row r="178">
      <c r="A178" s="11"/>
      <c r="B178" s="24"/>
      <c r="C178" s="24"/>
      <c r="D178" s="20"/>
      <c r="E178" s="20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5"/>
      <c r="U178" s="25"/>
      <c r="V178" s="24"/>
      <c r="W178" s="24"/>
      <c r="X178" s="45"/>
      <c r="Y178" s="24"/>
      <c r="Z178" s="24"/>
      <c r="AA178" s="46"/>
    </row>
    <row r="179">
      <c r="A179" s="11"/>
      <c r="B179" s="24"/>
      <c r="C179" s="24"/>
      <c r="D179" s="20"/>
      <c r="E179" s="20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5"/>
      <c r="U179" s="25"/>
      <c r="V179" s="24"/>
      <c r="W179" s="24"/>
      <c r="X179" s="45"/>
      <c r="Y179" s="24"/>
      <c r="Z179" s="24"/>
      <c r="AA179" s="46"/>
    </row>
    <row r="180">
      <c r="A180" s="11"/>
      <c r="B180" s="24"/>
      <c r="C180" s="24"/>
      <c r="D180" s="20"/>
      <c r="E180" s="20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5"/>
      <c r="U180" s="25"/>
      <c r="V180" s="24"/>
      <c r="W180" s="24"/>
      <c r="X180" s="45"/>
      <c r="Y180" s="24"/>
      <c r="Z180" s="24"/>
      <c r="AA180" s="46"/>
    </row>
    <row r="181">
      <c r="A181" s="11"/>
      <c r="B181" s="24"/>
      <c r="C181" s="24"/>
      <c r="D181" s="20"/>
      <c r="E181" s="20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5"/>
      <c r="U181" s="25"/>
      <c r="V181" s="24"/>
      <c r="W181" s="24"/>
      <c r="X181" s="45"/>
      <c r="Y181" s="24"/>
      <c r="Z181" s="24"/>
      <c r="AA181" s="46"/>
    </row>
    <row r="182">
      <c r="A182" s="65"/>
      <c r="B182" s="51"/>
      <c r="C182" s="51"/>
      <c r="D182" s="92"/>
      <c r="E182" s="92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66"/>
      <c r="U182" s="66"/>
      <c r="V182" s="51"/>
      <c r="W182" s="51"/>
      <c r="X182" s="72"/>
      <c r="Y182" s="51"/>
      <c r="Z182" s="51"/>
      <c r="AA182" s="75"/>
      <c r="AB182" s="63"/>
      <c r="AC182" s="63"/>
    </row>
    <row r="183">
      <c r="A183" s="65"/>
      <c r="B183" s="51"/>
      <c r="C183" s="51"/>
      <c r="D183" s="92"/>
      <c r="E183" s="92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66"/>
      <c r="U183" s="66"/>
      <c r="V183" s="51"/>
      <c r="W183" s="51"/>
      <c r="X183" s="72"/>
      <c r="Y183" s="51"/>
      <c r="Z183" s="51"/>
      <c r="AA183" s="75"/>
      <c r="AB183" s="63"/>
      <c r="AC183" s="63"/>
    </row>
    <row r="184">
      <c r="A184" s="78"/>
      <c r="B184" s="101"/>
      <c r="C184" s="101"/>
      <c r="D184" s="101"/>
      <c r="E184" s="101"/>
      <c r="F184" s="78"/>
      <c r="G184" s="78"/>
      <c r="H184" s="78"/>
      <c r="I184" s="78"/>
      <c r="J184" s="78"/>
      <c r="K184" s="78"/>
      <c r="L184" s="78"/>
      <c r="M184" s="10"/>
      <c r="N184" s="78"/>
      <c r="O184" s="78"/>
      <c r="P184" s="78"/>
      <c r="Q184" s="112"/>
      <c r="R184" s="113"/>
      <c r="S184" s="114"/>
      <c r="T184" s="115"/>
      <c r="U184" s="78"/>
      <c r="V184" s="75"/>
      <c r="W184" s="75"/>
      <c r="X184" s="75"/>
      <c r="Y184" s="75"/>
      <c r="Z184" s="75"/>
      <c r="AA184" s="75"/>
      <c r="AB184" s="63"/>
      <c r="AC184" s="63"/>
    </row>
    <row r="185">
      <c r="A185" s="101"/>
      <c r="B185" s="51"/>
      <c r="C185" s="51"/>
      <c r="D185" s="92"/>
      <c r="E185" s="92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66"/>
      <c r="U185" s="51"/>
      <c r="V185" s="51"/>
      <c r="W185" s="51"/>
      <c r="X185" s="51"/>
      <c r="Y185" s="51"/>
      <c r="Z185" s="51"/>
      <c r="AA185" s="75"/>
      <c r="AB185" s="63"/>
      <c r="AC185" s="63"/>
    </row>
    <row r="186">
      <c r="A186" s="54"/>
      <c r="B186" s="51"/>
      <c r="C186" s="51"/>
      <c r="D186" s="92"/>
      <c r="E186" s="92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66"/>
      <c r="U186" s="66"/>
      <c r="V186" s="51"/>
      <c r="W186" s="51"/>
      <c r="X186" s="51"/>
      <c r="Y186" s="51"/>
      <c r="Z186" s="67"/>
      <c r="AA186" s="65"/>
      <c r="AB186" s="63"/>
      <c r="AC186" s="63"/>
    </row>
    <row r="187">
      <c r="A187" s="54"/>
      <c r="B187" s="51"/>
      <c r="C187" s="51"/>
      <c r="D187" s="86"/>
      <c r="E187" s="86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66"/>
      <c r="U187" s="51"/>
      <c r="V187" s="51"/>
      <c r="W187" s="51"/>
      <c r="X187" s="51"/>
      <c r="Y187" s="51"/>
      <c r="Z187" s="67"/>
      <c r="AA187" s="65"/>
      <c r="AB187" s="88"/>
      <c r="AC187" s="88"/>
    </row>
    <row r="188">
      <c r="A188" s="52"/>
      <c r="B188" s="51"/>
      <c r="C188" s="51"/>
      <c r="D188" s="86"/>
      <c r="E188" s="86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66"/>
      <c r="U188" s="51"/>
      <c r="V188" s="51"/>
      <c r="W188" s="51"/>
      <c r="X188" s="51"/>
      <c r="Y188" s="51"/>
      <c r="Z188" s="71"/>
      <c r="AA188" s="68"/>
      <c r="AB188" s="88"/>
      <c r="AC188" s="88"/>
    </row>
    <row r="189">
      <c r="A189" s="54"/>
      <c r="B189" s="12"/>
      <c r="C189" s="12"/>
      <c r="D189" s="20"/>
      <c r="E189" s="20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8"/>
      <c r="U189" s="18"/>
      <c r="V189" s="12"/>
      <c r="W189" s="12"/>
      <c r="X189" s="12"/>
      <c r="Y189" s="12"/>
      <c r="Z189" s="16"/>
      <c r="AA189" s="11"/>
    </row>
    <row r="190">
      <c r="A190" s="55"/>
      <c r="B190" s="24"/>
      <c r="C190" s="24"/>
      <c r="D190" s="89"/>
      <c r="E190" s="89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5"/>
      <c r="U190" s="25"/>
      <c r="V190" s="24"/>
      <c r="W190" s="24"/>
      <c r="X190" s="24"/>
      <c r="Y190" s="24"/>
      <c r="Z190" s="56"/>
      <c r="AA190" s="57"/>
    </row>
    <row r="191">
      <c r="A191" s="54"/>
      <c r="B191" s="24"/>
      <c r="C191" s="24"/>
      <c r="D191" s="89"/>
      <c r="E191" s="89"/>
      <c r="F191" s="51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5"/>
      <c r="U191" s="25"/>
      <c r="V191" s="24"/>
      <c r="W191" s="24"/>
      <c r="X191" s="24"/>
      <c r="Y191" s="24"/>
      <c r="Z191" s="12"/>
      <c r="AA191" s="11"/>
    </row>
    <row r="192">
      <c r="A192" s="68"/>
      <c r="B192" s="51"/>
      <c r="C192" s="51"/>
      <c r="D192" s="86"/>
      <c r="E192" s="86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66"/>
      <c r="U192" s="51"/>
      <c r="V192" s="51"/>
      <c r="W192" s="51"/>
      <c r="X192" s="51"/>
      <c r="Y192" s="51"/>
      <c r="Z192" s="69"/>
      <c r="AA192" s="68"/>
      <c r="AB192" s="88"/>
      <c r="AC192" s="88"/>
    </row>
    <row r="193">
      <c r="A193" s="54"/>
      <c r="B193" s="12"/>
      <c r="C193" s="12"/>
      <c r="D193" s="20"/>
      <c r="E193" s="20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8"/>
      <c r="U193" s="18"/>
      <c r="V193" s="12"/>
      <c r="W193" s="12"/>
      <c r="X193" s="12"/>
      <c r="Y193" s="12"/>
      <c r="Z193" s="16"/>
      <c r="AA193" s="11"/>
    </row>
    <row r="194" ht="14.25" customHeight="1">
      <c r="A194" s="29"/>
      <c r="B194" s="16"/>
      <c r="C194" s="16"/>
      <c r="D194" s="20"/>
      <c r="E194" s="20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28"/>
      <c r="U194" s="28"/>
      <c r="V194" s="16"/>
      <c r="W194" s="29"/>
      <c r="X194" s="29"/>
      <c r="Y194" s="29"/>
      <c r="Z194" s="29"/>
      <c r="AA194" s="29"/>
      <c r="AB194" s="29"/>
      <c r="AC194" s="29"/>
    </row>
    <row r="195">
      <c r="A195" s="55"/>
      <c r="B195" s="24"/>
      <c r="C195" s="24"/>
      <c r="D195" s="20"/>
      <c r="E195" s="20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5"/>
      <c r="U195" s="25"/>
      <c r="V195" s="24"/>
      <c r="W195" s="24"/>
      <c r="X195" s="24"/>
      <c r="Y195" s="24"/>
      <c r="Z195" s="56"/>
      <c r="AA195" s="57"/>
    </row>
    <row r="196">
      <c r="A196" s="54"/>
      <c r="B196" s="24"/>
      <c r="C196" s="24"/>
      <c r="D196" s="89"/>
      <c r="E196" s="89"/>
      <c r="F196" s="51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5"/>
      <c r="U196" s="25"/>
      <c r="V196" s="24"/>
      <c r="W196" s="24"/>
      <c r="X196" s="24"/>
      <c r="Y196" s="24"/>
      <c r="Z196" s="24"/>
      <c r="AA196" s="46"/>
    </row>
    <row r="197">
      <c r="A197" s="52"/>
      <c r="B197" s="24"/>
      <c r="C197" s="24"/>
      <c r="D197" s="20"/>
      <c r="E197" s="20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5"/>
      <c r="U197" s="25"/>
      <c r="V197" s="24"/>
      <c r="W197" s="24"/>
      <c r="X197" s="24"/>
      <c r="Y197" s="24"/>
      <c r="Z197" s="27"/>
      <c r="AA197" s="53"/>
    </row>
    <row r="198">
      <c r="A198" s="55"/>
      <c r="B198" s="51"/>
      <c r="C198" s="51"/>
      <c r="D198" s="86"/>
      <c r="E198" s="86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66"/>
      <c r="U198" s="51"/>
      <c r="V198" s="51"/>
      <c r="W198" s="51"/>
      <c r="X198" s="51"/>
      <c r="Y198" s="51"/>
      <c r="Z198" s="69"/>
      <c r="AA198" s="70"/>
      <c r="AB198" s="88"/>
      <c r="AC198" s="88"/>
    </row>
    <row r="199">
      <c r="A199" s="65"/>
      <c r="B199" s="51"/>
      <c r="C199" s="51"/>
      <c r="D199" s="86"/>
      <c r="E199" s="86"/>
      <c r="F199" s="51"/>
      <c r="G199" s="51"/>
      <c r="H199" s="51"/>
      <c r="I199" s="51"/>
      <c r="J199" s="72"/>
      <c r="K199" s="72"/>
      <c r="L199" s="72"/>
      <c r="M199" s="72"/>
      <c r="N199" s="72"/>
      <c r="O199" s="51"/>
      <c r="P199" s="72"/>
      <c r="Q199" s="72"/>
      <c r="R199" s="72"/>
      <c r="S199" s="72"/>
      <c r="T199" s="73"/>
      <c r="U199" s="72"/>
      <c r="V199" s="51"/>
      <c r="W199" s="72"/>
      <c r="X199" s="72"/>
      <c r="Y199" s="72"/>
      <c r="Z199" s="65"/>
      <c r="AA199" s="65"/>
      <c r="AB199" s="88"/>
      <c r="AC199" s="88"/>
    </row>
    <row r="200">
      <c r="A200" s="54"/>
      <c r="B200" s="58"/>
      <c r="C200" s="24"/>
      <c r="D200" s="89"/>
      <c r="E200" s="89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5"/>
      <c r="U200" s="25"/>
      <c r="V200" s="24"/>
      <c r="W200" s="24"/>
      <c r="X200" s="24"/>
      <c r="Y200" s="24"/>
      <c r="Z200" s="24"/>
      <c r="AA200" s="46"/>
      <c r="AB200" s="29"/>
      <c r="AC200" s="29"/>
    </row>
    <row r="201">
      <c r="A201" s="52"/>
      <c r="B201" s="24"/>
      <c r="C201" s="24"/>
      <c r="D201" s="89"/>
      <c r="E201" s="89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5"/>
      <c r="U201" s="25"/>
      <c r="V201" s="24"/>
      <c r="W201" s="24"/>
      <c r="X201" s="24"/>
      <c r="Y201" s="24"/>
      <c r="Z201" s="27"/>
      <c r="AA201" s="53"/>
    </row>
    <row r="202">
      <c r="A202" s="10"/>
      <c r="B202" s="91"/>
      <c r="C202" s="91"/>
      <c r="D202" s="92"/>
      <c r="E202" s="92"/>
      <c r="F202" s="91"/>
      <c r="G202" s="91"/>
      <c r="H202" s="91"/>
      <c r="I202" s="91"/>
      <c r="J202" s="88"/>
      <c r="K202" s="88"/>
      <c r="L202" s="88"/>
      <c r="M202" s="91"/>
      <c r="N202" s="88"/>
      <c r="O202" s="91"/>
      <c r="P202" s="88"/>
      <c r="Q202" s="88"/>
      <c r="R202" s="88"/>
      <c r="S202" s="88"/>
      <c r="T202" s="93"/>
      <c r="U202" s="88"/>
      <c r="V202" s="92"/>
      <c r="W202" s="63"/>
      <c r="X202" s="63"/>
      <c r="Y202" s="63"/>
      <c r="Z202" s="63"/>
      <c r="AA202" s="65"/>
      <c r="AB202" s="63"/>
      <c r="AC202" s="63"/>
    </row>
    <row r="203">
      <c r="A203" s="65"/>
      <c r="B203" s="72"/>
      <c r="C203" s="72"/>
      <c r="D203" s="95"/>
      <c r="E203" s="95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3"/>
      <c r="U203" s="72"/>
      <c r="V203" s="72"/>
      <c r="W203" s="72"/>
      <c r="X203" s="72"/>
      <c r="Y203" s="72"/>
      <c r="Z203" s="65"/>
      <c r="AA203" s="65"/>
      <c r="AB203" s="88"/>
      <c r="AC203" s="88"/>
    </row>
    <row r="204">
      <c r="A204" s="54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3"/>
      <c r="U204" s="72"/>
      <c r="V204" s="72"/>
      <c r="W204" s="72"/>
      <c r="X204" s="72"/>
      <c r="Y204" s="72"/>
      <c r="Z204" s="65"/>
      <c r="AA204" s="65"/>
      <c r="AB204" s="88"/>
      <c r="AC204" s="88"/>
    </row>
    <row r="205">
      <c r="A205" s="70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3"/>
      <c r="U205" s="72"/>
      <c r="V205" s="72"/>
      <c r="W205" s="72"/>
      <c r="X205" s="72"/>
      <c r="Y205" s="72"/>
      <c r="Z205" s="70"/>
      <c r="AA205" s="70"/>
      <c r="AB205" s="88"/>
      <c r="AC205" s="88"/>
    </row>
    <row r="206">
      <c r="A206" s="65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3"/>
      <c r="U206" s="72"/>
      <c r="V206" s="72"/>
      <c r="W206" s="72"/>
      <c r="X206" s="72"/>
      <c r="Y206" s="72"/>
      <c r="Z206" s="65"/>
      <c r="AA206" s="65"/>
      <c r="AB206" s="88"/>
      <c r="AC206" s="88"/>
    </row>
    <row r="207">
      <c r="A207" s="65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3"/>
      <c r="U207" s="72"/>
      <c r="V207" s="72"/>
      <c r="W207" s="72"/>
      <c r="X207" s="72"/>
      <c r="Y207" s="72"/>
      <c r="Z207" s="65"/>
      <c r="AA207" s="65"/>
      <c r="AB207" s="88"/>
      <c r="AC207" s="88"/>
    </row>
    <row r="208">
      <c r="A208" s="65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3"/>
      <c r="U208" s="72"/>
      <c r="V208" s="72"/>
      <c r="W208" s="72"/>
      <c r="X208" s="72"/>
      <c r="Y208" s="72"/>
      <c r="Z208" s="65"/>
      <c r="AA208" s="65"/>
      <c r="AB208" s="88"/>
      <c r="AC208" s="88"/>
    </row>
    <row r="209">
      <c r="A209" s="52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3"/>
      <c r="U209" s="72"/>
      <c r="V209" s="72"/>
      <c r="W209" s="72"/>
      <c r="X209" s="72"/>
      <c r="Y209" s="72"/>
      <c r="Z209" s="68"/>
      <c r="AA209" s="68"/>
      <c r="AB209" s="88"/>
      <c r="AC209" s="88"/>
    </row>
    <row r="210">
      <c r="A210" s="55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3"/>
      <c r="U210" s="72"/>
      <c r="V210" s="72"/>
      <c r="W210" s="72"/>
      <c r="X210" s="72"/>
      <c r="Y210" s="72"/>
      <c r="Z210" s="70"/>
      <c r="AA210" s="70"/>
      <c r="AB210" s="88"/>
      <c r="AC210" s="88"/>
    </row>
    <row r="211">
      <c r="A211" s="54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3"/>
      <c r="U211" s="72"/>
      <c r="V211" s="72"/>
      <c r="W211" s="72"/>
      <c r="X211" s="72"/>
      <c r="Y211" s="72"/>
      <c r="Z211" s="65"/>
      <c r="AA211" s="65"/>
      <c r="AB211" s="88"/>
      <c r="AC211" s="88"/>
    </row>
    <row r="212">
      <c r="A212" s="54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3"/>
      <c r="U212" s="72"/>
      <c r="V212" s="72"/>
      <c r="W212" s="72"/>
      <c r="X212" s="72"/>
      <c r="Y212" s="72"/>
      <c r="Z212" s="65"/>
      <c r="AA212" s="65"/>
      <c r="AB212" s="88"/>
      <c r="AC212" s="88"/>
    </row>
    <row r="213">
      <c r="A213" s="54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3"/>
      <c r="U213" s="72"/>
      <c r="V213" s="72"/>
      <c r="W213" s="72"/>
      <c r="X213" s="72"/>
      <c r="Y213" s="72"/>
      <c r="Z213" s="65"/>
      <c r="AA213" s="65"/>
      <c r="AB213" s="88"/>
      <c r="AC213" s="88"/>
    </row>
    <row r="214">
      <c r="A214" s="55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3"/>
      <c r="U214" s="72"/>
      <c r="V214" s="72"/>
      <c r="W214" s="72"/>
      <c r="X214" s="72"/>
      <c r="Y214" s="72"/>
      <c r="Z214" s="70"/>
      <c r="AA214" s="70"/>
      <c r="AB214" s="88"/>
      <c r="AC214" s="88"/>
    </row>
    <row r="215">
      <c r="A215" s="54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3"/>
      <c r="U215" s="72"/>
      <c r="V215" s="72"/>
      <c r="W215" s="72"/>
      <c r="X215" s="72"/>
      <c r="Y215" s="72"/>
      <c r="Z215" s="65"/>
      <c r="AA215" s="65"/>
      <c r="AB215" s="88"/>
      <c r="AC215" s="88"/>
    </row>
    <row r="216">
      <c r="A216" s="54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6"/>
      <c r="U216" s="75"/>
      <c r="V216" s="75"/>
      <c r="W216" s="75"/>
      <c r="X216" s="75"/>
      <c r="Y216" s="75"/>
      <c r="Z216" s="65"/>
      <c r="AA216" s="65"/>
      <c r="AB216" s="88"/>
      <c r="AC216" s="88"/>
    </row>
    <row r="217">
      <c r="A217" s="54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6"/>
      <c r="U217" s="75"/>
      <c r="V217" s="75"/>
      <c r="W217" s="75"/>
      <c r="X217" s="75"/>
      <c r="Y217" s="75"/>
      <c r="Z217" s="65"/>
      <c r="AA217" s="65"/>
      <c r="AB217" s="88"/>
      <c r="AC217" s="88"/>
    </row>
    <row r="218">
      <c r="A218" s="10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6"/>
      <c r="U218" s="75"/>
      <c r="V218" s="75"/>
      <c r="W218" s="75"/>
      <c r="X218" s="75"/>
      <c r="Y218" s="75"/>
      <c r="Z218" s="65"/>
      <c r="AA218" s="65"/>
      <c r="AB218" s="88"/>
      <c r="AC218" s="88"/>
    </row>
    <row r="219">
      <c r="A219" s="11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77"/>
      <c r="U219" s="45"/>
      <c r="V219" s="45"/>
      <c r="W219" s="45"/>
      <c r="X219" s="45"/>
      <c r="Y219" s="45"/>
      <c r="Z219" s="11"/>
      <c r="AA219" s="11"/>
      <c r="AB219" s="29"/>
      <c r="AC219" s="29"/>
    </row>
    <row r="220">
      <c r="A220" s="5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77"/>
      <c r="U220" s="45"/>
      <c r="V220" s="45"/>
      <c r="W220" s="45"/>
      <c r="X220" s="45"/>
      <c r="Y220" s="45"/>
      <c r="Z220" s="57"/>
      <c r="AA220" s="57"/>
      <c r="AB220" s="29"/>
      <c r="AC220" s="29"/>
    </row>
    <row r="221">
      <c r="A221" s="5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77"/>
      <c r="U221" s="45"/>
      <c r="V221" s="45"/>
      <c r="W221" s="45"/>
      <c r="X221" s="45"/>
      <c r="Y221" s="45"/>
      <c r="Z221" s="57"/>
      <c r="AA221" s="57"/>
      <c r="AB221" s="29"/>
      <c r="AC221" s="29"/>
    </row>
    <row r="222">
      <c r="A222" s="54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77"/>
      <c r="U222" s="45"/>
      <c r="V222" s="45"/>
      <c r="W222" s="45"/>
      <c r="X222" s="45"/>
      <c r="Y222" s="45"/>
      <c r="Z222" s="11"/>
      <c r="AA222" s="11"/>
      <c r="AB222" s="29"/>
      <c r="AC222" s="29"/>
    </row>
    <row r="223">
      <c r="A223" s="54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77"/>
      <c r="U223" s="45"/>
      <c r="V223" s="45"/>
      <c r="W223" s="45"/>
      <c r="X223" s="45"/>
      <c r="Y223" s="45"/>
      <c r="Z223" s="11"/>
      <c r="AA223" s="11"/>
      <c r="AB223" s="29"/>
      <c r="AC223" s="29"/>
    </row>
    <row r="224">
      <c r="A224" s="54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77"/>
      <c r="U224" s="45"/>
      <c r="V224" s="45"/>
      <c r="W224" s="45"/>
      <c r="X224" s="45"/>
      <c r="Y224" s="45"/>
      <c r="Z224" s="11"/>
      <c r="AA224" s="11"/>
      <c r="AB224" s="29"/>
      <c r="AC224" s="29"/>
    </row>
    <row r="225">
      <c r="A225" s="54"/>
      <c r="B225" s="11"/>
      <c r="C225" s="11"/>
      <c r="D225" s="11"/>
      <c r="E225" s="11"/>
      <c r="F225" s="11"/>
      <c r="G225" s="11"/>
      <c r="H225" s="11"/>
      <c r="I225" s="45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3"/>
      <c r="U225" s="11"/>
      <c r="V225" s="11"/>
      <c r="W225" s="11"/>
      <c r="X225" s="11"/>
      <c r="Y225" s="11"/>
      <c r="Z225" s="11"/>
      <c r="AA225" s="11"/>
      <c r="AB225" s="29"/>
      <c r="AC225" s="29"/>
    </row>
    <row r="226">
      <c r="A226" s="54"/>
      <c r="B226" s="11"/>
      <c r="C226" s="11"/>
      <c r="D226" s="11"/>
      <c r="E226" s="11"/>
      <c r="F226" s="11"/>
      <c r="G226" s="11"/>
      <c r="H226" s="11"/>
      <c r="I226" s="45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3"/>
      <c r="U226" s="11"/>
      <c r="V226" s="11"/>
      <c r="W226" s="11"/>
      <c r="X226" s="11"/>
      <c r="Y226" s="11"/>
      <c r="Z226" s="11"/>
      <c r="AA226" s="11"/>
      <c r="AB226" s="29"/>
      <c r="AC226" s="29"/>
    </row>
    <row r="227">
      <c r="A227" s="54"/>
      <c r="B227" s="11"/>
      <c r="C227" s="11"/>
      <c r="D227" s="11"/>
      <c r="E227" s="11"/>
      <c r="F227" s="11"/>
      <c r="G227" s="11"/>
      <c r="H227" s="11"/>
      <c r="I227" s="45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3"/>
      <c r="U227" s="11"/>
      <c r="V227" s="11"/>
      <c r="W227" s="11"/>
      <c r="X227" s="11"/>
      <c r="Y227" s="11"/>
      <c r="Z227" s="11"/>
      <c r="AA227" s="11"/>
      <c r="AB227" s="29"/>
      <c r="AC227" s="29"/>
    </row>
    <row r="228">
      <c r="A228" s="54"/>
      <c r="B228" s="11"/>
      <c r="C228" s="11"/>
      <c r="D228" s="11"/>
      <c r="E228" s="11"/>
      <c r="F228" s="11"/>
      <c r="G228" s="11"/>
      <c r="H228" s="11"/>
      <c r="I228" s="45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3"/>
      <c r="U228" s="11"/>
      <c r="V228" s="11"/>
      <c r="W228" s="11"/>
      <c r="X228" s="11"/>
      <c r="Y228" s="11"/>
      <c r="Z228" s="11"/>
      <c r="AA228" s="11"/>
      <c r="AB228" s="29"/>
      <c r="AC228" s="29"/>
    </row>
    <row r="229">
      <c r="A229" s="54"/>
      <c r="B229" s="11"/>
      <c r="C229" s="11"/>
      <c r="D229" s="11"/>
      <c r="E229" s="11"/>
      <c r="F229" s="11"/>
      <c r="G229" s="11"/>
      <c r="H229" s="11"/>
      <c r="I229" s="45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3"/>
      <c r="U229" s="11"/>
      <c r="V229" s="11"/>
      <c r="W229" s="11"/>
      <c r="X229" s="11"/>
      <c r="Y229" s="11"/>
      <c r="Z229" s="11"/>
      <c r="AA229" s="11"/>
      <c r="AB229" s="29"/>
      <c r="AC229" s="29"/>
    </row>
    <row r="230">
      <c r="A230" s="54"/>
      <c r="B230" s="11"/>
      <c r="C230" s="11"/>
      <c r="D230" s="11"/>
      <c r="E230" s="11"/>
      <c r="F230" s="11"/>
      <c r="G230" s="11"/>
      <c r="H230" s="11"/>
      <c r="I230" s="45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3"/>
      <c r="U230" s="11"/>
      <c r="V230" s="11"/>
      <c r="W230" s="11"/>
      <c r="X230" s="11"/>
      <c r="Y230" s="11"/>
      <c r="Z230" s="11"/>
      <c r="AA230" s="11"/>
      <c r="AB230" s="29"/>
      <c r="AC230" s="29"/>
    </row>
    <row r="231">
      <c r="A231" s="54"/>
      <c r="B231" s="11"/>
      <c r="C231" s="11"/>
      <c r="D231" s="11"/>
      <c r="E231" s="11"/>
      <c r="F231" s="11"/>
      <c r="G231" s="11"/>
      <c r="H231" s="11"/>
      <c r="I231" s="45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3"/>
      <c r="U231" s="11"/>
      <c r="V231" s="11"/>
      <c r="W231" s="11"/>
      <c r="X231" s="11"/>
      <c r="Y231" s="11"/>
      <c r="Z231" s="11"/>
      <c r="AA231" s="11"/>
      <c r="AB231" s="29"/>
      <c r="AC231" s="29"/>
    </row>
    <row r="232">
      <c r="A232" s="54"/>
      <c r="B232" s="11"/>
      <c r="C232" s="11"/>
      <c r="D232" s="11"/>
      <c r="E232" s="11"/>
      <c r="F232" s="11"/>
      <c r="G232" s="11"/>
      <c r="H232" s="11"/>
      <c r="I232" s="45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3"/>
      <c r="U232" s="11"/>
      <c r="V232" s="11"/>
      <c r="W232" s="11"/>
      <c r="X232" s="11"/>
      <c r="Y232" s="11"/>
      <c r="Z232" s="11"/>
      <c r="AA232" s="11"/>
      <c r="AB232" s="29"/>
      <c r="AC232" s="29"/>
    </row>
    <row r="233">
      <c r="A233" s="54"/>
      <c r="B233" s="11"/>
      <c r="C233" s="11"/>
      <c r="D233" s="11"/>
      <c r="E233" s="11"/>
      <c r="F233" s="11"/>
      <c r="G233" s="11"/>
      <c r="H233" s="11"/>
      <c r="I233" s="45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3"/>
      <c r="U233" s="11"/>
      <c r="V233" s="11"/>
      <c r="W233" s="11"/>
      <c r="X233" s="11"/>
      <c r="Y233" s="11"/>
      <c r="Z233" s="11"/>
      <c r="AA233" s="11"/>
      <c r="AB233" s="29"/>
      <c r="AC233" s="29"/>
    </row>
    <row r="234">
      <c r="A234" s="54"/>
      <c r="B234" s="11"/>
      <c r="C234" s="11"/>
      <c r="D234" s="11"/>
      <c r="E234" s="11"/>
      <c r="F234" s="11"/>
      <c r="G234" s="11"/>
      <c r="H234" s="11"/>
      <c r="I234" s="46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3"/>
      <c r="U234" s="11"/>
      <c r="V234" s="11"/>
      <c r="W234" s="11"/>
      <c r="X234" s="11"/>
      <c r="Y234" s="11"/>
      <c r="Z234" s="11"/>
      <c r="AA234" s="11"/>
      <c r="AB234" s="29"/>
      <c r="AC234" s="29"/>
    </row>
    <row r="235">
      <c r="A235" s="54"/>
      <c r="B235" s="11"/>
      <c r="C235" s="11"/>
      <c r="D235" s="11"/>
      <c r="E235" s="11"/>
      <c r="F235" s="11"/>
      <c r="G235" s="11"/>
      <c r="H235" s="11"/>
      <c r="I235" s="46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3"/>
      <c r="U235" s="11"/>
      <c r="V235" s="11"/>
      <c r="W235" s="11"/>
      <c r="X235" s="11"/>
      <c r="Y235" s="11"/>
      <c r="Z235" s="11"/>
      <c r="AA235" s="11"/>
      <c r="AB235" s="29"/>
      <c r="AC235" s="29"/>
    </row>
    <row r="236">
      <c r="A236" s="54"/>
      <c r="B236" s="11"/>
      <c r="C236" s="11"/>
      <c r="D236" s="11"/>
      <c r="E236" s="11"/>
      <c r="F236" s="11"/>
      <c r="G236" s="11"/>
      <c r="H236" s="11"/>
      <c r="I236" s="46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3"/>
      <c r="U236" s="11"/>
      <c r="V236" s="11"/>
      <c r="W236" s="11"/>
      <c r="X236" s="11"/>
      <c r="Y236" s="11"/>
      <c r="Z236" s="11"/>
      <c r="AA236" s="11"/>
      <c r="AB236" s="29"/>
      <c r="AC236" s="29"/>
    </row>
    <row r="237">
      <c r="A237" s="54"/>
      <c r="B237" s="11"/>
      <c r="C237" s="11"/>
      <c r="D237" s="11"/>
      <c r="E237" s="11"/>
      <c r="F237" s="11"/>
      <c r="G237" s="11"/>
      <c r="H237" s="11"/>
      <c r="I237" s="24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3"/>
      <c r="U237" s="11"/>
      <c r="V237" s="11"/>
      <c r="W237" s="11"/>
      <c r="X237" s="11"/>
      <c r="Y237" s="11"/>
      <c r="Z237" s="11"/>
      <c r="AA237" s="11"/>
      <c r="AB237" s="29"/>
      <c r="AC237" s="29"/>
    </row>
    <row r="238">
      <c r="A238" s="54"/>
      <c r="B238" s="11"/>
      <c r="C238" s="11"/>
      <c r="D238" s="11"/>
      <c r="E238" s="11"/>
      <c r="F238" s="11"/>
      <c r="G238" s="11"/>
      <c r="H238" s="11"/>
      <c r="I238" s="24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3"/>
      <c r="U238" s="11"/>
      <c r="V238" s="11"/>
      <c r="W238" s="11"/>
      <c r="X238" s="11"/>
      <c r="Y238" s="11"/>
      <c r="Z238" s="11"/>
      <c r="AA238" s="11"/>
      <c r="AB238" s="29"/>
      <c r="AC238" s="29"/>
    </row>
    <row r="239">
      <c r="A239" s="54"/>
      <c r="B239" s="11"/>
      <c r="C239" s="11"/>
      <c r="D239" s="11"/>
      <c r="E239" s="11"/>
      <c r="F239" s="11"/>
      <c r="G239" s="11"/>
      <c r="H239" s="11"/>
      <c r="I239" s="24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3"/>
      <c r="U239" s="11"/>
      <c r="V239" s="11"/>
      <c r="W239" s="11"/>
      <c r="X239" s="11"/>
      <c r="Y239" s="11"/>
      <c r="Z239" s="11"/>
      <c r="AA239" s="11"/>
      <c r="AB239" s="29"/>
      <c r="AC239" s="29"/>
    </row>
    <row r="240">
      <c r="A240" s="54"/>
      <c r="B240" s="11"/>
      <c r="C240" s="11"/>
      <c r="D240" s="11"/>
      <c r="E240" s="11"/>
      <c r="F240" s="11"/>
      <c r="G240" s="11"/>
      <c r="H240" s="11"/>
      <c r="I240" s="24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3"/>
      <c r="U240" s="11"/>
      <c r="V240" s="11"/>
      <c r="W240" s="11"/>
      <c r="X240" s="11"/>
      <c r="Y240" s="11"/>
      <c r="Z240" s="11"/>
      <c r="AA240" s="11"/>
      <c r="AB240" s="29"/>
      <c r="AC240" s="29"/>
    </row>
    <row r="241">
      <c r="A241" s="54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3"/>
      <c r="U241" s="11"/>
      <c r="V241" s="11"/>
      <c r="W241" s="11"/>
      <c r="X241" s="11"/>
      <c r="Y241" s="11"/>
      <c r="Z241" s="11"/>
      <c r="AA241" s="11"/>
      <c r="AB241" s="29"/>
      <c r="AC241" s="29"/>
    </row>
    <row r="242">
      <c r="A242" s="54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3"/>
      <c r="U242" s="11"/>
      <c r="V242" s="11"/>
      <c r="W242" s="11"/>
      <c r="X242" s="11"/>
      <c r="Y242" s="11"/>
      <c r="Z242" s="11"/>
      <c r="AA242" s="11"/>
      <c r="AB242" s="29"/>
      <c r="AC242" s="29"/>
    </row>
    <row r="243">
      <c r="A243" s="54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3"/>
      <c r="U243" s="11"/>
      <c r="V243" s="11"/>
      <c r="W243" s="11"/>
      <c r="X243" s="11"/>
      <c r="Y243" s="11"/>
      <c r="Z243" s="11"/>
      <c r="AA243" s="11"/>
      <c r="AB243" s="29"/>
      <c r="AC243" s="29"/>
    </row>
    <row r="244">
      <c r="A244" s="54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3"/>
      <c r="U244" s="11"/>
      <c r="V244" s="11"/>
      <c r="W244" s="11"/>
      <c r="X244" s="11"/>
      <c r="Y244" s="11"/>
      <c r="Z244" s="11"/>
      <c r="AA244" s="11"/>
      <c r="AB244" s="29"/>
      <c r="AC244" s="29"/>
    </row>
    <row r="245">
      <c r="A245" s="54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3"/>
      <c r="U245" s="11"/>
      <c r="V245" s="11"/>
      <c r="W245" s="11"/>
      <c r="X245" s="11"/>
      <c r="Y245" s="11"/>
      <c r="Z245" s="11"/>
      <c r="AA245" s="11"/>
      <c r="AB245" s="29"/>
      <c r="AC245" s="29"/>
    </row>
    <row r="246">
      <c r="A246" s="54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3"/>
      <c r="U246" s="11"/>
      <c r="V246" s="11"/>
      <c r="W246" s="11"/>
      <c r="X246" s="11"/>
      <c r="Y246" s="11"/>
      <c r="Z246" s="11"/>
      <c r="AA246" s="11"/>
      <c r="AB246" s="29"/>
      <c r="AC246" s="29"/>
    </row>
    <row r="247">
      <c r="A247" s="54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3"/>
      <c r="U247" s="11"/>
      <c r="V247" s="11"/>
      <c r="W247" s="11"/>
      <c r="X247" s="11"/>
      <c r="Y247" s="11"/>
      <c r="Z247" s="11"/>
      <c r="AA247" s="11"/>
      <c r="AB247" s="29"/>
      <c r="AC247" s="29"/>
    </row>
    <row r="248">
      <c r="A248" s="54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3"/>
      <c r="U248" s="11"/>
      <c r="V248" s="11"/>
      <c r="W248" s="11"/>
      <c r="X248" s="11"/>
      <c r="Y248" s="11"/>
      <c r="Z248" s="11"/>
      <c r="AA248" s="11"/>
      <c r="AB248" s="29"/>
      <c r="AC248" s="29"/>
    </row>
    <row r="249">
      <c r="A249" s="54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3"/>
      <c r="U249" s="11"/>
      <c r="V249" s="11"/>
      <c r="W249" s="11"/>
      <c r="X249" s="11"/>
      <c r="Y249" s="11"/>
      <c r="Z249" s="11"/>
      <c r="AA249" s="11"/>
      <c r="AB249" s="29"/>
      <c r="AC249" s="29"/>
    </row>
    <row r="250">
      <c r="A250" s="54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3"/>
      <c r="U250" s="11"/>
      <c r="V250" s="11"/>
      <c r="W250" s="11"/>
      <c r="X250" s="11"/>
      <c r="Y250" s="11"/>
      <c r="Z250" s="11"/>
      <c r="AA250" s="11"/>
      <c r="AB250" s="29"/>
      <c r="AC250" s="29"/>
    </row>
    <row r="251">
      <c r="A251" s="54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3"/>
      <c r="U251" s="11"/>
      <c r="V251" s="11"/>
      <c r="W251" s="11"/>
      <c r="X251" s="11"/>
      <c r="Y251" s="11"/>
      <c r="Z251" s="11"/>
      <c r="AA251" s="11"/>
      <c r="AB251" s="29"/>
      <c r="AC251" s="29"/>
    </row>
    <row r="252">
      <c r="A252" s="54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3"/>
      <c r="U252" s="11"/>
      <c r="V252" s="11"/>
      <c r="W252" s="11"/>
      <c r="X252" s="11"/>
      <c r="Y252" s="11"/>
      <c r="Z252" s="11"/>
      <c r="AA252" s="11"/>
      <c r="AB252" s="29"/>
      <c r="AC252" s="29"/>
    </row>
    <row r="253">
      <c r="A253" s="54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3"/>
      <c r="U253" s="11"/>
      <c r="V253" s="11"/>
      <c r="W253" s="11"/>
      <c r="X253" s="11"/>
      <c r="Y253" s="11"/>
      <c r="Z253" s="11"/>
      <c r="AA253" s="11"/>
      <c r="AB253" s="29"/>
      <c r="AC253" s="29"/>
    </row>
    <row r="254">
      <c r="A254" s="54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3"/>
      <c r="U254" s="11"/>
      <c r="V254" s="11"/>
      <c r="W254" s="11"/>
      <c r="X254" s="11"/>
      <c r="Y254" s="11"/>
      <c r="Z254" s="11"/>
      <c r="AA254" s="11"/>
      <c r="AB254" s="29"/>
      <c r="AC254" s="29"/>
    </row>
    <row r="255">
      <c r="A255" s="54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3"/>
      <c r="U255" s="11"/>
      <c r="V255" s="11"/>
      <c r="W255" s="11"/>
      <c r="X255" s="11"/>
      <c r="Y255" s="11"/>
      <c r="Z255" s="11"/>
      <c r="AA255" s="11"/>
      <c r="AB255" s="29"/>
      <c r="AC255" s="29"/>
    </row>
    <row r="256">
      <c r="A256" s="54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3"/>
      <c r="U256" s="11"/>
      <c r="V256" s="11"/>
      <c r="W256" s="11"/>
      <c r="X256" s="11"/>
      <c r="Y256" s="11"/>
      <c r="Z256" s="11"/>
      <c r="AA256" s="11"/>
      <c r="AB256" s="29"/>
      <c r="AC256" s="29"/>
    </row>
    <row r="257">
      <c r="A257" s="54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3"/>
      <c r="U257" s="11"/>
      <c r="V257" s="11"/>
      <c r="W257" s="11"/>
      <c r="X257" s="11"/>
      <c r="Y257" s="11"/>
      <c r="Z257" s="11"/>
      <c r="AA257" s="11"/>
      <c r="AB257" s="29"/>
      <c r="AC257" s="29"/>
    </row>
    <row r="258">
      <c r="A258" s="54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3"/>
      <c r="U258" s="11"/>
      <c r="V258" s="11"/>
      <c r="W258" s="11"/>
      <c r="X258" s="11"/>
      <c r="Y258" s="11"/>
      <c r="Z258" s="11"/>
      <c r="AA258" s="11"/>
      <c r="AB258" s="29"/>
      <c r="AC258" s="29"/>
    </row>
    <row r="259">
      <c r="A259" s="54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3"/>
      <c r="U259" s="11"/>
      <c r="V259" s="11"/>
      <c r="W259" s="11"/>
      <c r="X259" s="11"/>
      <c r="Y259" s="11"/>
      <c r="Z259" s="11"/>
      <c r="AA259" s="11"/>
      <c r="AB259" s="29"/>
      <c r="AC259" s="29"/>
    </row>
    <row r="260">
      <c r="A260" s="54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3"/>
      <c r="U260" s="11"/>
      <c r="V260" s="11"/>
      <c r="W260" s="11"/>
      <c r="X260" s="11"/>
      <c r="Y260" s="11"/>
      <c r="Z260" s="11"/>
      <c r="AA260" s="11"/>
      <c r="AB260" s="29"/>
      <c r="AC260" s="29"/>
    </row>
    <row r="261">
      <c r="A261" s="54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3"/>
      <c r="U261" s="11"/>
      <c r="V261" s="11"/>
      <c r="W261" s="11"/>
      <c r="X261" s="11"/>
      <c r="Y261" s="11"/>
      <c r="Z261" s="11"/>
      <c r="AA261" s="11"/>
      <c r="AB261" s="29"/>
      <c r="AC261" s="29"/>
    </row>
    <row r="262">
      <c r="A262" s="54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3"/>
      <c r="U262" s="11"/>
      <c r="V262" s="11"/>
      <c r="W262" s="11"/>
      <c r="X262" s="11"/>
      <c r="Y262" s="11"/>
      <c r="Z262" s="11"/>
      <c r="AA262" s="11"/>
      <c r="AB262" s="29"/>
      <c r="AC262" s="29"/>
    </row>
    <row r="263">
      <c r="A263" s="54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3"/>
      <c r="U263" s="11"/>
      <c r="V263" s="11"/>
      <c r="W263" s="11"/>
      <c r="X263" s="11"/>
      <c r="Y263" s="11"/>
      <c r="Z263" s="11"/>
      <c r="AA263" s="11"/>
      <c r="AB263" s="29"/>
      <c r="AC263" s="29"/>
    </row>
    <row r="264">
      <c r="A264" s="54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29"/>
      <c r="AC264" s="29"/>
    </row>
    <row r="265">
      <c r="A265" s="54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29"/>
      <c r="AC265" s="29"/>
    </row>
    <row r="266">
      <c r="A266" s="54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29"/>
      <c r="AC266" s="29"/>
    </row>
    <row r="267">
      <c r="A267" s="54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29"/>
      <c r="AC267" s="29"/>
    </row>
    <row r="268">
      <c r="A268" s="54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29"/>
      <c r="AC268" s="29"/>
    </row>
    <row r="269">
      <c r="A269" s="54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29"/>
      <c r="AC269" s="29"/>
    </row>
    <row r="270">
      <c r="A270" s="54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29"/>
      <c r="AC270" s="29"/>
    </row>
    <row r="271">
      <c r="A271" s="54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29"/>
      <c r="AC271" s="29"/>
    </row>
    <row r="272">
      <c r="A272" s="54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29"/>
      <c r="AC272" s="29"/>
    </row>
    <row r="273">
      <c r="A273" s="54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29"/>
      <c r="AC273" s="29"/>
    </row>
    <row r="274">
      <c r="A274" s="54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29"/>
      <c r="AC274" s="29"/>
    </row>
    <row r="275">
      <c r="A275" s="54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29"/>
      <c r="AC275" s="29"/>
    </row>
    <row r="276">
      <c r="A276" s="54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29"/>
      <c r="AC276" s="29"/>
    </row>
    <row r="277">
      <c r="A277" s="54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29"/>
      <c r="AC277" s="29"/>
    </row>
    <row r="278">
      <c r="A278" s="54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29"/>
      <c r="AC278" s="29"/>
    </row>
    <row r="279">
      <c r="A279" s="54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29"/>
      <c r="AC279" s="29"/>
    </row>
    <row r="280">
      <c r="A280" s="54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29"/>
      <c r="AC280" s="29"/>
    </row>
    <row r="281">
      <c r="A281" s="54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29"/>
      <c r="AC281" s="29"/>
    </row>
  </sheetData>
  <hyperlinks>
    <hyperlink r:id="rId1" ref="V5"/>
    <hyperlink r:id="rId2" ref="V6"/>
    <hyperlink r:id="rId3" ref="V7"/>
    <hyperlink r:id="rId4" ref="V8"/>
    <hyperlink r:id="rId5" ref="V9"/>
    <hyperlink r:id="rId6" ref="V10"/>
    <hyperlink r:id="rId7" ref="V11"/>
    <hyperlink r:id="rId8" ref="V12"/>
    <hyperlink r:id="rId9" ref="V13"/>
    <hyperlink r:id="rId10" ref="V14"/>
    <hyperlink r:id="rId11" ref="V15"/>
    <hyperlink r:id="rId12" ref="V17"/>
    <hyperlink r:id="rId13" ref="V18"/>
    <hyperlink r:id="rId14" ref="V19"/>
    <hyperlink r:id="rId15" ref="V20"/>
    <hyperlink r:id="rId16" ref="V21"/>
    <hyperlink r:id="rId17" ref="V22"/>
    <hyperlink r:id="rId18" ref="V23"/>
    <hyperlink r:id="rId19" ref="V24"/>
    <hyperlink r:id="rId20" ref="V25"/>
    <hyperlink r:id="rId21" ref="V27"/>
    <hyperlink r:id="rId22" ref="V28"/>
    <hyperlink r:id="rId23" ref="V29"/>
    <hyperlink r:id="rId24" ref="V30"/>
    <hyperlink r:id="rId25" ref="V31"/>
    <hyperlink r:id="rId26" ref="V32"/>
    <hyperlink r:id="rId27" ref="V33"/>
    <hyperlink r:id="rId28" ref="V35"/>
    <hyperlink r:id="rId29" ref="V36"/>
    <hyperlink r:id="rId30" ref="V37"/>
    <hyperlink r:id="rId31" ref="V38"/>
    <hyperlink r:id="rId32" ref="V39"/>
    <hyperlink r:id="rId33" ref="V40"/>
    <hyperlink r:id="rId34" ref="V41"/>
    <hyperlink r:id="rId35" ref="V42"/>
    <hyperlink r:id="rId36" ref="V43"/>
    <hyperlink r:id="rId37" ref="V45"/>
    <hyperlink r:id="rId38" ref="V46"/>
    <hyperlink r:id="rId39" ref="V47"/>
    <hyperlink r:id="rId40" ref="V49"/>
    <hyperlink r:id="rId41" ref="V50"/>
    <hyperlink r:id="rId42" ref="V51"/>
    <hyperlink r:id="rId43" ref="V52"/>
    <hyperlink r:id="rId44" ref="V53"/>
    <hyperlink r:id="rId45" ref="V54"/>
    <hyperlink r:id="rId46" ref="V55"/>
    <hyperlink r:id="rId47" ref="V57"/>
    <hyperlink r:id="rId48" ref="V58"/>
    <hyperlink r:id="rId49" ref="V59"/>
    <hyperlink r:id="rId50" ref="V60"/>
    <hyperlink r:id="rId51" ref="V61"/>
    <hyperlink r:id="rId52" ref="V62"/>
    <hyperlink r:id="rId53" ref="V63"/>
    <hyperlink r:id="rId54" ref="V64"/>
    <hyperlink r:id="rId55" ref="V65"/>
    <hyperlink r:id="rId56" ref="V67"/>
    <hyperlink r:id="rId57" ref="V68"/>
    <hyperlink r:id="rId58" ref="V69"/>
    <hyperlink r:id="rId59" ref="V71"/>
    <hyperlink r:id="rId60" ref="V72"/>
    <hyperlink r:id="rId61" ref="V73"/>
    <hyperlink r:id="rId62" ref="V74"/>
    <hyperlink r:id="rId63" ref="V75"/>
    <hyperlink r:id="rId64" ref="V77"/>
    <hyperlink r:id="rId65" ref="V78"/>
    <hyperlink r:id="rId66" ref="V79"/>
    <hyperlink r:id="rId67" ref="V80"/>
    <hyperlink r:id="rId68" ref="V81"/>
    <hyperlink r:id="rId69" ref="V82"/>
    <hyperlink r:id="rId70" ref="V83"/>
    <hyperlink r:id="rId71" ref="V84"/>
    <hyperlink r:id="rId72" ref="V85"/>
    <hyperlink r:id="rId73" ref="V87"/>
    <hyperlink r:id="rId74" ref="V88"/>
    <hyperlink r:id="rId75" ref="V89"/>
    <hyperlink r:id="rId76" ref="V91"/>
    <hyperlink r:id="rId77" ref="V92"/>
    <hyperlink r:id="rId78" ref="V93"/>
    <hyperlink r:id="rId79" ref="V94"/>
    <hyperlink r:id="rId80" ref="V95"/>
    <hyperlink r:id="rId81" ref="V96"/>
    <hyperlink r:id="rId82" ref="V97"/>
    <hyperlink r:id="rId83" ref="V99"/>
    <hyperlink r:id="rId84" ref="V100"/>
    <hyperlink r:id="rId85" ref="V101"/>
    <hyperlink r:id="rId86" ref="V103"/>
    <hyperlink r:id="rId87" ref="V104"/>
    <hyperlink r:id="rId88" ref="V105"/>
    <hyperlink r:id="rId89" ref="V106"/>
    <hyperlink r:id="rId90" ref="V107"/>
    <hyperlink r:id="rId91" ref="V108"/>
    <hyperlink r:id="rId92" ref="V109"/>
    <hyperlink r:id="rId93" ref="V111"/>
    <hyperlink r:id="rId94" ref="V112"/>
    <hyperlink r:id="rId95" ref="V113"/>
    <hyperlink r:id="rId96" ref="V114"/>
    <hyperlink r:id="rId97" ref="V115"/>
    <hyperlink r:id="rId98" ref="V116"/>
    <hyperlink r:id="rId99" ref="V117"/>
    <hyperlink r:id="rId100" ref="V118"/>
    <hyperlink r:id="rId101" ref="V120"/>
    <hyperlink r:id="rId102" ref="V121"/>
    <hyperlink r:id="rId103" ref="V122"/>
    <hyperlink r:id="rId104" ref="V123"/>
    <hyperlink r:id="rId105" ref="V124"/>
    <hyperlink r:id="rId106" ref="V125"/>
    <hyperlink r:id="rId107" ref="V126"/>
    <hyperlink r:id="rId108" ref="V127"/>
    <hyperlink r:id="rId109" ref="V128"/>
    <hyperlink r:id="rId110" ref="V130"/>
    <hyperlink r:id="rId111" ref="V131"/>
    <hyperlink r:id="rId112" ref="V132"/>
    <hyperlink r:id="rId113" ref="V133"/>
    <hyperlink r:id="rId114" ref="V134"/>
    <hyperlink r:id="rId115" ref="V135"/>
    <hyperlink r:id="rId116" ref="V136"/>
    <hyperlink r:id="rId117" ref="V137"/>
    <hyperlink r:id="rId118" ref="V138"/>
    <hyperlink r:id="rId119" ref="V140"/>
    <hyperlink r:id="rId120" ref="V141"/>
    <hyperlink r:id="rId121" ref="V142"/>
    <hyperlink r:id="rId122" ref="V143"/>
    <hyperlink r:id="rId123" ref="V144"/>
    <hyperlink r:id="rId124" ref="V145"/>
    <hyperlink r:id="rId125" ref="V146"/>
    <hyperlink r:id="rId126" ref="V147"/>
    <hyperlink r:id="rId127" ref="V148"/>
    <hyperlink r:id="rId128" ref="V149"/>
    <hyperlink r:id="rId129" ref="V152"/>
    <hyperlink r:id="rId130" ref="V153"/>
    <hyperlink r:id="rId131" ref="V154"/>
    <hyperlink r:id="rId132" ref="V155"/>
    <hyperlink r:id="rId133" ref="V156"/>
    <hyperlink r:id="rId134" ref="V157"/>
    <hyperlink r:id="rId135" ref="V158"/>
    <hyperlink r:id="rId136" ref="V159"/>
    <hyperlink r:id="rId137" ref="V160"/>
    <hyperlink r:id="rId138" ref="V162"/>
    <hyperlink r:id="rId139" ref="V163"/>
    <hyperlink r:id="rId140" ref="V164"/>
    <hyperlink r:id="rId141" ref="V165"/>
    <hyperlink r:id="rId142" ref="V169"/>
    <hyperlink r:id="rId143" ref="V170"/>
    <hyperlink r:id="rId144" ref="V171"/>
    <hyperlink r:id="rId145" ref="V172"/>
    <hyperlink r:id="rId146" ref="V173"/>
    <hyperlink r:id="rId147" ref="V174"/>
  </hyperlinks>
  <drawing r:id="rId14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4125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0"/>
    <col customWidth="1" min="2" max="2" width="34.57"/>
    <col customWidth="1" min="3" max="3" width="41.86"/>
    <col customWidth="1" min="4" max="4" width="12.14"/>
    <col customWidth="1" min="5" max="5" width="9.71"/>
    <col customWidth="1" min="6" max="6" width="9.0"/>
    <col customWidth="1" min="7" max="7" width="15.71"/>
    <col customWidth="1" min="8" max="8" width="8.86"/>
    <col customWidth="1" min="9" max="9" width="7.71"/>
    <col customWidth="1" min="10" max="10" width="6.43"/>
    <col customWidth="1" min="11" max="11" width="6.0"/>
    <col customWidth="1" min="12" max="12" width="7.71"/>
    <col customWidth="1" min="13" max="16" width="9.29"/>
    <col customWidth="1" min="17" max="17" width="18.29"/>
    <col customWidth="1" min="18" max="18" width="28.86"/>
    <col customWidth="1" min="19" max="19" width="56.0"/>
    <col customWidth="1" min="20" max="20" width="41.71"/>
    <col customWidth="1" min="21" max="21" width="25.14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3" t="s">
        <v>16</v>
      </c>
      <c r="R1" s="3" t="s">
        <v>17</v>
      </c>
      <c r="S1" s="3" t="s">
        <v>18</v>
      </c>
      <c r="T1" s="8"/>
      <c r="U1" s="8"/>
      <c r="V1" s="3"/>
      <c r="W1" s="3"/>
      <c r="X1" s="9"/>
    </row>
    <row r="2" ht="17.25" customHeight="1">
      <c r="A2" s="10"/>
      <c r="B2" s="11"/>
      <c r="C2" s="12"/>
      <c r="D2" s="12" t="s">
        <v>20</v>
      </c>
      <c r="E2" s="11"/>
      <c r="F2" s="11"/>
      <c r="G2" s="11"/>
      <c r="H2" s="11"/>
      <c r="I2" s="11"/>
      <c r="J2" s="11"/>
      <c r="K2" s="11"/>
      <c r="L2" s="11"/>
      <c r="M2" s="12" t="s">
        <v>24</v>
      </c>
      <c r="N2" s="12" t="s">
        <v>25</v>
      </c>
      <c r="O2" s="12" t="s">
        <v>25</v>
      </c>
      <c r="P2" s="12" t="s">
        <v>25</v>
      </c>
      <c r="Q2" s="13"/>
      <c r="R2" s="13"/>
      <c r="S2" s="11"/>
      <c r="T2" s="11"/>
      <c r="U2" s="11"/>
      <c r="V2" s="11"/>
      <c r="W2" s="11"/>
      <c r="X2" s="11"/>
    </row>
    <row r="3" ht="17.25" customHeight="1">
      <c r="A3" s="2"/>
      <c r="B3" s="11"/>
      <c r="C3" s="12"/>
      <c r="D3" s="12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3"/>
      <c r="R3" s="13"/>
      <c r="S3" s="11"/>
      <c r="T3" s="11"/>
      <c r="U3" s="11"/>
      <c r="V3" s="11"/>
      <c r="W3" s="11"/>
      <c r="X3" s="11"/>
    </row>
    <row r="4" ht="17.25" customHeight="1">
      <c r="A4" s="14" t="s">
        <v>26</v>
      </c>
      <c r="B4" s="15"/>
      <c r="C4" s="12"/>
      <c r="D4" s="12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3"/>
      <c r="R4" s="13"/>
      <c r="S4" s="11"/>
      <c r="T4" s="11"/>
      <c r="U4" s="11"/>
      <c r="V4" s="11"/>
      <c r="W4" s="11"/>
      <c r="X4" s="11"/>
    </row>
    <row r="5">
      <c r="A5" s="11"/>
      <c r="B5" s="12" t="s">
        <v>27</v>
      </c>
      <c r="C5" s="16" t="s">
        <v>28</v>
      </c>
      <c r="D5" s="17" t="s">
        <v>30</v>
      </c>
      <c r="E5" s="12">
        <v>16.0</v>
      </c>
      <c r="F5" s="12">
        <v>12.0</v>
      </c>
      <c r="G5" s="12">
        <v>46.0</v>
      </c>
      <c r="H5" s="12">
        <v>24.0</v>
      </c>
      <c r="I5" s="12"/>
      <c r="J5" s="12">
        <v>16.0</v>
      </c>
      <c r="K5" s="12"/>
      <c r="L5" s="12"/>
      <c r="M5" s="12"/>
      <c r="N5" s="12">
        <v>1.0</v>
      </c>
      <c r="O5" s="12">
        <v>1.0</v>
      </c>
      <c r="P5" s="12">
        <v>1.0</v>
      </c>
      <c r="Q5" s="18" t="s">
        <v>31</v>
      </c>
      <c r="R5" s="18" t="s">
        <v>34</v>
      </c>
      <c r="S5" s="19" t="s">
        <v>35</v>
      </c>
      <c r="T5" s="11"/>
      <c r="U5" s="11"/>
      <c r="V5" s="11"/>
      <c r="W5" s="11"/>
      <c r="X5" s="11"/>
    </row>
    <row r="6">
      <c r="A6" s="11"/>
      <c r="B6" s="12" t="s">
        <v>37</v>
      </c>
      <c r="C6" s="16" t="s">
        <v>38</v>
      </c>
      <c r="D6" s="20">
        <f t="shared" ref="D6:D9" si="1">(F6*0.2)+(G6)+(H6*0.5)+(I6*0.8)+(J6*1.2)+(M6*41.1)+(N6*9)+(O6*9)+(P6*9)</f>
        <v>133.4</v>
      </c>
      <c r="E6" s="12">
        <v>22.0</v>
      </c>
      <c r="F6" s="12">
        <v>24.0</v>
      </c>
      <c r="G6" s="12">
        <v>64.0</v>
      </c>
      <c r="H6" s="12">
        <v>29.0</v>
      </c>
      <c r="I6" s="12"/>
      <c r="J6" s="12"/>
      <c r="K6" s="12"/>
      <c r="L6" s="12"/>
      <c r="M6" s="12">
        <v>1.0</v>
      </c>
      <c r="N6" s="12"/>
      <c r="O6" s="12"/>
      <c r="P6" s="12">
        <v>1.0</v>
      </c>
      <c r="Q6" s="18" t="s">
        <v>39</v>
      </c>
      <c r="R6" s="18" t="s">
        <v>41</v>
      </c>
      <c r="S6" s="19" t="s">
        <v>42</v>
      </c>
      <c r="T6" s="11"/>
      <c r="U6" s="11"/>
      <c r="V6" s="11"/>
      <c r="W6" s="11"/>
      <c r="X6" s="11"/>
    </row>
    <row r="7">
      <c r="A7" s="21" t="s">
        <v>43</v>
      </c>
      <c r="B7" s="12" t="s">
        <v>44</v>
      </c>
      <c r="C7" s="12" t="s">
        <v>45</v>
      </c>
      <c r="D7" s="20">
        <f t="shared" si="1"/>
        <v>99.1</v>
      </c>
      <c r="E7" s="12">
        <v>54.0</v>
      </c>
      <c r="F7" s="12">
        <v>15.0</v>
      </c>
      <c r="G7" s="12">
        <v>37.0</v>
      </c>
      <c r="H7" s="12">
        <v>18.0</v>
      </c>
      <c r="I7" s="12"/>
      <c r="J7" s="12"/>
      <c r="K7" s="12"/>
      <c r="L7" s="12"/>
      <c r="M7" s="12">
        <v>1.0</v>
      </c>
      <c r="N7" s="12">
        <v>1.0</v>
      </c>
      <c r="O7" s="12"/>
      <c r="P7" s="12"/>
      <c r="Q7" s="18" t="s">
        <v>49</v>
      </c>
      <c r="R7" s="18" t="s">
        <v>50</v>
      </c>
      <c r="S7" s="19" t="s">
        <v>51</v>
      </c>
      <c r="T7" s="11"/>
      <c r="U7" s="11"/>
      <c r="V7" s="11"/>
      <c r="W7" s="11"/>
      <c r="X7" s="11"/>
    </row>
    <row r="8">
      <c r="A8" s="20" t="s">
        <v>46</v>
      </c>
      <c r="B8" s="12" t="s">
        <v>54</v>
      </c>
      <c r="C8" s="12" t="s">
        <v>55</v>
      </c>
      <c r="D8" s="20">
        <f t="shared" si="1"/>
        <v>96.5</v>
      </c>
      <c r="E8" s="12">
        <v>27.0</v>
      </c>
      <c r="F8" s="12">
        <v>32.0</v>
      </c>
      <c r="G8" s="12">
        <v>40.0</v>
      </c>
      <c r="H8" s="12"/>
      <c r="I8" s="12"/>
      <c r="J8" s="12"/>
      <c r="K8" s="12"/>
      <c r="L8" s="12"/>
      <c r="M8" s="12">
        <v>1.0</v>
      </c>
      <c r="N8" s="12"/>
      <c r="O8" s="12"/>
      <c r="P8" s="12">
        <v>1.0</v>
      </c>
      <c r="Q8" s="18" t="s">
        <v>39</v>
      </c>
      <c r="R8" s="18"/>
      <c r="S8" s="19" t="s">
        <v>58</v>
      </c>
      <c r="T8" s="11"/>
      <c r="U8" s="11"/>
      <c r="V8" s="11"/>
      <c r="W8" s="11"/>
      <c r="X8" s="11"/>
    </row>
    <row r="9">
      <c r="A9" s="20" t="s">
        <v>46</v>
      </c>
      <c r="B9" s="12" t="s">
        <v>47</v>
      </c>
      <c r="C9" s="12" t="s">
        <v>48</v>
      </c>
      <c r="D9" s="20">
        <f t="shared" si="1"/>
        <v>94</v>
      </c>
      <c r="E9" s="12">
        <v>15.0</v>
      </c>
      <c r="F9" s="12">
        <v>27.0</v>
      </c>
      <c r="G9" s="12">
        <v>29.0</v>
      </c>
      <c r="H9" s="12">
        <v>19.0</v>
      </c>
      <c r="I9" s="12"/>
      <c r="J9" s="12"/>
      <c r="K9" s="12"/>
      <c r="L9" s="12">
        <v>17.0</v>
      </c>
      <c r="M9" s="12">
        <v>1.0</v>
      </c>
      <c r="N9" s="12"/>
      <c r="O9" s="12">
        <v>1.0</v>
      </c>
      <c r="P9" s="12"/>
      <c r="Q9" s="18" t="s">
        <v>52</v>
      </c>
      <c r="R9" s="18"/>
      <c r="S9" s="19" t="s">
        <v>53</v>
      </c>
      <c r="T9" s="11"/>
      <c r="U9" s="11"/>
      <c r="V9" s="11"/>
      <c r="W9" s="11"/>
      <c r="X9" s="11"/>
    </row>
    <row r="10">
      <c r="A10" s="21" t="s">
        <v>46</v>
      </c>
      <c r="B10" s="12" t="s">
        <v>63</v>
      </c>
      <c r="C10" s="12" t="s">
        <v>64</v>
      </c>
      <c r="D10" s="17" t="s">
        <v>65</v>
      </c>
      <c r="E10" s="12">
        <v>27.0</v>
      </c>
      <c r="F10" s="12">
        <v>20.0</v>
      </c>
      <c r="G10" s="12">
        <v>34.0</v>
      </c>
      <c r="H10" s="12"/>
      <c r="I10" s="12"/>
      <c r="J10" s="12"/>
      <c r="K10" s="12"/>
      <c r="L10" s="12"/>
      <c r="M10" s="12">
        <v>1.0</v>
      </c>
      <c r="N10" s="12">
        <v>1.0</v>
      </c>
      <c r="O10" s="12"/>
      <c r="P10" s="12"/>
      <c r="Q10" s="18" t="s">
        <v>49</v>
      </c>
      <c r="R10" s="18" t="s">
        <v>67</v>
      </c>
      <c r="S10" s="19" t="s">
        <v>68</v>
      </c>
      <c r="T10" s="11"/>
      <c r="U10" s="11"/>
      <c r="V10" s="11"/>
      <c r="W10" s="11"/>
      <c r="X10" s="11"/>
    </row>
    <row r="11">
      <c r="B11" s="12" t="s">
        <v>56</v>
      </c>
      <c r="C11" s="12" t="s">
        <v>57</v>
      </c>
      <c r="D11" s="20">
        <f t="shared" ref="D11:D16" si="2">(F11*0.2)+(G11)+(H11*0.5)+(I11*0.8)+(J11*1.2)+(M11*41.1)+(N11*9)+(O11*9)+(P11*9)</f>
        <v>77</v>
      </c>
      <c r="E11" s="12">
        <v>12.0</v>
      </c>
      <c r="F11" s="12">
        <v>15.0</v>
      </c>
      <c r="G11" s="12">
        <v>35.0</v>
      </c>
      <c r="H11" s="12">
        <v>24.0</v>
      </c>
      <c r="I11" s="12"/>
      <c r="J11" s="12"/>
      <c r="K11" s="12"/>
      <c r="L11" s="12">
        <v>8.0</v>
      </c>
      <c r="M11" s="12"/>
      <c r="N11" s="12"/>
      <c r="O11" s="12">
        <v>1.0</v>
      </c>
      <c r="P11" s="12">
        <v>2.0</v>
      </c>
      <c r="Q11" s="18" t="s">
        <v>39</v>
      </c>
      <c r="R11" s="18"/>
      <c r="S11" s="19" t="s">
        <v>59</v>
      </c>
      <c r="T11" s="11"/>
      <c r="U11" s="11"/>
      <c r="V11" s="11"/>
      <c r="W11" s="11"/>
      <c r="X11" s="11"/>
    </row>
    <row r="12">
      <c r="A12" s="20"/>
      <c r="B12" s="12" t="s">
        <v>60</v>
      </c>
      <c r="C12" s="12" t="s">
        <v>61</v>
      </c>
      <c r="D12" s="20">
        <f t="shared" si="2"/>
        <v>75.1</v>
      </c>
      <c r="E12" s="12">
        <v>18.0</v>
      </c>
      <c r="F12" s="12">
        <v>16.0</v>
      </c>
      <c r="G12" s="12">
        <v>50.0</v>
      </c>
      <c r="H12" s="12">
        <v>15.0</v>
      </c>
      <c r="I12" s="12"/>
      <c r="J12" s="12">
        <v>12.0</v>
      </c>
      <c r="K12" s="12"/>
      <c r="L12" s="12"/>
      <c r="M12" s="12"/>
      <c r="N12" s="12"/>
      <c r="O12" s="12"/>
      <c r="P12" s="12"/>
      <c r="Q12" s="18"/>
      <c r="R12" s="18"/>
      <c r="S12" s="19" t="s">
        <v>62</v>
      </c>
      <c r="T12" s="11"/>
      <c r="U12" s="11"/>
      <c r="V12" s="11"/>
      <c r="W12" s="11"/>
      <c r="X12" s="11"/>
    </row>
    <row r="13">
      <c r="A13" s="11"/>
      <c r="B13" s="12" t="s">
        <v>74</v>
      </c>
      <c r="C13" s="12" t="s">
        <v>28</v>
      </c>
      <c r="D13" s="20">
        <f t="shared" si="2"/>
        <v>66.6</v>
      </c>
      <c r="E13" s="12">
        <v>43.0</v>
      </c>
      <c r="F13" s="12">
        <v>28.0</v>
      </c>
      <c r="G13" s="12">
        <v>43.0</v>
      </c>
      <c r="H13" s="12"/>
      <c r="I13" s="12"/>
      <c r="J13" s="12"/>
      <c r="K13" s="12"/>
      <c r="L13" s="12"/>
      <c r="M13" s="12"/>
      <c r="N13" s="12">
        <v>1.0</v>
      </c>
      <c r="O13" s="12"/>
      <c r="P13" s="12">
        <v>1.0</v>
      </c>
      <c r="Q13" s="18" t="s">
        <v>75</v>
      </c>
      <c r="R13" s="18" t="s">
        <v>76</v>
      </c>
      <c r="S13" s="19" t="s">
        <v>77</v>
      </c>
      <c r="T13" s="11"/>
      <c r="U13" s="11"/>
      <c r="V13" s="11"/>
      <c r="W13" s="11"/>
      <c r="X13" s="11"/>
    </row>
    <row r="14">
      <c r="A14" s="11"/>
      <c r="B14" s="12" t="s">
        <v>70</v>
      </c>
      <c r="C14" s="12" t="s">
        <v>72</v>
      </c>
      <c r="D14" s="20">
        <f t="shared" si="2"/>
        <v>64.8</v>
      </c>
      <c r="E14" s="12">
        <v>39.0</v>
      </c>
      <c r="F14" s="12">
        <v>30.0</v>
      </c>
      <c r="G14" s="12">
        <v>36.0</v>
      </c>
      <c r="H14" s="12"/>
      <c r="I14" s="12"/>
      <c r="J14" s="12">
        <v>19.0</v>
      </c>
      <c r="K14" s="12"/>
      <c r="L14" s="12"/>
      <c r="M14" s="12"/>
      <c r="N14" s="12"/>
      <c r="O14" s="12"/>
      <c r="P14" s="12"/>
      <c r="Q14" s="18"/>
      <c r="R14" s="18"/>
      <c r="S14" s="19" t="s">
        <v>73</v>
      </c>
      <c r="T14" s="11"/>
      <c r="U14" s="11"/>
      <c r="V14" s="11"/>
      <c r="W14" s="11"/>
      <c r="X14" s="11"/>
    </row>
    <row r="15">
      <c r="B15" s="12" t="s">
        <v>81</v>
      </c>
      <c r="C15" s="12" t="s">
        <v>82</v>
      </c>
      <c r="D15" s="20">
        <f t="shared" si="2"/>
        <v>57.1</v>
      </c>
      <c r="E15" s="12">
        <v>32.0</v>
      </c>
      <c r="F15" s="12">
        <v>33.0</v>
      </c>
      <c r="G15" s="12">
        <v>39.0</v>
      </c>
      <c r="H15" s="12">
        <v>23.0</v>
      </c>
      <c r="I15" s="12"/>
      <c r="J15" s="12"/>
      <c r="K15" s="12"/>
      <c r="L15" s="12"/>
      <c r="M15" s="12"/>
      <c r="N15" s="12"/>
      <c r="O15" s="12"/>
      <c r="P15" s="12"/>
      <c r="Q15" s="18"/>
      <c r="R15" s="18"/>
      <c r="S15" s="19" t="s">
        <v>83</v>
      </c>
      <c r="T15" s="11"/>
      <c r="U15" s="11"/>
      <c r="V15" s="11"/>
      <c r="W15" s="11"/>
      <c r="X15" s="11"/>
    </row>
    <row r="16">
      <c r="B16" s="12" t="s">
        <v>78</v>
      </c>
      <c r="C16" s="12" t="s">
        <v>79</v>
      </c>
      <c r="D16" s="20">
        <f t="shared" si="2"/>
        <v>48.1</v>
      </c>
      <c r="E16" s="12">
        <v>25.0</v>
      </c>
      <c r="F16" s="12">
        <v>33.0</v>
      </c>
      <c r="G16" s="12">
        <v>33.0</v>
      </c>
      <c r="H16" s="12">
        <v>17.0</v>
      </c>
      <c r="I16" s="12"/>
      <c r="J16" s="12"/>
      <c r="K16" s="12"/>
      <c r="L16" s="12">
        <v>18.0</v>
      </c>
      <c r="M16" s="12"/>
      <c r="N16" s="12"/>
      <c r="O16" s="12"/>
      <c r="P16" s="12"/>
      <c r="Q16" s="18"/>
      <c r="R16" s="18"/>
      <c r="S16" s="19" t="s">
        <v>80</v>
      </c>
      <c r="T16" s="11"/>
      <c r="U16" s="11"/>
      <c r="V16" s="11"/>
      <c r="W16" s="11"/>
      <c r="X16" s="11"/>
    </row>
    <row r="17">
      <c r="A17" s="2" t="s">
        <v>84</v>
      </c>
      <c r="B17" s="11"/>
      <c r="C17" s="11"/>
      <c r="D17" s="20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3"/>
      <c r="R17" s="13"/>
      <c r="S17" s="22"/>
      <c r="T17" s="11"/>
      <c r="U17" s="11"/>
      <c r="V17" s="11"/>
      <c r="W17" s="11"/>
      <c r="X17" s="11"/>
    </row>
    <row r="18">
      <c r="A18" s="11"/>
      <c r="B18" s="12" t="s">
        <v>87</v>
      </c>
      <c r="C18" s="12" t="s">
        <v>88</v>
      </c>
      <c r="D18" s="20">
        <f t="shared" ref="D18:D24" si="3">(F18*0.2)+(G18)+(H18*0.5)+(I18*0.8)+(J18*1.2)+(M18*41.1)+(N18*9)+(O18*9)+(P18*9)</f>
        <v>42.2</v>
      </c>
      <c r="E18" s="12">
        <v>15.0</v>
      </c>
      <c r="F18" s="12">
        <v>12.0</v>
      </c>
      <c r="G18" s="12">
        <v>22.0</v>
      </c>
      <c r="H18" s="12">
        <v>14.0</v>
      </c>
      <c r="I18" s="12"/>
      <c r="J18" s="12">
        <v>9.0</v>
      </c>
      <c r="K18" s="12"/>
      <c r="L18" s="12"/>
      <c r="M18" s="12"/>
      <c r="N18" s="12"/>
      <c r="O18" s="12"/>
      <c r="P18" s="12"/>
      <c r="Q18" s="18"/>
      <c r="R18" s="23"/>
      <c r="S18" s="19" t="s">
        <v>91</v>
      </c>
      <c r="T18" s="11"/>
      <c r="U18" s="11"/>
      <c r="V18" s="11"/>
      <c r="W18" s="11"/>
      <c r="X18" s="11"/>
      <c r="Y18" s="11"/>
    </row>
    <row r="19">
      <c r="A19" s="11"/>
      <c r="B19" s="24" t="s">
        <v>92</v>
      </c>
      <c r="C19" s="24" t="s">
        <v>93</v>
      </c>
      <c r="D19" s="20">
        <f t="shared" si="3"/>
        <v>41.4</v>
      </c>
      <c r="E19" s="24">
        <v>17.0</v>
      </c>
      <c r="F19" s="24">
        <v>16.0</v>
      </c>
      <c r="G19" s="24">
        <v>19.0</v>
      </c>
      <c r="H19" s="24"/>
      <c r="I19" s="24"/>
      <c r="J19" s="24">
        <v>16.0</v>
      </c>
      <c r="K19" s="24"/>
      <c r="L19" s="24"/>
      <c r="M19" s="24"/>
      <c r="N19" s="24"/>
      <c r="O19" s="24"/>
      <c r="P19" s="24"/>
      <c r="Q19" s="25"/>
      <c r="R19" s="23"/>
      <c r="S19" s="26" t="s">
        <v>94</v>
      </c>
      <c r="T19" s="27"/>
      <c r="U19" s="11"/>
      <c r="V19" s="11"/>
      <c r="W19" s="11"/>
      <c r="X19" s="11"/>
      <c r="Y19" s="11"/>
    </row>
    <row r="20">
      <c r="A20" s="11"/>
      <c r="B20" s="12" t="s">
        <v>85</v>
      </c>
      <c r="C20" s="12" t="s">
        <v>86</v>
      </c>
      <c r="D20" s="20">
        <f t="shared" si="3"/>
        <v>45.4</v>
      </c>
      <c r="E20" s="12">
        <v>31.0</v>
      </c>
      <c r="F20" s="12">
        <v>12.0</v>
      </c>
      <c r="G20" s="12">
        <v>26.0</v>
      </c>
      <c r="H20" s="12">
        <v>16.0</v>
      </c>
      <c r="I20" s="12"/>
      <c r="J20" s="12"/>
      <c r="K20" s="12"/>
      <c r="L20" s="12"/>
      <c r="M20" s="12"/>
      <c r="N20" s="12"/>
      <c r="O20" s="12">
        <v>1.0</v>
      </c>
      <c r="P20" s="12"/>
      <c r="Q20" s="18" t="s">
        <v>89</v>
      </c>
      <c r="R20" s="23"/>
      <c r="S20" s="19" t="s">
        <v>90</v>
      </c>
      <c r="T20" s="12"/>
      <c r="U20" s="11"/>
      <c r="V20" s="11"/>
      <c r="W20" s="11"/>
      <c r="X20" s="11"/>
      <c r="Y20" s="11"/>
    </row>
    <row r="21">
      <c r="A21" s="11"/>
      <c r="B21" s="12" t="s">
        <v>97</v>
      </c>
      <c r="C21" s="12" t="s">
        <v>98</v>
      </c>
      <c r="D21" s="20">
        <f t="shared" si="3"/>
        <v>32.4</v>
      </c>
      <c r="E21" s="12">
        <v>24.0</v>
      </c>
      <c r="F21" s="12">
        <v>22.0</v>
      </c>
      <c r="G21" s="12">
        <v>28.0</v>
      </c>
      <c r="H21" s="12"/>
      <c r="I21" s="12"/>
      <c r="J21" s="12"/>
      <c r="K21" s="12"/>
      <c r="L21" s="12"/>
      <c r="M21" s="12"/>
      <c r="N21" s="12"/>
      <c r="O21" s="12"/>
      <c r="P21" s="12"/>
      <c r="Q21" s="18"/>
      <c r="R21" s="23"/>
      <c r="S21" s="19" t="s">
        <v>102</v>
      </c>
      <c r="T21" s="12"/>
      <c r="U21" s="11"/>
      <c r="V21" s="11"/>
      <c r="W21" s="11"/>
      <c r="X21" s="11"/>
      <c r="Y21" s="11"/>
    </row>
    <row r="22">
      <c r="B22" s="12" t="s">
        <v>103</v>
      </c>
      <c r="C22" s="12" t="s">
        <v>104</v>
      </c>
      <c r="D22" s="20">
        <f t="shared" si="3"/>
        <v>32.2</v>
      </c>
      <c r="E22" s="12"/>
      <c r="F22" s="12"/>
      <c r="G22" s="12"/>
      <c r="H22" s="12">
        <v>26.0</v>
      </c>
      <c r="I22" s="12"/>
      <c r="J22" s="12">
        <v>16.0</v>
      </c>
      <c r="K22" s="12"/>
      <c r="L22" s="12"/>
      <c r="M22" s="12"/>
      <c r="N22" s="12"/>
      <c r="O22" s="12"/>
      <c r="P22" s="12"/>
      <c r="Q22" s="18"/>
      <c r="R22" s="28" t="s">
        <v>105</v>
      </c>
      <c r="S22" s="19" t="s">
        <v>106</v>
      </c>
      <c r="T22" s="12"/>
      <c r="U22" s="11"/>
      <c r="V22" s="11"/>
      <c r="W22" s="11"/>
      <c r="X22" s="11"/>
      <c r="Y22" s="11"/>
    </row>
    <row r="23">
      <c r="A23" s="11"/>
      <c r="B23" s="24" t="s">
        <v>107</v>
      </c>
      <c r="C23" s="24" t="s">
        <v>108</v>
      </c>
      <c r="D23" s="20">
        <f t="shared" si="3"/>
        <v>30.6</v>
      </c>
      <c r="E23" s="24">
        <v>17.0</v>
      </c>
      <c r="F23" s="24">
        <v>18.0</v>
      </c>
      <c r="G23" s="24">
        <v>19.0</v>
      </c>
      <c r="H23" s="24">
        <v>16.0</v>
      </c>
      <c r="I23" s="24"/>
      <c r="J23" s="24"/>
      <c r="K23" s="24"/>
      <c r="L23" s="24"/>
      <c r="M23" s="24"/>
      <c r="N23" s="24"/>
      <c r="O23" s="24"/>
      <c r="P23" s="24"/>
      <c r="Q23" s="25"/>
      <c r="R23" s="23"/>
      <c r="S23" s="26" t="s">
        <v>109</v>
      </c>
      <c r="T23" s="27"/>
      <c r="U23" s="11"/>
      <c r="V23" s="11"/>
      <c r="W23" s="11"/>
      <c r="X23" s="11"/>
      <c r="Y23" s="11"/>
    </row>
    <row r="24">
      <c r="A24" s="11"/>
      <c r="B24" s="24" t="s">
        <v>110</v>
      </c>
      <c r="C24" s="24" t="s">
        <v>79</v>
      </c>
      <c r="D24" s="20">
        <f t="shared" si="3"/>
        <v>28.8</v>
      </c>
      <c r="E24" s="24">
        <v>19.0</v>
      </c>
      <c r="F24" s="24">
        <v>19.0</v>
      </c>
      <c r="G24" s="24">
        <v>25.0</v>
      </c>
      <c r="H24" s="24"/>
      <c r="I24" s="24"/>
      <c r="J24" s="24"/>
      <c r="K24" s="24"/>
      <c r="L24" s="24"/>
      <c r="M24" s="24"/>
      <c r="N24" s="24"/>
      <c r="O24" s="24"/>
      <c r="P24" s="24"/>
      <c r="Q24" s="25"/>
      <c r="R24" s="23"/>
      <c r="S24" s="26" t="s">
        <v>111</v>
      </c>
      <c r="T24" s="27"/>
      <c r="U24" s="11"/>
      <c r="V24" s="11"/>
      <c r="W24" s="11"/>
      <c r="X24" s="11"/>
      <c r="Y24" s="11"/>
    </row>
    <row r="25">
      <c r="A25" s="11"/>
      <c r="B25" s="12" t="s">
        <v>95</v>
      </c>
      <c r="C25" s="12" t="s">
        <v>96</v>
      </c>
      <c r="D25" s="17" t="s">
        <v>112</v>
      </c>
      <c r="E25" s="12">
        <v>18.0</v>
      </c>
      <c r="F25" s="12">
        <v>19.0</v>
      </c>
      <c r="G25" s="12">
        <v>23.0</v>
      </c>
      <c r="H25" s="12"/>
      <c r="I25" s="12"/>
      <c r="J25" s="12"/>
      <c r="K25" s="12"/>
      <c r="L25" s="12">
        <v>14.0</v>
      </c>
      <c r="M25" s="12"/>
      <c r="N25" s="12"/>
      <c r="O25" s="12"/>
      <c r="P25" s="12"/>
      <c r="Q25" s="18"/>
      <c r="R25" s="18" t="s">
        <v>100</v>
      </c>
      <c r="S25" s="19" t="s">
        <v>101</v>
      </c>
      <c r="T25" s="11"/>
      <c r="U25" s="11"/>
      <c r="V25" s="11"/>
      <c r="W25" s="11"/>
      <c r="X25" s="11"/>
      <c r="Y25" s="11"/>
    </row>
    <row r="26">
      <c r="A26" s="11"/>
      <c r="B26" s="12" t="s">
        <v>113</v>
      </c>
      <c r="C26" s="12" t="s">
        <v>96</v>
      </c>
      <c r="D26" s="20">
        <f>(F26*0.2)+(G26)+(H26*0.5)+(I26*0.8)+(J26*1.2)+(M26*41.1)+(N26*9)+(O26*9)+(P26*9)</f>
        <v>25</v>
      </c>
      <c r="E26" s="12"/>
      <c r="F26" s="12">
        <v>15.0</v>
      </c>
      <c r="G26" s="12">
        <v>22.0</v>
      </c>
      <c r="H26" s="12"/>
      <c r="I26" s="12"/>
      <c r="J26" s="12"/>
      <c r="K26" s="12"/>
      <c r="L26" s="12"/>
      <c r="M26" s="12"/>
      <c r="N26" s="12"/>
      <c r="O26" s="12"/>
      <c r="P26" s="12"/>
      <c r="Q26" s="18"/>
      <c r="R26" s="23"/>
      <c r="S26" s="19" t="s">
        <v>114</v>
      </c>
      <c r="T26" s="12"/>
      <c r="U26" s="11"/>
      <c r="V26" s="11"/>
      <c r="W26" s="11"/>
      <c r="X26" s="11"/>
      <c r="Y26" s="11"/>
    </row>
    <row r="27">
      <c r="A27" s="2" t="s">
        <v>116</v>
      </c>
      <c r="B27" s="11"/>
      <c r="C27" s="11"/>
      <c r="D27" s="2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3"/>
      <c r="R27" s="13"/>
      <c r="S27" s="26"/>
      <c r="T27" s="11"/>
      <c r="U27" s="11"/>
      <c r="V27" s="11"/>
      <c r="W27" s="11"/>
      <c r="X27" s="11"/>
    </row>
    <row r="28">
      <c r="A28" s="20" t="s">
        <v>43</v>
      </c>
      <c r="B28" s="12" t="s">
        <v>119</v>
      </c>
      <c r="C28" s="12" t="s">
        <v>45</v>
      </c>
      <c r="D28" s="20">
        <f t="shared" ref="D28:D30" si="4">(F28*0.2)+(G28)+(H28*0.5)+(I28*0.8)+(J28*1.2)+(M28*41.1)+(N28*9)+(O28*9)+(P28*9)</f>
        <v>59.1</v>
      </c>
      <c r="E28" s="12">
        <v>42.0</v>
      </c>
      <c r="F28" s="12">
        <v>13.0</v>
      </c>
      <c r="G28" s="12">
        <v>32.0</v>
      </c>
      <c r="H28" s="12">
        <v>13.0</v>
      </c>
      <c r="I28" s="12"/>
      <c r="J28" s="12"/>
      <c r="K28" s="12"/>
      <c r="L28" s="12"/>
      <c r="M28" s="12"/>
      <c r="N28" s="12"/>
      <c r="O28" s="12">
        <v>1.0</v>
      </c>
      <c r="P28" s="12">
        <v>1.0</v>
      </c>
      <c r="Q28" s="18" t="s">
        <v>121</v>
      </c>
      <c r="R28" s="18" t="s">
        <v>122</v>
      </c>
      <c r="S28" s="19" t="s">
        <v>123</v>
      </c>
      <c r="T28" s="11"/>
      <c r="U28" s="11"/>
      <c r="V28" s="11"/>
      <c r="W28" s="11"/>
      <c r="X28" s="11"/>
    </row>
    <row r="29">
      <c r="A29" s="11"/>
      <c r="B29" s="12" t="s">
        <v>124</v>
      </c>
      <c r="C29" s="12" t="s">
        <v>125</v>
      </c>
      <c r="D29" s="20">
        <f t="shared" si="4"/>
        <v>50.4</v>
      </c>
      <c r="E29" s="12">
        <v>10.0</v>
      </c>
      <c r="F29" s="12">
        <v>7.0</v>
      </c>
      <c r="G29" s="12">
        <v>40.0</v>
      </c>
      <c r="H29" s="12">
        <v>18.0</v>
      </c>
      <c r="I29" s="12"/>
      <c r="J29" s="12"/>
      <c r="K29" s="12"/>
      <c r="L29" s="12">
        <v>8.0</v>
      </c>
      <c r="M29" s="12"/>
      <c r="N29" s="12"/>
      <c r="O29" s="12"/>
      <c r="P29" s="12"/>
      <c r="Q29" s="18"/>
      <c r="R29" s="18"/>
      <c r="S29" s="19" t="s">
        <v>128</v>
      </c>
      <c r="T29" s="11"/>
      <c r="U29" s="11"/>
      <c r="V29" s="11"/>
      <c r="W29" s="11"/>
      <c r="X29" s="11"/>
    </row>
    <row r="30">
      <c r="A30" s="21" t="s">
        <v>46</v>
      </c>
      <c r="B30" s="12" t="s">
        <v>129</v>
      </c>
      <c r="C30" s="12" t="s">
        <v>130</v>
      </c>
      <c r="D30" s="20">
        <f t="shared" si="4"/>
        <v>50.4</v>
      </c>
      <c r="E30" s="12">
        <v>25.0</v>
      </c>
      <c r="F30" s="12">
        <v>17.0</v>
      </c>
      <c r="G30" s="12">
        <v>29.0</v>
      </c>
      <c r="H30" s="12"/>
      <c r="I30" s="12"/>
      <c r="J30" s="12"/>
      <c r="K30" s="12"/>
      <c r="L30" s="12"/>
      <c r="M30" s="12"/>
      <c r="N30" s="12"/>
      <c r="O30" s="12">
        <v>1.0</v>
      </c>
      <c r="P30" s="12">
        <v>1.0</v>
      </c>
      <c r="Q30" s="18" t="s">
        <v>131</v>
      </c>
      <c r="R30" s="18"/>
      <c r="S30" s="19" t="s">
        <v>132</v>
      </c>
      <c r="T30" s="11"/>
      <c r="U30" s="11"/>
      <c r="V30" s="11"/>
      <c r="W30" s="11"/>
      <c r="X30" s="11"/>
      <c r="Y30" s="11"/>
    </row>
    <row r="31">
      <c r="A31" s="21" t="s">
        <v>46</v>
      </c>
      <c r="B31" s="12" t="s">
        <v>134</v>
      </c>
      <c r="C31" s="12" t="s">
        <v>135</v>
      </c>
      <c r="D31" s="17" t="s">
        <v>138</v>
      </c>
      <c r="E31" s="12">
        <v>25.0</v>
      </c>
      <c r="F31" s="12">
        <v>17.0</v>
      </c>
      <c r="G31" s="12">
        <v>20.0</v>
      </c>
      <c r="H31" s="12">
        <v>16.0</v>
      </c>
      <c r="I31" s="12"/>
      <c r="J31" s="12"/>
      <c r="K31" s="12"/>
      <c r="L31" s="12"/>
      <c r="M31" s="12"/>
      <c r="N31" s="12">
        <v>1.0</v>
      </c>
      <c r="O31" s="12">
        <v>1.0</v>
      </c>
      <c r="P31" s="12"/>
      <c r="Q31" s="18" t="s">
        <v>121</v>
      </c>
      <c r="R31" s="18" t="s">
        <v>67</v>
      </c>
      <c r="S31" s="19" t="s">
        <v>137</v>
      </c>
      <c r="T31" s="11"/>
      <c r="U31" s="11"/>
      <c r="V31" s="11"/>
      <c r="W31" s="11"/>
      <c r="X31" s="11"/>
      <c r="Y31" s="11"/>
    </row>
    <row r="32">
      <c r="A32" s="11"/>
      <c r="B32" s="12" t="s">
        <v>117</v>
      </c>
      <c r="C32" s="12" t="s">
        <v>118</v>
      </c>
      <c r="D32" s="20">
        <f t="shared" ref="D32:D33" si="5">(F32*0.2)+(G32)+(H32*0.5)+(I32*0.8)+(J32*1.2)+(M32*41.1)+(N32*9)+(O32*9)+(P32*9)</f>
        <v>48.4</v>
      </c>
      <c r="E32" s="12">
        <v>29.0</v>
      </c>
      <c r="F32" s="12">
        <v>25.0</v>
      </c>
      <c r="G32" s="12">
        <v>29.0</v>
      </c>
      <c r="H32" s="12"/>
      <c r="I32" s="12"/>
      <c r="J32" s="12">
        <v>12.0</v>
      </c>
      <c r="K32" s="12"/>
      <c r="L32" s="12"/>
      <c r="M32" s="12"/>
      <c r="N32" s="12"/>
      <c r="O32" s="12"/>
      <c r="P32" s="12"/>
      <c r="Q32" s="18"/>
      <c r="R32" s="18"/>
      <c r="S32" s="19" t="s">
        <v>120</v>
      </c>
      <c r="T32" s="11"/>
      <c r="U32" s="11"/>
      <c r="V32" s="11"/>
      <c r="W32" s="11"/>
      <c r="X32" s="11"/>
      <c r="Y32" s="11"/>
    </row>
    <row r="33">
      <c r="A33" s="11"/>
      <c r="B33" s="12" t="s">
        <v>140</v>
      </c>
      <c r="C33" s="12" t="s">
        <v>141</v>
      </c>
      <c r="D33" s="20">
        <f t="shared" si="5"/>
        <v>37</v>
      </c>
      <c r="E33" s="12">
        <v>22.0</v>
      </c>
      <c r="F33" s="12">
        <v>15.0</v>
      </c>
      <c r="G33" s="12">
        <v>34.0</v>
      </c>
      <c r="H33" s="12"/>
      <c r="I33" s="12"/>
      <c r="J33" s="12"/>
      <c r="K33" s="12"/>
      <c r="L33" s="12"/>
      <c r="M33" s="12"/>
      <c r="N33" s="12"/>
      <c r="O33" s="12"/>
      <c r="P33" s="12"/>
      <c r="Q33" s="18"/>
      <c r="R33" s="18" t="s">
        <v>142</v>
      </c>
      <c r="S33" s="19" t="s">
        <v>143</v>
      </c>
      <c r="T33" s="11"/>
      <c r="U33" s="11"/>
      <c r="V33" s="11"/>
      <c r="W33" s="11"/>
      <c r="X33" s="11"/>
      <c r="Y33" s="11"/>
    </row>
    <row r="34">
      <c r="A34" s="2" t="s">
        <v>144</v>
      </c>
      <c r="B34" s="11"/>
      <c r="C34" s="11"/>
      <c r="D34" s="2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3"/>
      <c r="R34" s="13"/>
      <c r="S34" s="22"/>
      <c r="T34" s="11"/>
      <c r="U34" s="11"/>
      <c r="V34" s="11"/>
      <c r="W34" s="11"/>
      <c r="X34" s="11"/>
    </row>
    <row r="35">
      <c r="A35" s="11"/>
      <c r="B35" s="16" t="s">
        <v>145</v>
      </c>
      <c r="C35" s="12" t="s">
        <v>146</v>
      </c>
      <c r="D35" s="20">
        <f t="shared" ref="D35:D42" si="6">(F35*0.2)+(G35)+(H35*0.5)+(I35*0.8)+(J35*1.2)+(M35*41.1)+(N35*9)+(O35*9)+(P35*9)</f>
        <v>40</v>
      </c>
      <c r="E35" s="12">
        <v>18.0</v>
      </c>
      <c r="F35" s="12">
        <v>18.0</v>
      </c>
      <c r="G35" s="12">
        <v>22.0</v>
      </c>
      <c r="H35" s="12"/>
      <c r="I35" s="12"/>
      <c r="J35" s="12">
        <v>12.0</v>
      </c>
      <c r="K35" s="12"/>
      <c r="L35" s="12"/>
      <c r="M35" s="12"/>
      <c r="N35" s="12"/>
      <c r="O35" s="12"/>
      <c r="P35" s="12"/>
      <c r="Q35" s="18"/>
      <c r="R35" s="23"/>
      <c r="S35" s="19" t="s">
        <v>147</v>
      </c>
      <c r="T35" s="12"/>
      <c r="U35" s="11"/>
      <c r="V35" s="11"/>
      <c r="W35" s="11"/>
      <c r="X35" s="11"/>
      <c r="Y35" s="11"/>
    </row>
    <row r="36">
      <c r="A36" s="11"/>
      <c r="B36" s="12" t="s">
        <v>154</v>
      </c>
      <c r="C36" s="12" t="s">
        <v>96</v>
      </c>
      <c r="D36" s="20">
        <f t="shared" si="6"/>
        <v>39.2</v>
      </c>
      <c r="E36" s="12"/>
      <c r="F36" s="12">
        <v>11.0</v>
      </c>
      <c r="G36" s="12">
        <v>25.0</v>
      </c>
      <c r="H36" s="12"/>
      <c r="I36" s="12"/>
      <c r="J36" s="12">
        <v>10.0</v>
      </c>
      <c r="K36" s="12"/>
      <c r="L36" s="12"/>
      <c r="M36" s="12"/>
      <c r="N36" s="12"/>
      <c r="O36" s="12"/>
      <c r="P36" s="12"/>
      <c r="Q36" s="18"/>
      <c r="R36" s="23"/>
      <c r="S36" s="19" t="s">
        <v>155</v>
      </c>
      <c r="T36" s="11"/>
      <c r="U36" s="11"/>
      <c r="V36" s="11"/>
      <c r="W36" s="11"/>
      <c r="X36" s="11"/>
      <c r="Y36" s="11"/>
    </row>
    <row r="37">
      <c r="A37" s="11"/>
      <c r="B37" s="12" t="s">
        <v>156</v>
      </c>
      <c r="C37" s="12" t="s">
        <v>28</v>
      </c>
      <c r="D37" s="20">
        <f t="shared" si="6"/>
        <v>37.2</v>
      </c>
      <c r="E37" s="12"/>
      <c r="F37" s="12">
        <v>11.0</v>
      </c>
      <c r="G37" s="12">
        <v>35.0</v>
      </c>
      <c r="H37" s="12"/>
      <c r="I37" s="12"/>
      <c r="J37" s="12"/>
      <c r="K37" s="12"/>
      <c r="L37" s="12"/>
      <c r="M37" s="12"/>
      <c r="N37" s="12"/>
      <c r="O37" s="12"/>
      <c r="P37" s="12"/>
      <c r="Q37" s="18"/>
      <c r="R37" s="23"/>
      <c r="S37" s="19" t="s">
        <v>157</v>
      </c>
      <c r="T37" s="11"/>
      <c r="U37" s="11"/>
      <c r="V37" s="11"/>
      <c r="W37" s="11"/>
      <c r="X37" s="11"/>
      <c r="Y37" s="11"/>
    </row>
    <row r="38">
      <c r="A38" s="29"/>
      <c r="B38" s="16" t="s">
        <v>148</v>
      </c>
      <c r="C38" s="16" t="s">
        <v>149</v>
      </c>
      <c r="D38" s="20">
        <f t="shared" si="6"/>
        <v>36.2</v>
      </c>
      <c r="E38" s="12">
        <v>18.0</v>
      </c>
      <c r="F38" s="12">
        <v>16.0</v>
      </c>
      <c r="G38" s="12">
        <v>33.0</v>
      </c>
      <c r="H38" s="12"/>
      <c r="I38" s="12"/>
      <c r="J38" s="12"/>
      <c r="K38" s="12"/>
      <c r="L38" s="12"/>
      <c r="M38" s="12"/>
      <c r="N38" s="12"/>
      <c r="O38" s="12"/>
      <c r="P38" s="12"/>
      <c r="Q38" s="18"/>
      <c r="R38" s="18" t="s">
        <v>150</v>
      </c>
      <c r="S38" s="19" t="s">
        <v>151</v>
      </c>
      <c r="T38" s="11"/>
      <c r="U38" s="11"/>
      <c r="V38" s="11"/>
      <c r="W38" s="11"/>
      <c r="X38" s="11"/>
      <c r="Y38" s="29"/>
      <c r="Z38" s="29"/>
    </row>
    <row r="39">
      <c r="A39" s="11"/>
      <c r="B39" s="12" t="s">
        <v>152</v>
      </c>
      <c r="C39" s="12" t="s">
        <v>98</v>
      </c>
      <c r="D39" s="20">
        <f t="shared" si="6"/>
        <v>35.2</v>
      </c>
      <c r="E39" s="12">
        <v>18.0</v>
      </c>
      <c r="F39" s="12">
        <v>16.0</v>
      </c>
      <c r="G39" s="12">
        <v>21.0</v>
      </c>
      <c r="H39" s="12">
        <v>22.0</v>
      </c>
      <c r="I39" s="12"/>
      <c r="J39" s="12"/>
      <c r="K39" s="12"/>
      <c r="L39" s="12"/>
      <c r="M39" s="12"/>
      <c r="N39" s="12"/>
      <c r="O39" s="12"/>
      <c r="P39" s="12"/>
      <c r="Q39" s="18"/>
      <c r="R39" s="23"/>
      <c r="S39" s="19" t="s">
        <v>153</v>
      </c>
      <c r="T39" s="11"/>
      <c r="U39" s="11"/>
      <c r="V39" s="11"/>
      <c r="W39" s="11"/>
      <c r="X39" s="11"/>
      <c r="Y39" s="11"/>
    </row>
    <row r="40">
      <c r="A40" s="11"/>
      <c r="B40" s="12" t="s">
        <v>158</v>
      </c>
      <c r="C40" s="12" t="s">
        <v>159</v>
      </c>
      <c r="D40" s="20">
        <f t="shared" si="6"/>
        <v>34.6</v>
      </c>
      <c r="E40" s="12">
        <v>6.0</v>
      </c>
      <c r="F40" s="12">
        <v>13.0</v>
      </c>
      <c r="G40" s="12">
        <v>29.0</v>
      </c>
      <c r="H40" s="12">
        <v>6.0</v>
      </c>
      <c r="I40" s="12"/>
      <c r="J40" s="12"/>
      <c r="K40" s="12"/>
      <c r="L40" s="12">
        <v>3.0</v>
      </c>
      <c r="M40" s="12"/>
      <c r="N40" s="12"/>
      <c r="O40" s="12"/>
      <c r="P40" s="12"/>
      <c r="Q40" s="18"/>
      <c r="R40" s="23"/>
      <c r="S40" s="19" t="s">
        <v>160</v>
      </c>
      <c r="T40" s="11"/>
      <c r="U40" s="11"/>
      <c r="V40" s="11"/>
      <c r="W40" s="11"/>
      <c r="X40" s="11"/>
      <c r="Y40" s="11"/>
    </row>
    <row r="41">
      <c r="A41" s="11"/>
      <c r="B41" s="12" t="s">
        <v>161</v>
      </c>
      <c r="C41" s="12" t="s">
        <v>48</v>
      </c>
      <c r="D41" s="20">
        <f t="shared" si="6"/>
        <v>32</v>
      </c>
      <c r="E41" s="12">
        <v>15.0</v>
      </c>
      <c r="F41" s="12">
        <v>15.0</v>
      </c>
      <c r="G41" s="12">
        <v>22.0</v>
      </c>
      <c r="H41" s="12">
        <v>14.0</v>
      </c>
      <c r="I41" s="12"/>
      <c r="J41" s="12"/>
      <c r="K41" s="12"/>
      <c r="L41" s="12"/>
      <c r="M41" s="12"/>
      <c r="N41" s="12"/>
      <c r="O41" s="12"/>
      <c r="P41" s="12"/>
      <c r="Q41" s="18"/>
      <c r="R41" s="23"/>
      <c r="S41" s="19" t="s">
        <v>162</v>
      </c>
      <c r="T41" s="11"/>
      <c r="U41" s="11"/>
      <c r="V41" s="11"/>
      <c r="W41" s="11"/>
      <c r="X41" s="11"/>
      <c r="Y41" s="11"/>
    </row>
    <row r="42">
      <c r="A42" s="11"/>
      <c r="B42" s="12" t="s">
        <v>163</v>
      </c>
      <c r="C42" s="12" t="s">
        <v>164</v>
      </c>
      <c r="D42" s="20">
        <f t="shared" si="6"/>
        <v>28.4</v>
      </c>
      <c r="E42" s="12">
        <v>33.0</v>
      </c>
      <c r="F42" s="12">
        <v>12.0</v>
      </c>
      <c r="G42" s="12">
        <v>26.0</v>
      </c>
      <c r="H42" s="12"/>
      <c r="I42" s="12"/>
      <c r="J42" s="12"/>
      <c r="K42" s="12"/>
      <c r="L42" s="12"/>
      <c r="M42" s="12"/>
      <c r="N42" s="12"/>
      <c r="O42" s="12"/>
      <c r="P42" s="12"/>
      <c r="Q42" s="18"/>
      <c r="R42" s="28" t="s">
        <v>165</v>
      </c>
      <c r="S42" s="19" t="s">
        <v>166</v>
      </c>
      <c r="T42" s="11"/>
      <c r="U42" s="11"/>
      <c r="V42" s="11"/>
      <c r="W42" s="11"/>
      <c r="X42" s="11"/>
      <c r="Y42" s="11"/>
    </row>
    <row r="43">
      <c r="A43" s="2" t="s">
        <v>167</v>
      </c>
      <c r="B43" s="11"/>
      <c r="C43" s="11"/>
      <c r="D43" s="20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3"/>
      <c r="R43" s="23"/>
      <c r="S43" s="22"/>
      <c r="T43" s="11"/>
      <c r="U43" s="11"/>
      <c r="V43" s="11"/>
      <c r="W43" s="11"/>
      <c r="X43" s="11"/>
    </row>
    <row r="44">
      <c r="A44" s="11"/>
      <c r="B44" s="12" t="s">
        <v>168</v>
      </c>
      <c r="C44" s="12" t="s">
        <v>169</v>
      </c>
      <c r="D44" s="17" t="s">
        <v>175</v>
      </c>
      <c r="E44" s="12"/>
      <c r="F44" s="12">
        <v>17.0</v>
      </c>
      <c r="G44" s="12">
        <v>72.0</v>
      </c>
      <c r="H44" s="12">
        <v>28.0</v>
      </c>
      <c r="I44" s="12"/>
      <c r="J44" s="12"/>
      <c r="K44" s="12"/>
      <c r="L44" s="12"/>
      <c r="M44" s="12"/>
      <c r="N44" s="12"/>
      <c r="O44" s="12">
        <v>1.0</v>
      </c>
      <c r="P44" s="12">
        <v>1.0</v>
      </c>
      <c r="Q44" s="18" t="s">
        <v>171</v>
      </c>
      <c r="R44" s="28" t="s">
        <v>176</v>
      </c>
      <c r="S44" s="19" t="s">
        <v>173</v>
      </c>
      <c r="T44" s="11"/>
      <c r="U44" s="11"/>
      <c r="V44" s="11"/>
      <c r="W44" s="11"/>
      <c r="X44" s="11"/>
    </row>
    <row r="45">
      <c r="A45" s="11"/>
      <c r="B45" s="30" t="s">
        <v>174</v>
      </c>
      <c r="C45" s="12" t="s">
        <v>96</v>
      </c>
      <c r="D45" s="20">
        <f t="shared" ref="D45:D50" si="7">(F45*0.2)+(G45)+(H45*0.5)+(I45*0.8)+(J45*1.2)+(M45*41.1)+(N45*9)+(O45*9)+(P45*9)</f>
        <v>90.6</v>
      </c>
      <c r="E45" s="12"/>
      <c r="F45" s="12">
        <v>23.0</v>
      </c>
      <c r="G45" s="12">
        <v>50.0</v>
      </c>
      <c r="H45" s="12"/>
      <c r="I45" s="12"/>
      <c r="J45" s="12">
        <v>30.0</v>
      </c>
      <c r="K45" s="12"/>
      <c r="L45" s="12"/>
      <c r="M45" s="12"/>
      <c r="N45" s="12"/>
      <c r="O45" s="12"/>
      <c r="P45" s="12"/>
      <c r="Q45" s="18"/>
      <c r="R45" s="18"/>
      <c r="S45" s="19" t="s">
        <v>177</v>
      </c>
      <c r="T45" s="11"/>
      <c r="U45" s="11"/>
      <c r="V45" s="11"/>
      <c r="W45" s="11"/>
      <c r="X45" s="11"/>
    </row>
    <row r="46">
      <c r="A46" s="11"/>
      <c r="B46" s="30" t="s">
        <v>178</v>
      </c>
      <c r="C46" s="12" t="s">
        <v>179</v>
      </c>
      <c r="D46" s="20">
        <f t="shared" si="7"/>
        <v>87.4</v>
      </c>
      <c r="E46" s="12"/>
      <c r="F46" s="12">
        <v>24.0</v>
      </c>
      <c r="G46" s="12">
        <v>28.0</v>
      </c>
      <c r="H46" s="12"/>
      <c r="I46" s="12"/>
      <c r="J46" s="12">
        <v>23.0</v>
      </c>
      <c r="K46" s="12"/>
      <c r="L46" s="12"/>
      <c r="M46" s="12"/>
      <c r="N46" s="12">
        <v>1.0</v>
      </c>
      <c r="O46" s="12">
        <v>2.0</v>
      </c>
      <c r="P46" s="12"/>
      <c r="Q46" s="18" t="s">
        <v>180</v>
      </c>
      <c r="R46" s="18"/>
      <c r="S46" s="19" t="s">
        <v>181</v>
      </c>
      <c r="T46" s="11"/>
      <c r="U46" s="11"/>
      <c r="V46" s="11"/>
      <c r="W46" s="11"/>
      <c r="X46" s="11"/>
    </row>
    <row r="47">
      <c r="A47" s="11"/>
      <c r="B47" s="30" t="s">
        <v>182</v>
      </c>
      <c r="C47" s="12" t="s">
        <v>183</v>
      </c>
      <c r="D47" s="20">
        <f t="shared" si="7"/>
        <v>77</v>
      </c>
      <c r="E47" s="12">
        <v>27.0</v>
      </c>
      <c r="F47" s="12">
        <v>28.0</v>
      </c>
      <c r="G47" s="12">
        <v>30.0</v>
      </c>
      <c r="H47" s="12"/>
      <c r="I47" s="12"/>
      <c r="J47" s="12">
        <v>12.0</v>
      </c>
      <c r="K47" s="12"/>
      <c r="L47" s="12"/>
      <c r="M47" s="12"/>
      <c r="N47" s="12">
        <v>1.0</v>
      </c>
      <c r="O47" s="12">
        <v>1.0</v>
      </c>
      <c r="P47" s="12">
        <v>1.0</v>
      </c>
      <c r="Q47" s="18" t="s">
        <v>180</v>
      </c>
      <c r="R47" s="18"/>
      <c r="S47" s="19" t="s">
        <v>184</v>
      </c>
      <c r="T47" s="11"/>
      <c r="U47" s="11"/>
      <c r="V47" s="11"/>
      <c r="W47" s="11"/>
      <c r="X47" s="11"/>
    </row>
    <row r="48">
      <c r="A48" s="21" t="s">
        <v>43</v>
      </c>
      <c r="B48" s="12" t="s">
        <v>191</v>
      </c>
      <c r="C48" s="12" t="s">
        <v>45</v>
      </c>
      <c r="D48" s="20">
        <f t="shared" si="7"/>
        <v>75.1</v>
      </c>
      <c r="E48" s="12">
        <v>51.0</v>
      </c>
      <c r="F48" s="12">
        <v>18.0</v>
      </c>
      <c r="G48" s="12">
        <v>32.0</v>
      </c>
      <c r="H48" s="12">
        <v>25.0</v>
      </c>
      <c r="I48" s="12"/>
      <c r="J48" s="12"/>
      <c r="K48" s="12"/>
      <c r="L48" s="12"/>
      <c r="M48" s="12"/>
      <c r="N48" s="12">
        <v>1.0</v>
      </c>
      <c r="O48" s="12">
        <v>2.0</v>
      </c>
      <c r="P48" s="12"/>
      <c r="Q48" s="18" t="s">
        <v>180</v>
      </c>
      <c r="R48" s="18" t="s">
        <v>195</v>
      </c>
      <c r="S48" s="19" t="s">
        <v>196</v>
      </c>
      <c r="T48" s="11"/>
      <c r="U48" s="11"/>
      <c r="V48" s="11"/>
      <c r="W48" s="11"/>
      <c r="X48" s="11"/>
    </row>
    <row r="49">
      <c r="A49" s="11"/>
      <c r="B49" s="30" t="s">
        <v>185</v>
      </c>
      <c r="C49" s="12" t="s">
        <v>96</v>
      </c>
      <c r="D49" s="20">
        <f t="shared" si="7"/>
        <v>74</v>
      </c>
      <c r="E49" s="12"/>
      <c r="F49" s="12">
        <v>30.0</v>
      </c>
      <c r="G49" s="12">
        <v>53.0</v>
      </c>
      <c r="H49" s="12">
        <v>30.0</v>
      </c>
      <c r="I49" s="12"/>
      <c r="J49" s="12"/>
      <c r="K49" s="12"/>
      <c r="L49" s="12"/>
      <c r="M49" s="12"/>
      <c r="N49" s="12"/>
      <c r="O49" s="12"/>
      <c r="P49" s="12"/>
      <c r="Q49" s="18"/>
      <c r="R49" s="18"/>
      <c r="S49" s="19" t="s">
        <v>186</v>
      </c>
      <c r="T49" s="11"/>
      <c r="U49" s="11"/>
      <c r="V49" s="11"/>
      <c r="W49" s="11"/>
      <c r="X49" s="11"/>
    </row>
    <row r="50">
      <c r="A50" s="21" t="s">
        <v>46</v>
      </c>
      <c r="B50" s="30" t="s">
        <v>203</v>
      </c>
      <c r="C50" s="12" t="s">
        <v>130</v>
      </c>
      <c r="D50" s="20">
        <f t="shared" si="7"/>
        <v>71</v>
      </c>
      <c r="E50" s="12">
        <v>30.0</v>
      </c>
      <c r="F50" s="12">
        <v>20.0</v>
      </c>
      <c r="G50" s="12">
        <v>40.0</v>
      </c>
      <c r="H50" s="12"/>
      <c r="I50" s="12"/>
      <c r="J50" s="12"/>
      <c r="K50" s="12"/>
      <c r="L50" s="12"/>
      <c r="M50" s="12"/>
      <c r="N50" s="12">
        <v>1.0</v>
      </c>
      <c r="O50" s="12">
        <v>1.0</v>
      </c>
      <c r="P50" s="12">
        <v>1.0</v>
      </c>
      <c r="Q50" s="18" t="s">
        <v>31</v>
      </c>
      <c r="R50" s="18"/>
      <c r="S50" s="19" t="s">
        <v>205</v>
      </c>
      <c r="T50" s="11"/>
      <c r="U50" s="11"/>
      <c r="V50" s="11"/>
      <c r="W50" s="11"/>
      <c r="X50" s="11"/>
    </row>
    <row r="51">
      <c r="A51" s="21" t="s">
        <v>46</v>
      </c>
      <c r="B51" s="30" t="s">
        <v>206</v>
      </c>
      <c r="C51" s="12" t="s">
        <v>207</v>
      </c>
      <c r="D51" s="17" t="s">
        <v>210</v>
      </c>
      <c r="E51" s="12">
        <v>25.0</v>
      </c>
      <c r="F51" s="12">
        <v>25.0</v>
      </c>
      <c r="G51" s="12">
        <v>29.0</v>
      </c>
      <c r="H51" s="12">
        <v>17.0</v>
      </c>
      <c r="I51" s="12"/>
      <c r="J51" s="12"/>
      <c r="K51" s="12"/>
      <c r="L51" s="12"/>
      <c r="M51" s="12"/>
      <c r="N51" s="12">
        <v>1.0</v>
      </c>
      <c r="O51" s="12">
        <v>1.0</v>
      </c>
      <c r="P51" s="12">
        <v>1.0</v>
      </c>
      <c r="Q51" s="18" t="s">
        <v>39</v>
      </c>
      <c r="R51" s="18" t="s">
        <v>67</v>
      </c>
      <c r="S51" s="19" t="s">
        <v>209</v>
      </c>
      <c r="T51" s="11"/>
      <c r="U51" s="11"/>
      <c r="V51" s="11"/>
      <c r="W51" s="11"/>
      <c r="X51" s="11"/>
    </row>
    <row r="52" ht="16.5" customHeight="1">
      <c r="A52" s="21" t="s">
        <v>46</v>
      </c>
      <c r="B52" s="30" t="s">
        <v>187</v>
      </c>
      <c r="C52" s="12" t="s">
        <v>183</v>
      </c>
      <c r="D52" s="20">
        <f t="shared" ref="D52:D56" si="8">(F52*0.2)+(G52)+(H52*0.5)+(I52*0.8)+(J52*1.2)+(M52*41.1)+(N52*9)+(O52*9)+(P52*9)</f>
        <v>64.4</v>
      </c>
      <c r="E52" s="12">
        <v>24.0</v>
      </c>
      <c r="F52" s="12">
        <v>22.0</v>
      </c>
      <c r="G52" s="12">
        <v>29.0</v>
      </c>
      <c r="H52" s="12">
        <v>8.0</v>
      </c>
      <c r="I52" s="12"/>
      <c r="J52" s="12"/>
      <c r="K52" s="12"/>
      <c r="L52" s="12">
        <v>22.0</v>
      </c>
      <c r="M52" s="12"/>
      <c r="N52" s="12">
        <v>1.0</v>
      </c>
      <c r="O52" s="12">
        <v>2.0</v>
      </c>
      <c r="P52" s="12"/>
      <c r="Q52" s="18" t="s">
        <v>188</v>
      </c>
      <c r="R52" s="18"/>
      <c r="S52" s="19" t="s">
        <v>189</v>
      </c>
      <c r="T52" s="11"/>
      <c r="U52" s="11"/>
      <c r="V52" s="11"/>
      <c r="W52" s="11"/>
      <c r="X52" s="11"/>
    </row>
    <row r="53">
      <c r="A53" s="11"/>
      <c r="B53" s="30" t="s">
        <v>201</v>
      </c>
      <c r="C53" s="12" t="s">
        <v>202</v>
      </c>
      <c r="D53" s="20">
        <f t="shared" si="8"/>
        <v>63</v>
      </c>
      <c r="E53" s="12">
        <v>37.0</v>
      </c>
      <c r="F53" s="12">
        <v>33.0</v>
      </c>
      <c r="G53" s="12">
        <v>42.0</v>
      </c>
      <c r="H53" s="12"/>
      <c r="I53" s="12"/>
      <c r="J53" s="12">
        <v>12.0</v>
      </c>
      <c r="K53" s="12"/>
      <c r="L53" s="12"/>
      <c r="M53" s="12"/>
      <c r="N53" s="12"/>
      <c r="O53" s="12"/>
      <c r="P53" s="12"/>
      <c r="Q53" s="18"/>
      <c r="R53" s="18"/>
      <c r="S53" s="19" t="s">
        <v>204</v>
      </c>
      <c r="T53" s="11"/>
      <c r="U53" s="11"/>
      <c r="V53" s="11"/>
      <c r="W53" s="11"/>
      <c r="X53" s="11"/>
    </row>
    <row r="54">
      <c r="A54" s="11"/>
      <c r="B54" s="30" t="s">
        <v>192</v>
      </c>
      <c r="C54" s="12" t="s">
        <v>193</v>
      </c>
      <c r="D54" s="20">
        <f t="shared" si="8"/>
        <v>62</v>
      </c>
      <c r="E54" s="12">
        <v>19.0</v>
      </c>
      <c r="F54" s="12">
        <v>26.0</v>
      </c>
      <c r="G54" s="12">
        <v>40.0</v>
      </c>
      <c r="H54" s="12"/>
      <c r="I54" s="12"/>
      <c r="J54" s="12">
        <v>14.0</v>
      </c>
      <c r="K54" s="12"/>
      <c r="L54" s="12">
        <v>17.0</v>
      </c>
      <c r="M54" s="12"/>
      <c r="N54" s="12"/>
      <c r="O54" s="12"/>
      <c r="P54" s="12"/>
      <c r="Q54" s="18"/>
      <c r="R54" s="18"/>
      <c r="S54" s="19" t="s">
        <v>194</v>
      </c>
      <c r="T54" s="11"/>
      <c r="U54" s="11"/>
      <c r="V54" s="11"/>
      <c r="W54" s="11"/>
      <c r="X54" s="11"/>
    </row>
    <row r="55">
      <c r="A55" s="11"/>
      <c r="B55" s="30" t="s">
        <v>211</v>
      </c>
      <c r="C55" s="12" t="s">
        <v>212</v>
      </c>
      <c r="D55" s="20">
        <f t="shared" si="8"/>
        <v>59.4</v>
      </c>
      <c r="E55" s="12">
        <v>27.0</v>
      </c>
      <c r="F55" s="12">
        <v>27.0</v>
      </c>
      <c r="G55" s="12">
        <v>54.0</v>
      </c>
      <c r="H55" s="12"/>
      <c r="I55" s="12"/>
      <c r="J55" s="12"/>
      <c r="K55" s="12"/>
      <c r="L55" s="12"/>
      <c r="M55" s="12"/>
      <c r="N55" s="12"/>
      <c r="O55" s="12"/>
      <c r="P55" s="12"/>
      <c r="Q55" s="18"/>
      <c r="R55" s="18"/>
      <c r="S55" s="19" t="s">
        <v>213</v>
      </c>
      <c r="T55" s="11"/>
      <c r="U55" s="11"/>
      <c r="V55" s="11"/>
      <c r="W55" s="11"/>
      <c r="X55" s="11"/>
    </row>
    <row r="56">
      <c r="A56" s="11"/>
      <c r="B56" s="30" t="s">
        <v>197</v>
      </c>
      <c r="C56" s="12" t="s">
        <v>198</v>
      </c>
      <c r="D56" s="20">
        <f t="shared" si="8"/>
        <v>56.5</v>
      </c>
      <c r="E56" s="12">
        <v>25.0</v>
      </c>
      <c r="F56" s="12">
        <v>30.0</v>
      </c>
      <c r="G56" s="12">
        <v>39.0</v>
      </c>
      <c r="H56" s="12">
        <v>23.0</v>
      </c>
      <c r="I56" s="12"/>
      <c r="J56" s="12"/>
      <c r="K56" s="12"/>
      <c r="L56" s="12">
        <v>18.0</v>
      </c>
      <c r="M56" s="12"/>
      <c r="N56" s="12"/>
      <c r="O56" s="12"/>
      <c r="P56" s="12"/>
      <c r="Q56" s="18"/>
      <c r="R56" s="18"/>
      <c r="S56" s="19" t="s">
        <v>200</v>
      </c>
      <c r="T56" s="11"/>
      <c r="U56" s="11"/>
      <c r="V56" s="11"/>
      <c r="W56" s="11"/>
      <c r="X56" s="11"/>
    </row>
    <row r="57">
      <c r="A57" s="2" t="s">
        <v>214</v>
      </c>
      <c r="B57" s="11"/>
      <c r="C57" s="11"/>
      <c r="D57" s="20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3"/>
      <c r="R57" s="13"/>
      <c r="S57" s="22"/>
      <c r="T57" s="11"/>
      <c r="U57" s="11"/>
      <c r="V57" s="11"/>
      <c r="W57" s="11"/>
      <c r="X57" s="11"/>
    </row>
    <row r="58">
      <c r="B58" s="12" t="s">
        <v>227</v>
      </c>
      <c r="C58" s="12" t="s">
        <v>28</v>
      </c>
      <c r="D58" s="20">
        <f t="shared" ref="D58:D62" si="9">(F58*0.2)+(G58)+(H58*0.5)+(I58*0.8)+(J58*1.2)+(M58*41.1)+(N58*9)+(O58*9)+(P58*9)</f>
        <v>41.4</v>
      </c>
      <c r="E58" s="12"/>
      <c r="F58" s="12">
        <v>12.0</v>
      </c>
      <c r="G58" s="12">
        <v>30.0</v>
      </c>
      <c r="H58" s="12"/>
      <c r="I58" s="12"/>
      <c r="J58" s="12"/>
      <c r="K58" s="12"/>
      <c r="L58" s="12"/>
      <c r="M58" s="12"/>
      <c r="N58" s="12"/>
      <c r="O58" s="12">
        <v>1.0</v>
      </c>
      <c r="P58" s="12"/>
      <c r="Q58" s="18" t="s">
        <v>89</v>
      </c>
      <c r="R58" s="23"/>
      <c r="S58" s="19" t="s">
        <v>228</v>
      </c>
      <c r="T58" s="12"/>
      <c r="U58" s="11"/>
      <c r="V58" s="11"/>
      <c r="W58" s="11"/>
      <c r="X58" s="11"/>
      <c r="Y58" s="11"/>
    </row>
    <row r="59">
      <c r="A59" s="11"/>
      <c r="B59" s="12" t="s">
        <v>215</v>
      </c>
      <c r="C59" s="12" t="s">
        <v>216</v>
      </c>
      <c r="D59" s="20">
        <f t="shared" si="9"/>
        <v>40</v>
      </c>
      <c r="E59" s="12">
        <v>18.0</v>
      </c>
      <c r="F59" s="12">
        <v>18.0</v>
      </c>
      <c r="G59" s="12">
        <v>22.0</v>
      </c>
      <c r="H59" s="12"/>
      <c r="I59" s="12"/>
      <c r="J59" s="12">
        <v>12.0</v>
      </c>
      <c r="K59" s="12"/>
      <c r="L59" s="12"/>
      <c r="M59" s="12"/>
      <c r="N59" s="12"/>
      <c r="O59" s="12"/>
      <c r="P59" s="12"/>
      <c r="Q59" s="18"/>
      <c r="R59" s="23"/>
      <c r="S59" s="19" t="s">
        <v>217</v>
      </c>
      <c r="T59" s="12"/>
      <c r="U59" s="11"/>
      <c r="V59" s="11"/>
      <c r="W59" s="11"/>
      <c r="X59" s="11"/>
      <c r="Y59" s="11"/>
    </row>
    <row r="60">
      <c r="A60" s="11"/>
      <c r="B60" s="12" t="s">
        <v>219</v>
      </c>
      <c r="C60" s="12" t="s">
        <v>220</v>
      </c>
      <c r="D60" s="20">
        <f t="shared" si="9"/>
        <v>38.4</v>
      </c>
      <c r="E60" s="12">
        <v>22.0</v>
      </c>
      <c r="F60" s="12">
        <v>17.0</v>
      </c>
      <c r="G60" s="12">
        <v>20.0</v>
      </c>
      <c r="H60" s="12">
        <v>12.0</v>
      </c>
      <c r="I60" s="12"/>
      <c r="J60" s="12"/>
      <c r="K60" s="12"/>
      <c r="L60" s="12"/>
      <c r="M60" s="12"/>
      <c r="N60" s="12"/>
      <c r="O60" s="12">
        <v>1.0</v>
      </c>
      <c r="P60" s="12"/>
      <c r="Q60" s="18" t="s">
        <v>221</v>
      </c>
      <c r="R60" s="28" t="s">
        <v>222</v>
      </c>
      <c r="S60" s="19" t="s">
        <v>223</v>
      </c>
      <c r="T60" s="12"/>
      <c r="U60" s="11"/>
      <c r="V60" s="11"/>
      <c r="W60" s="11"/>
      <c r="X60" s="11"/>
      <c r="Y60" s="11"/>
    </row>
    <row r="61">
      <c r="A61" s="11"/>
      <c r="B61" s="12" t="s">
        <v>224</v>
      </c>
      <c r="C61" s="12" t="s">
        <v>225</v>
      </c>
      <c r="D61" s="20">
        <f t="shared" si="9"/>
        <v>33.4</v>
      </c>
      <c r="E61" s="12">
        <v>25.0</v>
      </c>
      <c r="F61" s="12">
        <v>22.0</v>
      </c>
      <c r="G61" s="12">
        <v>29.0</v>
      </c>
      <c r="H61" s="12"/>
      <c r="I61" s="12"/>
      <c r="J61" s="12"/>
      <c r="K61" s="12"/>
      <c r="L61" s="12"/>
      <c r="M61" s="12"/>
      <c r="N61" s="12"/>
      <c r="O61" s="12"/>
      <c r="P61" s="12"/>
      <c r="Q61" s="18"/>
      <c r="R61" s="23"/>
      <c r="S61" s="19" t="s">
        <v>226</v>
      </c>
      <c r="T61" s="12"/>
      <c r="U61" s="11"/>
      <c r="V61" s="11"/>
      <c r="W61" s="11"/>
      <c r="X61" s="11"/>
      <c r="Y61" s="11"/>
    </row>
    <row r="62">
      <c r="A62" s="11"/>
      <c r="B62" s="12" t="s">
        <v>229</v>
      </c>
      <c r="C62" s="12" t="s">
        <v>230</v>
      </c>
      <c r="D62" s="20">
        <f t="shared" si="9"/>
        <v>33</v>
      </c>
      <c r="E62" s="12">
        <v>14.0</v>
      </c>
      <c r="F62" s="12">
        <v>15.0</v>
      </c>
      <c r="G62" s="12">
        <v>30.0</v>
      </c>
      <c r="H62" s="12"/>
      <c r="I62" s="12"/>
      <c r="J62" s="12"/>
      <c r="K62" s="12"/>
      <c r="L62" s="12"/>
      <c r="M62" s="12"/>
      <c r="N62" s="12"/>
      <c r="O62" s="12"/>
      <c r="P62" s="12"/>
      <c r="Q62" s="18"/>
      <c r="R62" s="23"/>
      <c r="S62" s="31" t="s">
        <v>231</v>
      </c>
      <c r="T62" s="12"/>
      <c r="U62" s="11"/>
      <c r="V62" s="11"/>
      <c r="W62" s="11"/>
      <c r="X62" s="11"/>
      <c r="Y62" s="11"/>
    </row>
    <row r="63">
      <c r="A63" s="2" t="s">
        <v>232</v>
      </c>
      <c r="B63" s="11"/>
      <c r="C63" s="11"/>
      <c r="D63" s="20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3"/>
      <c r="R63" s="13"/>
      <c r="S63" s="22"/>
      <c r="T63" s="11"/>
      <c r="U63" s="11"/>
      <c r="V63" s="11"/>
      <c r="W63" s="11"/>
      <c r="X63" s="11"/>
    </row>
    <row r="64">
      <c r="A64" s="11"/>
      <c r="B64" s="16" t="s">
        <v>233</v>
      </c>
      <c r="C64" s="12" t="s">
        <v>169</v>
      </c>
      <c r="D64" s="17" t="s">
        <v>247</v>
      </c>
      <c r="E64" s="12"/>
      <c r="F64" s="12">
        <v>10.0</v>
      </c>
      <c r="G64" s="12">
        <v>50.0</v>
      </c>
      <c r="H64" s="12">
        <v>23.0</v>
      </c>
      <c r="I64" s="12"/>
      <c r="J64" s="12"/>
      <c r="K64" s="12"/>
      <c r="L64" s="12"/>
      <c r="M64" s="12"/>
      <c r="N64" s="12"/>
      <c r="O64" s="12">
        <v>1.0</v>
      </c>
      <c r="P64" s="12">
        <v>1.0</v>
      </c>
      <c r="Q64" s="18" t="s">
        <v>171</v>
      </c>
      <c r="R64" s="18" t="s">
        <v>176</v>
      </c>
      <c r="S64" s="19" t="s">
        <v>235</v>
      </c>
      <c r="T64" s="12"/>
      <c r="U64" s="11"/>
      <c r="V64" s="11"/>
      <c r="W64" s="11"/>
      <c r="X64" s="11"/>
      <c r="Y64" s="29"/>
      <c r="Z64" s="29"/>
    </row>
    <row r="65">
      <c r="A65" s="11"/>
      <c r="B65" s="12" t="s">
        <v>236</v>
      </c>
      <c r="C65" s="12" t="s">
        <v>237</v>
      </c>
      <c r="D65" s="20">
        <f t="shared" ref="D65:D66" si="10">(F65*0.2)+(G65)+(H65*0.5)+(I65*0.8)+(J65*1.2)+(M65*41.1)+(N65*9)+(O65*9)+(P65*9)</f>
        <v>55.4</v>
      </c>
      <c r="E65" s="12">
        <v>24.0</v>
      </c>
      <c r="F65" s="12">
        <v>24.0</v>
      </c>
      <c r="G65" s="12">
        <v>29.0</v>
      </c>
      <c r="H65" s="12"/>
      <c r="I65" s="12"/>
      <c r="J65" s="12">
        <v>18.0</v>
      </c>
      <c r="K65" s="12"/>
      <c r="L65" s="12"/>
      <c r="M65" s="12"/>
      <c r="N65" s="12"/>
      <c r="O65" s="12"/>
      <c r="P65" s="12"/>
      <c r="Q65" s="18"/>
      <c r="R65" s="18"/>
      <c r="S65" s="19" t="s">
        <v>238</v>
      </c>
      <c r="T65" s="11"/>
      <c r="U65" s="11"/>
      <c r="V65" s="11"/>
      <c r="W65" s="11"/>
      <c r="X65" s="11"/>
    </row>
    <row r="66">
      <c r="A66" s="21" t="s">
        <v>46</v>
      </c>
      <c r="B66" s="12" t="s">
        <v>239</v>
      </c>
      <c r="C66" s="12" t="s">
        <v>240</v>
      </c>
      <c r="D66" s="20">
        <f t="shared" si="10"/>
        <v>54.2</v>
      </c>
      <c r="E66" s="12">
        <v>33.0</v>
      </c>
      <c r="F66" s="12">
        <v>21.0</v>
      </c>
      <c r="G66" s="12">
        <v>26.0</v>
      </c>
      <c r="H66" s="12"/>
      <c r="I66" s="12"/>
      <c r="J66" s="12">
        <v>20.0</v>
      </c>
      <c r="K66" s="12"/>
      <c r="L66" s="12"/>
      <c r="M66" s="12"/>
      <c r="N66" s="12"/>
      <c r="O66" s="12"/>
      <c r="P66" s="12"/>
      <c r="Q66" s="18"/>
      <c r="R66" s="18"/>
      <c r="S66" s="19" t="s">
        <v>241</v>
      </c>
      <c r="T66" s="11"/>
      <c r="U66" s="11"/>
      <c r="V66" s="11"/>
      <c r="W66" s="11"/>
      <c r="X66" s="11"/>
    </row>
    <row r="67">
      <c r="A67" s="20" t="s">
        <v>46</v>
      </c>
      <c r="B67" s="12" t="s">
        <v>249</v>
      </c>
      <c r="C67" s="12" t="s">
        <v>216</v>
      </c>
      <c r="D67" s="17" t="s">
        <v>260</v>
      </c>
      <c r="E67" s="12">
        <v>25.0</v>
      </c>
      <c r="F67" s="12">
        <v>17.0</v>
      </c>
      <c r="G67" s="12">
        <v>20.0</v>
      </c>
      <c r="H67" s="12">
        <v>16.0</v>
      </c>
      <c r="I67" s="12"/>
      <c r="J67" s="12"/>
      <c r="K67" s="12"/>
      <c r="L67" s="12"/>
      <c r="M67" s="12"/>
      <c r="N67" s="12">
        <v>1.0</v>
      </c>
      <c r="O67" s="12">
        <v>1.0</v>
      </c>
      <c r="P67" s="12"/>
      <c r="Q67" s="18" t="s">
        <v>121</v>
      </c>
      <c r="R67" s="18" t="s">
        <v>67</v>
      </c>
      <c r="S67" s="19" t="s">
        <v>251</v>
      </c>
      <c r="T67" s="12"/>
      <c r="U67" s="11"/>
      <c r="V67" s="11"/>
      <c r="W67" s="11"/>
      <c r="X67" s="11"/>
      <c r="Y67" s="11"/>
    </row>
    <row r="68">
      <c r="B68" s="12" t="s">
        <v>242</v>
      </c>
      <c r="C68" s="12" t="s">
        <v>243</v>
      </c>
      <c r="D68" s="20">
        <f t="shared" ref="D68:D72" si="11">(F68*0.2)+(G68)+(H68*0.5)+(I68*0.8)+(J68*1.2)+(M68*41.1)+(N68*9)+(O68*9)+(P68*9)</f>
        <v>49</v>
      </c>
      <c r="E68" s="12">
        <v>10.0</v>
      </c>
      <c r="F68" s="12">
        <v>20.0</v>
      </c>
      <c r="G68" s="12">
        <v>27.0</v>
      </c>
      <c r="H68" s="12"/>
      <c r="I68" s="12"/>
      <c r="J68" s="12"/>
      <c r="K68" s="12"/>
      <c r="L68" s="12">
        <v>6.0</v>
      </c>
      <c r="M68" s="12"/>
      <c r="N68" s="12"/>
      <c r="O68" s="12"/>
      <c r="P68" s="12">
        <v>2.0</v>
      </c>
      <c r="Q68" s="18" t="s">
        <v>75</v>
      </c>
      <c r="R68" s="18" t="s">
        <v>142</v>
      </c>
      <c r="S68" s="19" t="s">
        <v>244</v>
      </c>
      <c r="T68" s="11"/>
      <c r="U68" s="11"/>
      <c r="V68" s="11"/>
      <c r="W68" s="11"/>
      <c r="X68" s="11"/>
    </row>
    <row r="69">
      <c r="A69" s="20" t="s">
        <v>43</v>
      </c>
      <c r="B69" s="12" t="s">
        <v>258</v>
      </c>
      <c r="C69" s="12" t="s">
        <v>45</v>
      </c>
      <c r="D69" s="20">
        <f t="shared" si="11"/>
        <v>45.3</v>
      </c>
      <c r="E69" s="12">
        <v>39.0</v>
      </c>
      <c r="F69" s="12">
        <v>14.0</v>
      </c>
      <c r="G69" s="12">
        <v>32.0</v>
      </c>
      <c r="H69" s="12">
        <v>21.0</v>
      </c>
      <c r="I69" s="12"/>
      <c r="J69" s="12"/>
      <c r="K69" s="12"/>
      <c r="L69" s="12"/>
      <c r="M69" s="12"/>
      <c r="N69" s="12"/>
      <c r="O69" s="12"/>
      <c r="P69" s="12"/>
      <c r="Q69" s="18"/>
      <c r="R69" s="18" t="s">
        <v>122</v>
      </c>
      <c r="S69" s="19" t="s">
        <v>259</v>
      </c>
      <c r="T69" s="11"/>
      <c r="U69" s="11"/>
      <c r="V69" s="11"/>
      <c r="W69" s="11"/>
      <c r="X69" s="11"/>
    </row>
    <row r="70">
      <c r="A70" s="20" t="s">
        <v>46</v>
      </c>
      <c r="B70" s="12" t="s">
        <v>245</v>
      </c>
      <c r="C70" s="12" t="s">
        <v>246</v>
      </c>
      <c r="D70" s="20">
        <f t="shared" si="11"/>
        <v>40.8</v>
      </c>
      <c r="E70" s="12">
        <v>21.0</v>
      </c>
      <c r="F70" s="12">
        <v>24.0</v>
      </c>
      <c r="G70" s="12">
        <v>29.0</v>
      </c>
      <c r="H70" s="12">
        <v>14.0</v>
      </c>
      <c r="I70" s="12"/>
      <c r="J70" s="12"/>
      <c r="K70" s="12"/>
      <c r="L70" s="12">
        <v>12.0</v>
      </c>
      <c r="M70" s="12"/>
      <c r="N70" s="12"/>
      <c r="O70" s="12"/>
      <c r="P70" s="12"/>
      <c r="Q70" s="18"/>
      <c r="R70" s="18"/>
      <c r="S70" s="19" t="s">
        <v>248</v>
      </c>
      <c r="T70" s="11"/>
      <c r="U70" s="11"/>
      <c r="V70" s="11"/>
      <c r="W70" s="11"/>
      <c r="X70" s="11"/>
    </row>
    <row r="71">
      <c r="B71" s="12" t="s">
        <v>252</v>
      </c>
      <c r="C71" s="12" t="s">
        <v>253</v>
      </c>
      <c r="D71" s="20">
        <f t="shared" si="11"/>
        <v>40.6</v>
      </c>
      <c r="E71" s="12">
        <v>13.0</v>
      </c>
      <c r="F71" s="12">
        <v>18.0</v>
      </c>
      <c r="G71" s="12">
        <v>26.0</v>
      </c>
      <c r="H71" s="12">
        <v>22.0</v>
      </c>
      <c r="I71" s="12"/>
      <c r="J71" s="12"/>
      <c r="K71" s="12"/>
      <c r="L71" s="12">
        <v>10.0</v>
      </c>
      <c r="M71" s="12"/>
      <c r="N71" s="12"/>
      <c r="O71" s="12"/>
      <c r="P71" s="12"/>
      <c r="Q71" s="18"/>
      <c r="R71" s="18"/>
      <c r="S71" s="19" t="s">
        <v>254</v>
      </c>
      <c r="T71" s="11"/>
      <c r="U71" s="11"/>
      <c r="V71" s="11"/>
      <c r="W71" s="11"/>
      <c r="X71" s="11"/>
    </row>
    <row r="72">
      <c r="A72" s="11"/>
      <c r="B72" s="12" t="s">
        <v>255</v>
      </c>
      <c r="C72" s="12" t="s">
        <v>256</v>
      </c>
      <c r="D72" s="20">
        <f t="shared" si="11"/>
        <v>39.2</v>
      </c>
      <c r="E72" s="12">
        <v>27.0</v>
      </c>
      <c r="F72" s="12">
        <v>26.0</v>
      </c>
      <c r="G72" s="12">
        <v>34.0</v>
      </c>
      <c r="H72" s="12"/>
      <c r="I72" s="12"/>
      <c r="J72" s="12"/>
      <c r="K72" s="12"/>
      <c r="L72" s="12"/>
      <c r="M72" s="12"/>
      <c r="N72" s="12"/>
      <c r="O72" s="12"/>
      <c r="P72" s="12"/>
      <c r="Q72" s="18"/>
      <c r="R72" s="18"/>
      <c r="S72" s="19" t="s">
        <v>257</v>
      </c>
      <c r="T72" s="11"/>
      <c r="U72" s="11"/>
      <c r="V72" s="11"/>
      <c r="W72" s="11"/>
      <c r="X72" s="11"/>
    </row>
    <row r="73">
      <c r="A73" s="2" t="s">
        <v>261</v>
      </c>
      <c r="B73" s="11"/>
      <c r="C73" s="11"/>
      <c r="D73" s="20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3"/>
      <c r="R73" s="13"/>
      <c r="S73" s="32"/>
      <c r="T73" s="11"/>
      <c r="U73" s="11"/>
      <c r="V73" s="11"/>
      <c r="W73" s="11"/>
      <c r="X73" s="11"/>
    </row>
    <row r="74">
      <c r="A74" s="11"/>
      <c r="B74" s="12" t="s">
        <v>262</v>
      </c>
      <c r="C74" s="12" t="s">
        <v>169</v>
      </c>
      <c r="D74" s="17" t="s">
        <v>279</v>
      </c>
      <c r="E74" s="12"/>
      <c r="F74" s="12">
        <v>18.0</v>
      </c>
      <c r="G74" s="12">
        <v>50.0</v>
      </c>
      <c r="H74" s="12">
        <v>18.0</v>
      </c>
      <c r="I74" s="12"/>
      <c r="J74" s="12"/>
      <c r="K74" s="12"/>
      <c r="L74" s="12"/>
      <c r="M74" s="12"/>
      <c r="N74" s="12"/>
      <c r="O74" s="12">
        <v>1.0</v>
      </c>
      <c r="P74" s="12">
        <v>1.0</v>
      </c>
      <c r="Q74" s="18" t="s">
        <v>171</v>
      </c>
      <c r="R74" s="18" t="s">
        <v>176</v>
      </c>
      <c r="S74" s="19" t="s">
        <v>264</v>
      </c>
      <c r="T74" s="11"/>
      <c r="U74" s="11"/>
      <c r="V74" s="11"/>
      <c r="W74" s="11"/>
      <c r="X74" s="11"/>
    </row>
    <row r="75">
      <c r="A75" s="11"/>
      <c r="B75" s="12" t="s">
        <v>268</v>
      </c>
      <c r="C75" s="12" t="s">
        <v>28</v>
      </c>
      <c r="D75" s="17">
        <f t="shared" ref="D75:D80" si="12">(F75*0.2)+(G75)+(H75*0.5)+(I75*0.8)+(J75*1.2)+(M75*41.1)+(N75*9)+(O75*9)+(P75*9)</f>
        <v>69.6</v>
      </c>
      <c r="E75" s="12">
        <v>18.0</v>
      </c>
      <c r="F75" s="12">
        <v>13.0</v>
      </c>
      <c r="G75" s="12">
        <v>39.0</v>
      </c>
      <c r="H75" s="12">
        <v>20.0</v>
      </c>
      <c r="I75" s="12"/>
      <c r="J75" s="12"/>
      <c r="K75" s="12"/>
      <c r="L75" s="12"/>
      <c r="M75" s="12"/>
      <c r="N75" s="12">
        <v>1.0</v>
      </c>
      <c r="O75" s="12">
        <v>1.0</v>
      </c>
      <c r="P75" s="12"/>
      <c r="Q75" s="18" t="s">
        <v>171</v>
      </c>
      <c r="R75" s="18"/>
      <c r="S75" s="19" t="s">
        <v>269</v>
      </c>
      <c r="T75" s="11"/>
      <c r="U75" s="11"/>
      <c r="V75" s="11"/>
      <c r="W75" s="11"/>
      <c r="X75" s="11"/>
    </row>
    <row r="76">
      <c r="A76" s="11"/>
      <c r="B76" s="12" t="s">
        <v>265</v>
      </c>
      <c r="C76" s="12" t="s">
        <v>266</v>
      </c>
      <c r="D76" s="17">
        <f t="shared" si="12"/>
        <v>59.8</v>
      </c>
      <c r="E76" s="12">
        <v>31.0</v>
      </c>
      <c r="F76" s="12">
        <v>27.0</v>
      </c>
      <c r="G76" s="12">
        <v>34.0</v>
      </c>
      <c r="H76" s="12"/>
      <c r="I76" s="12"/>
      <c r="J76" s="12">
        <v>17.0</v>
      </c>
      <c r="K76" s="12"/>
      <c r="L76" s="12"/>
      <c r="M76" s="12"/>
      <c r="N76" s="12"/>
      <c r="O76" s="12"/>
      <c r="P76" s="12"/>
      <c r="Q76" s="18"/>
      <c r="R76" s="18"/>
      <c r="S76" s="19" t="s">
        <v>267</v>
      </c>
      <c r="T76" s="11"/>
      <c r="U76" s="11"/>
      <c r="V76" s="11"/>
      <c r="W76" s="11"/>
      <c r="X76" s="11"/>
    </row>
    <row r="77">
      <c r="A77" s="11"/>
      <c r="B77" s="12" t="s">
        <v>277</v>
      </c>
      <c r="C77" s="12" t="s">
        <v>202</v>
      </c>
      <c r="D77" s="17">
        <f t="shared" si="12"/>
        <v>49.6</v>
      </c>
      <c r="E77" s="12">
        <v>31.0</v>
      </c>
      <c r="F77" s="12">
        <v>21.0</v>
      </c>
      <c r="G77" s="12">
        <v>25.0</v>
      </c>
      <c r="H77" s="12"/>
      <c r="I77" s="12"/>
      <c r="J77" s="12">
        <v>17.0</v>
      </c>
      <c r="K77" s="12"/>
      <c r="L77" s="12"/>
      <c r="M77" s="12"/>
      <c r="N77" s="12"/>
      <c r="O77" s="12"/>
      <c r="P77" s="12"/>
      <c r="Q77" s="18"/>
      <c r="R77" s="18"/>
      <c r="S77" s="19" t="s">
        <v>278</v>
      </c>
      <c r="T77" s="11"/>
      <c r="U77" s="11"/>
      <c r="V77" s="11"/>
      <c r="W77" s="11"/>
      <c r="X77" s="11"/>
    </row>
    <row r="78">
      <c r="A78" s="11"/>
      <c r="B78" s="12" t="s">
        <v>274</v>
      </c>
      <c r="C78" s="12" t="s">
        <v>275</v>
      </c>
      <c r="D78" s="17">
        <f t="shared" si="12"/>
        <v>49.5</v>
      </c>
      <c r="E78" s="12"/>
      <c r="F78" s="12">
        <v>25.0</v>
      </c>
      <c r="G78" s="12">
        <v>34.0</v>
      </c>
      <c r="H78" s="12">
        <v>21.0</v>
      </c>
      <c r="I78" s="12"/>
      <c r="J78" s="12"/>
      <c r="K78" s="12"/>
      <c r="L78" s="12"/>
      <c r="M78" s="12"/>
      <c r="N78" s="12"/>
      <c r="O78" s="12"/>
      <c r="P78" s="12"/>
      <c r="Q78" s="18"/>
      <c r="R78" s="18"/>
      <c r="S78" s="19" t="s">
        <v>276</v>
      </c>
      <c r="T78" s="11"/>
      <c r="U78" s="11"/>
      <c r="V78" s="11"/>
      <c r="W78" s="11"/>
      <c r="X78" s="11"/>
    </row>
    <row r="79">
      <c r="A79" s="11"/>
      <c r="B79" s="12" t="s">
        <v>280</v>
      </c>
      <c r="C79" s="12" t="s">
        <v>281</v>
      </c>
      <c r="D79" s="17">
        <f t="shared" si="12"/>
        <v>44.6</v>
      </c>
      <c r="E79" s="12">
        <v>33.0</v>
      </c>
      <c r="F79" s="12">
        <v>23.0</v>
      </c>
      <c r="G79" s="12">
        <v>28.0</v>
      </c>
      <c r="H79" s="12">
        <v>24.0</v>
      </c>
      <c r="I79" s="12"/>
      <c r="J79" s="12"/>
      <c r="K79" s="12"/>
      <c r="L79" s="12"/>
      <c r="M79" s="12"/>
      <c r="N79" s="12"/>
      <c r="O79" s="12"/>
      <c r="P79" s="12"/>
      <c r="Q79" s="18"/>
      <c r="R79" s="18" t="s">
        <v>195</v>
      </c>
      <c r="S79" s="19" t="s">
        <v>282</v>
      </c>
      <c r="T79" s="11"/>
      <c r="U79" s="11"/>
      <c r="V79" s="11"/>
      <c r="W79" s="11"/>
      <c r="X79" s="11"/>
    </row>
    <row r="80">
      <c r="A80" s="11"/>
      <c r="B80" s="12" t="s">
        <v>270</v>
      </c>
      <c r="C80" s="12" t="s">
        <v>271</v>
      </c>
      <c r="D80" s="17">
        <f t="shared" si="12"/>
        <v>43.6</v>
      </c>
      <c r="E80" s="12">
        <v>18.0</v>
      </c>
      <c r="F80" s="12">
        <v>23.0</v>
      </c>
      <c r="G80" s="12">
        <v>28.0</v>
      </c>
      <c r="H80" s="12">
        <v>22.0</v>
      </c>
      <c r="I80" s="12"/>
      <c r="J80" s="12"/>
      <c r="K80" s="12"/>
      <c r="L80" s="12">
        <v>19.0</v>
      </c>
      <c r="M80" s="12"/>
      <c r="N80" s="12"/>
      <c r="O80" s="12"/>
      <c r="P80" s="12"/>
      <c r="Q80" s="18"/>
      <c r="R80" s="18"/>
      <c r="S80" s="19" t="s">
        <v>272</v>
      </c>
      <c r="T80" s="11"/>
      <c r="U80" s="11"/>
      <c r="V80" s="11"/>
      <c r="W80" s="11"/>
      <c r="X80" s="11"/>
    </row>
    <row r="81">
      <c r="A81" s="2" t="s">
        <v>283</v>
      </c>
      <c r="B81" s="11"/>
      <c r="C81" s="11"/>
      <c r="D81" s="17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3"/>
      <c r="R81" s="13"/>
      <c r="S81" s="22"/>
      <c r="T81" s="11"/>
      <c r="U81" s="11"/>
      <c r="V81" s="11"/>
      <c r="W81" s="11"/>
      <c r="X81" s="11"/>
    </row>
    <row r="82">
      <c r="A82" s="11"/>
      <c r="B82" s="12" t="s">
        <v>284</v>
      </c>
      <c r="C82" s="12" t="s">
        <v>28</v>
      </c>
      <c r="D82" s="17" t="s">
        <v>304</v>
      </c>
      <c r="E82" s="12">
        <v>12.0</v>
      </c>
      <c r="F82" s="12">
        <v>8.0</v>
      </c>
      <c r="G82" s="12">
        <v>46.0</v>
      </c>
      <c r="H82" s="12">
        <v>26.0</v>
      </c>
      <c r="I82" s="12"/>
      <c r="J82" s="12">
        <v>22.0</v>
      </c>
      <c r="K82" s="12"/>
      <c r="L82" s="12"/>
      <c r="M82" s="12"/>
      <c r="N82" s="12">
        <v>1.0</v>
      </c>
      <c r="O82" s="12">
        <v>1.0</v>
      </c>
      <c r="P82" s="12">
        <v>1.0</v>
      </c>
      <c r="Q82" s="18" t="s">
        <v>31</v>
      </c>
      <c r="R82" s="28" t="s">
        <v>34</v>
      </c>
      <c r="S82" s="19" t="s">
        <v>286</v>
      </c>
      <c r="T82" s="12"/>
      <c r="U82" s="11"/>
      <c r="V82" s="11"/>
      <c r="W82" s="11"/>
      <c r="X82" s="11"/>
      <c r="Y82" s="11"/>
    </row>
    <row r="83">
      <c r="A83" s="11"/>
      <c r="B83" s="12" t="s">
        <v>298</v>
      </c>
      <c r="C83" s="12" t="s">
        <v>299</v>
      </c>
      <c r="D83" s="17">
        <f t="shared" ref="D83:D89" si="13">(F83*0.2)+(G83)+(H83*0.5)+(I83*0.8)+(J83*1.2)+(M83*41.1)+(N83*9)+(O83*9)+(P83*9)</f>
        <v>68.9</v>
      </c>
      <c r="E83" s="12">
        <v>37.0</v>
      </c>
      <c r="F83" s="12">
        <v>22.0</v>
      </c>
      <c r="G83" s="12">
        <v>26.0</v>
      </c>
      <c r="H83" s="12">
        <v>23.0</v>
      </c>
      <c r="I83" s="12"/>
      <c r="J83" s="12"/>
      <c r="K83" s="12"/>
      <c r="L83" s="12"/>
      <c r="M83" s="12"/>
      <c r="N83" s="12"/>
      <c r="O83" s="12">
        <v>2.0</v>
      </c>
      <c r="P83" s="12">
        <v>1.0</v>
      </c>
      <c r="Q83" s="18" t="s">
        <v>39</v>
      </c>
      <c r="R83" s="18"/>
      <c r="S83" s="19" t="s">
        <v>300</v>
      </c>
      <c r="T83" s="11"/>
      <c r="U83" s="11"/>
      <c r="V83" s="11"/>
      <c r="W83" s="11"/>
      <c r="X83" s="11"/>
    </row>
    <row r="84">
      <c r="A84" s="11"/>
      <c r="B84" s="12" t="s">
        <v>287</v>
      </c>
      <c r="C84" s="12" t="s">
        <v>288</v>
      </c>
      <c r="D84" s="17">
        <f t="shared" si="13"/>
        <v>68.8</v>
      </c>
      <c r="E84" s="12">
        <v>27.0</v>
      </c>
      <c r="F84" s="12">
        <v>29.0</v>
      </c>
      <c r="G84" s="12">
        <v>36.0</v>
      </c>
      <c r="H84" s="12"/>
      <c r="I84" s="12"/>
      <c r="J84" s="12"/>
      <c r="K84" s="12"/>
      <c r="L84" s="12">
        <v>25.0</v>
      </c>
      <c r="M84" s="12"/>
      <c r="N84" s="12">
        <v>1.0</v>
      </c>
      <c r="O84" s="12">
        <v>1.0</v>
      </c>
      <c r="P84" s="12">
        <v>1.0</v>
      </c>
      <c r="Q84" s="18" t="s">
        <v>289</v>
      </c>
      <c r="R84" s="17"/>
      <c r="S84" s="19" t="s">
        <v>290</v>
      </c>
      <c r="T84" s="12"/>
      <c r="U84" s="11"/>
      <c r="V84" s="11"/>
      <c r="W84" s="11"/>
      <c r="X84" s="11"/>
      <c r="Y84" s="11"/>
    </row>
    <row r="85">
      <c r="A85" s="11"/>
      <c r="B85" s="12" t="s">
        <v>291</v>
      </c>
      <c r="C85" s="12" t="s">
        <v>292</v>
      </c>
      <c r="D85" s="17">
        <f t="shared" si="13"/>
        <v>67.4</v>
      </c>
      <c r="E85" s="12">
        <v>20.0</v>
      </c>
      <c r="F85" s="12">
        <v>22.0</v>
      </c>
      <c r="G85" s="12">
        <v>36.0</v>
      </c>
      <c r="H85" s="12"/>
      <c r="I85" s="12"/>
      <c r="J85" s="12"/>
      <c r="K85" s="12"/>
      <c r="L85" s="12">
        <v>15.0</v>
      </c>
      <c r="M85" s="12"/>
      <c r="N85" s="12"/>
      <c r="O85" s="12">
        <v>1.0</v>
      </c>
      <c r="P85" s="12">
        <v>2.0</v>
      </c>
      <c r="Q85" s="18" t="s">
        <v>39</v>
      </c>
      <c r="R85" s="17"/>
      <c r="S85" s="19" t="s">
        <v>293</v>
      </c>
      <c r="T85" s="12"/>
      <c r="U85" s="11"/>
      <c r="V85" s="11"/>
      <c r="W85" s="11"/>
      <c r="X85" s="11"/>
      <c r="Y85" s="11"/>
    </row>
    <row r="86">
      <c r="A86" s="11"/>
      <c r="B86" s="12" t="s">
        <v>301</v>
      </c>
      <c r="C86" s="12" t="s">
        <v>302</v>
      </c>
      <c r="D86" s="17">
        <f t="shared" si="13"/>
        <v>61.6</v>
      </c>
      <c r="E86" s="12">
        <v>32.0</v>
      </c>
      <c r="F86" s="12">
        <v>28.0</v>
      </c>
      <c r="G86" s="12">
        <v>29.0</v>
      </c>
      <c r="H86" s="12"/>
      <c r="I86" s="12"/>
      <c r="J86" s="12"/>
      <c r="K86" s="12"/>
      <c r="L86" s="12"/>
      <c r="M86" s="12"/>
      <c r="N86" s="12">
        <v>1.0</v>
      </c>
      <c r="O86" s="12">
        <v>1.0</v>
      </c>
      <c r="P86" s="12">
        <v>1.0</v>
      </c>
      <c r="Q86" s="18" t="s">
        <v>39</v>
      </c>
      <c r="R86" s="17"/>
      <c r="S86" s="19" t="s">
        <v>303</v>
      </c>
      <c r="T86" s="12"/>
      <c r="U86" s="11"/>
      <c r="V86" s="11"/>
      <c r="W86" s="11"/>
      <c r="X86" s="11"/>
      <c r="Y86" s="11"/>
    </row>
    <row r="87">
      <c r="A87" s="21" t="s">
        <v>43</v>
      </c>
      <c r="B87" s="16" t="s">
        <v>308</v>
      </c>
      <c r="C87" s="12" t="s">
        <v>45</v>
      </c>
      <c r="D87" s="17">
        <f t="shared" si="13"/>
        <v>61</v>
      </c>
      <c r="E87" s="12">
        <v>54.0</v>
      </c>
      <c r="F87" s="12">
        <v>25.0</v>
      </c>
      <c r="G87" s="12">
        <v>42.0</v>
      </c>
      <c r="H87" s="12">
        <v>28.0</v>
      </c>
      <c r="I87" s="12"/>
      <c r="J87" s="12"/>
      <c r="K87" s="12"/>
      <c r="L87" s="12"/>
      <c r="M87" s="12"/>
      <c r="N87" s="12"/>
      <c r="O87" s="12"/>
      <c r="P87" s="12"/>
      <c r="Q87" s="18"/>
      <c r="R87" s="18" t="s">
        <v>50</v>
      </c>
      <c r="S87" s="31" t="s">
        <v>309</v>
      </c>
      <c r="T87" s="11"/>
      <c r="U87" s="11"/>
      <c r="V87" s="11"/>
      <c r="W87" s="11"/>
      <c r="X87" s="11"/>
    </row>
    <row r="88">
      <c r="A88" s="21" t="s">
        <v>46</v>
      </c>
      <c r="B88" s="12" t="s">
        <v>296</v>
      </c>
      <c r="C88" s="12" t="s">
        <v>146</v>
      </c>
      <c r="D88" s="17">
        <f t="shared" si="13"/>
        <v>60</v>
      </c>
      <c r="E88" s="12">
        <v>42.0</v>
      </c>
      <c r="F88" s="12">
        <v>33.0</v>
      </c>
      <c r="G88" s="12">
        <v>39.0</v>
      </c>
      <c r="H88" s="12"/>
      <c r="I88" s="12"/>
      <c r="J88" s="12">
        <v>12.0</v>
      </c>
      <c r="K88" s="12"/>
      <c r="L88" s="12"/>
      <c r="M88" s="12"/>
      <c r="N88" s="12"/>
      <c r="O88" s="12"/>
      <c r="P88" s="12"/>
      <c r="Q88" s="18"/>
      <c r="R88" s="18"/>
      <c r="S88" s="19" t="s">
        <v>297</v>
      </c>
      <c r="T88" s="11"/>
      <c r="U88" s="11"/>
      <c r="V88" s="11"/>
      <c r="W88" s="11"/>
      <c r="X88" s="11"/>
    </row>
    <row r="89">
      <c r="A89" s="11"/>
      <c r="B89" s="12" t="s">
        <v>305</v>
      </c>
      <c r="C89" s="12" t="s">
        <v>306</v>
      </c>
      <c r="D89" s="17">
        <f t="shared" si="13"/>
        <v>59.6</v>
      </c>
      <c r="E89" s="12"/>
      <c r="F89" s="12">
        <v>28.0</v>
      </c>
      <c r="G89" s="12">
        <v>33.0</v>
      </c>
      <c r="H89" s="12">
        <v>42.0</v>
      </c>
      <c r="I89" s="12"/>
      <c r="J89" s="12"/>
      <c r="K89" s="12"/>
      <c r="L89" s="12"/>
      <c r="M89" s="12"/>
      <c r="N89" s="12"/>
      <c r="O89" s="12"/>
      <c r="P89" s="12"/>
      <c r="Q89" s="18"/>
      <c r="R89" s="18"/>
      <c r="S89" s="19" t="s">
        <v>307</v>
      </c>
      <c r="T89" s="11"/>
      <c r="U89" s="11"/>
      <c r="V89" s="11"/>
      <c r="W89" s="11"/>
      <c r="X89" s="11"/>
    </row>
    <row r="90">
      <c r="A90" s="21" t="s">
        <v>46</v>
      </c>
      <c r="B90" s="12" t="s">
        <v>294</v>
      </c>
      <c r="C90" s="12" t="s">
        <v>146</v>
      </c>
      <c r="D90" s="17">
        <v>57.0</v>
      </c>
      <c r="E90" s="12">
        <v>25.0</v>
      </c>
      <c r="F90" s="12">
        <v>30.0</v>
      </c>
      <c r="G90" s="12">
        <v>42.0</v>
      </c>
      <c r="H90" s="12">
        <v>18.0</v>
      </c>
      <c r="I90" s="12"/>
      <c r="J90" s="12"/>
      <c r="K90" s="12"/>
      <c r="L90" s="12">
        <v>17.0</v>
      </c>
      <c r="M90" s="12"/>
      <c r="N90" s="12"/>
      <c r="O90" s="12"/>
      <c r="P90" s="12"/>
      <c r="Q90" s="18"/>
      <c r="R90" s="18"/>
      <c r="S90" s="19" t="s">
        <v>295</v>
      </c>
      <c r="T90" s="11"/>
      <c r="U90" s="11"/>
      <c r="V90" s="11"/>
      <c r="W90" s="11"/>
      <c r="X90" s="11"/>
    </row>
    <row r="91">
      <c r="A91" s="21" t="s">
        <v>46</v>
      </c>
      <c r="B91" s="12" t="s">
        <v>310</v>
      </c>
      <c r="C91" s="12" t="s">
        <v>72</v>
      </c>
      <c r="D91" s="17" t="s">
        <v>336</v>
      </c>
      <c r="E91" s="12">
        <v>34.0</v>
      </c>
      <c r="F91" s="12">
        <v>32.0</v>
      </c>
      <c r="G91" s="12">
        <v>33.0</v>
      </c>
      <c r="H91" s="12">
        <v>21.0</v>
      </c>
      <c r="I91" s="12"/>
      <c r="J91" s="12"/>
      <c r="K91" s="12"/>
      <c r="L91" s="12"/>
      <c r="M91" s="12"/>
      <c r="N91" s="12"/>
      <c r="O91" s="12"/>
      <c r="P91" s="12"/>
      <c r="Q91" s="18"/>
      <c r="R91" s="18" t="s">
        <v>67</v>
      </c>
      <c r="S91" s="19" t="s">
        <v>312</v>
      </c>
      <c r="T91" s="11"/>
      <c r="U91" s="11"/>
      <c r="V91" s="11"/>
      <c r="W91" s="11"/>
      <c r="X91" s="11"/>
    </row>
    <row r="92">
      <c r="A92" s="2" t="s">
        <v>313</v>
      </c>
      <c r="B92" s="11"/>
      <c r="C92" s="11"/>
      <c r="D92" s="17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3"/>
      <c r="R92" s="13"/>
      <c r="S92" s="22"/>
      <c r="T92" s="11"/>
      <c r="U92" s="11"/>
      <c r="V92" s="11"/>
      <c r="W92" s="11"/>
      <c r="X92" s="11"/>
    </row>
    <row r="93">
      <c r="A93" s="11"/>
      <c r="B93" s="12" t="s">
        <v>317</v>
      </c>
      <c r="C93" s="12" t="s">
        <v>318</v>
      </c>
      <c r="D93" s="17">
        <f t="shared" ref="D93:D98" si="14">(F93*0.2)+(G93)+(H93*0.5)+(I93*0.8)+(J93*1.2)+(M93*41.1)+(N93*9)+(O93*9)+(P93*9)</f>
        <v>51.6</v>
      </c>
      <c r="E93" s="12">
        <v>27.0</v>
      </c>
      <c r="F93" s="12">
        <v>24.0</v>
      </c>
      <c r="G93" s="12">
        <v>30.0</v>
      </c>
      <c r="H93" s="12"/>
      <c r="I93" s="12"/>
      <c r="J93" s="12">
        <v>14.0</v>
      </c>
      <c r="K93" s="12"/>
      <c r="L93" s="12"/>
      <c r="M93" s="12"/>
      <c r="N93" s="12"/>
      <c r="O93" s="12"/>
      <c r="P93" s="12"/>
      <c r="Q93" s="18"/>
      <c r="R93" s="18"/>
      <c r="S93" s="19" t="s">
        <v>319</v>
      </c>
      <c r="T93" s="11"/>
      <c r="U93" s="11"/>
      <c r="V93" s="11"/>
      <c r="W93" s="11"/>
      <c r="X93" s="11"/>
    </row>
    <row r="94">
      <c r="A94" s="11"/>
      <c r="B94" s="12" t="s">
        <v>330</v>
      </c>
      <c r="C94" s="12" t="s">
        <v>55</v>
      </c>
      <c r="D94" s="17">
        <f t="shared" si="14"/>
        <v>50.1</v>
      </c>
      <c r="E94" s="12">
        <v>24.0</v>
      </c>
      <c r="F94" s="12">
        <v>18.0</v>
      </c>
      <c r="G94" s="12">
        <v>20.0</v>
      </c>
      <c r="H94" s="12">
        <v>17.0</v>
      </c>
      <c r="I94" s="12"/>
      <c r="J94" s="12"/>
      <c r="K94" s="12"/>
      <c r="L94" s="12"/>
      <c r="M94" s="12"/>
      <c r="N94" s="12">
        <v>1.0</v>
      </c>
      <c r="O94" s="12">
        <v>1.0</v>
      </c>
      <c r="P94" s="12"/>
      <c r="Q94" s="18" t="s">
        <v>331</v>
      </c>
      <c r="R94" s="18"/>
      <c r="S94" s="19" t="s">
        <v>332</v>
      </c>
      <c r="T94" s="11"/>
      <c r="U94" s="11"/>
      <c r="V94" s="11"/>
      <c r="W94" s="11"/>
      <c r="X94" s="11"/>
    </row>
    <row r="95">
      <c r="A95" s="11"/>
      <c r="B95" s="12" t="s">
        <v>327</v>
      </c>
      <c r="C95" s="12" t="s">
        <v>328</v>
      </c>
      <c r="D95" s="17">
        <f t="shared" si="14"/>
        <v>46</v>
      </c>
      <c r="E95" s="12">
        <v>27.0</v>
      </c>
      <c r="F95" s="12">
        <v>17.0</v>
      </c>
      <c r="G95" s="12">
        <v>21.0</v>
      </c>
      <c r="H95" s="12"/>
      <c r="I95" s="12"/>
      <c r="J95" s="12">
        <v>18.0</v>
      </c>
      <c r="K95" s="12"/>
      <c r="L95" s="12"/>
      <c r="M95" s="12"/>
      <c r="N95" s="12"/>
      <c r="O95" s="12"/>
      <c r="P95" s="12"/>
      <c r="Q95" s="18"/>
      <c r="R95" s="18"/>
      <c r="S95" s="19" t="s">
        <v>329</v>
      </c>
      <c r="T95" s="11"/>
      <c r="U95" s="11"/>
      <c r="V95" s="11"/>
      <c r="W95" s="11"/>
      <c r="X95" s="11"/>
    </row>
    <row r="96">
      <c r="A96" s="11"/>
      <c r="B96" s="12" t="s">
        <v>324</v>
      </c>
      <c r="C96" s="12" t="s">
        <v>325</v>
      </c>
      <c r="D96" s="17">
        <f t="shared" si="14"/>
        <v>44.6</v>
      </c>
      <c r="E96" s="12">
        <v>33.0</v>
      </c>
      <c r="F96" s="12">
        <v>23.0</v>
      </c>
      <c r="G96" s="12">
        <v>28.0</v>
      </c>
      <c r="H96" s="12">
        <v>24.0</v>
      </c>
      <c r="I96" s="12"/>
      <c r="J96" s="12"/>
      <c r="K96" s="12"/>
      <c r="L96" s="12"/>
      <c r="M96" s="12"/>
      <c r="N96" s="12"/>
      <c r="O96" s="12"/>
      <c r="P96" s="12"/>
      <c r="Q96" s="18"/>
      <c r="R96" s="18" t="s">
        <v>195</v>
      </c>
      <c r="S96" s="19" t="s">
        <v>326</v>
      </c>
      <c r="T96" s="11"/>
      <c r="U96" s="11"/>
      <c r="V96" s="11"/>
      <c r="W96" s="11"/>
      <c r="X96" s="11"/>
    </row>
    <row r="97">
      <c r="A97" s="11"/>
      <c r="B97" s="12" t="s">
        <v>320</v>
      </c>
      <c r="C97" s="12" t="s">
        <v>321</v>
      </c>
      <c r="D97" s="17">
        <f t="shared" si="14"/>
        <v>41.8</v>
      </c>
      <c r="E97" s="12">
        <v>36.0</v>
      </c>
      <c r="F97" s="12">
        <v>29.0</v>
      </c>
      <c r="G97" s="12">
        <v>36.0</v>
      </c>
      <c r="H97" s="12"/>
      <c r="I97" s="12"/>
      <c r="J97" s="12"/>
      <c r="K97" s="12"/>
      <c r="L97" s="12"/>
      <c r="M97" s="12"/>
      <c r="N97" s="12"/>
      <c r="O97" s="12"/>
      <c r="P97" s="12"/>
      <c r="Q97" s="18"/>
      <c r="R97" s="18"/>
      <c r="S97" s="19" t="s">
        <v>322</v>
      </c>
      <c r="T97" s="11"/>
      <c r="U97" s="11"/>
      <c r="V97" s="11"/>
      <c r="W97" s="11"/>
      <c r="X97" s="11"/>
    </row>
    <row r="98">
      <c r="A98" s="11"/>
      <c r="B98" s="12" t="s">
        <v>314</v>
      </c>
      <c r="C98" s="12" t="s">
        <v>315</v>
      </c>
      <c r="D98" s="17">
        <f t="shared" si="14"/>
        <v>38.4</v>
      </c>
      <c r="E98" s="12">
        <v>27.0</v>
      </c>
      <c r="F98" s="12">
        <v>27.0</v>
      </c>
      <c r="G98" s="12">
        <v>33.0</v>
      </c>
      <c r="H98" s="12"/>
      <c r="I98" s="12"/>
      <c r="J98" s="12"/>
      <c r="K98" s="12"/>
      <c r="L98" s="12">
        <v>27.0</v>
      </c>
      <c r="M98" s="12"/>
      <c r="N98" s="12"/>
      <c r="O98" s="12"/>
      <c r="P98" s="12"/>
      <c r="Q98" s="18"/>
      <c r="R98" s="18"/>
      <c r="S98" s="19" t="s">
        <v>316</v>
      </c>
      <c r="T98" s="11"/>
      <c r="U98" s="11"/>
      <c r="V98" s="11"/>
      <c r="W98" s="11"/>
      <c r="X98" s="11"/>
    </row>
    <row r="99">
      <c r="A99" s="2" t="s">
        <v>333</v>
      </c>
      <c r="B99" s="11"/>
      <c r="C99" s="11"/>
      <c r="D99" s="17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3"/>
      <c r="R99" s="13"/>
      <c r="S99" s="22"/>
      <c r="T99" s="11"/>
      <c r="U99" s="11"/>
      <c r="V99" s="11"/>
      <c r="W99" s="11"/>
      <c r="X99" s="11"/>
    </row>
    <row r="100">
      <c r="A100" s="11"/>
      <c r="B100" s="12" t="s">
        <v>352</v>
      </c>
      <c r="C100" s="12" t="s">
        <v>353</v>
      </c>
      <c r="D100" s="17">
        <f t="shared" ref="D100:D107" si="15">(F100*0.2)+(G100)+(H100*0.5)+(I100*0.8)+(J100*1.2)+(M100*41.1)+(N100*9)+(O100*9)+(P100*9)</f>
        <v>48.2</v>
      </c>
      <c r="E100" s="12">
        <v>30.0</v>
      </c>
      <c r="F100" s="12"/>
      <c r="G100" s="12">
        <v>23.0</v>
      </c>
      <c r="H100" s="12"/>
      <c r="I100" s="12"/>
      <c r="J100" s="12">
        <v>21.0</v>
      </c>
      <c r="K100" s="12"/>
      <c r="L100" s="12"/>
      <c r="M100" s="12"/>
      <c r="N100" s="12"/>
      <c r="O100" s="12"/>
      <c r="P100" s="12"/>
      <c r="Q100" s="18"/>
      <c r="R100" s="18"/>
      <c r="S100" s="19" t="s">
        <v>354</v>
      </c>
      <c r="T100" s="11"/>
      <c r="U100" s="11"/>
      <c r="V100" s="11"/>
      <c r="W100" s="11"/>
      <c r="X100" s="11"/>
    </row>
    <row r="101">
      <c r="A101" s="11"/>
      <c r="B101" s="12" t="s">
        <v>334</v>
      </c>
      <c r="C101" s="12" t="s">
        <v>335</v>
      </c>
      <c r="D101" s="17">
        <f t="shared" si="15"/>
        <v>43.8</v>
      </c>
      <c r="E101" s="12">
        <v>13.0</v>
      </c>
      <c r="F101" s="12">
        <v>14.0</v>
      </c>
      <c r="G101" s="12">
        <v>22.0</v>
      </c>
      <c r="H101" s="12">
        <v>14.0</v>
      </c>
      <c r="I101" s="12"/>
      <c r="J101" s="12">
        <v>10.0</v>
      </c>
      <c r="K101" s="12"/>
      <c r="L101" s="12"/>
      <c r="M101" s="12"/>
      <c r="N101" s="12"/>
      <c r="O101" s="12"/>
      <c r="P101" s="12"/>
      <c r="Q101" s="18"/>
      <c r="R101" s="18"/>
      <c r="S101" s="19" t="s">
        <v>337</v>
      </c>
      <c r="T101" s="11"/>
      <c r="U101" s="11"/>
      <c r="V101" s="11"/>
      <c r="W101" s="11"/>
      <c r="X101" s="11"/>
    </row>
    <row r="102">
      <c r="A102" s="11"/>
      <c r="B102" s="12" t="s">
        <v>355</v>
      </c>
      <c r="C102" s="12" t="s">
        <v>356</v>
      </c>
      <c r="D102" s="17">
        <f t="shared" si="15"/>
        <v>42.4</v>
      </c>
      <c r="E102" s="12">
        <v>24.0</v>
      </c>
      <c r="F102" s="12"/>
      <c r="G102" s="12">
        <v>28.0</v>
      </c>
      <c r="H102" s="12"/>
      <c r="I102" s="12"/>
      <c r="J102" s="12">
        <v>12.0</v>
      </c>
      <c r="K102" s="12"/>
      <c r="L102" s="12"/>
      <c r="M102" s="12"/>
      <c r="N102" s="12"/>
      <c r="O102" s="12"/>
      <c r="P102" s="12"/>
      <c r="Q102" s="18"/>
      <c r="R102" s="18" t="s">
        <v>222</v>
      </c>
      <c r="S102" s="19" t="s">
        <v>357</v>
      </c>
      <c r="T102" s="11"/>
      <c r="U102" s="11"/>
      <c r="V102" s="11"/>
      <c r="W102" s="11"/>
      <c r="X102" s="11"/>
    </row>
    <row r="103">
      <c r="A103" s="11"/>
      <c r="B103" s="12" t="s">
        <v>358</v>
      </c>
      <c r="C103" s="12" t="s">
        <v>359</v>
      </c>
      <c r="D103" s="17">
        <f t="shared" si="15"/>
        <v>40</v>
      </c>
      <c r="E103" s="12">
        <v>24.0</v>
      </c>
      <c r="F103" s="12"/>
      <c r="G103" s="12">
        <v>34.0</v>
      </c>
      <c r="H103" s="12">
        <v>12.0</v>
      </c>
      <c r="I103" s="12"/>
      <c r="J103" s="12"/>
      <c r="K103" s="12"/>
      <c r="L103" s="12"/>
      <c r="M103" s="12"/>
      <c r="N103" s="12"/>
      <c r="O103" s="12"/>
      <c r="P103" s="12"/>
      <c r="Q103" s="18"/>
      <c r="R103" s="18"/>
      <c r="S103" s="19" t="s">
        <v>361</v>
      </c>
      <c r="T103" s="11"/>
      <c r="U103" s="11"/>
      <c r="V103" s="11"/>
      <c r="W103" s="11"/>
      <c r="X103" s="11"/>
    </row>
    <row r="104">
      <c r="A104" s="11"/>
      <c r="B104" s="12" t="s">
        <v>341</v>
      </c>
      <c r="C104" s="12" t="s">
        <v>342</v>
      </c>
      <c r="D104" s="17">
        <f t="shared" si="15"/>
        <v>38.4</v>
      </c>
      <c r="E104" s="12">
        <v>19.0</v>
      </c>
      <c r="F104" s="12">
        <v>17.0</v>
      </c>
      <c r="G104" s="12">
        <v>35.0</v>
      </c>
      <c r="H104" s="12"/>
      <c r="I104" s="12"/>
      <c r="J104" s="12"/>
      <c r="K104" s="12"/>
      <c r="L104" s="12"/>
      <c r="M104" s="12"/>
      <c r="N104" s="12"/>
      <c r="O104" s="12"/>
      <c r="P104" s="12"/>
      <c r="Q104" s="18"/>
      <c r="R104" s="18"/>
      <c r="S104" s="19" t="s">
        <v>343</v>
      </c>
      <c r="T104" s="11"/>
      <c r="U104" s="11"/>
      <c r="V104" s="11"/>
      <c r="W104" s="11"/>
      <c r="X104" s="11"/>
    </row>
    <row r="105">
      <c r="A105" s="11"/>
      <c r="B105" s="12" t="s">
        <v>349</v>
      </c>
      <c r="C105" s="12" t="s">
        <v>350</v>
      </c>
      <c r="D105" s="17">
        <f t="shared" si="15"/>
        <v>37</v>
      </c>
      <c r="E105" s="12"/>
      <c r="F105" s="12">
        <v>15.0</v>
      </c>
      <c r="G105" s="12">
        <v>29.0</v>
      </c>
      <c r="H105" s="12">
        <v>10.0</v>
      </c>
      <c r="I105" s="12"/>
      <c r="J105" s="12"/>
      <c r="K105" s="12"/>
      <c r="L105" s="12"/>
      <c r="M105" s="12"/>
      <c r="N105" s="12"/>
      <c r="O105" s="12"/>
      <c r="P105" s="12"/>
      <c r="Q105" s="18"/>
      <c r="R105" s="18"/>
      <c r="S105" s="19" t="s">
        <v>351</v>
      </c>
      <c r="T105" s="11"/>
      <c r="U105" s="11"/>
      <c r="V105" s="11"/>
      <c r="W105" s="11"/>
      <c r="X105" s="11"/>
    </row>
    <row r="106">
      <c r="B106" s="12" t="s">
        <v>347</v>
      </c>
      <c r="C106" s="12" t="s">
        <v>98</v>
      </c>
      <c r="D106" s="17">
        <f t="shared" si="15"/>
        <v>36.4</v>
      </c>
      <c r="E106" s="12">
        <v>16.0</v>
      </c>
      <c r="F106" s="12">
        <v>17.0</v>
      </c>
      <c r="G106" s="12">
        <v>23.0</v>
      </c>
      <c r="H106" s="12">
        <v>20.0</v>
      </c>
      <c r="I106" s="12"/>
      <c r="J106" s="12"/>
      <c r="K106" s="12"/>
      <c r="L106" s="12"/>
      <c r="M106" s="12"/>
      <c r="N106" s="12"/>
      <c r="O106" s="12"/>
      <c r="P106" s="12"/>
      <c r="Q106" s="18"/>
      <c r="R106" s="18"/>
      <c r="S106" s="31" t="s">
        <v>348</v>
      </c>
      <c r="T106" s="11"/>
      <c r="U106" s="11"/>
      <c r="V106" s="11"/>
      <c r="W106" s="11"/>
      <c r="X106" s="11"/>
    </row>
    <row r="107">
      <c r="A107" s="11"/>
      <c r="B107" s="12" t="s">
        <v>362</v>
      </c>
      <c r="C107" s="12" t="s">
        <v>339</v>
      </c>
      <c r="D107" s="17">
        <f t="shared" si="15"/>
        <v>33</v>
      </c>
      <c r="E107" s="12">
        <v>28.0</v>
      </c>
      <c r="F107" s="12"/>
      <c r="G107" s="12">
        <v>23.0</v>
      </c>
      <c r="H107" s="12">
        <v>20.0</v>
      </c>
      <c r="I107" s="12"/>
      <c r="J107" s="12"/>
      <c r="K107" s="12"/>
      <c r="L107" s="12"/>
      <c r="M107" s="12"/>
      <c r="N107" s="12"/>
      <c r="O107" s="12"/>
      <c r="P107" s="12"/>
      <c r="Q107" s="18"/>
      <c r="R107" s="18"/>
      <c r="S107" s="19" t="s">
        <v>363</v>
      </c>
      <c r="T107" s="11"/>
      <c r="U107" s="11"/>
      <c r="V107" s="11"/>
      <c r="W107" s="11"/>
      <c r="X107" s="11"/>
    </row>
    <row r="108">
      <c r="A108" s="11"/>
      <c r="B108" s="12" t="s">
        <v>344</v>
      </c>
      <c r="C108" s="12" t="s">
        <v>96</v>
      </c>
      <c r="D108" s="17" t="s">
        <v>398</v>
      </c>
      <c r="E108" s="12">
        <v>15.0</v>
      </c>
      <c r="F108" s="12">
        <v>14.0</v>
      </c>
      <c r="G108" s="12">
        <v>29.0</v>
      </c>
      <c r="H108" s="12"/>
      <c r="I108" s="12"/>
      <c r="J108" s="12"/>
      <c r="K108" s="12"/>
      <c r="L108" s="12">
        <v>13.0</v>
      </c>
      <c r="M108" s="12"/>
      <c r="N108" s="12"/>
      <c r="O108" s="12"/>
      <c r="P108" s="12"/>
      <c r="Q108" s="18"/>
      <c r="R108" s="18" t="s">
        <v>100</v>
      </c>
      <c r="S108" s="19" t="s">
        <v>346</v>
      </c>
      <c r="T108" s="11"/>
      <c r="U108" s="11"/>
      <c r="V108" s="11"/>
      <c r="W108" s="11"/>
      <c r="X108" s="11"/>
    </row>
    <row r="109">
      <c r="A109" s="11"/>
      <c r="B109" s="12" t="s">
        <v>338</v>
      </c>
      <c r="C109" s="12" t="s">
        <v>339</v>
      </c>
      <c r="D109" s="17">
        <f>(F109*0.2)+(G109)+(H109*0.5)+(I109*0.8)+(J109*1.2)+(M109*41.1)+(N109*9)+(O109*9)+(P109*9)</f>
        <v>27</v>
      </c>
      <c r="E109" s="12"/>
      <c r="F109" s="12">
        <v>20.0</v>
      </c>
      <c r="G109" s="12">
        <v>23.0</v>
      </c>
      <c r="H109" s="12"/>
      <c r="I109" s="12"/>
      <c r="J109" s="12"/>
      <c r="K109" s="12"/>
      <c r="L109" s="12">
        <v>19.0</v>
      </c>
      <c r="M109" s="12"/>
      <c r="N109" s="12"/>
      <c r="O109" s="12"/>
      <c r="P109" s="12"/>
      <c r="Q109" s="18"/>
      <c r="R109" s="18"/>
      <c r="S109" s="19" t="s">
        <v>340</v>
      </c>
      <c r="T109" s="11"/>
      <c r="U109" s="11"/>
      <c r="V109" s="11"/>
      <c r="W109" s="11"/>
      <c r="X109" s="11"/>
    </row>
    <row r="110">
      <c r="A110" s="2" t="s">
        <v>365</v>
      </c>
      <c r="B110" s="33" t="str">
        <f>HYPERLINK("http://web.archive.org/web/20081023121844/http://wiki.shadowpriest.com/index.php?title=SimulationCraft/Trinkets/Mage","Click Here for Trinket/Set Bonus Sims")</f>
        <v>Click Here for Trinket/Set Bonus Sims</v>
      </c>
      <c r="C110" s="11"/>
      <c r="D110" s="34" t="s">
        <v>408</v>
      </c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3"/>
      <c r="R110" s="13"/>
      <c r="S110" s="22"/>
      <c r="T110" s="11"/>
      <c r="U110" s="11"/>
      <c r="V110" s="11"/>
      <c r="W110" s="11"/>
      <c r="X110" s="11"/>
    </row>
    <row r="111">
      <c r="A111" s="11"/>
      <c r="B111" s="12" t="s">
        <v>368</v>
      </c>
      <c r="C111" s="16" t="s">
        <v>369</v>
      </c>
      <c r="D111" s="17">
        <v>79.3</v>
      </c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8"/>
      <c r="R111" s="18"/>
      <c r="S111" s="19" t="s">
        <v>370</v>
      </c>
      <c r="T111" s="12"/>
      <c r="U111" s="11"/>
      <c r="V111" s="11"/>
      <c r="W111" s="11"/>
      <c r="X111" s="11"/>
      <c r="Y111" s="11"/>
    </row>
    <row r="112">
      <c r="A112" s="11"/>
      <c r="B112" s="12" t="s">
        <v>373</v>
      </c>
      <c r="C112" s="12" t="s">
        <v>374</v>
      </c>
      <c r="D112" s="17" t="s">
        <v>413</v>
      </c>
      <c r="E112" s="12"/>
      <c r="F112" s="12"/>
      <c r="G112" s="12"/>
      <c r="H112" s="12"/>
      <c r="I112" s="12"/>
      <c r="J112" s="12">
        <v>32.0</v>
      </c>
      <c r="K112" s="12"/>
      <c r="L112" s="12"/>
      <c r="M112" s="12"/>
      <c r="N112" s="12"/>
      <c r="O112" s="12"/>
      <c r="P112" s="12"/>
      <c r="Q112" s="18"/>
      <c r="R112" s="18"/>
      <c r="S112" s="19" t="s">
        <v>376</v>
      </c>
      <c r="T112" s="12"/>
      <c r="U112" s="11"/>
      <c r="V112" s="11"/>
      <c r="W112" s="11"/>
      <c r="X112" s="11"/>
      <c r="Y112" s="11"/>
    </row>
    <row r="113">
      <c r="A113" s="11"/>
      <c r="B113" s="12" t="s">
        <v>377</v>
      </c>
      <c r="C113" s="12" t="s">
        <v>378</v>
      </c>
      <c r="D113" s="17">
        <v>66.0</v>
      </c>
      <c r="E113" s="12"/>
      <c r="F113" s="12"/>
      <c r="G113" s="12">
        <v>43.0</v>
      </c>
      <c r="H113" s="12"/>
      <c r="I113" s="12"/>
      <c r="J113" s="12"/>
      <c r="K113" s="12"/>
      <c r="L113" s="12"/>
      <c r="M113" s="12"/>
      <c r="N113" s="12"/>
      <c r="O113" s="12"/>
      <c r="P113" s="12"/>
      <c r="Q113" s="18"/>
      <c r="R113" s="18"/>
      <c r="S113" s="19" t="s">
        <v>379</v>
      </c>
      <c r="T113" s="12"/>
      <c r="U113" s="11"/>
      <c r="V113" s="11"/>
      <c r="W113" s="11"/>
      <c r="X113" s="11"/>
      <c r="Y113" s="11"/>
    </row>
    <row r="114">
      <c r="A114" s="11"/>
      <c r="B114" s="12" t="s">
        <v>371</v>
      </c>
      <c r="C114" s="12" t="s">
        <v>321</v>
      </c>
      <c r="D114" s="17">
        <v>62.1</v>
      </c>
      <c r="E114" s="12"/>
      <c r="F114" s="12"/>
      <c r="G114" s="12">
        <v>37.0</v>
      </c>
      <c r="H114" s="12"/>
      <c r="I114" s="12"/>
      <c r="J114" s="12"/>
      <c r="K114" s="12"/>
      <c r="L114" s="12"/>
      <c r="M114" s="12"/>
      <c r="N114" s="12"/>
      <c r="O114" s="12"/>
      <c r="P114" s="12"/>
      <c r="Q114" s="18"/>
      <c r="R114" s="18"/>
      <c r="S114" s="19" t="s">
        <v>372</v>
      </c>
      <c r="T114" s="12"/>
      <c r="U114" s="11"/>
      <c r="V114" s="11"/>
      <c r="W114" s="11"/>
      <c r="X114" s="11"/>
      <c r="Y114" s="11"/>
    </row>
    <row r="115">
      <c r="A115" s="11"/>
      <c r="B115" s="12" t="s">
        <v>380</v>
      </c>
      <c r="C115" s="12" t="s">
        <v>335</v>
      </c>
      <c r="D115" s="17" t="s">
        <v>418</v>
      </c>
      <c r="E115" s="12"/>
      <c r="F115" s="12"/>
      <c r="G115" s="12"/>
      <c r="H115" s="12"/>
      <c r="I115" s="12"/>
      <c r="J115" s="12">
        <v>25.0</v>
      </c>
      <c r="K115" s="12"/>
      <c r="L115" s="12"/>
      <c r="M115" s="12"/>
      <c r="N115" s="12"/>
      <c r="O115" s="12"/>
      <c r="P115" s="12"/>
      <c r="Q115" s="18"/>
      <c r="R115" s="18"/>
      <c r="S115" s="19" t="s">
        <v>382</v>
      </c>
      <c r="T115" s="11"/>
      <c r="U115" s="11"/>
      <c r="V115" s="11"/>
      <c r="W115" s="11"/>
      <c r="X115" s="11"/>
    </row>
    <row r="116">
      <c r="A116" s="11"/>
      <c r="B116" s="12" t="s">
        <v>383</v>
      </c>
      <c r="C116" s="12" t="s">
        <v>55</v>
      </c>
      <c r="D116" s="17">
        <v>44.8</v>
      </c>
      <c r="E116" s="12"/>
      <c r="F116" s="12"/>
      <c r="G116" s="12"/>
      <c r="H116" s="12">
        <v>30.0</v>
      </c>
      <c r="I116" s="12"/>
      <c r="J116" s="12"/>
      <c r="K116" s="12"/>
      <c r="L116" s="12"/>
      <c r="M116" s="12"/>
      <c r="N116" s="12"/>
      <c r="O116" s="12"/>
      <c r="P116" s="12"/>
      <c r="Q116" s="18"/>
      <c r="R116" s="18"/>
      <c r="S116" s="19" t="s">
        <v>384</v>
      </c>
      <c r="T116" s="12"/>
      <c r="U116" s="11"/>
      <c r="V116" s="11"/>
      <c r="W116" s="11"/>
      <c r="X116" s="11"/>
      <c r="Y116" s="11"/>
    </row>
    <row r="117">
      <c r="A117" s="11"/>
      <c r="B117" s="12" t="s">
        <v>385</v>
      </c>
      <c r="C117" s="12" t="s">
        <v>386</v>
      </c>
      <c r="D117" s="17">
        <v>42.8</v>
      </c>
      <c r="E117" s="12"/>
      <c r="F117" s="12"/>
      <c r="G117" s="12"/>
      <c r="H117" s="12">
        <v>32.0</v>
      </c>
      <c r="I117" s="12"/>
      <c r="J117" s="12"/>
      <c r="K117" s="12"/>
      <c r="L117" s="12"/>
      <c r="M117" s="12"/>
      <c r="N117" s="12"/>
      <c r="O117" s="12"/>
      <c r="P117" s="12"/>
      <c r="Q117" s="18"/>
      <c r="R117" s="18"/>
      <c r="S117" s="19" t="s">
        <v>387</v>
      </c>
      <c r="T117" s="12"/>
      <c r="U117" s="11"/>
      <c r="V117" s="11"/>
      <c r="W117" s="11"/>
      <c r="X117" s="11"/>
      <c r="Y117" s="11"/>
    </row>
    <row r="118">
      <c r="A118" s="11"/>
      <c r="B118" s="12" t="s">
        <v>388</v>
      </c>
      <c r="C118" s="12" t="s">
        <v>389</v>
      </c>
      <c r="D118" s="17">
        <v>34.4</v>
      </c>
      <c r="E118" s="12"/>
      <c r="F118" s="12"/>
      <c r="G118" s="12"/>
      <c r="H118" s="12">
        <v>26.0</v>
      </c>
      <c r="I118" s="12"/>
      <c r="J118" s="12"/>
      <c r="K118" s="12"/>
      <c r="L118" s="12"/>
      <c r="M118" s="12"/>
      <c r="N118" s="12"/>
      <c r="O118" s="12"/>
      <c r="P118" s="12"/>
      <c r="Q118" s="18"/>
      <c r="R118" s="18"/>
      <c r="S118" s="19" t="s">
        <v>390</v>
      </c>
      <c r="T118" s="12"/>
      <c r="U118" s="11"/>
      <c r="V118" s="11"/>
      <c r="W118" s="11"/>
      <c r="X118" s="11"/>
      <c r="Y118" s="11"/>
    </row>
    <row r="119">
      <c r="A119" s="11"/>
      <c r="B119" s="12" t="s">
        <v>391</v>
      </c>
      <c r="C119" s="12" t="s">
        <v>392</v>
      </c>
      <c r="D119" s="35"/>
      <c r="E119" s="12">
        <v>33.0</v>
      </c>
      <c r="F119" s="12">
        <v>23.0</v>
      </c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8"/>
      <c r="R119" s="18" t="s">
        <v>393</v>
      </c>
      <c r="S119" s="19" t="s">
        <v>394</v>
      </c>
      <c r="T119" s="12"/>
      <c r="U119" s="11"/>
      <c r="V119" s="11"/>
      <c r="W119" s="11"/>
      <c r="X119" s="11"/>
      <c r="Y119" s="11"/>
    </row>
    <row r="120">
      <c r="A120" s="2" t="s">
        <v>395</v>
      </c>
      <c r="B120" s="11"/>
      <c r="C120" s="11"/>
      <c r="D120" s="17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3"/>
      <c r="R120" s="13"/>
      <c r="S120" s="22"/>
      <c r="T120" s="11"/>
      <c r="U120" s="11"/>
      <c r="V120" s="11"/>
      <c r="W120" s="11"/>
      <c r="X120" s="11"/>
    </row>
    <row r="121">
      <c r="A121" s="11"/>
      <c r="B121" s="12" t="s">
        <v>406</v>
      </c>
      <c r="C121" s="12" t="s">
        <v>72</v>
      </c>
      <c r="D121" s="17">
        <f t="shared" ref="D121:D127" si="16">(F121*0.2)+(G121)+(H121*0.5)+(I121*0.8)+(J121*1.2)+(M121*41.1)+(N121*9)+(O121*9)+(P121*9)</f>
        <v>25.5</v>
      </c>
      <c r="E121" s="12">
        <v>10.0</v>
      </c>
      <c r="F121" s="12"/>
      <c r="G121" s="12">
        <v>20.0</v>
      </c>
      <c r="H121" s="12">
        <v>11.0</v>
      </c>
      <c r="I121" s="12"/>
      <c r="J121" s="12"/>
      <c r="K121" s="12"/>
      <c r="L121" s="12"/>
      <c r="M121" s="12"/>
      <c r="N121" s="12"/>
      <c r="O121" s="12"/>
      <c r="P121" s="12"/>
      <c r="Q121" s="18"/>
      <c r="R121" s="18"/>
      <c r="S121" s="19" t="s">
        <v>407</v>
      </c>
      <c r="T121" s="11"/>
      <c r="U121" s="11"/>
      <c r="V121" s="11"/>
      <c r="W121" s="11"/>
      <c r="X121" s="11"/>
    </row>
    <row r="122">
      <c r="A122" s="11"/>
      <c r="B122" s="12" t="s">
        <v>396</v>
      </c>
      <c r="C122" s="12" t="s">
        <v>397</v>
      </c>
      <c r="D122" s="17">
        <f t="shared" si="16"/>
        <v>24.6</v>
      </c>
      <c r="E122" s="12">
        <v>9.0</v>
      </c>
      <c r="F122" s="12">
        <v>10.0</v>
      </c>
      <c r="G122" s="12">
        <v>13.0</v>
      </c>
      <c r="H122" s="36"/>
      <c r="I122" s="36"/>
      <c r="J122" s="12">
        <v>8.0</v>
      </c>
      <c r="K122" s="36"/>
      <c r="L122" s="36"/>
      <c r="M122" s="36"/>
      <c r="N122" s="36"/>
      <c r="O122" s="36"/>
      <c r="P122" s="36"/>
      <c r="Q122" s="37"/>
      <c r="R122" s="37"/>
      <c r="S122" s="19" t="s">
        <v>399</v>
      </c>
      <c r="T122" s="11"/>
      <c r="U122" s="11"/>
      <c r="V122" s="11"/>
      <c r="W122" s="11"/>
      <c r="X122" s="11"/>
    </row>
    <row r="123">
      <c r="A123" s="11"/>
      <c r="B123" s="12" t="s">
        <v>412</v>
      </c>
      <c r="C123" s="12" t="s">
        <v>414</v>
      </c>
      <c r="D123" s="17">
        <f t="shared" si="16"/>
        <v>22</v>
      </c>
      <c r="E123" s="12">
        <v>9.0</v>
      </c>
      <c r="F123" s="12"/>
      <c r="G123" s="12">
        <v>13.0</v>
      </c>
      <c r="H123" s="12"/>
      <c r="I123" s="12"/>
      <c r="J123" s="12"/>
      <c r="K123" s="12"/>
      <c r="L123" s="12"/>
      <c r="M123" s="12"/>
      <c r="N123" s="12"/>
      <c r="O123" s="12"/>
      <c r="P123" s="12">
        <v>1.0</v>
      </c>
      <c r="Q123" s="18" t="s">
        <v>221</v>
      </c>
      <c r="R123" s="18"/>
      <c r="S123" s="19" t="s">
        <v>415</v>
      </c>
      <c r="T123" s="11"/>
      <c r="U123" s="11"/>
      <c r="V123" s="11"/>
      <c r="W123" s="11"/>
      <c r="X123" s="11"/>
    </row>
    <row r="124">
      <c r="A124" s="11"/>
      <c r="B124" s="12" t="s">
        <v>400</v>
      </c>
      <c r="C124" s="12" t="s">
        <v>401</v>
      </c>
      <c r="D124" s="17">
        <f t="shared" si="16"/>
        <v>21.2</v>
      </c>
      <c r="E124" s="12">
        <v>9.0</v>
      </c>
      <c r="F124" s="12">
        <v>9.0</v>
      </c>
      <c r="G124" s="12">
        <v>11.0</v>
      </c>
      <c r="H124" s="36"/>
      <c r="I124" s="36"/>
      <c r="J124" s="12">
        <v>7.0</v>
      </c>
      <c r="K124" s="36"/>
      <c r="L124" s="36"/>
      <c r="M124" s="36"/>
      <c r="N124" s="36"/>
      <c r="O124" s="36"/>
      <c r="P124" s="36"/>
      <c r="Q124" s="37"/>
      <c r="R124" s="37"/>
      <c r="S124" s="19" t="s">
        <v>402</v>
      </c>
      <c r="T124" s="11"/>
      <c r="U124" s="11"/>
      <c r="V124" s="11"/>
      <c r="W124" s="11"/>
      <c r="X124" s="11"/>
    </row>
    <row r="125">
      <c r="B125" s="12" t="s">
        <v>403</v>
      </c>
      <c r="C125" s="16" t="s">
        <v>45</v>
      </c>
      <c r="D125" s="17">
        <f t="shared" si="16"/>
        <v>16.2</v>
      </c>
      <c r="E125" s="12">
        <v>15.0</v>
      </c>
      <c r="F125" s="12">
        <v>11.0</v>
      </c>
      <c r="G125" s="12">
        <v>14.0</v>
      </c>
      <c r="H125" s="12"/>
      <c r="I125" s="12"/>
      <c r="J125" s="12"/>
      <c r="K125" s="12"/>
      <c r="L125" s="12"/>
      <c r="M125" s="12"/>
      <c r="N125" s="12"/>
      <c r="O125" s="12"/>
      <c r="P125" s="12"/>
      <c r="Q125" s="18"/>
      <c r="R125" s="18" t="s">
        <v>404</v>
      </c>
      <c r="S125" s="19" t="s">
        <v>405</v>
      </c>
      <c r="T125" s="11"/>
      <c r="U125" s="11"/>
      <c r="V125" s="11"/>
      <c r="W125" s="11"/>
      <c r="X125" s="11"/>
    </row>
    <row r="126">
      <c r="A126" s="11"/>
      <c r="B126" s="12" t="s">
        <v>416</v>
      </c>
      <c r="C126" s="12" t="s">
        <v>88</v>
      </c>
      <c r="D126" s="17">
        <f t="shared" si="16"/>
        <v>16</v>
      </c>
      <c r="E126" s="12">
        <v>19.0</v>
      </c>
      <c r="F126" s="36"/>
      <c r="G126" s="12">
        <v>16.0</v>
      </c>
      <c r="H126" s="36"/>
      <c r="I126" s="36"/>
      <c r="J126" s="36"/>
      <c r="K126" s="36"/>
      <c r="L126" s="36"/>
      <c r="M126" s="36"/>
      <c r="N126" s="36"/>
      <c r="O126" s="36"/>
      <c r="P126" s="36"/>
      <c r="Q126" s="37"/>
      <c r="R126" s="37"/>
      <c r="S126" s="19" t="s">
        <v>417</v>
      </c>
      <c r="T126" s="11"/>
      <c r="U126" s="11"/>
      <c r="V126" s="11"/>
      <c r="W126" s="11"/>
      <c r="X126" s="11"/>
    </row>
    <row r="127">
      <c r="A127" s="11"/>
      <c r="B127" s="12" t="s">
        <v>409</v>
      </c>
      <c r="C127" s="12" t="s">
        <v>410</v>
      </c>
      <c r="D127" s="17">
        <f t="shared" si="16"/>
        <v>15.5</v>
      </c>
      <c r="E127" s="12">
        <v>9.0</v>
      </c>
      <c r="F127" s="12">
        <v>10.0</v>
      </c>
      <c r="G127" s="12">
        <v>8.0</v>
      </c>
      <c r="H127" s="12">
        <v>11.0</v>
      </c>
      <c r="I127" s="36"/>
      <c r="J127" s="36"/>
      <c r="K127" s="36"/>
      <c r="L127" s="36"/>
      <c r="M127" s="36"/>
      <c r="N127" s="36"/>
      <c r="O127" s="36"/>
      <c r="P127" s="36"/>
      <c r="Q127" s="37"/>
      <c r="R127" s="37"/>
      <c r="S127" s="19" t="s">
        <v>411</v>
      </c>
      <c r="T127" s="11"/>
      <c r="U127" s="11"/>
      <c r="V127" s="11"/>
      <c r="W127" s="11"/>
      <c r="X127" s="11"/>
    </row>
    <row r="128">
      <c r="A128" s="11"/>
      <c r="B128" s="12"/>
      <c r="C128" s="12"/>
      <c r="D128" s="17"/>
      <c r="E128" s="12"/>
      <c r="F128" s="12"/>
      <c r="G128" s="12"/>
      <c r="H128" s="12"/>
      <c r="I128" s="36"/>
      <c r="J128" s="36"/>
      <c r="K128" s="36"/>
      <c r="L128" s="36"/>
      <c r="M128" s="36"/>
      <c r="N128" s="36"/>
      <c r="O128" s="36"/>
      <c r="P128" s="36"/>
      <c r="Q128" s="37"/>
      <c r="R128" s="37"/>
      <c r="S128" s="38"/>
      <c r="T128" s="11"/>
      <c r="U128" s="11"/>
      <c r="V128" s="11"/>
      <c r="W128" s="11"/>
      <c r="X128" s="11"/>
    </row>
    <row r="129">
      <c r="A129" s="3"/>
      <c r="B129" s="39"/>
      <c r="C129" s="39"/>
      <c r="D129" s="40"/>
      <c r="E129" s="2" t="s">
        <v>4</v>
      </c>
      <c r="F129" s="3" t="s">
        <v>5</v>
      </c>
      <c r="G129" s="3" t="s">
        <v>6</v>
      </c>
      <c r="H129" s="3" t="s">
        <v>7</v>
      </c>
      <c r="I129" s="3" t="s">
        <v>8</v>
      </c>
      <c r="J129" s="2" t="s">
        <v>9</v>
      </c>
      <c r="K129" s="3" t="s">
        <v>10</v>
      </c>
      <c r="L129" s="3" t="s">
        <v>11</v>
      </c>
      <c r="M129" s="3" t="s">
        <v>12</v>
      </c>
      <c r="N129" s="3" t="s">
        <v>13</v>
      </c>
      <c r="O129" s="3" t="s">
        <v>14</v>
      </c>
      <c r="P129" s="3" t="s">
        <v>15</v>
      </c>
      <c r="Q129" s="41" t="s">
        <v>16</v>
      </c>
      <c r="R129" s="3" t="s">
        <v>17</v>
      </c>
      <c r="S129" s="42" t="s">
        <v>18</v>
      </c>
      <c r="T129" s="2"/>
      <c r="U129" s="43"/>
      <c r="V129" s="39"/>
      <c r="W129" s="39"/>
      <c r="X129" s="39"/>
    </row>
    <row r="130">
      <c r="A130" s="44" t="s">
        <v>419</v>
      </c>
      <c r="B130" s="24"/>
      <c r="C130" s="24"/>
      <c r="D130" s="17"/>
      <c r="E130" s="24"/>
      <c r="F130" s="24"/>
      <c r="G130" s="20"/>
      <c r="H130" s="24"/>
      <c r="I130" s="24"/>
      <c r="J130" s="24"/>
      <c r="K130" s="24"/>
      <c r="L130" s="24"/>
      <c r="M130" s="24"/>
      <c r="N130" s="24"/>
      <c r="O130" s="24"/>
      <c r="P130" s="24"/>
      <c r="Q130" s="25"/>
      <c r="R130" s="25"/>
      <c r="S130" s="38"/>
      <c r="T130" s="24"/>
      <c r="U130" s="45"/>
      <c r="V130" s="24"/>
      <c r="W130" s="24"/>
      <c r="X130" s="46"/>
    </row>
    <row r="131">
      <c r="A131" s="11"/>
      <c r="B131" s="24" t="s">
        <v>420</v>
      </c>
      <c r="C131" s="24" t="s">
        <v>45</v>
      </c>
      <c r="D131" s="17">
        <f t="shared" ref="D131:D140" si="17">(F131*0.2)+(G131)+(H131*0.5)+(I131*0.8)+(J131*1.2)+(M131*41.1)+(N131*9)+(O131*9)+(P131*9)</f>
        <v>202.6</v>
      </c>
      <c r="E131" s="24">
        <v>28.0</v>
      </c>
      <c r="F131" s="24">
        <v>18.0</v>
      </c>
      <c r="G131" s="24">
        <v>199.0</v>
      </c>
      <c r="H131" s="24"/>
      <c r="I131" s="24"/>
      <c r="J131" s="24"/>
      <c r="K131" s="24"/>
      <c r="L131" s="24"/>
      <c r="M131" s="24"/>
      <c r="N131" s="24"/>
      <c r="O131" s="24"/>
      <c r="P131" s="24"/>
      <c r="Q131" s="25"/>
      <c r="R131" s="25" t="s">
        <v>421</v>
      </c>
      <c r="S131" s="19" t="s">
        <v>422</v>
      </c>
      <c r="T131" s="24"/>
      <c r="U131" s="24"/>
      <c r="V131" s="24"/>
      <c r="W131" s="24"/>
      <c r="X131" s="46"/>
    </row>
    <row r="132">
      <c r="A132" s="11"/>
      <c r="B132" s="24" t="s">
        <v>424</v>
      </c>
      <c r="C132" s="24" t="s">
        <v>425</v>
      </c>
      <c r="D132" s="17">
        <f t="shared" si="17"/>
        <v>182.3</v>
      </c>
      <c r="E132" s="24"/>
      <c r="F132" s="24">
        <v>19.0</v>
      </c>
      <c r="G132" s="16">
        <v>168.0</v>
      </c>
      <c r="H132" s="24">
        <v>21.0</v>
      </c>
      <c r="I132" s="24"/>
      <c r="J132" s="24"/>
      <c r="K132" s="24"/>
      <c r="L132" s="24"/>
      <c r="M132" s="24"/>
      <c r="N132" s="24"/>
      <c r="O132" s="24"/>
      <c r="P132" s="24"/>
      <c r="Q132" s="25"/>
      <c r="R132" s="25"/>
      <c r="S132" s="19" t="s">
        <v>426</v>
      </c>
      <c r="T132" s="24"/>
      <c r="U132" s="24"/>
      <c r="V132" s="24"/>
      <c r="W132" s="24"/>
      <c r="X132" s="46"/>
    </row>
    <row r="133">
      <c r="A133" s="11"/>
      <c r="B133" s="24" t="s">
        <v>427</v>
      </c>
      <c r="C133" s="24" t="s">
        <v>428</v>
      </c>
      <c r="D133" s="17">
        <f t="shared" si="17"/>
        <v>171.9</v>
      </c>
      <c r="E133" s="24">
        <v>12.0</v>
      </c>
      <c r="F133" s="24">
        <v>12.0</v>
      </c>
      <c r="G133" s="16">
        <v>159.0</v>
      </c>
      <c r="H133" s="24">
        <v>21.0</v>
      </c>
      <c r="I133" s="24"/>
      <c r="J133" s="24"/>
      <c r="K133" s="24"/>
      <c r="L133" s="24"/>
      <c r="M133" s="24"/>
      <c r="N133" s="24"/>
      <c r="O133" s="24"/>
      <c r="P133" s="24"/>
      <c r="Q133" s="25"/>
      <c r="R133" s="25"/>
      <c r="S133" s="19" t="s">
        <v>429</v>
      </c>
      <c r="T133" s="24"/>
      <c r="U133" s="24"/>
      <c r="V133" s="24"/>
      <c r="W133" s="24"/>
      <c r="X133" s="46"/>
    </row>
    <row r="134">
      <c r="A134" s="11"/>
      <c r="B134" s="24" t="s">
        <v>432</v>
      </c>
      <c r="C134" s="24" t="s">
        <v>96</v>
      </c>
      <c r="D134" s="17">
        <f t="shared" si="17"/>
        <v>159</v>
      </c>
      <c r="E134" s="24"/>
      <c r="F134" s="24"/>
      <c r="G134" s="16">
        <v>159.0</v>
      </c>
      <c r="H134" s="24"/>
      <c r="I134" s="24"/>
      <c r="J134" s="24"/>
      <c r="K134" s="24"/>
      <c r="L134" s="24"/>
      <c r="M134" s="24"/>
      <c r="N134" s="24"/>
      <c r="O134" s="24"/>
      <c r="P134" s="24"/>
      <c r="Q134" s="25"/>
      <c r="R134" s="25" t="s">
        <v>433</v>
      </c>
      <c r="S134" s="19" t="s">
        <v>434</v>
      </c>
      <c r="T134" s="24"/>
      <c r="U134" s="24"/>
      <c r="V134" s="24"/>
      <c r="W134" s="24"/>
      <c r="X134" s="46"/>
    </row>
    <row r="135">
      <c r="A135" s="11"/>
      <c r="B135" s="24" t="s">
        <v>430</v>
      </c>
      <c r="C135" s="24" t="s">
        <v>130</v>
      </c>
      <c r="D135" s="17">
        <f t="shared" si="17"/>
        <v>149.6</v>
      </c>
      <c r="E135" s="24">
        <v>15.0</v>
      </c>
      <c r="F135" s="24">
        <v>14.0</v>
      </c>
      <c r="G135" s="16">
        <v>130.0</v>
      </c>
      <c r="H135" s="24"/>
      <c r="I135" s="24"/>
      <c r="J135" s="24">
        <v>14.0</v>
      </c>
      <c r="K135" s="24"/>
      <c r="L135" s="24"/>
      <c r="M135" s="24"/>
      <c r="N135" s="24"/>
      <c r="O135" s="24"/>
      <c r="P135" s="24"/>
      <c r="Q135" s="25"/>
      <c r="R135" s="25"/>
      <c r="S135" s="19" t="s">
        <v>431</v>
      </c>
      <c r="T135" s="24"/>
      <c r="U135" s="24"/>
      <c r="V135" s="24"/>
      <c r="W135" s="24"/>
      <c r="X135" s="46"/>
    </row>
    <row r="136">
      <c r="A136" s="11"/>
      <c r="B136" s="24" t="s">
        <v>435</v>
      </c>
      <c r="C136" s="24" t="s">
        <v>436</v>
      </c>
      <c r="D136" s="17">
        <f t="shared" si="17"/>
        <v>143.2</v>
      </c>
      <c r="E136" s="24">
        <v>15.0</v>
      </c>
      <c r="F136" s="24">
        <v>15.0</v>
      </c>
      <c r="G136" s="16">
        <v>121.0</v>
      </c>
      <c r="H136" s="24"/>
      <c r="I136" s="24"/>
      <c r="J136" s="24">
        <v>16.0</v>
      </c>
      <c r="K136" s="24"/>
      <c r="L136" s="24"/>
      <c r="M136" s="24"/>
      <c r="N136" s="24"/>
      <c r="O136" s="24"/>
      <c r="P136" s="24"/>
      <c r="Q136" s="25"/>
      <c r="R136" s="25"/>
      <c r="S136" s="19" t="s">
        <v>437</v>
      </c>
      <c r="T136" s="24"/>
      <c r="U136" s="24"/>
      <c r="V136" s="24"/>
      <c r="W136" s="24"/>
      <c r="X136" s="46"/>
    </row>
    <row r="137">
      <c r="A137" s="11"/>
      <c r="B137" s="24" t="s">
        <v>444</v>
      </c>
      <c r="C137" s="24" t="s">
        <v>445</v>
      </c>
      <c r="D137" s="17">
        <f t="shared" si="17"/>
        <v>133.2</v>
      </c>
      <c r="E137" s="24">
        <v>12.0</v>
      </c>
      <c r="F137" s="24">
        <v>11.0</v>
      </c>
      <c r="G137" s="16">
        <v>121.0</v>
      </c>
      <c r="H137" s="24">
        <v>20.0</v>
      </c>
      <c r="I137" s="24"/>
      <c r="J137" s="24"/>
      <c r="K137" s="24"/>
      <c r="L137" s="24"/>
      <c r="M137" s="24"/>
      <c r="N137" s="24"/>
      <c r="O137" s="24"/>
      <c r="P137" s="24"/>
      <c r="Q137" s="25"/>
      <c r="R137" s="25"/>
      <c r="S137" s="19" t="s">
        <v>446</v>
      </c>
      <c r="T137" s="24"/>
      <c r="U137" s="24"/>
      <c r="V137" s="24"/>
      <c r="W137" s="24"/>
      <c r="X137" s="46"/>
    </row>
    <row r="138">
      <c r="A138" s="11"/>
      <c r="B138" s="24" t="s">
        <v>447</v>
      </c>
      <c r="C138" s="24" t="s">
        <v>448</v>
      </c>
      <c r="D138" s="17">
        <f t="shared" si="17"/>
        <v>132.8</v>
      </c>
      <c r="E138" s="24">
        <v>30.0</v>
      </c>
      <c r="F138" s="24">
        <v>11.0</v>
      </c>
      <c r="G138" s="16">
        <v>121.0</v>
      </c>
      <c r="H138" s="24"/>
      <c r="I138" s="24"/>
      <c r="J138" s="24">
        <v>8.0</v>
      </c>
      <c r="K138" s="24"/>
      <c r="L138" s="24"/>
      <c r="M138" s="24"/>
      <c r="N138" s="24"/>
      <c r="O138" s="24"/>
      <c r="P138" s="24"/>
      <c r="Q138" s="25"/>
      <c r="R138" s="25"/>
      <c r="S138" s="19" t="s">
        <v>449</v>
      </c>
      <c r="T138" s="24"/>
      <c r="U138" s="24"/>
      <c r="V138" s="24"/>
      <c r="W138" s="24"/>
      <c r="X138" s="46"/>
    </row>
    <row r="139">
      <c r="A139" s="11"/>
      <c r="B139" s="24" t="s">
        <v>441</v>
      </c>
      <c r="C139" s="24" t="s">
        <v>442</v>
      </c>
      <c r="D139" s="17">
        <f t="shared" si="17"/>
        <v>132.3</v>
      </c>
      <c r="E139" s="24">
        <v>15.0</v>
      </c>
      <c r="F139" s="24">
        <v>14.0</v>
      </c>
      <c r="G139" s="16">
        <v>121.0</v>
      </c>
      <c r="H139" s="24">
        <v>17.0</v>
      </c>
      <c r="I139" s="24"/>
      <c r="J139" s="24"/>
      <c r="K139" s="24"/>
      <c r="L139" s="24"/>
      <c r="M139" s="24"/>
      <c r="N139" s="24"/>
      <c r="O139" s="24"/>
      <c r="P139" s="24"/>
      <c r="Q139" s="25"/>
      <c r="R139" s="25"/>
      <c r="S139" s="19" t="s">
        <v>443</v>
      </c>
      <c r="T139" s="24"/>
      <c r="U139" s="24"/>
      <c r="V139" s="24"/>
      <c r="W139" s="24"/>
      <c r="X139" s="46"/>
    </row>
    <row r="140">
      <c r="A140" s="11"/>
      <c r="B140" s="24" t="s">
        <v>438</v>
      </c>
      <c r="C140" s="24" t="s">
        <v>48</v>
      </c>
      <c r="D140" s="17">
        <f t="shared" si="17"/>
        <v>129.6</v>
      </c>
      <c r="E140" s="24">
        <v>24.0</v>
      </c>
      <c r="F140" s="24">
        <v>18.0</v>
      </c>
      <c r="G140" s="16">
        <v>126.0</v>
      </c>
      <c r="H140" s="24"/>
      <c r="I140" s="24"/>
      <c r="J140" s="24"/>
      <c r="K140" s="24"/>
      <c r="L140" s="24"/>
      <c r="M140" s="24"/>
      <c r="N140" s="24"/>
      <c r="O140" s="24"/>
      <c r="P140" s="24"/>
      <c r="Q140" s="25"/>
      <c r="R140" s="25"/>
      <c r="S140" s="19" t="s">
        <v>439</v>
      </c>
      <c r="T140" s="24"/>
      <c r="U140" s="24"/>
      <c r="V140" s="24"/>
      <c r="W140" s="24"/>
      <c r="X140" s="46"/>
    </row>
    <row r="141">
      <c r="A141" s="3" t="s">
        <v>451</v>
      </c>
      <c r="B141" s="24"/>
      <c r="C141" s="24"/>
      <c r="D141" s="17"/>
      <c r="E141" s="24"/>
      <c r="F141" s="24"/>
      <c r="G141" s="16"/>
      <c r="H141" s="24"/>
      <c r="I141" s="24"/>
      <c r="J141" s="24"/>
      <c r="K141" s="24"/>
      <c r="L141" s="24"/>
      <c r="M141" s="24"/>
      <c r="N141" s="24"/>
      <c r="O141" s="24"/>
      <c r="P141" s="24"/>
      <c r="Q141" s="25"/>
      <c r="R141" s="25"/>
      <c r="S141" s="38"/>
      <c r="T141" s="24"/>
      <c r="U141" s="24"/>
      <c r="V141" s="24"/>
      <c r="W141" s="24"/>
      <c r="X141" s="46"/>
    </row>
    <row r="142">
      <c r="A142" s="11"/>
      <c r="B142" s="24" t="s">
        <v>484</v>
      </c>
      <c r="C142" s="24" t="s">
        <v>98</v>
      </c>
      <c r="D142" s="17">
        <f t="shared" ref="D142:D147" si="18">(F142*0.2)+(G142)+(H142*0.5)+(I142*0.8)+(J142*1.2)+(M142*41.1)+(N142*9)+(O142*9)+(P142*9)</f>
        <v>57.5</v>
      </c>
      <c r="E142" s="24"/>
      <c r="F142" s="24"/>
      <c r="G142" s="24">
        <v>49.0</v>
      </c>
      <c r="H142" s="24">
        <v>17.0</v>
      </c>
      <c r="I142" s="24"/>
      <c r="J142" s="24"/>
      <c r="K142" s="24"/>
      <c r="L142" s="24"/>
      <c r="M142" s="24"/>
      <c r="N142" s="24"/>
      <c r="O142" s="24"/>
      <c r="P142" s="24"/>
      <c r="Q142" s="25"/>
      <c r="R142" s="25"/>
      <c r="S142" s="19" t="s">
        <v>485</v>
      </c>
      <c r="T142" s="24"/>
      <c r="U142" s="24"/>
      <c r="V142" s="24"/>
      <c r="W142" s="24"/>
      <c r="X142" s="46"/>
    </row>
    <row r="143" ht="1.5" customHeight="1">
      <c r="B143" s="24" t="s">
        <v>455</v>
      </c>
      <c r="C143" s="24" t="s">
        <v>55</v>
      </c>
      <c r="D143" s="17">
        <f t="shared" si="18"/>
        <v>44.7</v>
      </c>
      <c r="E143" s="24">
        <v>13.0</v>
      </c>
      <c r="F143" s="24">
        <v>14.0</v>
      </c>
      <c r="G143" s="24">
        <v>21.0</v>
      </c>
      <c r="H143" s="24">
        <v>13.0</v>
      </c>
      <c r="I143" s="24"/>
      <c r="J143" s="24">
        <v>12.0</v>
      </c>
      <c r="K143" s="24"/>
      <c r="L143" s="24"/>
      <c r="M143" s="24"/>
      <c r="N143" s="24"/>
      <c r="O143" s="24"/>
      <c r="P143" s="24"/>
      <c r="Q143" s="25"/>
      <c r="R143" s="25"/>
      <c r="S143" s="19" t="s">
        <v>456</v>
      </c>
      <c r="T143" s="24"/>
      <c r="U143" s="24"/>
      <c r="V143" s="24"/>
      <c r="W143" s="24"/>
      <c r="X143" s="46"/>
    </row>
    <row r="144">
      <c r="A144" s="11"/>
      <c r="B144" s="24" t="s">
        <v>457</v>
      </c>
      <c r="C144" s="24" t="s">
        <v>292</v>
      </c>
      <c r="D144" s="17">
        <f t="shared" si="18"/>
        <v>40</v>
      </c>
      <c r="E144" s="24">
        <v>17.0</v>
      </c>
      <c r="F144" s="24">
        <v>18.0</v>
      </c>
      <c r="G144" s="24">
        <v>22.0</v>
      </c>
      <c r="H144" s="24"/>
      <c r="I144" s="24"/>
      <c r="J144" s="24">
        <v>12.0</v>
      </c>
      <c r="K144" s="24"/>
      <c r="L144" s="24"/>
      <c r="M144" s="24"/>
      <c r="N144" s="24"/>
      <c r="O144" s="24"/>
      <c r="P144" s="24"/>
      <c r="Q144" s="25"/>
      <c r="R144" s="25"/>
      <c r="S144" s="19" t="s">
        <v>458</v>
      </c>
      <c r="T144" s="24"/>
      <c r="U144" s="46"/>
      <c r="V144" s="24"/>
      <c r="W144" s="24"/>
      <c r="X144" s="46"/>
    </row>
    <row r="145">
      <c r="A145" s="11"/>
      <c r="B145" s="24" t="s">
        <v>459</v>
      </c>
      <c r="C145" s="24" t="s">
        <v>460</v>
      </c>
      <c r="D145" s="17">
        <f t="shared" si="18"/>
        <v>33.5</v>
      </c>
      <c r="E145" s="24">
        <v>12.0</v>
      </c>
      <c r="F145" s="24">
        <v>15.0</v>
      </c>
      <c r="G145" s="24">
        <v>21.0</v>
      </c>
      <c r="H145" s="24">
        <v>19.0</v>
      </c>
      <c r="I145" s="24"/>
      <c r="J145" s="24"/>
      <c r="K145" s="24"/>
      <c r="L145" s="24"/>
      <c r="M145" s="24"/>
      <c r="N145" s="24"/>
      <c r="O145" s="24"/>
      <c r="P145" s="24"/>
      <c r="Q145" s="25"/>
      <c r="R145" s="25"/>
      <c r="S145" s="19" t="s">
        <v>461</v>
      </c>
      <c r="T145" s="24"/>
      <c r="U145" s="24"/>
      <c r="V145" s="24"/>
      <c r="W145" s="24"/>
      <c r="X145" s="46"/>
    </row>
    <row r="146">
      <c r="A146" s="11"/>
      <c r="B146" s="24" t="s">
        <v>462</v>
      </c>
      <c r="C146" s="24" t="s">
        <v>463</v>
      </c>
      <c r="D146" s="17">
        <f t="shared" si="18"/>
        <v>27</v>
      </c>
      <c r="E146" s="24">
        <v>18.0</v>
      </c>
      <c r="F146" s="24">
        <v>20.0</v>
      </c>
      <c r="G146" s="24">
        <v>23.0</v>
      </c>
      <c r="H146" s="24"/>
      <c r="I146" s="24"/>
      <c r="J146" s="24"/>
      <c r="K146" s="24"/>
      <c r="L146" s="24"/>
      <c r="M146" s="24"/>
      <c r="N146" s="24"/>
      <c r="O146" s="24"/>
      <c r="P146" s="24"/>
      <c r="Q146" s="25"/>
      <c r="R146" s="25"/>
      <c r="S146" s="19" t="s">
        <v>464</v>
      </c>
      <c r="T146" s="24"/>
      <c r="U146" s="45"/>
      <c r="V146" s="24"/>
      <c r="W146" s="24"/>
      <c r="X146" s="46"/>
    </row>
    <row r="147">
      <c r="A147" s="11"/>
      <c r="B147" s="24" t="s">
        <v>465</v>
      </c>
      <c r="C147" s="24" t="s">
        <v>45</v>
      </c>
      <c r="D147" s="17">
        <f t="shared" si="18"/>
        <v>21.8</v>
      </c>
      <c r="E147" s="24">
        <v>21.0</v>
      </c>
      <c r="F147" s="24">
        <v>14.0</v>
      </c>
      <c r="G147" s="24">
        <v>19.0</v>
      </c>
      <c r="H147" s="24"/>
      <c r="I147" s="24"/>
      <c r="J147" s="24"/>
      <c r="K147" s="24"/>
      <c r="L147" s="24"/>
      <c r="M147" s="24"/>
      <c r="N147" s="24"/>
      <c r="O147" s="24"/>
      <c r="P147" s="24"/>
      <c r="Q147" s="25"/>
      <c r="R147" s="25" t="s">
        <v>466</v>
      </c>
      <c r="S147" s="19" t="s">
        <v>467</v>
      </c>
      <c r="T147" s="24"/>
      <c r="U147" s="45"/>
      <c r="V147" s="24"/>
      <c r="W147" s="24"/>
      <c r="X147" s="46"/>
    </row>
    <row r="148">
      <c r="A148" s="11"/>
      <c r="B148" s="24"/>
      <c r="C148" s="24"/>
      <c r="D148" s="17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5"/>
      <c r="R148" s="25"/>
      <c r="S148" s="38"/>
      <c r="T148" s="24"/>
      <c r="U148" s="45"/>
      <c r="V148" s="24"/>
      <c r="W148" s="24"/>
      <c r="X148" s="46"/>
    </row>
    <row r="149">
      <c r="A149" s="3"/>
      <c r="B149" s="47"/>
      <c r="C149" s="47"/>
      <c r="D149" s="40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8"/>
      <c r="R149" s="47"/>
      <c r="S149" s="49"/>
      <c r="T149" s="47"/>
      <c r="U149" s="47"/>
      <c r="V149" s="47"/>
      <c r="W149" s="47"/>
      <c r="X149" s="47"/>
      <c r="Y149" s="50"/>
      <c r="Z149" s="50"/>
    </row>
    <row r="150">
      <c r="A150" s="44" t="s">
        <v>468</v>
      </c>
      <c r="B150" s="24"/>
      <c r="C150" s="24"/>
      <c r="D150" s="17"/>
      <c r="E150" s="51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5"/>
      <c r="R150" s="24"/>
      <c r="S150" s="38"/>
      <c r="T150" s="24"/>
      <c r="U150" s="24"/>
      <c r="V150" s="24"/>
      <c r="W150" s="24"/>
      <c r="X150" s="46"/>
    </row>
    <row r="151">
      <c r="A151" s="52"/>
      <c r="B151" s="24" t="s">
        <v>469</v>
      </c>
      <c r="C151" s="24" t="s">
        <v>45</v>
      </c>
      <c r="D151" s="17">
        <f t="shared" ref="D151:D156" si="19">(F151*0.2)+(G151)+(H151*0.5)+(I151*0.8)+(J151*1.2)+(M151*41.1)+(N151*9)+(O151*9)+(P151*9)</f>
        <v>249.2</v>
      </c>
      <c r="E151" s="24">
        <v>48.0</v>
      </c>
      <c r="F151" s="24">
        <v>35.0</v>
      </c>
      <c r="G151" s="24">
        <v>199.0</v>
      </c>
      <c r="H151" s="24">
        <v>36.0</v>
      </c>
      <c r="I151" s="24"/>
      <c r="J151" s="24">
        <v>21.0</v>
      </c>
      <c r="K151" s="24"/>
      <c r="L151" s="24"/>
      <c r="M151" s="24"/>
      <c r="N151" s="24"/>
      <c r="O151" s="24"/>
      <c r="P151" s="24"/>
      <c r="Q151" s="25"/>
      <c r="R151" s="25" t="s">
        <v>470</v>
      </c>
      <c r="S151" s="19" t="s">
        <v>471</v>
      </c>
      <c r="T151" s="24"/>
      <c r="U151" s="24"/>
      <c r="V151" s="24"/>
      <c r="W151" s="27"/>
      <c r="X151" s="53"/>
    </row>
    <row r="152">
      <c r="A152" s="54"/>
      <c r="B152" s="24" t="s">
        <v>472</v>
      </c>
      <c r="C152" s="24" t="s">
        <v>473</v>
      </c>
      <c r="D152" s="17">
        <f t="shared" si="19"/>
        <v>194.9</v>
      </c>
      <c r="E152" s="24">
        <v>40.0</v>
      </c>
      <c r="F152" s="24">
        <v>42.0</v>
      </c>
      <c r="G152" s="24">
        <v>168.0</v>
      </c>
      <c r="H152" s="24">
        <v>37.0</v>
      </c>
      <c r="I152" s="24"/>
      <c r="J152" s="24"/>
      <c r="K152" s="24"/>
      <c r="L152" s="24"/>
      <c r="M152" s="24"/>
      <c r="N152" s="24"/>
      <c r="O152" s="24"/>
      <c r="P152" s="24"/>
      <c r="Q152" s="25"/>
      <c r="R152" s="25"/>
      <c r="S152" s="19" t="s">
        <v>474</v>
      </c>
      <c r="T152" s="24"/>
      <c r="U152" s="24"/>
      <c r="V152" s="24"/>
      <c r="W152" s="12"/>
      <c r="X152" s="11"/>
    </row>
    <row r="153" ht="14.25" customHeight="1">
      <c r="A153" s="29"/>
      <c r="B153" s="16" t="s">
        <v>475</v>
      </c>
      <c r="C153" s="16" t="s">
        <v>476</v>
      </c>
      <c r="D153" s="17">
        <f t="shared" si="19"/>
        <v>166</v>
      </c>
      <c r="E153" s="16"/>
      <c r="F153" s="16">
        <v>46.0</v>
      </c>
      <c r="G153" s="16">
        <v>121.0</v>
      </c>
      <c r="H153" s="16">
        <v>26.0</v>
      </c>
      <c r="I153" s="16"/>
      <c r="J153" s="16">
        <v>19.0</v>
      </c>
      <c r="K153" s="16"/>
      <c r="L153" s="16"/>
      <c r="M153" s="16"/>
      <c r="N153" s="16"/>
      <c r="O153" s="16"/>
      <c r="P153" s="16"/>
      <c r="Q153" s="28"/>
      <c r="R153" s="28"/>
      <c r="S153" s="31" t="s">
        <v>477</v>
      </c>
      <c r="T153" s="29"/>
      <c r="U153" s="29"/>
      <c r="V153" s="29"/>
      <c r="W153" s="29"/>
      <c r="X153" s="29"/>
      <c r="Y153" s="29"/>
      <c r="Z153" s="29"/>
    </row>
    <row r="154">
      <c r="A154" s="55"/>
      <c r="B154" s="24" t="s">
        <v>478</v>
      </c>
      <c r="C154" s="24" t="s">
        <v>183</v>
      </c>
      <c r="D154" s="17">
        <f t="shared" si="19"/>
        <v>160.8</v>
      </c>
      <c r="E154" s="24">
        <v>37.0</v>
      </c>
      <c r="F154" s="24">
        <v>38.0</v>
      </c>
      <c r="G154" s="24">
        <v>121.0</v>
      </c>
      <c r="H154" s="24">
        <v>26.0</v>
      </c>
      <c r="I154" s="24"/>
      <c r="J154" s="24">
        <v>16.0</v>
      </c>
      <c r="K154" s="24"/>
      <c r="L154" s="24"/>
      <c r="M154" s="24"/>
      <c r="N154" s="24"/>
      <c r="O154" s="24"/>
      <c r="P154" s="24"/>
      <c r="Q154" s="25"/>
      <c r="R154" s="25"/>
      <c r="S154" s="19" t="s">
        <v>479</v>
      </c>
      <c r="T154" s="24"/>
      <c r="U154" s="24"/>
      <c r="V154" s="24"/>
      <c r="W154" s="56"/>
      <c r="X154" s="57"/>
    </row>
    <row r="155">
      <c r="A155" s="54"/>
      <c r="B155" s="12" t="s">
        <v>480</v>
      </c>
      <c r="C155" s="12" t="s">
        <v>342</v>
      </c>
      <c r="D155" s="17">
        <f t="shared" si="19"/>
        <v>152.4</v>
      </c>
      <c r="E155" s="12">
        <v>45.0</v>
      </c>
      <c r="F155" s="12">
        <v>43.0</v>
      </c>
      <c r="G155" s="12">
        <v>121.0</v>
      </c>
      <c r="H155" s="12"/>
      <c r="I155" s="12"/>
      <c r="J155" s="12">
        <v>19.0</v>
      </c>
      <c r="K155" s="12"/>
      <c r="L155" s="12"/>
      <c r="M155" s="12"/>
      <c r="N155" s="12"/>
      <c r="O155" s="12"/>
      <c r="P155" s="12"/>
      <c r="Q155" s="18"/>
      <c r="R155" s="18"/>
      <c r="S155" s="19" t="s">
        <v>481</v>
      </c>
      <c r="T155" s="12"/>
      <c r="U155" s="12"/>
      <c r="V155" s="12"/>
      <c r="W155" s="16"/>
      <c r="X155" s="11"/>
    </row>
    <row r="156" ht="17.25" customHeight="1">
      <c r="A156" s="54"/>
      <c r="B156" s="24" t="s">
        <v>482</v>
      </c>
      <c r="C156" s="24" t="s">
        <v>96</v>
      </c>
      <c r="D156" s="17">
        <f t="shared" si="19"/>
        <v>148.2</v>
      </c>
      <c r="E156" s="24">
        <v>32.0</v>
      </c>
      <c r="F156" s="24">
        <v>31.0</v>
      </c>
      <c r="G156" s="24">
        <v>121.0</v>
      </c>
      <c r="H156" s="24">
        <v>42.0</v>
      </c>
      <c r="I156" s="24"/>
      <c r="J156" s="24"/>
      <c r="K156" s="24"/>
      <c r="L156" s="24"/>
      <c r="M156" s="24"/>
      <c r="N156" s="24"/>
      <c r="O156" s="24"/>
      <c r="P156" s="24"/>
      <c r="Q156" s="25"/>
      <c r="R156" s="25"/>
      <c r="S156" s="19" t="s">
        <v>483</v>
      </c>
      <c r="T156" s="24"/>
      <c r="U156" s="24"/>
      <c r="V156" s="24"/>
      <c r="W156" s="12"/>
      <c r="X156" s="11"/>
    </row>
    <row r="157">
      <c r="A157" s="54"/>
      <c r="B157" s="58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5"/>
      <c r="R157" s="25"/>
      <c r="S157" s="38"/>
      <c r="T157" s="24"/>
      <c r="U157" s="24"/>
      <c r="V157" s="24"/>
      <c r="W157" s="24"/>
      <c r="X157" s="46"/>
      <c r="Y157" s="29"/>
      <c r="Z157" s="29"/>
    </row>
    <row r="158">
      <c r="A158" s="55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5"/>
      <c r="R158" s="25"/>
      <c r="S158" s="38"/>
      <c r="T158" s="24"/>
      <c r="U158" s="24"/>
      <c r="V158" s="24"/>
      <c r="W158" s="56"/>
      <c r="X158" s="57"/>
    </row>
    <row r="159">
      <c r="A159" s="52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5"/>
      <c r="R159" s="25"/>
      <c r="S159" s="38"/>
      <c r="T159" s="24"/>
      <c r="U159" s="24"/>
      <c r="V159" s="24"/>
      <c r="W159" s="27"/>
      <c r="X159" s="53"/>
    </row>
    <row r="160">
      <c r="A160" s="54"/>
      <c r="B160" s="24"/>
      <c r="C160" s="24"/>
      <c r="D160" s="24"/>
      <c r="E160" s="51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5"/>
      <c r="R160" s="25"/>
      <c r="S160" s="38"/>
      <c r="T160" s="24"/>
      <c r="U160" s="24"/>
      <c r="V160" s="24"/>
      <c r="W160" s="12"/>
      <c r="X160" s="11"/>
    </row>
    <row r="161">
      <c r="A161" s="54"/>
      <c r="B161" s="24"/>
      <c r="C161" s="24"/>
      <c r="D161" s="24"/>
      <c r="E161" s="51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5"/>
      <c r="R161" s="25"/>
      <c r="S161" s="38"/>
      <c r="T161" s="24"/>
      <c r="U161" s="24"/>
      <c r="V161" s="24"/>
      <c r="W161" s="24"/>
      <c r="X161" s="46"/>
    </row>
    <row r="162">
      <c r="A162" s="59"/>
      <c r="B162" s="60"/>
      <c r="C162" s="60"/>
      <c r="D162" s="60"/>
      <c r="E162" s="61"/>
      <c r="F162" s="61"/>
      <c r="G162" s="61"/>
      <c r="H162" s="10"/>
      <c r="I162" s="10"/>
      <c r="J162" s="10"/>
      <c r="K162" s="10"/>
      <c r="L162" s="10"/>
      <c r="M162" s="10"/>
      <c r="N162" s="10"/>
      <c r="O162" s="10"/>
      <c r="P162" s="10"/>
      <c r="Q162" s="62"/>
      <c r="R162" s="62"/>
      <c r="S162" s="79"/>
      <c r="T162" s="10"/>
      <c r="U162" s="61"/>
      <c r="V162" s="60"/>
      <c r="W162" s="11"/>
      <c r="X162" s="60"/>
      <c r="Y162" s="63"/>
      <c r="Z162" s="63"/>
    </row>
    <row r="163">
      <c r="A163" s="10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4"/>
      <c r="R163" s="63"/>
      <c r="S163" s="80"/>
      <c r="T163" s="63"/>
      <c r="U163" s="63"/>
      <c r="V163" s="63"/>
      <c r="W163" s="63"/>
      <c r="X163" s="65"/>
      <c r="Y163" s="63"/>
      <c r="Z163" s="63"/>
    </row>
    <row r="164">
      <c r="A164" s="54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66"/>
      <c r="R164" s="51"/>
      <c r="S164" s="51"/>
      <c r="T164" s="51"/>
      <c r="U164" s="51"/>
      <c r="V164" s="51"/>
      <c r="W164" s="67"/>
      <c r="X164" s="65"/>
      <c r="Y164" s="63"/>
      <c r="Z164" s="63"/>
    </row>
    <row r="165">
      <c r="A165" s="68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66"/>
      <c r="R165" s="51"/>
      <c r="S165" s="51"/>
      <c r="T165" s="51"/>
      <c r="U165" s="51"/>
      <c r="V165" s="51"/>
      <c r="W165" s="69"/>
      <c r="X165" s="68"/>
      <c r="Y165" s="63"/>
      <c r="Z165" s="63"/>
    </row>
    <row r="166">
      <c r="A166" s="55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66"/>
      <c r="R166" s="51"/>
      <c r="S166" s="51"/>
      <c r="T166" s="51"/>
      <c r="U166" s="51"/>
      <c r="V166" s="51"/>
      <c r="W166" s="69"/>
      <c r="X166" s="70"/>
      <c r="Y166" s="63"/>
      <c r="Z166" s="63"/>
    </row>
    <row r="167">
      <c r="A167" s="52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66"/>
      <c r="R167" s="51"/>
      <c r="S167" s="51"/>
      <c r="T167" s="51"/>
      <c r="U167" s="51"/>
      <c r="V167" s="51"/>
      <c r="W167" s="71"/>
      <c r="X167" s="68"/>
      <c r="Y167" s="63"/>
      <c r="Z167" s="63"/>
    </row>
    <row r="168">
      <c r="A168" s="65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3"/>
      <c r="R168" s="72"/>
      <c r="S168" s="72"/>
      <c r="T168" s="72"/>
      <c r="U168" s="72"/>
      <c r="V168" s="72"/>
      <c r="W168" s="65"/>
      <c r="X168" s="65"/>
      <c r="Y168" s="63"/>
      <c r="Z168" s="63"/>
    </row>
    <row r="169">
      <c r="A169" s="65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3"/>
      <c r="R169" s="72"/>
      <c r="S169" s="72"/>
      <c r="T169" s="72"/>
      <c r="U169" s="72"/>
      <c r="V169" s="72"/>
      <c r="W169" s="65"/>
      <c r="X169" s="65"/>
      <c r="Y169" s="63"/>
      <c r="Z169" s="63"/>
    </row>
    <row r="170">
      <c r="A170" s="54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3"/>
      <c r="R170" s="72"/>
      <c r="S170" s="72"/>
      <c r="T170" s="72"/>
      <c r="U170" s="72"/>
      <c r="V170" s="72"/>
      <c r="W170" s="65"/>
      <c r="X170" s="65"/>
      <c r="Y170" s="63"/>
      <c r="Z170" s="63"/>
    </row>
    <row r="171">
      <c r="A171" s="70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3"/>
      <c r="R171" s="72"/>
      <c r="S171" s="72"/>
      <c r="T171" s="72"/>
      <c r="U171" s="72"/>
      <c r="V171" s="72"/>
      <c r="W171" s="70"/>
      <c r="X171" s="70"/>
      <c r="Y171" s="63"/>
      <c r="Z171" s="63"/>
    </row>
    <row r="172">
      <c r="A172" s="65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3"/>
      <c r="R172" s="72"/>
      <c r="S172" s="72"/>
      <c r="T172" s="72"/>
      <c r="U172" s="72"/>
      <c r="V172" s="72"/>
      <c r="W172" s="65"/>
      <c r="X172" s="65"/>
      <c r="Y172" s="63"/>
      <c r="Z172" s="63"/>
    </row>
    <row r="173">
      <c r="A173" s="65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3"/>
      <c r="R173" s="72"/>
      <c r="S173" s="72"/>
      <c r="T173" s="72"/>
      <c r="U173" s="72"/>
      <c r="V173" s="72"/>
      <c r="W173" s="65"/>
      <c r="X173" s="65"/>
      <c r="Y173" s="63"/>
      <c r="Z173" s="63"/>
    </row>
    <row r="174">
      <c r="A174" s="65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3"/>
      <c r="R174" s="72"/>
      <c r="S174" s="72"/>
      <c r="T174" s="72"/>
      <c r="U174" s="72"/>
      <c r="V174" s="72"/>
      <c r="W174" s="65"/>
      <c r="X174" s="65"/>
      <c r="Y174" s="63"/>
      <c r="Z174" s="63"/>
    </row>
    <row r="175">
      <c r="A175" s="5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3"/>
      <c r="R175" s="72"/>
      <c r="S175" s="72"/>
      <c r="T175" s="72"/>
      <c r="U175" s="72"/>
      <c r="V175" s="72"/>
      <c r="W175" s="68"/>
      <c r="X175" s="68"/>
      <c r="Y175" s="63"/>
      <c r="Z175" s="63"/>
    </row>
    <row r="176">
      <c r="A176" s="55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3"/>
      <c r="R176" s="72"/>
      <c r="S176" s="72"/>
      <c r="T176" s="72"/>
      <c r="U176" s="72"/>
      <c r="V176" s="72"/>
      <c r="W176" s="70"/>
      <c r="X176" s="70"/>
      <c r="Y176" s="63"/>
      <c r="Z176" s="63"/>
    </row>
    <row r="177">
      <c r="A177" s="54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3"/>
      <c r="R177" s="72"/>
      <c r="S177" s="72"/>
      <c r="T177" s="72"/>
      <c r="U177" s="72"/>
      <c r="V177" s="72"/>
      <c r="W177" s="65"/>
      <c r="X177" s="65"/>
      <c r="Y177" s="63"/>
      <c r="Z177" s="63"/>
    </row>
    <row r="178">
      <c r="A178" s="54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3"/>
      <c r="R178" s="72"/>
      <c r="S178" s="72"/>
      <c r="T178" s="72"/>
      <c r="U178" s="72"/>
      <c r="V178" s="72"/>
      <c r="W178" s="65"/>
      <c r="X178" s="65"/>
      <c r="Y178" s="63"/>
      <c r="Z178" s="63"/>
    </row>
    <row r="179">
      <c r="A179" s="54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3"/>
      <c r="R179" s="72"/>
      <c r="S179" s="72"/>
      <c r="T179" s="72"/>
      <c r="U179" s="72"/>
      <c r="V179" s="72"/>
      <c r="W179" s="65"/>
      <c r="X179" s="65"/>
      <c r="Y179" s="63"/>
      <c r="Z179" s="63"/>
    </row>
    <row r="180">
      <c r="A180" s="55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3"/>
      <c r="R180" s="72"/>
      <c r="S180" s="72"/>
      <c r="T180" s="72"/>
      <c r="U180" s="72"/>
      <c r="V180" s="72"/>
      <c r="W180" s="70"/>
      <c r="X180" s="70"/>
      <c r="Y180" s="63"/>
      <c r="Z180" s="63"/>
    </row>
    <row r="181">
      <c r="A181" s="54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3"/>
      <c r="R181" s="72"/>
      <c r="S181" s="72"/>
      <c r="T181" s="72"/>
      <c r="U181" s="72"/>
      <c r="V181" s="72"/>
      <c r="W181" s="65"/>
      <c r="X181" s="65"/>
      <c r="Y181" s="63"/>
      <c r="Z181" s="63"/>
    </row>
    <row r="182">
      <c r="A182" s="54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6"/>
      <c r="R182" s="75"/>
      <c r="S182" s="75"/>
      <c r="T182" s="75"/>
      <c r="U182" s="75"/>
      <c r="V182" s="75"/>
      <c r="W182" s="65"/>
      <c r="X182" s="65"/>
      <c r="Y182" s="63"/>
      <c r="Z182" s="63"/>
    </row>
    <row r="183">
      <c r="A183" s="54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6"/>
      <c r="R183" s="75"/>
      <c r="S183" s="75"/>
      <c r="T183" s="75"/>
      <c r="U183" s="75"/>
      <c r="V183" s="75"/>
      <c r="W183" s="65"/>
      <c r="X183" s="65"/>
      <c r="Y183" s="63"/>
      <c r="Z183" s="63"/>
    </row>
    <row r="184">
      <c r="A184" s="10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6"/>
      <c r="R184" s="75"/>
      <c r="S184" s="75"/>
      <c r="T184" s="75"/>
      <c r="U184" s="75"/>
      <c r="V184" s="75"/>
      <c r="W184" s="65"/>
      <c r="X184" s="65"/>
      <c r="Y184" s="63"/>
      <c r="Z184" s="63"/>
    </row>
    <row r="185">
      <c r="A185" s="11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77"/>
      <c r="R185" s="45"/>
      <c r="S185" s="45"/>
      <c r="T185" s="45"/>
      <c r="U185" s="45"/>
      <c r="V185" s="45"/>
      <c r="W185" s="11"/>
      <c r="X185" s="11"/>
    </row>
    <row r="186">
      <c r="A186" s="5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77"/>
      <c r="R186" s="45"/>
      <c r="S186" s="45"/>
      <c r="T186" s="45"/>
      <c r="U186" s="45"/>
      <c r="V186" s="45"/>
      <c r="W186" s="57"/>
      <c r="X186" s="57"/>
    </row>
    <row r="187">
      <c r="A187" s="5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77"/>
      <c r="R187" s="45"/>
      <c r="S187" s="45"/>
      <c r="T187" s="45"/>
      <c r="U187" s="45"/>
      <c r="V187" s="45"/>
      <c r="W187" s="57"/>
      <c r="X187" s="57"/>
    </row>
    <row r="188">
      <c r="A188" s="54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77"/>
      <c r="R188" s="45"/>
      <c r="S188" s="45"/>
      <c r="T188" s="45"/>
      <c r="U188" s="45"/>
      <c r="V188" s="45"/>
      <c r="W188" s="11"/>
      <c r="X188" s="11"/>
    </row>
    <row r="189">
      <c r="A189" s="54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77"/>
      <c r="R189" s="45"/>
      <c r="S189" s="45"/>
      <c r="T189" s="45"/>
      <c r="U189" s="45"/>
      <c r="V189" s="45"/>
      <c r="W189" s="11"/>
      <c r="X189" s="11"/>
    </row>
    <row r="190">
      <c r="A190" s="54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77"/>
      <c r="R190" s="45"/>
      <c r="S190" s="45"/>
      <c r="T190" s="45"/>
      <c r="U190" s="45"/>
      <c r="V190" s="45"/>
      <c r="W190" s="11"/>
      <c r="X190" s="11"/>
    </row>
    <row r="191">
      <c r="A191" s="54"/>
      <c r="B191" s="11"/>
      <c r="C191" s="11"/>
      <c r="D191" s="11"/>
      <c r="E191" s="11"/>
      <c r="F191" s="11"/>
      <c r="G191" s="45"/>
      <c r="H191" s="11"/>
      <c r="I191" s="11"/>
      <c r="J191" s="11"/>
      <c r="K191" s="11"/>
      <c r="L191" s="11"/>
      <c r="M191" s="11"/>
      <c r="N191" s="11"/>
      <c r="O191" s="11"/>
      <c r="P191" s="11"/>
      <c r="Q191" s="13"/>
      <c r="R191" s="11"/>
      <c r="S191" s="11"/>
      <c r="T191" s="11"/>
      <c r="U191" s="11"/>
      <c r="V191" s="11"/>
      <c r="W191" s="11"/>
      <c r="X191" s="11"/>
    </row>
    <row r="192">
      <c r="A192" s="54"/>
      <c r="B192" s="11"/>
      <c r="C192" s="11"/>
      <c r="D192" s="11"/>
      <c r="E192" s="11"/>
      <c r="F192" s="11"/>
      <c r="G192" s="45"/>
      <c r="H192" s="11"/>
      <c r="I192" s="11"/>
      <c r="J192" s="11"/>
      <c r="K192" s="11"/>
      <c r="L192" s="11"/>
      <c r="M192" s="11"/>
      <c r="N192" s="11"/>
      <c r="O192" s="11"/>
      <c r="P192" s="11"/>
      <c r="Q192" s="13"/>
      <c r="R192" s="11"/>
      <c r="S192" s="11"/>
      <c r="T192" s="11"/>
      <c r="U192" s="11"/>
      <c r="V192" s="11"/>
      <c r="W192" s="11"/>
      <c r="X192" s="11"/>
    </row>
    <row r="193">
      <c r="A193" s="54"/>
      <c r="B193" s="11"/>
      <c r="C193" s="11"/>
      <c r="D193" s="11"/>
      <c r="E193" s="11"/>
      <c r="F193" s="11"/>
      <c r="G193" s="45"/>
      <c r="H193" s="11"/>
      <c r="I193" s="11"/>
      <c r="J193" s="11"/>
      <c r="K193" s="11"/>
      <c r="L193" s="11"/>
      <c r="M193" s="11"/>
      <c r="N193" s="11"/>
      <c r="O193" s="11"/>
      <c r="P193" s="11"/>
      <c r="Q193" s="13"/>
      <c r="R193" s="11"/>
      <c r="S193" s="11"/>
      <c r="T193" s="11"/>
      <c r="U193" s="11"/>
      <c r="V193" s="11"/>
      <c r="W193" s="11"/>
      <c r="X193" s="11"/>
    </row>
    <row r="194">
      <c r="A194" s="54"/>
      <c r="B194" s="11"/>
      <c r="C194" s="11"/>
      <c r="D194" s="11"/>
      <c r="E194" s="11"/>
      <c r="F194" s="11"/>
      <c r="G194" s="45"/>
      <c r="H194" s="11"/>
      <c r="I194" s="11"/>
      <c r="J194" s="11"/>
      <c r="K194" s="11"/>
      <c r="L194" s="11"/>
      <c r="M194" s="11"/>
      <c r="N194" s="11"/>
      <c r="O194" s="11"/>
      <c r="P194" s="11"/>
      <c r="Q194" s="13"/>
      <c r="R194" s="11"/>
      <c r="S194" s="11"/>
      <c r="T194" s="11"/>
      <c r="U194" s="11"/>
      <c r="V194" s="11"/>
      <c r="W194" s="11"/>
      <c r="X194" s="11"/>
    </row>
    <row r="195">
      <c r="A195" s="54"/>
      <c r="B195" s="11"/>
      <c r="C195" s="11"/>
      <c r="D195" s="11"/>
      <c r="E195" s="11"/>
      <c r="F195" s="11"/>
      <c r="G195" s="45"/>
      <c r="H195" s="11"/>
      <c r="I195" s="11"/>
      <c r="J195" s="11"/>
      <c r="K195" s="11"/>
      <c r="L195" s="11"/>
      <c r="M195" s="11"/>
      <c r="N195" s="11"/>
      <c r="O195" s="11"/>
      <c r="P195" s="11"/>
      <c r="Q195" s="13"/>
      <c r="R195" s="11"/>
      <c r="S195" s="11"/>
      <c r="T195" s="11"/>
      <c r="U195" s="11"/>
      <c r="V195" s="11"/>
      <c r="W195" s="11"/>
      <c r="X195" s="11"/>
    </row>
    <row r="196">
      <c r="A196" s="54"/>
      <c r="B196" s="11"/>
      <c r="C196" s="11"/>
      <c r="D196" s="11"/>
      <c r="E196" s="11"/>
      <c r="F196" s="11"/>
      <c r="G196" s="45"/>
      <c r="H196" s="11"/>
      <c r="I196" s="11"/>
      <c r="J196" s="11"/>
      <c r="K196" s="11"/>
      <c r="L196" s="11"/>
      <c r="M196" s="11"/>
      <c r="N196" s="11"/>
      <c r="O196" s="11"/>
      <c r="P196" s="11"/>
      <c r="Q196" s="13"/>
      <c r="R196" s="11"/>
      <c r="S196" s="11"/>
      <c r="T196" s="11"/>
      <c r="U196" s="11"/>
      <c r="V196" s="11"/>
      <c r="W196" s="11"/>
      <c r="X196" s="11"/>
    </row>
    <row r="197">
      <c r="A197" s="54"/>
      <c r="B197" s="11"/>
      <c r="C197" s="11"/>
      <c r="D197" s="11"/>
      <c r="E197" s="11"/>
      <c r="F197" s="11"/>
      <c r="G197" s="45"/>
      <c r="H197" s="11"/>
      <c r="I197" s="11"/>
      <c r="J197" s="11"/>
      <c r="K197" s="11"/>
      <c r="L197" s="11"/>
      <c r="M197" s="11"/>
      <c r="N197" s="11"/>
      <c r="O197" s="11"/>
      <c r="P197" s="11"/>
      <c r="Q197" s="13"/>
      <c r="R197" s="11"/>
      <c r="S197" s="11"/>
      <c r="T197" s="11"/>
      <c r="U197" s="11"/>
      <c r="V197" s="11"/>
      <c r="W197" s="11"/>
      <c r="X197" s="11"/>
    </row>
    <row r="198">
      <c r="A198" s="54"/>
      <c r="B198" s="11"/>
      <c r="C198" s="11"/>
      <c r="D198" s="11"/>
      <c r="E198" s="11"/>
      <c r="F198" s="11"/>
      <c r="G198" s="45"/>
      <c r="H198" s="11"/>
      <c r="I198" s="11"/>
      <c r="J198" s="11"/>
      <c r="K198" s="11"/>
      <c r="L198" s="11"/>
      <c r="M198" s="11"/>
      <c r="N198" s="11"/>
      <c r="O198" s="11"/>
      <c r="P198" s="11"/>
      <c r="Q198" s="13"/>
      <c r="R198" s="11"/>
      <c r="S198" s="11"/>
      <c r="T198" s="11"/>
      <c r="U198" s="11"/>
      <c r="V198" s="11"/>
      <c r="W198" s="11"/>
      <c r="X198" s="11"/>
    </row>
    <row r="199">
      <c r="A199" s="54"/>
      <c r="B199" s="11"/>
      <c r="C199" s="11"/>
      <c r="D199" s="11"/>
      <c r="E199" s="11"/>
      <c r="F199" s="11"/>
      <c r="G199" s="45"/>
      <c r="H199" s="11"/>
      <c r="I199" s="11"/>
      <c r="J199" s="11"/>
      <c r="K199" s="11"/>
      <c r="L199" s="11"/>
      <c r="M199" s="11"/>
      <c r="N199" s="11"/>
      <c r="O199" s="11"/>
      <c r="P199" s="11"/>
      <c r="Q199" s="13"/>
      <c r="R199" s="11"/>
      <c r="S199" s="11"/>
      <c r="T199" s="11"/>
      <c r="U199" s="11"/>
      <c r="V199" s="11"/>
      <c r="W199" s="11"/>
      <c r="X199" s="11"/>
    </row>
    <row r="200">
      <c r="A200" s="54"/>
      <c r="B200" s="11"/>
      <c r="C200" s="11"/>
      <c r="D200" s="11"/>
      <c r="E200" s="11"/>
      <c r="F200" s="11"/>
      <c r="G200" s="46"/>
      <c r="H200" s="11"/>
      <c r="I200" s="11"/>
      <c r="J200" s="11"/>
      <c r="K200" s="11"/>
      <c r="L200" s="11"/>
      <c r="M200" s="11"/>
      <c r="N200" s="11"/>
      <c r="O200" s="11"/>
      <c r="P200" s="11"/>
      <c r="Q200" s="13"/>
      <c r="R200" s="11"/>
      <c r="S200" s="11"/>
      <c r="T200" s="11"/>
      <c r="U200" s="11"/>
      <c r="V200" s="11"/>
      <c r="W200" s="11"/>
      <c r="X200" s="11"/>
    </row>
    <row r="201">
      <c r="A201" s="54"/>
      <c r="B201" s="11"/>
      <c r="C201" s="11"/>
      <c r="D201" s="11"/>
      <c r="E201" s="11"/>
      <c r="F201" s="11"/>
      <c r="G201" s="46"/>
      <c r="H201" s="11"/>
      <c r="I201" s="11"/>
      <c r="J201" s="11"/>
      <c r="K201" s="11"/>
      <c r="L201" s="11"/>
      <c r="M201" s="11"/>
      <c r="N201" s="11"/>
      <c r="O201" s="11"/>
      <c r="P201" s="11"/>
      <c r="Q201" s="13"/>
      <c r="R201" s="11"/>
      <c r="S201" s="11"/>
      <c r="T201" s="11"/>
      <c r="U201" s="11"/>
      <c r="V201" s="11"/>
      <c r="W201" s="11"/>
      <c r="X201" s="11"/>
    </row>
    <row r="202">
      <c r="A202" s="54"/>
      <c r="B202" s="11"/>
      <c r="C202" s="11"/>
      <c r="D202" s="11"/>
      <c r="E202" s="11"/>
      <c r="F202" s="11"/>
      <c r="G202" s="46"/>
      <c r="H202" s="11"/>
      <c r="I202" s="11"/>
      <c r="J202" s="11"/>
      <c r="K202" s="11"/>
      <c r="L202" s="11"/>
      <c r="M202" s="11"/>
      <c r="N202" s="11"/>
      <c r="O202" s="11"/>
      <c r="P202" s="11"/>
      <c r="Q202" s="13"/>
      <c r="R202" s="11"/>
      <c r="S202" s="11"/>
      <c r="T202" s="11"/>
      <c r="U202" s="11"/>
      <c r="V202" s="11"/>
      <c r="W202" s="11"/>
      <c r="X202" s="11"/>
    </row>
    <row r="203">
      <c r="A203" s="54"/>
      <c r="B203" s="11"/>
      <c r="C203" s="11"/>
      <c r="D203" s="11"/>
      <c r="E203" s="11"/>
      <c r="F203" s="11"/>
      <c r="G203" s="24"/>
      <c r="H203" s="11"/>
      <c r="I203" s="11"/>
      <c r="J203" s="11"/>
      <c r="K203" s="11"/>
      <c r="L203" s="11"/>
      <c r="M203" s="11"/>
      <c r="N203" s="11"/>
      <c r="O203" s="11"/>
      <c r="P203" s="11"/>
      <c r="Q203" s="13"/>
      <c r="R203" s="11"/>
      <c r="S203" s="11"/>
      <c r="T203" s="11"/>
      <c r="U203" s="11"/>
      <c r="V203" s="11"/>
      <c r="W203" s="11"/>
      <c r="X203" s="11"/>
    </row>
    <row r="204">
      <c r="A204" s="54"/>
      <c r="B204" s="11"/>
      <c r="C204" s="11"/>
      <c r="D204" s="11"/>
      <c r="E204" s="11"/>
      <c r="F204" s="11"/>
      <c r="G204" s="24"/>
      <c r="H204" s="11"/>
      <c r="I204" s="11"/>
      <c r="J204" s="11"/>
      <c r="K204" s="11"/>
      <c r="L204" s="11"/>
      <c r="M204" s="11"/>
      <c r="N204" s="11"/>
      <c r="O204" s="11"/>
      <c r="P204" s="11"/>
      <c r="Q204" s="13"/>
      <c r="R204" s="11"/>
      <c r="S204" s="11"/>
      <c r="T204" s="11"/>
      <c r="U204" s="11"/>
      <c r="V204" s="11"/>
      <c r="W204" s="11"/>
      <c r="X204" s="11"/>
    </row>
    <row r="205">
      <c r="A205" s="54"/>
      <c r="B205" s="11"/>
      <c r="C205" s="11"/>
      <c r="D205" s="11"/>
      <c r="E205" s="11"/>
      <c r="F205" s="11"/>
      <c r="G205" s="24"/>
      <c r="H205" s="11"/>
      <c r="I205" s="11"/>
      <c r="J205" s="11"/>
      <c r="K205" s="11"/>
      <c r="L205" s="11"/>
      <c r="M205" s="11"/>
      <c r="N205" s="11"/>
      <c r="O205" s="11"/>
      <c r="P205" s="11"/>
      <c r="Q205" s="13"/>
      <c r="R205" s="11"/>
      <c r="S205" s="11"/>
      <c r="T205" s="11"/>
      <c r="U205" s="11"/>
      <c r="V205" s="11"/>
      <c r="W205" s="11"/>
      <c r="X205" s="11"/>
    </row>
    <row r="206">
      <c r="A206" s="54"/>
      <c r="B206" s="11"/>
      <c r="C206" s="11"/>
      <c r="D206" s="11"/>
      <c r="E206" s="11"/>
      <c r="F206" s="11"/>
      <c r="G206" s="24"/>
      <c r="H206" s="11"/>
      <c r="I206" s="11"/>
      <c r="J206" s="11"/>
      <c r="K206" s="11"/>
      <c r="L206" s="11"/>
      <c r="M206" s="11"/>
      <c r="N206" s="11"/>
      <c r="O206" s="11"/>
      <c r="P206" s="11"/>
      <c r="Q206" s="13"/>
      <c r="R206" s="11"/>
      <c r="S206" s="11"/>
      <c r="T206" s="11"/>
      <c r="U206" s="11"/>
      <c r="V206" s="11"/>
      <c r="W206" s="11"/>
      <c r="X206" s="11"/>
    </row>
    <row r="207">
      <c r="A207" s="54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3"/>
      <c r="R207" s="11"/>
      <c r="S207" s="11"/>
      <c r="T207" s="11"/>
      <c r="U207" s="11"/>
      <c r="V207" s="11"/>
      <c r="W207" s="11"/>
      <c r="X207" s="11"/>
    </row>
    <row r="208">
      <c r="A208" s="54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3"/>
      <c r="R208" s="11"/>
      <c r="S208" s="11"/>
      <c r="T208" s="11"/>
      <c r="U208" s="11"/>
      <c r="V208" s="11"/>
      <c r="W208" s="11"/>
      <c r="X208" s="11"/>
    </row>
    <row r="209">
      <c r="A209" s="54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3"/>
      <c r="R209" s="11"/>
      <c r="S209" s="11"/>
      <c r="T209" s="11"/>
      <c r="U209" s="11"/>
      <c r="V209" s="11"/>
      <c r="W209" s="11"/>
      <c r="X209" s="11"/>
    </row>
    <row r="210">
      <c r="A210" s="54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3"/>
      <c r="R210" s="11"/>
      <c r="S210" s="11"/>
      <c r="T210" s="11"/>
      <c r="U210" s="11"/>
      <c r="V210" s="11"/>
      <c r="W210" s="11"/>
      <c r="X210" s="11"/>
    </row>
    <row r="211">
      <c r="A211" s="54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3"/>
      <c r="R211" s="11"/>
      <c r="S211" s="11"/>
      <c r="T211" s="11"/>
      <c r="U211" s="11"/>
      <c r="V211" s="11"/>
      <c r="W211" s="11"/>
      <c r="X211" s="11"/>
    </row>
    <row r="212">
      <c r="A212" s="54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3"/>
      <c r="R212" s="11"/>
      <c r="S212" s="11"/>
      <c r="T212" s="11"/>
      <c r="U212" s="11"/>
      <c r="V212" s="11"/>
      <c r="W212" s="11"/>
      <c r="X212" s="11"/>
    </row>
    <row r="213">
      <c r="A213" s="54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3"/>
      <c r="R213" s="11"/>
      <c r="S213" s="11"/>
      <c r="T213" s="11"/>
      <c r="U213" s="11"/>
      <c r="V213" s="11"/>
      <c r="W213" s="11"/>
      <c r="X213" s="11"/>
    </row>
    <row r="214">
      <c r="A214" s="54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3"/>
      <c r="R214" s="11"/>
      <c r="S214" s="11"/>
      <c r="T214" s="11"/>
      <c r="U214" s="11"/>
      <c r="V214" s="11"/>
      <c r="W214" s="11"/>
      <c r="X214" s="11"/>
    </row>
    <row r="215">
      <c r="A215" s="54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3"/>
      <c r="R215" s="11"/>
      <c r="S215" s="11"/>
      <c r="T215" s="11"/>
      <c r="U215" s="11"/>
      <c r="V215" s="11"/>
      <c r="W215" s="11"/>
      <c r="X215" s="11"/>
    </row>
    <row r="216">
      <c r="A216" s="54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3"/>
      <c r="R216" s="11"/>
      <c r="S216" s="11"/>
      <c r="T216" s="11"/>
      <c r="U216" s="11"/>
      <c r="V216" s="11"/>
      <c r="W216" s="11"/>
      <c r="X216" s="11"/>
    </row>
    <row r="217">
      <c r="A217" s="54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3"/>
      <c r="R217" s="11"/>
      <c r="S217" s="11"/>
      <c r="T217" s="11"/>
      <c r="U217" s="11"/>
      <c r="V217" s="11"/>
      <c r="W217" s="11"/>
      <c r="X217" s="11"/>
    </row>
    <row r="218">
      <c r="A218" s="54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3"/>
      <c r="R218" s="11"/>
      <c r="S218" s="11"/>
      <c r="T218" s="11"/>
      <c r="U218" s="11"/>
      <c r="V218" s="11"/>
      <c r="W218" s="11"/>
      <c r="X218" s="11"/>
    </row>
    <row r="219">
      <c r="A219" s="54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3"/>
      <c r="R219" s="11"/>
      <c r="S219" s="11"/>
      <c r="T219" s="11"/>
      <c r="U219" s="11"/>
      <c r="V219" s="11"/>
      <c r="W219" s="11"/>
      <c r="X219" s="11"/>
    </row>
    <row r="220">
      <c r="A220" s="54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3"/>
      <c r="R220" s="11"/>
      <c r="S220" s="11"/>
      <c r="T220" s="11"/>
      <c r="U220" s="11"/>
      <c r="V220" s="11"/>
      <c r="W220" s="11"/>
      <c r="X220" s="11"/>
    </row>
    <row r="221">
      <c r="A221" s="54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3"/>
      <c r="R221" s="11"/>
      <c r="S221" s="11"/>
      <c r="T221" s="11"/>
      <c r="U221" s="11"/>
      <c r="V221" s="11"/>
      <c r="W221" s="11"/>
      <c r="X221" s="11"/>
    </row>
    <row r="222">
      <c r="A222" s="54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3"/>
      <c r="R222" s="11"/>
      <c r="S222" s="11"/>
      <c r="T222" s="11"/>
      <c r="U222" s="11"/>
      <c r="V222" s="11"/>
      <c r="W222" s="11"/>
      <c r="X222" s="11"/>
    </row>
    <row r="223">
      <c r="A223" s="54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3"/>
      <c r="R223" s="11"/>
      <c r="S223" s="11"/>
      <c r="T223" s="11"/>
      <c r="U223" s="11"/>
      <c r="V223" s="11"/>
      <c r="W223" s="11"/>
      <c r="X223" s="11"/>
    </row>
    <row r="224">
      <c r="A224" s="54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3"/>
      <c r="R224" s="11"/>
      <c r="S224" s="11"/>
      <c r="T224" s="11"/>
      <c r="U224" s="11"/>
      <c r="V224" s="11"/>
      <c r="W224" s="11"/>
      <c r="X224" s="11"/>
    </row>
    <row r="225">
      <c r="A225" s="54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3"/>
      <c r="R225" s="11"/>
      <c r="S225" s="11"/>
      <c r="T225" s="11"/>
      <c r="U225" s="11"/>
      <c r="V225" s="11"/>
      <c r="W225" s="11"/>
      <c r="X225" s="11"/>
    </row>
    <row r="226">
      <c r="A226" s="54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3"/>
      <c r="R226" s="11"/>
      <c r="S226" s="11"/>
      <c r="T226" s="11"/>
      <c r="U226" s="11"/>
      <c r="V226" s="11"/>
      <c r="W226" s="11"/>
      <c r="X226" s="11"/>
    </row>
    <row r="227">
      <c r="A227" s="54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3"/>
      <c r="R227" s="11"/>
      <c r="S227" s="11"/>
      <c r="T227" s="11"/>
      <c r="U227" s="11"/>
      <c r="V227" s="11"/>
      <c r="W227" s="11"/>
      <c r="X227" s="11"/>
    </row>
    <row r="228">
      <c r="A228" s="54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3"/>
      <c r="R228" s="11"/>
      <c r="S228" s="11"/>
      <c r="T228" s="11"/>
      <c r="U228" s="11"/>
      <c r="V228" s="11"/>
      <c r="W228" s="11"/>
      <c r="X228" s="11"/>
    </row>
    <row r="229">
      <c r="A229" s="54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3"/>
      <c r="R229" s="11"/>
      <c r="S229" s="11"/>
      <c r="T229" s="11"/>
      <c r="U229" s="11"/>
      <c r="V229" s="11"/>
      <c r="W229" s="11"/>
      <c r="X229" s="11"/>
    </row>
    <row r="230">
      <c r="A230" s="54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</row>
    <row r="231">
      <c r="A231" s="54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</row>
    <row r="232">
      <c r="A232" s="54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</row>
    <row r="233">
      <c r="A233" s="54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</row>
    <row r="234">
      <c r="A234" s="54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</row>
    <row r="235">
      <c r="A235" s="54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</row>
    <row r="236">
      <c r="A236" s="54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</row>
    <row r="237">
      <c r="A237" s="54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</row>
    <row r="238">
      <c r="A238" s="54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</row>
    <row r="239">
      <c r="A239" s="54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</row>
    <row r="240">
      <c r="A240" s="54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</row>
    <row r="241">
      <c r="A241" s="54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</row>
    <row r="242">
      <c r="A242" s="54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</row>
    <row r="243">
      <c r="A243" s="54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</row>
    <row r="244">
      <c r="A244" s="54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</row>
    <row r="245">
      <c r="A245" s="54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</row>
    <row r="246">
      <c r="A246" s="54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</row>
    <row r="247">
      <c r="A247" s="54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</row>
  </sheetData>
  <hyperlinks>
    <hyperlink r:id="rId2" ref="S5"/>
    <hyperlink r:id="rId3" ref="S6"/>
    <hyperlink r:id="rId4" ref="S7"/>
    <hyperlink r:id="rId5" ref="S8"/>
    <hyperlink r:id="rId6" ref="S9"/>
    <hyperlink r:id="rId7" ref="S10"/>
    <hyperlink r:id="rId8" ref="S11"/>
    <hyperlink r:id="rId9" ref="S12"/>
    <hyperlink r:id="rId10" ref="S13"/>
    <hyperlink r:id="rId11" ref="S14"/>
    <hyperlink r:id="rId12" ref="S15"/>
    <hyperlink r:id="rId13" ref="S16"/>
    <hyperlink r:id="rId14" ref="S18"/>
    <hyperlink r:id="rId15" ref="S19"/>
    <hyperlink r:id="rId16" ref="S20"/>
    <hyperlink r:id="rId17" ref="S21"/>
    <hyperlink r:id="rId18" ref="S22"/>
    <hyperlink r:id="rId19" ref="S23"/>
    <hyperlink r:id="rId20" ref="S24"/>
    <hyperlink r:id="rId21" ref="S25"/>
    <hyperlink r:id="rId22" ref="S26"/>
    <hyperlink r:id="rId23" ref="S28"/>
    <hyperlink r:id="rId24" ref="S29"/>
    <hyperlink r:id="rId25" ref="S30"/>
    <hyperlink r:id="rId26" ref="S31"/>
    <hyperlink r:id="rId27" ref="S32"/>
    <hyperlink r:id="rId28" ref="S33"/>
    <hyperlink r:id="rId29" ref="S35"/>
    <hyperlink r:id="rId30" ref="S36"/>
    <hyperlink r:id="rId31" ref="S37"/>
    <hyperlink r:id="rId32" ref="S38"/>
    <hyperlink r:id="rId33" ref="S39"/>
    <hyperlink r:id="rId34" ref="S40"/>
    <hyperlink r:id="rId35" ref="S41"/>
    <hyperlink r:id="rId36" ref="S42"/>
    <hyperlink r:id="rId37" ref="S44"/>
    <hyperlink r:id="rId38" ref="S45"/>
    <hyperlink r:id="rId39" ref="S46"/>
    <hyperlink r:id="rId40" ref="S47"/>
    <hyperlink r:id="rId41" ref="S48"/>
    <hyperlink r:id="rId42" ref="S49"/>
    <hyperlink r:id="rId43" ref="S50"/>
    <hyperlink r:id="rId44" ref="S51"/>
    <hyperlink r:id="rId45" ref="S52"/>
    <hyperlink r:id="rId46" ref="S53"/>
    <hyperlink r:id="rId47" ref="S54"/>
    <hyperlink r:id="rId48" ref="S55"/>
    <hyperlink r:id="rId49" ref="S56"/>
    <hyperlink r:id="rId50" ref="S58"/>
    <hyperlink r:id="rId51" ref="S59"/>
    <hyperlink r:id="rId52" ref="S60"/>
    <hyperlink r:id="rId53" ref="S61"/>
    <hyperlink r:id="rId54" ref="S62"/>
    <hyperlink r:id="rId55" ref="S64"/>
    <hyperlink r:id="rId56" ref="S65"/>
    <hyperlink r:id="rId57" ref="S66"/>
    <hyperlink r:id="rId58" ref="S67"/>
    <hyperlink r:id="rId59" ref="S68"/>
    <hyperlink r:id="rId60" ref="S69"/>
    <hyperlink r:id="rId61" ref="S70"/>
    <hyperlink r:id="rId62" ref="S71"/>
    <hyperlink r:id="rId63" ref="S72"/>
    <hyperlink r:id="rId64" ref="S74"/>
    <hyperlink r:id="rId65" ref="S75"/>
    <hyperlink r:id="rId66" ref="S76"/>
    <hyperlink r:id="rId67" ref="S77"/>
    <hyperlink r:id="rId68" ref="S78"/>
    <hyperlink r:id="rId69" ref="S79"/>
    <hyperlink r:id="rId70" ref="S80"/>
    <hyperlink r:id="rId71" ref="S82"/>
    <hyperlink r:id="rId72" ref="S83"/>
    <hyperlink r:id="rId73" ref="S84"/>
    <hyperlink r:id="rId74" ref="S85"/>
    <hyperlink r:id="rId75" ref="S86"/>
    <hyperlink r:id="rId76" ref="S87"/>
    <hyperlink r:id="rId77" ref="S88"/>
    <hyperlink r:id="rId78" ref="S89"/>
    <hyperlink r:id="rId79" ref="S90"/>
    <hyperlink r:id="rId80" ref="S91"/>
    <hyperlink r:id="rId81" ref="S93"/>
    <hyperlink r:id="rId82" ref="S94"/>
    <hyperlink r:id="rId83" ref="S95"/>
    <hyperlink r:id="rId84" ref="S96"/>
    <hyperlink r:id="rId85" ref="S97"/>
    <hyperlink r:id="rId86" ref="S98"/>
    <hyperlink r:id="rId87" ref="S100"/>
    <hyperlink r:id="rId88" ref="S101"/>
    <hyperlink r:id="rId89" ref="S102"/>
    <hyperlink r:id="rId90" ref="S103"/>
    <hyperlink r:id="rId91" ref="S104"/>
    <hyperlink r:id="rId92" ref="S105"/>
    <hyperlink r:id="rId93" ref="S106"/>
    <hyperlink r:id="rId94" ref="S107"/>
    <hyperlink r:id="rId95" ref="S108"/>
    <hyperlink r:id="rId96" ref="S109"/>
    <hyperlink r:id="rId97" ref="S111"/>
    <hyperlink r:id="rId98" ref="S112"/>
    <hyperlink r:id="rId99" ref="S113"/>
    <hyperlink r:id="rId100" ref="S114"/>
    <hyperlink r:id="rId101" ref="S115"/>
    <hyperlink r:id="rId102" ref="S116"/>
    <hyperlink r:id="rId103" ref="S117"/>
    <hyperlink r:id="rId104" ref="S118"/>
    <hyperlink r:id="rId105" ref="S119"/>
    <hyperlink r:id="rId106" ref="S121"/>
    <hyperlink r:id="rId107" ref="S122"/>
    <hyperlink r:id="rId108" ref="S123"/>
    <hyperlink r:id="rId109" ref="S124"/>
    <hyperlink r:id="rId110" ref="S125"/>
    <hyperlink r:id="rId111" ref="S126"/>
    <hyperlink r:id="rId112" ref="S127"/>
    <hyperlink r:id="rId113" ref="S131"/>
    <hyperlink r:id="rId114" ref="S132"/>
    <hyperlink r:id="rId115" ref="S133"/>
    <hyperlink r:id="rId116" ref="S134"/>
    <hyperlink r:id="rId117" ref="S135"/>
    <hyperlink r:id="rId118" ref="S136"/>
    <hyperlink r:id="rId119" ref="S137"/>
    <hyperlink r:id="rId120" ref="S138"/>
    <hyperlink r:id="rId121" ref="S139"/>
    <hyperlink r:id="rId122" ref="S140"/>
    <hyperlink r:id="rId123" ref="S142"/>
    <hyperlink r:id="rId124" ref="S143"/>
    <hyperlink r:id="rId125" ref="S144"/>
    <hyperlink r:id="rId126" ref="S145"/>
    <hyperlink r:id="rId127" ref="S146"/>
    <hyperlink r:id="rId128" ref="S147"/>
    <hyperlink r:id="rId129" ref="S151"/>
    <hyperlink r:id="rId130" ref="S152"/>
    <hyperlink r:id="rId131" ref="S153"/>
    <hyperlink r:id="rId132" ref="S154"/>
    <hyperlink r:id="rId133" ref="S155"/>
    <hyperlink r:id="rId134" ref="S156"/>
  </hyperlinks>
  <drawing r:id="rId135"/>
  <legacyDrawing r:id="rId136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5.0"/>
    <col customWidth="1" min="2" max="2" width="30.57"/>
    <col customWidth="1" min="3" max="3" width="7.0"/>
    <col customWidth="1" min="4" max="4" width="6.71"/>
    <col customWidth="1" min="5" max="5" width="6.57"/>
    <col customWidth="1" min="6" max="6" width="6.86"/>
    <col customWidth="1" min="7" max="7" width="14.14"/>
    <col customWidth="1" min="8" max="8" width="9.57"/>
    <col customWidth="1" min="9" max="9" width="15.71"/>
    <col customWidth="1" min="10" max="10" width="8.57"/>
    <col customWidth="1" min="11" max="11" width="9.57"/>
    <col customWidth="1" min="12" max="12" width="9.43"/>
    <col customWidth="1" min="13" max="13" width="11.29"/>
    <col customWidth="1" min="14" max="14" width="9.86"/>
    <col customWidth="1" min="15" max="15" width="9.71"/>
    <col customWidth="1" min="16" max="16" width="7.86"/>
    <col customWidth="1" min="17" max="17" width="8.57"/>
    <col customWidth="1" min="18" max="19" width="9.43"/>
    <col customWidth="1" min="20" max="20" width="12.0"/>
    <col customWidth="1" min="22" max="22" width="16.71"/>
    <col customWidth="1" min="23" max="23" width="25.14"/>
  </cols>
  <sheetData>
    <row r="1">
      <c r="A1" s="3"/>
      <c r="B1" s="3" t="s">
        <v>2895</v>
      </c>
      <c r="C1" s="2"/>
      <c r="D1" s="3"/>
      <c r="E1" s="3"/>
      <c r="F1" s="3"/>
      <c r="G1" s="3"/>
      <c r="H1" s="3"/>
      <c r="I1" s="3"/>
      <c r="J1" s="3"/>
      <c r="K1" s="3"/>
      <c r="L1" s="2"/>
      <c r="M1" s="2"/>
      <c r="N1" s="3"/>
      <c r="O1" s="3"/>
      <c r="P1" s="3"/>
      <c r="Q1" s="3"/>
      <c r="R1" s="3"/>
      <c r="S1" s="3"/>
      <c r="T1" s="3"/>
      <c r="U1" s="3"/>
      <c r="V1" s="8"/>
      <c r="W1" s="8"/>
      <c r="X1" s="3"/>
      <c r="Y1" s="3"/>
      <c r="Z1" s="9"/>
    </row>
    <row r="2">
      <c r="A2" s="1" t="s">
        <v>2896</v>
      </c>
      <c r="B2" s="2"/>
      <c r="C2" s="2" t="s">
        <v>4</v>
      </c>
      <c r="D2" s="3" t="s">
        <v>5</v>
      </c>
      <c r="E2" s="3" t="s">
        <v>486</v>
      </c>
      <c r="F2" s="3" t="s">
        <v>1072</v>
      </c>
      <c r="G2" s="3" t="s">
        <v>487</v>
      </c>
      <c r="H2" s="3" t="s">
        <v>490</v>
      </c>
      <c r="I2" s="3" t="s">
        <v>6</v>
      </c>
      <c r="J2" s="3" t="s">
        <v>7</v>
      </c>
      <c r="K2" s="3" t="s">
        <v>8</v>
      </c>
      <c r="L2" s="2" t="s">
        <v>9</v>
      </c>
      <c r="M2" s="3" t="s">
        <v>489</v>
      </c>
      <c r="N2" s="3" t="s">
        <v>10</v>
      </c>
      <c r="O2" s="3" t="s">
        <v>11</v>
      </c>
      <c r="P2" s="3" t="s">
        <v>12</v>
      </c>
      <c r="Q2" s="3" t="s">
        <v>2118</v>
      </c>
      <c r="R2" s="3" t="s">
        <v>2119</v>
      </c>
      <c r="S2" s="3" t="s">
        <v>2120</v>
      </c>
      <c r="T2" s="3" t="s">
        <v>2117</v>
      </c>
      <c r="U2" s="3" t="s">
        <v>2898</v>
      </c>
      <c r="V2" s="3" t="s">
        <v>2899</v>
      </c>
      <c r="W2" s="3" t="s">
        <v>2900</v>
      </c>
      <c r="X2" s="3"/>
      <c r="Y2" s="3"/>
      <c r="Z2" s="9"/>
    </row>
    <row r="3">
      <c r="A3" s="124"/>
      <c r="B3" s="125" t="s">
        <v>2901</v>
      </c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7" t="str">
        <f>HYPERLINK("https://docs.google.com/spreadsheets/d/1SApSC-QXlh4MmbYmG1iXc031DqM6WtJQoBM0cFHrGCc/edit#gid=1706013572","Pre-T5 BiS List")</f>
        <v>Pre-T5 BiS List</v>
      </c>
      <c r="S3" s="126"/>
      <c r="T3" s="127" t="str">
        <f>HYPERLINK("https://docs.google.com/spreadsheets/d/1olXAtAugoQ4-Vb_e-jEH7NNe6eJBS93gMl10BaBRzeo/edit?usp=sharing","(Felmyst) Pre-Bis List")</f>
        <v>(Felmyst) Pre-Bis List</v>
      </c>
      <c r="U3" s="126"/>
      <c r="V3" s="126"/>
      <c r="W3" s="126"/>
      <c r="X3" s="126"/>
      <c r="Y3" s="126"/>
      <c r="Z3" s="126"/>
    </row>
    <row r="4">
      <c r="A4" s="128" t="s">
        <v>2903</v>
      </c>
      <c r="B4" s="129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>
      <c r="A5" s="125" t="s">
        <v>2904</v>
      </c>
      <c r="B5" s="125"/>
      <c r="C5" s="125"/>
      <c r="D5" s="125">
        <v>1.1</v>
      </c>
      <c r="E5" s="125"/>
      <c r="F5" s="125"/>
      <c r="G5" s="125"/>
      <c r="H5" s="125"/>
      <c r="I5" s="125">
        <v>1.0</v>
      </c>
      <c r="J5" s="125">
        <v>0.5</v>
      </c>
      <c r="K5" s="125">
        <v>0.8</v>
      </c>
      <c r="L5" s="125">
        <v>1.2</v>
      </c>
      <c r="M5" s="125"/>
      <c r="N5" s="125"/>
      <c r="O5" s="125">
        <v>0.6</v>
      </c>
      <c r="P5" s="125">
        <v>12.0</v>
      </c>
      <c r="Q5" s="125"/>
      <c r="R5" s="125"/>
      <c r="S5" s="125"/>
      <c r="T5" s="125"/>
      <c r="U5" s="125"/>
      <c r="V5" s="126"/>
      <c r="W5" s="125" t="s">
        <v>2905</v>
      </c>
      <c r="X5" s="126"/>
      <c r="Y5" s="126"/>
      <c r="Z5" s="126"/>
    </row>
    <row r="6">
      <c r="A6" s="125" t="s">
        <v>2906</v>
      </c>
      <c r="B6" s="125"/>
      <c r="C6" s="125"/>
      <c r="D6" s="125">
        <v>0.2</v>
      </c>
      <c r="E6" s="125"/>
      <c r="F6" s="125"/>
      <c r="G6" s="125"/>
      <c r="H6" s="125"/>
      <c r="I6" s="125">
        <v>1.0</v>
      </c>
      <c r="J6" s="125">
        <v>0.5</v>
      </c>
      <c r="K6" s="125">
        <v>0.8</v>
      </c>
      <c r="L6" s="125">
        <v>1.2</v>
      </c>
      <c r="M6" s="125"/>
      <c r="N6" s="125"/>
      <c r="O6" s="125" t="s">
        <v>1417</v>
      </c>
      <c r="P6" s="125">
        <v>12.0</v>
      </c>
      <c r="Q6" s="125"/>
      <c r="R6" s="125"/>
      <c r="S6" s="125"/>
      <c r="T6" s="125"/>
      <c r="U6" s="125"/>
      <c r="V6" s="126"/>
      <c r="W6" s="125" t="s">
        <v>2905</v>
      </c>
      <c r="X6" s="126"/>
      <c r="Y6" s="126"/>
      <c r="Z6" s="126"/>
    </row>
    <row r="7">
      <c r="A7" s="125" t="s">
        <v>2907</v>
      </c>
      <c r="B7" s="125"/>
      <c r="C7" s="125"/>
      <c r="D7" s="125">
        <v>0.15</v>
      </c>
      <c r="E7" s="125"/>
      <c r="F7" s="125"/>
      <c r="G7" s="125"/>
      <c r="H7" s="125"/>
      <c r="I7" s="125">
        <v>1.0</v>
      </c>
      <c r="J7" s="125">
        <v>0.6</v>
      </c>
      <c r="K7" s="125">
        <v>0.8</v>
      </c>
      <c r="L7" s="125">
        <v>1.2</v>
      </c>
      <c r="M7" s="125"/>
      <c r="N7" s="125"/>
      <c r="O7" s="125" t="s">
        <v>1417</v>
      </c>
      <c r="P7" s="125">
        <v>12.0</v>
      </c>
      <c r="Q7" s="125"/>
      <c r="R7" s="125"/>
      <c r="S7" s="125"/>
      <c r="T7" s="125"/>
      <c r="U7" s="125"/>
      <c r="V7" s="126"/>
      <c r="W7" s="125" t="s">
        <v>2905</v>
      </c>
      <c r="X7" s="126"/>
      <c r="Y7" s="126"/>
      <c r="Z7" s="126"/>
    </row>
    <row r="8">
      <c r="A8" s="3" t="s">
        <v>2908</v>
      </c>
      <c r="B8" s="126"/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>
      <c r="A9" s="125" t="s">
        <v>2909</v>
      </c>
      <c r="B9" s="125"/>
      <c r="C9" s="125">
        <v>0.05</v>
      </c>
      <c r="D9" s="125">
        <v>0.4</v>
      </c>
      <c r="E9" s="125">
        <v>0.0</v>
      </c>
      <c r="F9" s="125">
        <v>0.0</v>
      </c>
      <c r="G9" s="125">
        <v>0.0</v>
      </c>
      <c r="H9" s="125">
        <v>0.0</v>
      </c>
      <c r="I9" s="125">
        <v>1.0</v>
      </c>
      <c r="J9" s="125">
        <v>0.39</v>
      </c>
      <c r="K9" s="125">
        <v>0.78</v>
      </c>
      <c r="L9" s="125">
        <v>1.2</v>
      </c>
      <c r="M9" s="125">
        <v>0.0</v>
      </c>
      <c r="N9" s="125">
        <v>1.0</v>
      </c>
      <c r="O9" s="125">
        <v>0.1</v>
      </c>
      <c r="P9" s="125">
        <v>16.0</v>
      </c>
      <c r="Q9" s="130"/>
      <c r="R9" s="125"/>
      <c r="S9" s="125"/>
      <c r="T9" s="125"/>
      <c r="U9" s="125"/>
      <c r="V9" s="125"/>
      <c r="W9" s="131" t="s">
        <v>2910</v>
      </c>
      <c r="X9" s="126"/>
      <c r="Y9" s="126"/>
      <c r="Z9" s="126"/>
      <c r="AA9" s="11"/>
    </row>
    <row r="10">
      <c r="A10" s="125" t="s">
        <v>2912</v>
      </c>
      <c r="B10" s="125"/>
      <c r="C10" s="125">
        <v>0.05</v>
      </c>
      <c r="D10" s="125">
        <v>0.4</v>
      </c>
      <c r="E10" s="125">
        <v>0.0</v>
      </c>
      <c r="F10" s="125">
        <v>0.0</v>
      </c>
      <c r="G10" s="125">
        <v>0.0</v>
      </c>
      <c r="H10" s="125">
        <v>0.0</v>
      </c>
      <c r="I10" s="125">
        <v>1.0</v>
      </c>
      <c r="J10" s="125">
        <v>0.66</v>
      </c>
      <c r="K10" s="125">
        <v>0.7</v>
      </c>
      <c r="L10" s="125">
        <v>1.2</v>
      </c>
      <c r="M10" s="125">
        <v>0.0</v>
      </c>
      <c r="N10" s="125">
        <v>1.0</v>
      </c>
      <c r="O10" s="125">
        <v>0.5</v>
      </c>
      <c r="P10" s="125">
        <v>16.0</v>
      </c>
      <c r="Q10" s="130"/>
      <c r="R10" s="125"/>
      <c r="S10" s="125"/>
      <c r="T10" s="125"/>
      <c r="U10" s="125"/>
      <c r="V10" s="126"/>
      <c r="W10" s="131" t="s">
        <v>2910</v>
      </c>
      <c r="X10" s="126"/>
      <c r="Y10" s="126"/>
      <c r="Z10" s="126"/>
      <c r="AA10" s="11"/>
    </row>
    <row r="11">
      <c r="A11" s="132" t="s">
        <v>2913</v>
      </c>
      <c r="B11" s="125"/>
      <c r="C11" s="125">
        <v>0.05</v>
      </c>
      <c r="D11" s="125">
        <v>0.34</v>
      </c>
      <c r="E11" s="125">
        <v>0.0</v>
      </c>
      <c r="F11" s="125">
        <v>0.0</v>
      </c>
      <c r="G11" s="125">
        <v>0.0</v>
      </c>
      <c r="H11" s="125">
        <v>0.0</v>
      </c>
      <c r="I11" s="125">
        <v>1.0</v>
      </c>
      <c r="J11" s="125">
        <v>0.87</v>
      </c>
      <c r="K11" s="125">
        <v>1.15</v>
      </c>
      <c r="L11" s="125">
        <v>1.6</v>
      </c>
      <c r="M11" s="125">
        <v>0.0</v>
      </c>
      <c r="N11" s="125">
        <v>0.65</v>
      </c>
      <c r="O11" s="125">
        <v>0.25</v>
      </c>
      <c r="P11" s="125">
        <v>16.0</v>
      </c>
      <c r="Q11" s="130"/>
      <c r="R11" s="125"/>
      <c r="S11" s="125"/>
      <c r="T11" s="125"/>
      <c r="U11" s="125"/>
      <c r="V11" s="125"/>
      <c r="W11" s="131" t="s">
        <v>2910</v>
      </c>
      <c r="X11" s="126"/>
      <c r="Y11" s="126"/>
      <c r="Z11" s="126"/>
      <c r="AA11" s="11"/>
    </row>
    <row r="12">
      <c r="A12" s="3" t="s">
        <v>2914</v>
      </c>
      <c r="B12" s="126"/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>
      <c r="A13" s="132" t="s">
        <v>2915</v>
      </c>
      <c r="B13" s="125"/>
      <c r="C13" s="125">
        <v>0.05</v>
      </c>
      <c r="D13" s="125">
        <v>0.0</v>
      </c>
      <c r="E13" s="125">
        <v>0.69</v>
      </c>
      <c r="F13" s="125">
        <v>1.0</v>
      </c>
      <c r="G13" s="125">
        <v>0.45</v>
      </c>
      <c r="H13" s="125">
        <v>1.1</v>
      </c>
      <c r="I13" s="125">
        <v>0.0</v>
      </c>
      <c r="J13" s="125">
        <v>0.85</v>
      </c>
      <c r="K13" s="125">
        <v>0.57</v>
      </c>
      <c r="L13" s="125">
        <v>1.0</v>
      </c>
      <c r="M13" s="125">
        <v>1.0</v>
      </c>
      <c r="N13" s="125">
        <v>0.0</v>
      </c>
      <c r="O13" s="125">
        <v>0.0</v>
      </c>
      <c r="P13" s="125">
        <v>16.0</v>
      </c>
      <c r="Q13" s="125"/>
      <c r="R13" s="125"/>
      <c r="S13" s="125"/>
      <c r="T13" s="125"/>
      <c r="U13" s="125"/>
      <c r="V13" s="126"/>
      <c r="W13" s="131" t="s">
        <v>2910</v>
      </c>
      <c r="X13" s="126"/>
      <c r="Y13" s="126"/>
      <c r="Z13" s="126"/>
    </row>
    <row r="14">
      <c r="A14" s="125" t="s">
        <v>2916</v>
      </c>
      <c r="B14" s="125"/>
      <c r="C14" s="125">
        <v>0.05</v>
      </c>
      <c r="D14" s="125">
        <v>0.0</v>
      </c>
      <c r="E14" s="125">
        <v>0.57</v>
      </c>
      <c r="F14" s="125">
        <v>1.0</v>
      </c>
      <c r="G14" s="125">
        <v>0.47</v>
      </c>
      <c r="H14" s="125">
        <v>0.47</v>
      </c>
      <c r="I14" s="125">
        <v>0.0</v>
      </c>
      <c r="J14" s="125">
        <v>0.7</v>
      </c>
      <c r="K14" s="125">
        <v>0.41</v>
      </c>
      <c r="L14" s="125">
        <v>0.57</v>
      </c>
      <c r="M14" s="125">
        <v>0.57</v>
      </c>
      <c r="N14" s="125">
        <v>0.0</v>
      </c>
      <c r="O14" s="125">
        <v>0.0</v>
      </c>
      <c r="P14" s="125">
        <v>16.0</v>
      </c>
      <c r="Q14" s="125"/>
      <c r="R14" s="125"/>
      <c r="S14" s="125"/>
      <c r="T14" s="125"/>
      <c r="U14" s="125"/>
      <c r="V14" s="126"/>
      <c r="W14" s="131" t="s">
        <v>2910</v>
      </c>
      <c r="X14" s="126"/>
      <c r="Y14" s="126"/>
      <c r="Z14" s="126"/>
      <c r="AA14" s="11"/>
    </row>
    <row r="15">
      <c r="A15" s="125" t="s">
        <v>2917</v>
      </c>
      <c r="B15" s="125"/>
      <c r="C15" s="125">
        <v>1.0</v>
      </c>
      <c r="D15" s="125">
        <v>0.0</v>
      </c>
      <c r="E15" s="125">
        <v>0.59</v>
      </c>
      <c r="F15" s="125">
        <v>0.33</v>
      </c>
      <c r="G15" s="125">
        <v>0.06</v>
      </c>
      <c r="H15" s="125">
        <v>0.19</v>
      </c>
      <c r="I15" s="125">
        <v>0.0</v>
      </c>
      <c r="J15" s="125">
        <v>0.28</v>
      </c>
      <c r="K15" s="125">
        <v>0.21</v>
      </c>
      <c r="L15" s="125">
        <v>0.67</v>
      </c>
      <c r="M15" s="125">
        <v>0.67</v>
      </c>
      <c r="N15" s="125">
        <v>0.0</v>
      </c>
      <c r="O15" s="125">
        <v>0.0</v>
      </c>
      <c r="P15" s="125">
        <v>18.0</v>
      </c>
      <c r="Q15" s="125">
        <v>0.2</v>
      </c>
      <c r="R15" s="125">
        <v>0.7</v>
      </c>
      <c r="S15" s="125">
        <v>0.58</v>
      </c>
      <c r="T15" s="125">
        <v>0.81</v>
      </c>
      <c r="U15" s="125">
        <v>0.59</v>
      </c>
      <c r="V15" s="125">
        <v>0.35</v>
      </c>
      <c r="W15" s="131" t="s">
        <v>2910</v>
      </c>
      <c r="X15" s="126"/>
      <c r="Y15" s="126"/>
      <c r="Z15" s="126"/>
    </row>
    <row r="16">
      <c r="A16" s="3" t="s">
        <v>2918</v>
      </c>
      <c r="B16" s="126"/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>
      <c r="A17" s="125" t="s">
        <v>2919</v>
      </c>
      <c r="B17" s="125"/>
      <c r="C17" s="125">
        <v>0.05</v>
      </c>
      <c r="D17" s="125">
        <v>1.0</v>
      </c>
      <c r="E17" s="125">
        <v>0.0</v>
      </c>
      <c r="F17" s="125">
        <v>0.0</v>
      </c>
      <c r="G17" s="125">
        <v>0.0</v>
      </c>
      <c r="H17" s="125">
        <v>0.0</v>
      </c>
      <c r="I17" s="125">
        <v>0.72</v>
      </c>
      <c r="J17" s="125">
        <v>0.32</v>
      </c>
      <c r="K17" s="125">
        <v>0.57</v>
      </c>
      <c r="L17" s="125">
        <v>0.0</v>
      </c>
      <c r="M17" s="125">
        <v>0.0</v>
      </c>
      <c r="N17" s="125">
        <v>1.19</v>
      </c>
      <c r="O17" s="125">
        <v>0.48</v>
      </c>
      <c r="P17" s="125">
        <v>16.0</v>
      </c>
      <c r="Q17" s="130"/>
      <c r="R17" s="125"/>
      <c r="S17" s="125"/>
      <c r="T17" s="125"/>
      <c r="U17" s="125"/>
      <c r="V17" s="126"/>
      <c r="W17" s="131" t="s">
        <v>2910</v>
      </c>
      <c r="X17" s="126"/>
      <c r="Y17" s="126"/>
      <c r="Z17" s="126"/>
      <c r="AA17" s="11"/>
    </row>
    <row r="18">
      <c r="A18" s="132" t="s">
        <v>2920</v>
      </c>
      <c r="B18" s="132"/>
      <c r="C18" s="125">
        <v>0.05</v>
      </c>
      <c r="D18" s="125">
        <v>1.0</v>
      </c>
      <c r="E18" s="125">
        <v>0.0</v>
      </c>
      <c r="F18" s="125">
        <v>0.0</v>
      </c>
      <c r="G18" s="125">
        <v>0.0</v>
      </c>
      <c r="H18" s="125">
        <v>0.0</v>
      </c>
      <c r="I18" s="125">
        <v>0.81</v>
      </c>
      <c r="J18" s="125">
        <v>0.24</v>
      </c>
      <c r="K18" s="125">
        <v>0.6</v>
      </c>
      <c r="L18" s="125">
        <v>0.0</v>
      </c>
      <c r="M18" s="125">
        <v>0.0</v>
      </c>
      <c r="N18" s="125">
        <v>1.35</v>
      </c>
      <c r="O18" s="125">
        <v>0.73</v>
      </c>
      <c r="P18" s="125">
        <v>16.0</v>
      </c>
      <c r="Q18" s="125"/>
      <c r="R18" s="125"/>
      <c r="S18" s="125"/>
      <c r="T18" s="125"/>
      <c r="U18" s="125"/>
      <c r="V18" s="126"/>
      <c r="W18" s="131" t="s">
        <v>2910</v>
      </c>
      <c r="X18" s="126"/>
      <c r="Y18" s="126"/>
      <c r="Z18" s="126"/>
      <c r="AA18" s="29"/>
      <c r="AB18" s="29"/>
    </row>
    <row r="19">
      <c r="A19" s="125" t="s">
        <v>2921</v>
      </c>
      <c r="B19" s="132"/>
      <c r="C19" s="125"/>
      <c r="D19" s="125">
        <v>0.05</v>
      </c>
      <c r="E19" s="125"/>
      <c r="F19" s="125"/>
      <c r="G19" s="125"/>
      <c r="H19" s="125"/>
      <c r="I19" s="125">
        <v>1.0</v>
      </c>
      <c r="J19" s="125">
        <v>0.1629</v>
      </c>
      <c r="K19" s="125">
        <v>0.535</v>
      </c>
      <c r="L19" s="125">
        <v>0.7692</v>
      </c>
      <c r="M19" s="125"/>
      <c r="N19" s="125"/>
      <c r="O19" s="125">
        <v>0.11</v>
      </c>
      <c r="P19" s="125">
        <v>30.9</v>
      </c>
      <c r="Q19" s="130"/>
      <c r="R19" s="125"/>
      <c r="S19" s="125"/>
      <c r="T19" s="125"/>
      <c r="U19" s="125"/>
      <c r="V19" s="125"/>
      <c r="W19" s="125" t="s">
        <v>2922</v>
      </c>
      <c r="X19" s="126"/>
      <c r="Y19" s="126"/>
      <c r="Z19" s="126"/>
      <c r="AA19" s="11"/>
    </row>
    <row r="20">
      <c r="A20" s="3" t="s">
        <v>2923</v>
      </c>
      <c r="B20" s="126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30"/>
      <c r="R20" s="126"/>
      <c r="S20" s="126"/>
      <c r="T20" s="126"/>
      <c r="U20" s="126"/>
      <c r="V20" s="126"/>
      <c r="W20" s="126"/>
      <c r="X20" s="126"/>
      <c r="Y20" s="126"/>
      <c r="Z20" s="126"/>
    </row>
    <row r="21">
      <c r="A21" s="125" t="s">
        <v>2920</v>
      </c>
      <c r="B21" s="125"/>
      <c r="C21" s="125">
        <v>0.05</v>
      </c>
      <c r="D21" s="125">
        <v>1.0</v>
      </c>
      <c r="E21" s="125">
        <v>0.05</v>
      </c>
      <c r="F21" s="125">
        <v>0.0</v>
      </c>
      <c r="G21" s="125">
        <v>0.0</v>
      </c>
      <c r="H21" s="125">
        <v>0.0</v>
      </c>
      <c r="I21" s="125">
        <v>0.54</v>
      </c>
      <c r="J21" s="125">
        <v>0.46</v>
      </c>
      <c r="K21" s="125">
        <v>0.39</v>
      </c>
      <c r="L21" s="125">
        <v>0.0</v>
      </c>
      <c r="M21" s="125">
        <v>0.0</v>
      </c>
      <c r="N21" s="125">
        <v>1.24</v>
      </c>
      <c r="O21" s="125">
        <v>0.28</v>
      </c>
      <c r="P21" s="125">
        <v>33.7</v>
      </c>
      <c r="Q21" s="133"/>
      <c r="R21" s="125"/>
      <c r="S21" s="125"/>
      <c r="T21" s="125"/>
      <c r="U21" s="125"/>
      <c r="V21" s="126"/>
      <c r="W21" s="131" t="s">
        <v>2910</v>
      </c>
      <c r="X21" s="126"/>
      <c r="Y21" s="126"/>
      <c r="Z21" s="126"/>
    </row>
    <row r="22">
      <c r="A22" s="125" t="s">
        <v>2917</v>
      </c>
      <c r="B22" s="125"/>
      <c r="C22" s="125">
        <v>1.0</v>
      </c>
      <c r="D22" s="125">
        <v>0.5</v>
      </c>
      <c r="E22" s="125">
        <v>0.6</v>
      </c>
      <c r="F22" s="125">
        <v>0.2</v>
      </c>
      <c r="G22" s="125">
        <v>0.06</v>
      </c>
      <c r="H22" s="125">
        <v>0.09</v>
      </c>
      <c r="I22" s="125">
        <v>0.44</v>
      </c>
      <c r="J22" s="125">
        <v>0.15</v>
      </c>
      <c r="K22" s="125">
        <v>0.5</v>
      </c>
      <c r="L22" s="125">
        <v>0.16</v>
      </c>
      <c r="M22" s="125">
        <v>0.27</v>
      </c>
      <c r="N22" s="125">
        <v>1.0</v>
      </c>
      <c r="O22" s="125">
        <v>0.05</v>
      </c>
      <c r="P22" s="125">
        <v>18.0</v>
      </c>
      <c r="Q22" s="125">
        <v>0.02</v>
      </c>
      <c r="R22" s="125">
        <v>0.7</v>
      </c>
      <c r="S22" s="125">
        <v>0.6</v>
      </c>
      <c r="T22" s="125">
        <v>0.7</v>
      </c>
      <c r="U22" s="125">
        <v>0.15</v>
      </c>
      <c r="V22" s="125">
        <v>0.6</v>
      </c>
      <c r="W22" s="131" t="s">
        <v>2910</v>
      </c>
      <c r="X22" s="126"/>
      <c r="Y22" s="126"/>
      <c r="Z22" s="126"/>
    </row>
    <row r="23">
      <c r="A23" s="125" t="s">
        <v>2926</v>
      </c>
      <c r="B23" s="134"/>
      <c r="C23" s="125">
        <v>0.05</v>
      </c>
      <c r="D23" s="125">
        <v>0.34</v>
      </c>
      <c r="E23" s="125">
        <v>0.64</v>
      </c>
      <c r="F23" s="125">
        <v>1.0</v>
      </c>
      <c r="G23" s="125">
        <v>0.41</v>
      </c>
      <c r="H23" s="125">
        <v>0.09</v>
      </c>
      <c r="I23" s="125">
        <v>0.33</v>
      </c>
      <c r="J23" s="125">
        <v>0.66</v>
      </c>
      <c r="K23" s="125">
        <v>0.25</v>
      </c>
      <c r="L23" s="125">
        <v>0.84</v>
      </c>
      <c r="M23" s="125">
        <v>0.87</v>
      </c>
      <c r="N23" s="125">
        <v>1.0</v>
      </c>
      <c r="O23" s="125">
        <v>0.05</v>
      </c>
      <c r="P23" s="125">
        <v>16.0</v>
      </c>
      <c r="Q23" s="125">
        <v>0.2</v>
      </c>
      <c r="R23" s="125"/>
      <c r="S23" s="125"/>
      <c r="T23" s="125"/>
      <c r="U23" s="125"/>
      <c r="V23" s="126"/>
      <c r="W23" s="131" t="s">
        <v>2910</v>
      </c>
      <c r="X23" s="126"/>
      <c r="Y23" s="126"/>
      <c r="Z23" s="126"/>
    </row>
    <row r="24">
      <c r="A24" s="3" t="s">
        <v>2927</v>
      </c>
      <c r="B24" s="126"/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>
      <c r="A25" s="125" t="s">
        <v>2928</v>
      </c>
      <c r="B25" s="125"/>
      <c r="C25" s="125">
        <v>0.05</v>
      </c>
      <c r="D25" s="125">
        <v>0.31</v>
      </c>
      <c r="E25" s="125">
        <v>0.0</v>
      </c>
      <c r="F25" s="125">
        <v>0.0</v>
      </c>
      <c r="G25" s="125">
        <v>0.0</v>
      </c>
      <c r="H25" s="125">
        <v>0.0</v>
      </c>
      <c r="I25" s="125">
        <v>1.0</v>
      </c>
      <c r="J25" s="125">
        <v>1.05</v>
      </c>
      <c r="K25" s="125">
        <v>0.9</v>
      </c>
      <c r="L25" s="125">
        <v>0.9</v>
      </c>
      <c r="M25" s="125">
        <v>0.0</v>
      </c>
      <c r="N25" s="125">
        <v>1.14</v>
      </c>
      <c r="O25" s="125">
        <v>0.09</v>
      </c>
      <c r="P25" s="125">
        <v>47.8</v>
      </c>
      <c r="Q25" s="130"/>
      <c r="R25" s="133"/>
      <c r="S25" s="133"/>
      <c r="T25" s="133"/>
      <c r="U25" s="133"/>
      <c r="V25" s="125"/>
      <c r="W25" s="131" t="s">
        <v>2910</v>
      </c>
      <c r="X25" s="126"/>
      <c r="Y25" s="126"/>
      <c r="Z25" s="126"/>
      <c r="AA25" s="11"/>
    </row>
    <row r="26">
      <c r="A26" s="125" t="s">
        <v>2929</v>
      </c>
      <c r="B26" s="125"/>
      <c r="C26" s="125"/>
      <c r="D26" s="125"/>
      <c r="E26" s="125">
        <v>1.74</v>
      </c>
      <c r="F26" s="125">
        <v>2.0</v>
      </c>
      <c r="G26" s="125">
        <v>1.0</v>
      </c>
      <c r="H26" s="125">
        <v>0.22</v>
      </c>
      <c r="I26" s="125"/>
      <c r="J26" s="125">
        <v>1.97</v>
      </c>
      <c r="K26" s="125">
        <v>1.28</v>
      </c>
      <c r="L26" s="125">
        <v>1.34</v>
      </c>
      <c r="M26" s="125">
        <v>3.0</v>
      </c>
      <c r="N26" s="125"/>
      <c r="O26" s="125"/>
      <c r="P26" s="125">
        <v>20.88</v>
      </c>
      <c r="Q26" s="130"/>
      <c r="R26" s="125"/>
      <c r="S26" s="125"/>
      <c r="T26" s="125"/>
      <c r="U26" s="125"/>
      <c r="V26" s="125"/>
      <c r="W26" s="125" t="s">
        <v>2930</v>
      </c>
      <c r="X26" s="126"/>
      <c r="Y26" s="126"/>
      <c r="Z26" s="126"/>
      <c r="AA26" s="11"/>
    </row>
    <row r="27">
      <c r="A27" s="125" t="s">
        <v>2931</v>
      </c>
      <c r="B27" s="125"/>
      <c r="C27" s="125">
        <v>0.05</v>
      </c>
      <c r="D27" s="125">
        <v>1.0</v>
      </c>
      <c r="E27" s="125">
        <v>0.0</v>
      </c>
      <c r="F27" s="125">
        <v>0.0</v>
      </c>
      <c r="G27" s="125">
        <v>0.0</v>
      </c>
      <c r="H27" s="125">
        <v>0.0</v>
      </c>
      <c r="I27" s="125">
        <v>1.0</v>
      </c>
      <c r="J27" s="125">
        <v>0.25</v>
      </c>
      <c r="K27" s="125">
        <v>0.74</v>
      </c>
      <c r="L27" s="125">
        <v>0.0</v>
      </c>
      <c r="M27" s="125">
        <v>0.0</v>
      </c>
      <c r="N27" s="125">
        <v>4.5</v>
      </c>
      <c r="O27" s="125">
        <v>0.32</v>
      </c>
      <c r="P27" s="125">
        <v>90.8</v>
      </c>
      <c r="Q27" s="130"/>
      <c r="R27" s="125"/>
      <c r="S27" s="125"/>
      <c r="T27" s="125"/>
      <c r="U27" s="125"/>
      <c r="V27" s="125"/>
      <c r="W27" s="135" t="s">
        <v>2933</v>
      </c>
      <c r="X27" s="126"/>
      <c r="Y27" s="126"/>
      <c r="Z27" s="126"/>
      <c r="AA27" s="11"/>
    </row>
    <row r="28">
      <c r="A28" s="3" t="s">
        <v>2934</v>
      </c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>
      <c r="A29" s="125" t="s">
        <v>2935</v>
      </c>
      <c r="B29" s="132"/>
      <c r="C29" s="125">
        <v>0.05</v>
      </c>
      <c r="D29" s="125">
        <v>0.38</v>
      </c>
      <c r="E29" s="125">
        <v>0.0</v>
      </c>
      <c r="F29" s="125">
        <v>0.0</v>
      </c>
      <c r="G29" s="125">
        <v>0.0</v>
      </c>
      <c r="H29" s="125">
        <v>0.0</v>
      </c>
      <c r="I29" s="125">
        <v>1.0</v>
      </c>
      <c r="J29" s="125">
        <v>0.6</v>
      </c>
      <c r="K29" s="125">
        <v>0.8</v>
      </c>
      <c r="L29" s="125">
        <v>1.2</v>
      </c>
      <c r="M29" s="125">
        <v>0.0</v>
      </c>
      <c r="N29" s="125">
        <v>0.58</v>
      </c>
      <c r="O29" s="125">
        <v>0.34</v>
      </c>
      <c r="P29" s="125">
        <v>34.2</v>
      </c>
      <c r="Q29" s="125"/>
      <c r="R29" s="125"/>
      <c r="S29" s="125"/>
      <c r="T29" s="125"/>
      <c r="U29" s="125"/>
      <c r="V29" s="125"/>
      <c r="W29" s="125" t="s">
        <v>2937</v>
      </c>
      <c r="X29" s="126"/>
      <c r="Y29" s="126"/>
      <c r="Z29" s="126"/>
      <c r="AA29" s="29"/>
      <c r="AB29" s="29"/>
    </row>
    <row r="30">
      <c r="A30" s="132" t="s">
        <v>2938</v>
      </c>
      <c r="B30" s="125" t="s">
        <v>2939</v>
      </c>
      <c r="C30" s="125">
        <v>1.0</v>
      </c>
      <c r="D30" s="125">
        <v>0.1</v>
      </c>
      <c r="E30" s="125">
        <v>0.48</v>
      </c>
      <c r="F30" s="125">
        <v>0.2</v>
      </c>
      <c r="G30" s="125">
        <v>0.34</v>
      </c>
      <c r="H30" s="125">
        <v>0.2</v>
      </c>
      <c r="I30" s="125">
        <v>0.025</v>
      </c>
      <c r="J30" s="125">
        <v>0.15</v>
      </c>
      <c r="K30" s="125">
        <v>0.31</v>
      </c>
      <c r="L30" s="125">
        <v>0.16</v>
      </c>
      <c r="M30" s="125">
        <v>0.18</v>
      </c>
      <c r="N30" s="125">
        <v>0.3</v>
      </c>
      <c r="O30" s="125">
        <v>0.05</v>
      </c>
      <c r="P30" s="125">
        <v>16.0</v>
      </c>
      <c r="Q30" s="125">
        <v>0.2</v>
      </c>
      <c r="R30" s="125">
        <v>0.38</v>
      </c>
      <c r="S30" s="125">
        <v>0.0</v>
      </c>
      <c r="T30" s="125">
        <v>0.26</v>
      </c>
      <c r="U30" s="125">
        <v>0.0</v>
      </c>
      <c r="V30" s="125">
        <v>0.0</v>
      </c>
      <c r="W30" s="131" t="s">
        <v>2910</v>
      </c>
      <c r="X30" s="126"/>
      <c r="Y30" s="126"/>
      <c r="Z30" s="126"/>
      <c r="AA30" s="11"/>
    </row>
    <row r="31">
      <c r="A31" s="132"/>
      <c r="B31" s="125" t="s">
        <v>944</v>
      </c>
      <c r="C31" s="125">
        <v>0.05</v>
      </c>
      <c r="D31" s="125">
        <v>0.1</v>
      </c>
      <c r="E31" s="125">
        <v>1.0</v>
      </c>
      <c r="F31" s="125">
        <v>1.48</v>
      </c>
      <c r="G31" s="125">
        <v>0.59</v>
      </c>
      <c r="H31" s="125">
        <v>0.4</v>
      </c>
      <c r="I31" s="125">
        <v>0.0</v>
      </c>
      <c r="J31" s="125">
        <v>0.59</v>
      </c>
      <c r="K31" s="125">
        <v>0.43</v>
      </c>
      <c r="L31" s="125">
        <v>0.61</v>
      </c>
      <c r="M31" s="125">
        <v>0.61</v>
      </c>
      <c r="N31" s="125">
        <v>0.3</v>
      </c>
      <c r="O31" s="125">
        <v>0.05</v>
      </c>
      <c r="P31" s="125">
        <v>16.0</v>
      </c>
      <c r="Q31" s="125"/>
      <c r="R31" s="125"/>
      <c r="S31" s="125"/>
      <c r="T31" s="125"/>
      <c r="U31" s="125"/>
      <c r="V31" s="125"/>
      <c r="W31" s="131" t="s">
        <v>2910</v>
      </c>
      <c r="X31" s="126"/>
      <c r="Y31" s="126"/>
      <c r="Z31" s="126"/>
      <c r="AA31" s="11"/>
    </row>
    <row r="32">
      <c r="A32" s="125" t="s">
        <v>2931</v>
      </c>
      <c r="B32" s="125"/>
      <c r="C32" s="125">
        <v>0.05</v>
      </c>
      <c r="D32" s="125">
        <v>1.0</v>
      </c>
      <c r="E32" s="125">
        <v>0.005</v>
      </c>
      <c r="F32" s="125">
        <v>0.0</v>
      </c>
      <c r="G32" s="125">
        <v>0.0</v>
      </c>
      <c r="H32" s="125">
        <v>0.0</v>
      </c>
      <c r="I32" s="125">
        <v>1.21</v>
      </c>
      <c r="J32" s="125">
        <v>0.35</v>
      </c>
      <c r="K32" s="125">
        <v>0.49</v>
      </c>
      <c r="L32" s="125">
        <v>0.0</v>
      </c>
      <c r="M32" s="125">
        <v>0.0</v>
      </c>
      <c r="N32" s="125">
        <v>1.7</v>
      </c>
      <c r="O32" s="125">
        <v>0.87</v>
      </c>
      <c r="P32" s="125">
        <v>16.0</v>
      </c>
      <c r="Q32" s="125"/>
      <c r="R32" s="125"/>
      <c r="S32" s="125"/>
      <c r="T32" s="125"/>
      <c r="U32" s="125"/>
      <c r="V32" s="126"/>
      <c r="W32" s="131" t="s">
        <v>2910</v>
      </c>
      <c r="X32" s="126"/>
      <c r="Y32" s="126"/>
      <c r="Z32" s="126"/>
    </row>
    <row r="33">
      <c r="A33" s="44" t="s">
        <v>2942</v>
      </c>
      <c r="B33" s="125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6"/>
      <c r="W33" s="126"/>
      <c r="X33" s="126"/>
      <c r="Y33" s="126"/>
      <c r="Z33" s="126"/>
    </row>
    <row r="34">
      <c r="A34" s="125" t="s">
        <v>2943</v>
      </c>
      <c r="B34" s="125"/>
      <c r="C34" s="125"/>
      <c r="D34" s="125"/>
      <c r="E34" s="125">
        <v>2.09</v>
      </c>
      <c r="F34" s="125">
        <v>1.1</v>
      </c>
      <c r="G34" s="125">
        <v>1.0</v>
      </c>
      <c r="H34" s="125">
        <v>0.28</v>
      </c>
      <c r="I34" s="125"/>
      <c r="J34" s="125">
        <v>1.63</v>
      </c>
      <c r="K34" s="125">
        <v>1.71</v>
      </c>
      <c r="L34" s="125">
        <v>1.83</v>
      </c>
      <c r="M34" s="125">
        <v>2.15</v>
      </c>
      <c r="N34" s="125"/>
      <c r="O34" s="125"/>
      <c r="P34" s="125">
        <v>96.73</v>
      </c>
      <c r="Q34" s="125"/>
      <c r="R34" s="125"/>
      <c r="S34" s="125"/>
      <c r="T34" s="125"/>
      <c r="U34" s="125"/>
      <c r="V34" s="126"/>
      <c r="W34" s="125" t="s">
        <v>2944</v>
      </c>
      <c r="X34" s="126"/>
      <c r="Y34" s="126"/>
      <c r="Z34" s="126"/>
    </row>
    <row r="35">
      <c r="A35" s="132" t="s">
        <v>2945</v>
      </c>
      <c r="B35" s="125" t="s">
        <v>2946</v>
      </c>
      <c r="C35" s="125"/>
      <c r="D35" s="125"/>
      <c r="E35" s="125">
        <v>2.16</v>
      </c>
      <c r="F35" s="125">
        <v>1.1</v>
      </c>
      <c r="G35" s="125">
        <v>1.0</v>
      </c>
      <c r="H35" s="125">
        <v>0.29</v>
      </c>
      <c r="I35" s="125"/>
      <c r="J35" s="125">
        <v>1.67</v>
      </c>
      <c r="K35" s="125">
        <v>2.13</v>
      </c>
      <c r="L35" s="125">
        <v>2.26</v>
      </c>
      <c r="M35" s="125">
        <v>2.48</v>
      </c>
      <c r="N35" s="125"/>
      <c r="O35" s="125"/>
      <c r="P35" s="125">
        <v>64.27</v>
      </c>
      <c r="Q35" s="125"/>
      <c r="R35" s="125"/>
      <c r="S35" s="125"/>
      <c r="T35" s="125"/>
      <c r="U35" s="125"/>
      <c r="V35" s="126"/>
      <c r="W35" s="125" t="s">
        <v>2944</v>
      </c>
      <c r="X35" s="126"/>
      <c r="Y35" s="126"/>
      <c r="Z35" s="126"/>
    </row>
    <row r="36">
      <c r="A36" s="132"/>
      <c r="B36" s="125" t="s">
        <v>2947</v>
      </c>
      <c r="C36" s="125"/>
      <c r="D36" s="125"/>
      <c r="E36" s="125">
        <v>2.13</v>
      </c>
      <c r="F36" s="125">
        <v>1.1</v>
      </c>
      <c r="G36" s="125">
        <v>1.0</v>
      </c>
      <c r="H36" s="125">
        <v>0.29</v>
      </c>
      <c r="I36" s="125"/>
      <c r="J36" s="125">
        <v>1.62</v>
      </c>
      <c r="K36" s="125">
        <v>2.12</v>
      </c>
      <c r="L36" s="125">
        <v>2.13</v>
      </c>
      <c r="M36" s="125">
        <v>2.35</v>
      </c>
      <c r="N36" s="125"/>
      <c r="O36" s="125"/>
      <c r="P36" s="125">
        <v>69.71</v>
      </c>
      <c r="Q36" s="125"/>
      <c r="R36" s="125"/>
      <c r="S36" s="125"/>
      <c r="T36" s="125"/>
      <c r="U36" s="125"/>
      <c r="V36" s="126"/>
      <c r="W36" s="125" t="s">
        <v>2944</v>
      </c>
      <c r="X36" s="126"/>
      <c r="Y36" s="126"/>
      <c r="Z36" s="126"/>
    </row>
    <row r="37">
      <c r="A37" s="132"/>
      <c r="B37" s="125" t="s">
        <v>2948</v>
      </c>
      <c r="C37" s="125"/>
      <c r="D37" s="125"/>
      <c r="E37" s="125">
        <v>2.12</v>
      </c>
      <c r="F37" s="125">
        <v>1.1</v>
      </c>
      <c r="G37" s="125">
        <v>1.0</v>
      </c>
      <c r="H37" s="125">
        <v>0.29</v>
      </c>
      <c r="I37" s="125"/>
      <c r="J37" s="125">
        <v>1.61</v>
      </c>
      <c r="K37" s="125">
        <v>2.12</v>
      </c>
      <c r="L37" s="125">
        <v>2.03</v>
      </c>
      <c r="M37" s="125">
        <v>2.26</v>
      </c>
      <c r="N37" s="125"/>
      <c r="O37" s="125"/>
      <c r="P37" s="125">
        <v>71.4</v>
      </c>
      <c r="Q37" s="125"/>
      <c r="R37" s="125"/>
      <c r="S37" s="125"/>
      <c r="T37" s="125"/>
      <c r="U37" s="125"/>
      <c r="V37" s="126"/>
      <c r="W37" s="125" t="s">
        <v>2944</v>
      </c>
      <c r="X37" s="126"/>
      <c r="Y37" s="126"/>
      <c r="Z37" s="126"/>
    </row>
    <row r="38">
      <c r="A38" s="132"/>
      <c r="B38" s="125" t="s">
        <v>2949</v>
      </c>
      <c r="C38" s="125"/>
      <c r="D38" s="125"/>
      <c r="E38" s="125">
        <v>2.09</v>
      </c>
      <c r="F38" s="125">
        <v>1.1</v>
      </c>
      <c r="G38" s="125">
        <v>1.0</v>
      </c>
      <c r="H38" s="125">
        <v>0.31</v>
      </c>
      <c r="I38" s="125"/>
      <c r="J38" s="125">
        <v>1.56</v>
      </c>
      <c r="K38" s="125">
        <v>2.18</v>
      </c>
      <c r="L38" s="125">
        <v>2.12</v>
      </c>
      <c r="M38" s="125">
        <v>2.38</v>
      </c>
      <c r="N38" s="125"/>
      <c r="O38" s="125"/>
      <c r="P38" s="125">
        <v>88.14</v>
      </c>
      <c r="Q38" s="125"/>
      <c r="R38" s="125"/>
      <c r="S38" s="125"/>
      <c r="T38" s="125"/>
      <c r="U38" s="125"/>
      <c r="V38" s="126"/>
      <c r="W38" s="125" t="s">
        <v>2944</v>
      </c>
      <c r="X38" s="126"/>
      <c r="Y38" s="126"/>
      <c r="Z38" s="126"/>
    </row>
    <row r="39">
      <c r="A39" s="125" t="s">
        <v>2950</v>
      </c>
      <c r="B39" s="125"/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6"/>
      <c r="W39" s="126"/>
      <c r="X39" s="126"/>
      <c r="Y39" s="126"/>
      <c r="Z39" s="126"/>
    </row>
    <row r="40">
      <c r="A40" s="44" t="s">
        <v>2951</v>
      </c>
      <c r="B40" s="125"/>
      <c r="C40" s="125"/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25"/>
      <c r="U40" s="125"/>
      <c r="V40" s="126"/>
      <c r="W40" s="126"/>
      <c r="X40" s="126"/>
      <c r="Y40" s="126"/>
      <c r="Z40" s="126"/>
    </row>
    <row r="41">
      <c r="A41" s="125" t="s">
        <v>2952</v>
      </c>
      <c r="B41" s="125"/>
      <c r="C41" s="125">
        <v>0.05</v>
      </c>
      <c r="D41" s="125">
        <v>0.8</v>
      </c>
      <c r="E41" s="125">
        <v>1.0</v>
      </c>
      <c r="F41" s="125">
        <v>0.05</v>
      </c>
      <c r="G41" s="125">
        <v>0.43</v>
      </c>
      <c r="H41" s="125">
        <v>0.17</v>
      </c>
      <c r="I41" s="125">
        <v>0.0</v>
      </c>
      <c r="J41" s="125">
        <v>0.8</v>
      </c>
      <c r="K41" s="125">
        <v>0.5</v>
      </c>
      <c r="L41" s="125">
        <v>1.0</v>
      </c>
      <c r="M41" s="125">
        <v>0.05</v>
      </c>
      <c r="N41" s="125">
        <v>2.4</v>
      </c>
      <c r="O41" s="125">
        <v>0.05</v>
      </c>
      <c r="P41" s="125">
        <v>16.0</v>
      </c>
      <c r="Q41" s="125"/>
      <c r="R41" s="125"/>
      <c r="S41" s="125"/>
      <c r="T41" s="125"/>
      <c r="U41" s="125"/>
      <c r="V41" s="126"/>
      <c r="W41" s="131" t="s">
        <v>2910</v>
      </c>
      <c r="X41" s="126"/>
      <c r="Y41" s="126"/>
      <c r="Z41" s="126"/>
    </row>
    <row r="42">
      <c r="A42" s="125" t="s">
        <v>2953</v>
      </c>
      <c r="B42" s="125"/>
      <c r="C42" s="125">
        <v>0.05</v>
      </c>
      <c r="D42" s="125">
        <v>0.9</v>
      </c>
      <c r="E42" s="125">
        <v>1.0</v>
      </c>
      <c r="F42" s="125">
        <v>0.05</v>
      </c>
      <c r="G42" s="125">
        <v>0.43</v>
      </c>
      <c r="H42" s="125">
        <v>0.37</v>
      </c>
      <c r="I42" s="125">
        <v>0.0</v>
      </c>
      <c r="J42" s="125">
        <v>0.6</v>
      </c>
      <c r="K42" s="125">
        <v>0.4</v>
      </c>
      <c r="L42" s="125">
        <v>1.0</v>
      </c>
      <c r="M42" s="125">
        <v>0.05</v>
      </c>
      <c r="N42" s="125">
        <v>2.4</v>
      </c>
      <c r="O42" s="125">
        <v>0.05</v>
      </c>
      <c r="P42" s="125">
        <v>16.0</v>
      </c>
      <c r="Q42" s="125"/>
      <c r="R42" s="125"/>
      <c r="S42" s="125"/>
      <c r="T42" s="125"/>
      <c r="U42" s="125"/>
      <c r="V42" s="126"/>
      <c r="W42" s="131" t="s">
        <v>2910</v>
      </c>
      <c r="X42" s="126"/>
      <c r="Y42" s="126"/>
      <c r="Z42" s="126"/>
    </row>
    <row r="43">
      <c r="A43" s="125" t="s">
        <v>2954</v>
      </c>
      <c r="B43" s="125"/>
      <c r="C43" s="125">
        <v>0.05</v>
      </c>
      <c r="D43" s="125">
        <v>0.8</v>
      </c>
      <c r="E43" s="125">
        <v>1.0</v>
      </c>
      <c r="F43" s="125">
        <v>0.05</v>
      </c>
      <c r="G43" s="125">
        <v>0.43</v>
      </c>
      <c r="H43" s="125">
        <v>0.28</v>
      </c>
      <c r="I43" s="125">
        <v>0.0</v>
      </c>
      <c r="J43" s="125">
        <v>0.65</v>
      </c>
      <c r="K43" s="125">
        <v>0.4</v>
      </c>
      <c r="L43" s="125">
        <v>1.0</v>
      </c>
      <c r="M43" s="125">
        <v>0.05</v>
      </c>
      <c r="N43" s="125">
        <v>2.4</v>
      </c>
      <c r="O43" s="125">
        <v>0.05</v>
      </c>
      <c r="P43" s="125">
        <v>16.0</v>
      </c>
      <c r="Q43" s="125"/>
      <c r="R43" s="125"/>
      <c r="S43" s="125"/>
      <c r="T43" s="125"/>
      <c r="U43" s="125"/>
      <c r="V43" s="126"/>
      <c r="W43" s="131" t="s">
        <v>2910</v>
      </c>
      <c r="X43" s="126"/>
      <c r="Y43" s="126"/>
      <c r="Z43" s="126"/>
    </row>
    <row r="44">
      <c r="A44" s="126"/>
      <c r="B44" s="125"/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6"/>
      <c r="W44" s="126"/>
      <c r="X44" s="126"/>
      <c r="Y44" s="126"/>
      <c r="Z44" s="126"/>
    </row>
    <row r="45">
      <c r="A45" s="126"/>
      <c r="B45" s="125"/>
      <c r="C45" s="125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33"/>
      <c r="R45" s="125"/>
      <c r="S45" s="125"/>
      <c r="T45" s="125"/>
      <c r="U45" s="125"/>
      <c r="V45" s="125"/>
      <c r="W45" s="126"/>
      <c r="X45" s="126"/>
      <c r="Y45" s="126"/>
      <c r="Z45" s="126"/>
      <c r="AA45" s="11"/>
    </row>
    <row r="46">
      <c r="A46" s="126"/>
      <c r="B46" s="132"/>
      <c r="C46" s="125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33"/>
      <c r="S46" s="133"/>
      <c r="T46" s="133"/>
      <c r="U46" s="133"/>
      <c r="V46" s="126"/>
      <c r="W46" s="126"/>
      <c r="X46" s="126"/>
      <c r="Y46" s="126"/>
      <c r="Z46" s="126"/>
    </row>
    <row r="47">
      <c r="A47" s="126"/>
      <c r="B47" s="125"/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6"/>
      <c r="W47" s="126"/>
      <c r="X47" s="126"/>
      <c r="Y47" s="126"/>
      <c r="Z47" s="126"/>
    </row>
    <row r="48">
      <c r="A48" s="126"/>
      <c r="B48" s="125"/>
      <c r="C48" s="125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5"/>
      <c r="P48" s="125"/>
      <c r="Q48" s="133"/>
      <c r="R48" s="125"/>
      <c r="S48" s="125"/>
      <c r="T48" s="125"/>
      <c r="U48" s="125"/>
      <c r="V48" s="125"/>
      <c r="W48" s="126"/>
      <c r="X48" s="126"/>
      <c r="Y48" s="126"/>
      <c r="Z48" s="126"/>
      <c r="AA48" s="11"/>
    </row>
    <row r="49">
      <c r="A49" s="126"/>
      <c r="B49" s="125"/>
      <c r="C49" s="125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5"/>
      <c r="P49" s="125"/>
      <c r="Q49" s="125"/>
      <c r="R49" s="125"/>
      <c r="S49" s="125"/>
      <c r="T49" s="125"/>
      <c r="U49" s="125"/>
      <c r="V49" s="126"/>
      <c r="W49" s="126"/>
      <c r="X49" s="126"/>
      <c r="Y49" s="126"/>
      <c r="Z49" s="126"/>
    </row>
    <row r="50">
      <c r="A50" s="126"/>
      <c r="B50" s="125"/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6"/>
      <c r="W50" s="126"/>
      <c r="X50" s="126"/>
      <c r="Y50" s="126"/>
      <c r="Z50" s="126"/>
    </row>
    <row r="51">
      <c r="A51" s="126"/>
      <c r="B51" s="125"/>
      <c r="C51" s="125"/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5"/>
      <c r="P51" s="125"/>
      <c r="Q51" s="125"/>
      <c r="R51" s="125"/>
      <c r="S51" s="125"/>
      <c r="T51" s="125"/>
      <c r="U51" s="125"/>
      <c r="V51" s="126"/>
      <c r="W51" s="126"/>
      <c r="X51" s="126"/>
      <c r="Y51" s="126"/>
      <c r="Z51" s="126"/>
    </row>
    <row r="52">
      <c r="A52" s="126"/>
      <c r="B52" s="125"/>
      <c r="C52" s="125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5"/>
      <c r="P52" s="125"/>
      <c r="Q52" s="125"/>
      <c r="R52" s="125"/>
      <c r="S52" s="125"/>
      <c r="T52" s="125"/>
      <c r="U52" s="125"/>
      <c r="V52" s="126"/>
      <c r="W52" s="126"/>
      <c r="X52" s="126"/>
      <c r="Y52" s="126"/>
      <c r="Z52" s="126"/>
    </row>
    <row r="53">
      <c r="A53" s="126"/>
      <c r="B53" s="125"/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5"/>
      <c r="U53" s="125"/>
      <c r="V53" s="126"/>
      <c r="W53" s="126"/>
      <c r="X53" s="126"/>
      <c r="Y53" s="126"/>
      <c r="Z53" s="126"/>
    </row>
    <row r="54">
      <c r="A54" s="126"/>
      <c r="B54" s="125"/>
      <c r="C54" s="125"/>
      <c r="D54" s="125"/>
      <c r="E54" s="125"/>
      <c r="F54" s="125"/>
      <c r="G54" s="125"/>
      <c r="H54" s="125"/>
      <c r="I54" s="125"/>
      <c r="J54" s="125"/>
      <c r="K54" s="125"/>
      <c r="L54" s="125"/>
      <c r="M54" s="125"/>
      <c r="N54" s="125"/>
      <c r="O54" s="125"/>
      <c r="P54" s="125"/>
      <c r="Q54" s="125"/>
      <c r="R54" s="125"/>
      <c r="S54" s="125"/>
      <c r="T54" s="125"/>
      <c r="U54" s="125"/>
      <c r="V54" s="126"/>
      <c r="W54" s="126"/>
      <c r="X54" s="126"/>
      <c r="Y54" s="126"/>
      <c r="Z54" s="126"/>
    </row>
    <row r="55">
      <c r="A55" s="126"/>
      <c r="B55" s="125"/>
      <c r="C55" s="125"/>
      <c r="D55" s="125"/>
      <c r="E55" s="125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6"/>
      <c r="W55" s="126"/>
      <c r="X55" s="126"/>
      <c r="Y55" s="126"/>
      <c r="Z55" s="126"/>
    </row>
    <row r="56">
      <c r="A56" s="126"/>
      <c r="B56" s="125"/>
      <c r="C56" s="125"/>
      <c r="D56" s="125"/>
      <c r="E56" s="125"/>
      <c r="F56" s="125"/>
      <c r="G56" s="125"/>
      <c r="H56" s="125"/>
      <c r="I56" s="125"/>
      <c r="J56" s="125"/>
      <c r="K56" s="125"/>
      <c r="L56" s="125"/>
      <c r="M56" s="125"/>
      <c r="N56" s="125"/>
      <c r="O56" s="125"/>
      <c r="P56" s="125"/>
      <c r="Q56" s="125"/>
      <c r="R56" s="125"/>
      <c r="S56" s="125"/>
      <c r="T56" s="125"/>
      <c r="U56" s="125"/>
      <c r="V56" s="126"/>
      <c r="W56" s="126"/>
      <c r="X56" s="126"/>
      <c r="Y56" s="126"/>
      <c r="Z56" s="126"/>
    </row>
    <row r="57">
      <c r="A57" s="130"/>
      <c r="B57" s="125"/>
      <c r="C57" s="125"/>
      <c r="D57" s="125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33"/>
      <c r="S57" s="133"/>
      <c r="T57" s="133"/>
      <c r="U57" s="133"/>
      <c r="V57" s="126"/>
      <c r="W57" s="126"/>
      <c r="X57" s="126"/>
      <c r="Y57" s="126"/>
      <c r="Z57" s="126"/>
    </row>
    <row r="58">
      <c r="A58" s="126"/>
      <c r="B58" s="125"/>
      <c r="C58" s="125"/>
      <c r="D58" s="125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6"/>
      <c r="W58" s="126"/>
      <c r="X58" s="126"/>
      <c r="Y58" s="126"/>
      <c r="Z58" s="126"/>
    </row>
    <row r="59">
      <c r="A59" s="126"/>
      <c r="B59" s="125"/>
      <c r="C59" s="125"/>
      <c r="D59" s="125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6"/>
      <c r="W59" s="126"/>
      <c r="X59" s="126"/>
      <c r="Y59" s="126"/>
      <c r="Z59" s="126"/>
    </row>
    <row r="60">
      <c r="A60" s="126"/>
      <c r="B60" s="125"/>
      <c r="C60" s="125"/>
      <c r="D60" s="12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6"/>
      <c r="W60" s="126"/>
      <c r="X60" s="126"/>
      <c r="Y60" s="126"/>
      <c r="Z60" s="126"/>
    </row>
    <row r="61">
      <c r="A61" s="126"/>
      <c r="B61" s="125"/>
      <c r="C61" s="125"/>
      <c r="D61" s="125"/>
      <c r="E61" s="125"/>
      <c r="F61" s="125"/>
      <c r="G61" s="125"/>
      <c r="H61" s="125"/>
      <c r="I61" s="125"/>
      <c r="J61" s="125"/>
      <c r="K61" s="125"/>
      <c r="L61" s="125"/>
      <c r="M61" s="125"/>
      <c r="N61" s="125"/>
      <c r="O61" s="125"/>
      <c r="P61" s="125"/>
      <c r="Q61" s="125"/>
      <c r="R61" s="125"/>
      <c r="S61" s="125"/>
      <c r="T61" s="125"/>
      <c r="U61" s="125"/>
      <c r="V61" s="125"/>
      <c r="W61" s="126"/>
      <c r="X61" s="126"/>
      <c r="Y61" s="126"/>
      <c r="Z61" s="126"/>
      <c r="AA61" s="11"/>
    </row>
    <row r="62">
      <c r="A62" s="126"/>
      <c r="B62" s="125"/>
      <c r="C62" s="125"/>
      <c r="D62" s="125"/>
      <c r="E62" s="125"/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6"/>
      <c r="W62" s="126"/>
      <c r="X62" s="126"/>
      <c r="Y62" s="126"/>
      <c r="Z62" s="126"/>
    </row>
    <row r="63">
      <c r="A63" s="130"/>
      <c r="B63" s="125"/>
      <c r="C63" s="125"/>
      <c r="D63" s="125"/>
      <c r="E63" s="125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6"/>
      <c r="W63" s="126"/>
      <c r="X63" s="126"/>
      <c r="Y63" s="126"/>
      <c r="Z63" s="126"/>
    </row>
    <row r="64">
      <c r="A64" s="126"/>
      <c r="B64" s="125"/>
      <c r="C64" s="125"/>
      <c r="D64" s="12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6"/>
      <c r="W64" s="126"/>
      <c r="X64" s="126"/>
      <c r="Y64" s="126"/>
      <c r="Z64" s="126"/>
    </row>
    <row r="65">
      <c r="A65" s="126"/>
      <c r="B65" s="136"/>
      <c r="C65" s="136"/>
      <c r="D65" s="136"/>
      <c r="E65" s="136"/>
      <c r="F65" s="136"/>
      <c r="G65" s="136"/>
      <c r="H65" s="136"/>
      <c r="I65" s="136"/>
      <c r="J65" s="136"/>
      <c r="K65" s="136"/>
      <c r="L65" s="136"/>
      <c r="M65" s="136"/>
      <c r="N65" s="136"/>
      <c r="O65" s="136"/>
      <c r="P65" s="136"/>
      <c r="Q65" s="136"/>
      <c r="R65" s="126"/>
      <c r="S65" s="126"/>
      <c r="T65" s="126"/>
      <c r="U65" s="126"/>
      <c r="V65" s="126"/>
      <c r="W65" s="126"/>
      <c r="X65" s="126"/>
      <c r="Y65" s="126"/>
      <c r="Z65" s="126"/>
    </row>
    <row r="66">
      <c r="A66" s="126"/>
      <c r="B66" s="136"/>
      <c r="C66" s="136"/>
      <c r="D66" s="136"/>
      <c r="E66" s="136"/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26"/>
      <c r="S66" s="126"/>
      <c r="T66" s="126"/>
      <c r="U66" s="126"/>
      <c r="V66" s="126"/>
      <c r="W66" s="126"/>
      <c r="X66" s="126"/>
      <c r="Y66" s="126"/>
      <c r="Z66" s="126"/>
    </row>
    <row r="67">
      <c r="A67" s="126"/>
      <c r="B67" s="136"/>
      <c r="C67" s="136"/>
      <c r="D67" s="136"/>
      <c r="E67" s="136"/>
      <c r="F67" s="136"/>
      <c r="G67" s="136"/>
      <c r="H67" s="136"/>
      <c r="I67" s="136"/>
      <c r="J67" s="136"/>
      <c r="K67" s="136"/>
      <c r="L67" s="136"/>
      <c r="M67" s="136"/>
      <c r="N67" s="136"/>
      <c r="O67" s="136"/>
      <c r="P67" s="136"/>
      <c r="Q67" s="136"/>
      <c r="R67" s="126"/>
      <c r="S67" s="126"/>
      <c r="T67" s="126"/>
      <c r="U67" s="126"/>
      <c r="V67" s="126"/>
      <c r="W67" s="126"/>
      <c r="X67" s="126"/>
      <c r="Y67" s="126"/>
      <c r="Z67" s="126"/>
    </row>
    <row r="68">
      <c r="A68" s="126"/>
      <c r="B68" s="136"/>
      <c r="C68" s="136"/>
      <c r="D68" s="136"/>
      <c r="E68" s="136"/>
      <c r="F68" s="136"/>
      <c r="G68" s="136"/>
      <c r="H68" s="136"/>
      <c r="I68" s="136"/>
      <c r="J68" s="136"/>
      <c r="K68" s="136"/>
      <c r="L68" s="136"/>
      <c r="M68" s="136"/>
      <c r="N68" s="136"/>
      <c r="O68" s="136"/>
      <c r="P68" s="136"/>
      <c r="Q68" s="136"/>
      <c r="R68" s="126"/>
      <c r="S68" s="126"/>
      <c r="T68" s="126"/>
      <c r="U68" s="126"/>
      <c r="V68" s="126"/>
      <c r="W68" s="126"/>
      <c r="X68" s="126"/>
      <c r="Y68" s="126"/>
      <c r="Z68" s="126"/>
    </row>
    <row r="69">
      <c r="A69" s="126"/>
      <c r="B69" s="126"/>
      <c r="C69" s="126"/>
      <c r="D69" s="126"/>
      <c r="E69" s="126"/>
      <c r="F69" s="126"/>
      <c r="G69" s="126"/>
      <c r="H69" s="126"/>
      <c r="I69" s="126"/>
      <c r="J69" s="126"/>
      <c r="K69" s="126"/>
      <c r="L69" s="126"/>
      <c r="M69" s="126"/>
      <c r="N69" s="126"/>
      <c r="O69" s="126"/>
      <c r="P69" s="126"/>
      <c r="Q69" s="126"/>
      <c r="R69" s="126"/>
      <c r="S69" s="126"/>
      <c r="T69" s="126"/>
      <c r="U69" s="126"/>
      <c r="V69" s="126"/>
      <c r="W69" s="126"/>
      <c r="X69" s="126"/>
      <c r="Y69" s="126"/>
      <c r="Z69" s="126"/>
    </row>
    <row r="70">
      <c r="A70" s="126"/>
      <c r="B70" s="126"/>
      <c r="C70" s="126"/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6"/>
      <c r="O70" s="126"/>
      <c r="P70" s="126"/>
      <c r="Q70" s="126"/>
      <c r="R70" s="126"/>
      <c r="S70" s="126"/>
      <c r="T70" s="126"/>
      <c r="U70" s="126"/>
      <c r="V70" s="126"/>
      <c r="W70" s="126"/>
      <c r="X70" s="126"/>
      <c r="Y70" s="126"/>
      <c r="Z70" s="126"/>
    </row>
    <row r="71">
      <c r="A71" s="137"/>
      <c r="B71" s="126"/>
      <c r="C71" s="126"/>
      <c r="D71" s="126"/>
      <c r="E71" s="126"/>
      <c r="F71" s="126"/>
      <c r="G71" s="126"/>
      <c r="H71" s="126"/>
      <c r="I71" s="126"/>
      <c r="J71" s="126"/>
      <c r="K71" s="126"/>
      <c r="L71" s="126"/>
      <c r="M71" s="126"/>
      <c r="N71" s="126"/>
      <c r="O71" s="126"/>
      <c r="P71" s="126"/>
      <c r="Q71" s="126"/>
      <c r="R71" s="126"/>
      <c r="S71" s="126"/>
      <c r="T71" s="126"/>
      <c r="U71" s="126"/>
      <c r="V71" s="126"/>
      <c r="W71" s="126"/>
      <c r="X71" s="126"/>
      <c r="Y71" s="126"/>
      <c r="Z71" s="126"/>
    </row>
    <row r="72">
      <c r="A72" s="138"/>
      <c r="B72" s="139"/>
      <c r="C72" s="124"/>
      <c r="D72" s="138"/>
      <c r="E72" s="138"/>
      <c r="F72" s="138"/>
      <c r="G72" s="138"/>
      <c r="H72" s="138"/>
      <c r="I72" s="138"/>
      <c r="J72" s="138"/>
      <c r="K72" s="138"/>
      <c r="L72" s="124"/>
      <c r="M72" s="124"/>
      <c r="N72" s="138"/>
      <c r="O72" s="138"/>
      <c r="P72" s="138"/>
      <c r="Q72" s="138"/>
      <c r="R72" s="138"/>
      <c r="S72" s="138"/>
      <c r="T72" s="138"/>
      <c r="U72" s="138"/>
      <c r="V72" s="124"/>
      <c r="W72" s="137"/>
      <c r="X72" s="139"/>
      <c r="Y72" s="139"/>
      <c r="Z72" s="139"/>
    </row>
    <row r="73">
      <c r="A73" s="126"/>
      <c r="B73" s="140"/>
      <c r="C73" s="140"/>
      <c r="D73" s="140"/>
      <c r="E73" s="140"/>
      <c r="F73" s="140"/>
      <c r="G73" s="140"/>
      <c r="H73" s="140"/>
      <c r="I73" s="133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1"/>
    </row>
    <row r="74">
      <c r="A74" s="126"/>
      <c r="B74" s="140"/>
      <c r="C74" s="140"/>
      <c r="D74" s="140"/>
      <c r="E74" s="140"/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1"/>
    </row>
    <row r="75">
      <c r="A75" s="126"/>
      <c r="B75" s="140"/>
      <c r="C75" s="140"/>
      <c r="D75" s="140"/>
      <c r="E75" s="140"/>
      <c r="F75" s="140"/>
      <c r="G75" s="140"/>
      <c r="H75" s="140"/>
      <c r="I75" s="133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2"/>
      <c r="X75" s="140"/>
      <c r="Y75" s="140"/>
      <c r="Z75" s="141"/>
    </row>
    <row r="76">
      <c r="A76" s="138"/>
      <c r="B76" s="140"/>
      <c r="C76" s="140"/>
      <c r="D76" s="140"/>
      <c r="E76" s="140"/>
      <c r="F76" s="140"/>
      <c r="G76" s="140"/>
      <c r="H76" s="140"/>
      <c r="I76" s="133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1"/>
    </row>
    <row r="77">
      <c r="A77" s="126"/>
      <c r="B77" s="140"/>
      <c r="C77" s="140"/>
      <c r="D77" s="140"/>
      <c r="E77" s="140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2"/>
      <c r="X77" s="140"/>
      <c r="Y77" s="140"/>
      <c r="Z77" s="141"/>
    </row>
    <row r="78">
      <c r="A78" s="126"/>
      <c r="B78" s="140"/>
      <c r="C78" s="140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2"/>
      <c r="X78" s="140"/>
      <c r="Y78" s="140"/>
      <c r="Z78" s="141"/>
    </row>
    <row r="79">
      <c r="A79" s="130"/>
      <c r="B79" s="140"/>
      <c r="C79" s="140"/>
      <c r="D79" s="140"/>
      <c r="E79" s="140"/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1"/>
    </row>
    <row r="80">
      <c r="A80" s="126"/>
      <c r="B80" s="140"/>
      <c r="C80" s="140"/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1"/>
    </row>
    <row r="81">
      <c r="A81" s="126"/>
      <c r="B81" s="140"/>
      <c r="C81" s="140"/>
      <c r="D81" s="140"/>
      <c r="E81" s="140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1"/>
      <c r="X81" s="140"/>
      <c r="Y81" s="140"/>
      <c r="Z81" s="141"/>
    </row>
    <row r="82">
      <c r="A82" s="126"/>
      <c r="B82" s="140"/>
      <c r="C82" s="140"/>
      <c r="D82" s="140"/>
      <c r="E82" s="140"/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1"/>
    </row>
    <row r="83">
      <c r="A83" s="126"/>
      <c r="B83" s="140"/>
      <c r="C83" s="140"/>
      <c r="D83" s="140"/>
      <c r="E83" s="140"/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1"/>
    </row>
    <row r="84">
      <c r="A84" s="138"/>
      <c r="B84" s="141"/>
      <c r="C84" s="141"/>
      <c r="D84" s="141"/>
      <c r="E84" s="141"/>
      <c r="F84" s="141"/>
      <c r="G84" s="141"/>
      <c r="H84" s="141"/>
      <c r="I84" s="141"/>
      <c r="J84" s="141"/>
      <c r="K84" s="141"/>
      <c r="L84" s="141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50"/>
      <c r="AB84" s="50"/>
    </row>
    <row r="85">
      <c r="A85" s="130"/>
      <c r="B85" s="140"/>
      <c r="C85" s="140"/>
      <c r="D85" s="140"/>
      <c r="E85" s="140"/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1"/>
    </row>
    <row r="86">
      <c r="A86" s="143"/>
      <c r="B86" s="140"/>
      <c r="C86" s="140"/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4"/>
      <c r="Z86" s="145"/>
    </row>
    <row r="87">
      <c r="A87" s="146"/>
      <c r="B87" s="140"/>
      <c r="C87" s="140"/>
      <c r="D87" s="140"/>
      <c r="E87" s="140"/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25"/>
      <c r="Z87" s="126"/>
    </row>
    <row r="88">
      <c r="A88" s="146"/>
      <c r="B88" s="125"/>
      <c r="C88" s="125"/>
      <c r="D88" s="125"/>
      <c r="E88" s="125"/>
      <c r="F88" s="125"/>
      <c r="G88" s="125"/>
      <c r="H88" s="125"/>
      <c r="I88" s="125"/>
      <c r="J88" s="125"/>
      <c r="K88" s="125"/>
      <c r="L88" s="125"/>
      <c r="M88" s="125"/>
      <c r="N88" s="125"/>
      <c r="O88" s="125"/>
      <c r="P88" s="125"/>
      <c r="Q88" s="125"/>
      <c r="R88" s="125"/>
      <c r="S88" s="125"/>
      <c r="T88" s="125"/>
      <c r="U88" s="125"/>
      <c r="V88" s="125"/>
      <c r="W88" s="125"/>
      <c r="X88" s="125"/>
      <c r="Y88" s="132"/>
      <c r="Z88" s="126"/>
    </row>
    <row r="89" ht="14.25" customHeight="1">
      <c r="A89" s="147"/>
      <c r="B89" s="132"/>
      <c r="C89" s="132"/>
      <c r="D89" s="132"/>
      <c r="E89" s="132"/>
      <c r="F89" s="132"/>
      <c r="G89" s="132"/>
      <c r="H89" s="132"/>
      <c r="I89" s="132"/>
      <c r="J89" s="132"/>
      <c r="K89" s="132"/>
      <c r="L89" s="132"/>
      <c r="M89" s="132"/>
      <c r="N89" s="132"/>
      <c r="O89" s="132"/>
      <c r="P89" s="132"/>
      <c r="Q89" s="132"/>
      <c r="R89" s="132"/>
      <c r="S89" s="132"/>
      <c r="T89" s="132"/>
      <c r="U89" s="132"/>
      <c r="V89" s="147"/>
      <c r="W89" s="147"/>
      <c r="X89" s="147"/>
      <c r="Y89" s="147"/>
      <c r="Z89" s="147"/>
      <c r="AA89" s="29"/>
      <c r="AB89" s="29"/>
    </row>
    <row r="90">
      <c r="A90" s="148"/>
      <c r="B90" s="140"/>
      <c r="C90" s="140"/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9"/>
      <c r="Z90" s="150"/>
    </row>
    <row r="91" ht="17.25" customHeight="1">
      <c r="A91" s="146"/>
      <c r="B91" s="140"/>
      <c r="C91" s="140"/>
      <c r="D91" s="140"/>
      <c r="E91" s="140"/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25"/>
      <c r="Z91" s="126"/>
    </row>
    <row r="92">
      <c r="A92" s="146"/>
      <c r="B92" s="152"/>
      <c r="C92" s="140"/>
      <c r="D92" s="140"/>
      <c r="E92" s="140"/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1"/>
      <c r="AA92" s="29"/>
      <c r="AB92" s="29"/>
    </row>
    <row r="93">
      <c r="A93" s="148"/>
      <c r="B93" s="140"/>
      <c r="C93" s="140"/>
      <c r="D93" s="140"/>
      <c r="E93" s="140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9"/>
      <c r="Z93" s="150"/>
    </row>
    <row r="94">
      <c r="A94" s="143"/>
      <c r="B94" s="140"/>
      <c r="C94" s="140"/>
      <c r="D94" s="140"/>
      <c r="E94" s="140"/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4"/>
      <c r="Z94" s="145"/>
    </row>
    <row r="95">
      <c r="A95" s="146"/>
      <c r="B95" s="140"/>
      <c r="C95" s="140"/>
      <c r="D95" s="140"/>
      <c r="E95" s="140"/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25"/>
      <c r="Z95" s="126"/>
    </row>
    <row r="96">
      <c r="A96" s="146"/>
      <c r="B96" s="140"/>
      <c r="C96" s="140"/>
      <c r="D96" s="140"/>
      <c r="E96" s="140"/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1"/>
    </row>
    <row r="97">
      <c r="A97" s="137"/>
      <c r="B97" s="139"/>
      <c r="C97" s="153"/>
      <c r="D97" s="153"/>
      <c r="E97" s="153"/>
      <c r="F97" s="153"/>
      <c r="G97" s="153"/>
      <c r="H97" s="153"/>
      <c r="I97" s="153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53"/>
      <c r="X97" s="139"/>
      <c r="Y97" s="126"/>
      <c r="Z97" s="139"/>
      <c r="AA97" s="63"/>
      <c r="AB97" s="63"/>
    </row>
    <row r="98">
      <c r="A98" s="124"/>
      <c r="B98" s="130"/>
      <c r="C98" s="130"/>
      <c r="D98" s="130"/>
      <c r="E98" s="130"/>
      <c r="F98" s="130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30"/>
      <c r="W98" s="130"/>
      <c r="X98" s="130"/>
      <c r="Y98" s="130"/>
      <c r="Z98" s="126"/>
      <c r="AA98" s="63"/>
      <c r="AB98" s="63"/>
    </row>
    <row r="99">
      <c r="A99" s="146"/>
      <c r="B99" s="140"/>
      <c r="C99" s="140"/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25"/>
      <c r="Z99" s="126"/>
      <c r="AA99" s="63"/>
      <c r="AB99" s="63"/>
    </row>
    <row r="100">
      <c r="A100" s="145"/>
      <c r="B100" s="140"/>
      <c r="C100" s="140"/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9"/>
      <c r="Z100" s="145"/>
      <c r="AA100" s="63"/>
      <c r="AB100" s="63"/>
    </row>
    <row r="101">
      <c r="A101" s="148"/>
      <c r="B101" s="140"/>
      <c r="C101" s="140"/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9"/>
      <c r="Z101" s="150"/>
      <c r="AA101" s="63"/>
      <c r="AB101" s="63"/>
    </row>
    <row r="102">
      <c r="A102" s="143"/>
      <c r="B102" s="140"/>
      <c r="C102" s="140"/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4"/>
      <c r="Z102" s="145"/>
      <c r="AA102" s="63"/>
      <c r="AB102" s="63"/>
    </row>
    <row r="103">
      <c r="A103" s="126"/>
      <c r="B103" s="142"/>
      <c r="C103" s="142"/>
      <c r="D103" s="142"/>
      <c r="E103" s="142"/>
      <c r="F103" s="142"/>
      <c r="G103" s="142"/>
      <c r="H103" s="142"/>
      <c r="I103" s="142"/>
      <c r="J103" s="142"/>
      <c r="K103" s="142"/>
      <c r="L103" s="142"/>
      <c r="M103" s="142"/>
      <c r="N103" s="142"/>
      <c r="O103" s="142"/>
      <c r="P103" s="142"/>
      <c r="Q103" s="142"/>
      <c r="R103" s="142"/>
      <c r="S103" s="142"/>
      <c r="T103" s="142"/>
      <c r="U103" s="142"/>
      <c r="V103" s="142"/>
      <c r="W103" s="142"/>
      <c r="X103" s="142"/>
      <c r="Y103" s="126"/>
      <c r="Z103" s="126"/>
      <c r="AA103" s="63"/>
      <c r="AB103" s="63"/>
    </row>
    <row r="104">
      <c r="A104" s="126"/>
      <c r="B104" s="142"/>
      <c r="C104" s="142"/>
      <c r="D104" s="142"/>
      <c r="E104" s="142"/>
      <c r="F104" s="142"/>
      <c r="G104" s="142"/>
      <c r="H104" s="142"/>
      <c r="I104" s="142"/>
      <c r="J104" s="142"/>
      <c r="K104" s="142"/>
      <c r="L104" s="142"/>
      <c r="M104" s="142"/>
      <c r="N104" s="142"/>
      <c r="O104" s="142"/>
      <c r="P104" s="142"/>
      <c r="Q104" s="142"/>
      <c r="R104" s="142"/>
      <c r="S104" s="142"/>
      <c r="T104" s="142"/>
      <c r="U104" s="142"/>
      <c r="V104" s="142"/>
      <c r="W104" s="142"/>
      <c r="X104" s="142"/>
      <c r="Y104" s="126"/>
      <c r="Z104" s="126"/>
      <c r="AA104" s="63"/>
      <c r="AB104" s="63"/>
    </row>
    <row r="105">
      <c r="A105" s="146"/>
      <c r="B105" s="142"/>
      <c r="C105" s="142"/>
      <c r="D105" s="142"/>
      <c r="E105" s="142"/>
      <c r="F105" s="142"/>
      <c r="G105" s="142"/>
      <c r="H105" s="142"/>
      <c r="I105" s="142"/>
      <c r="J105" s="142"/>
      <c r="K105" s="142"/>
      <c r="L105" s="142"/>
      <c r="M105" s="142"/>
      <c r="N105" s="142"/>
      <c r="O105" s="142"/>
      <c r="P105" s="142"/>
      <c r="Q105" s="142"/>
      <c r="R105" s="142"/>
      <c r="S105" s="142"/>
      <c r="T105" s="142"/>
      <c r="U105" s="142"/>
      <c r="V105" s="142"/>
      <c r="W105" s="142"/>
      <c r="X105" s="142"/>
      <c r="Y105" s="126"/>
      <c r="Z105" s="126"/>
      <c r="AA105" s="63"/>
      <c r="AB105" s="63"/>
    </row>
    <row r="106">
      <c r="A106" s="150"/>
      <c r="B106" s="142"/>
      <c r="C106" s="142"/>
      <c r="D106" s="142"/>
      <c r="E106" s="142"/>
      <c r="F106" s="142"/>
      <c r="G106" s="142"/>
      <c r="H106" s="142"/>
      <c r="I106" s="142"/>
      <c r="J106" s="142"/>
      <c r="K106" s="142"/>
      <c r="L106" s="142"/>
      <c r="M106" s="142"/>
      <c r="N106" s="142"/>
      <c r="O106" s="142"/>
      <c r="P106" s="142"/>
      <c r="Q106" s="142"/>
      <c r="R106" s="142"/>
      <c r="S106" s="142"/>
      <c r="T106" s="142"/>
      <c r="U106" s="142"/>
      <c r="V106" s="142"/>
      <c r="W106" s="142"/>
      <c r="X106" s="142"/>
      <c r="Y106" s="150"/>
      <c r="Z106" s="150"/>
      <c r="AA106" s="63"/>
      <c r="AB106" s="63"/>
    </row>
    <row r="107">
      <c r="A107" s="126"/>
      <c r="B107" s="142"/>
      <c r="C107" s="142"/>
      <c r="D107" s="142"/>
      <c r="E107" s="142"/>
      <c r="F107" s="142"/>
      <c r="G107" s="142"/>
      <c r="H107" s="142"/>
      <c r="I107" s="142"/>
      <c r="J107" s="142"/>
      <c r="K107" s="142"/>
      <c r="L107" s="142"/>
      <c r="M107" s="142"/>
      <c r="N107" s="142"/>
      <c r="O107" s="142"/>
      <c r="P107" s="142"/>
      <c r="Q107" s="142"/>
      <c r="R107" s="142"/>
      <c r="S107" s="142"/>
      <c r="T107" s="142"/>
      <c r="U107" s="142"/>
      <c r="V107" s="142"/>
      <c r="W107" s="142"/>
      <c r="X107" s="142"/>
      <c r="Y107" s="126"/>
      <c r="Z107" s="126"/>
      <c r="AA107" s="63"/>
      <c r="AB107" s="63"/>
    </row>
    <row r="108">
      <c r="A108" s="126"/>
      <c r="B108" s="142"/>
      <c r="C108" s="142"/>
      <c r="D108" s="142"/>
      <c r="E108" s="142"/>
      <c r="F108" s="142"/>
      <c r="G108" s="142"/>
      <c r="H108" s="142"/>
      <c r="I108" s="142"/>
      <c r="J108" s="142"/>
      <c r="K108" s="142"/>
      <c r="L108" s="142"/>
      <c r="M108" s="142"/>
      <c r="N108" s="142"/>
      <c r="O108" s="142"/>
      <c r="P108" s="142"/>
      <c r="Q108" s="142"/>
      <c r="R108" s="142"/>
      <c r="S108" s="142"/>
      <c r="T108" s="142"/>
      <c r="U108" s="142"/>
      <c r="V108" s="142"/>
      <c r="W108" s="142"/>
      <c r="X108" s="142"/>
      <c r="Y108" s="126"/>
      <c r="Z108" s="126"/>
      <c r="AA108" s="63"/>
      <c r="AB108" s="63"/>
    </row>
    <row r="109">
      <c r="A109" s="126"/>
      <c r="B109" s="142"/>
      <c r="C109" s="142"/>
      <c r="D109" s="142"/>
      <c r="E109" s="142"/>
      <c r="F109" s="142"/>
      <c r="G109" s="142"/>
      <c r="H109" s="142"/>
      <c r="I109" s="142"/>
      <c r="J109" s="142"/>
      <c r="K109" s="142"/>
      <c r="L109" s="142"/>
      <c r="M109" s="142"/>
      <c r="N109" s="142"/>
      <c r="O109" s="142"/>
      <c r="P109" s="142"/>
      <c r="Q109" s="142"/>
      <c r="R109" s="142"/>
      <c r="S109" s="142"/>
      <c r="T109" s="142"/>
      <c r="U109" s="142"/>
      <c r="V109" s="142"/>
      <c r="W109" s="142"/>
      <c r="X109" s="142"/>
      <c r="Y109" s="126"/>
      <c r="Z109" s="126"/>
      <c r="AA109" s="63"/>
      <c r="AB109" s="63"/>
    </row>
    <row r="110">
      <c r="A110" s="143"/>
      <c r="B110" s="142"/>
      <c r="C110" s="142"/>
      <c r="D110" s="142"/>
      <c r="E110" s="142"/>
      <c r="F110" s="142"/>
      <c r="G110" s="142"/>
      <c r="H110" s="142"/>
      <c r="I110" s="142"/>
      <c r="J110" s="142"/>
      <c r="K110" s="142"/>
      <c r="L110" s="142"/>
      <c r="M110" s="142"/>
      <c r="N110" s="142"/>
      <c r="O110" s="142"/>
      <c r="P110" s="142"/>
      <c r="Q110" s="142"/>
      <c r="R110" s="142"/>
      <c r="S110" s="142"/>
      <c r="T110" s="142"/>
      <c r="U110" s="142"/>
      <c r="V110" s="142"/>
      <c r="W110" s="142"/>
      <c r="X110" s="142"/>
      <c r="Y110" s="145"/>
      <c r="Z110" s="145"/>
      <c r="AA110" s="63"/>
      <c r="AB110" s="63"/>
    </row>
    <row r="111">
      <c r="A111" s="148"/>
      <c r="B111" s="142"/>
      <c r="C111" s="142"/>
      <c r="D111" s="142"/>
      <c r="E111" s="142"/>
      <c r="F111" s="142"/>
      <c r="G111" s="142"/>
      <c r="H111" s="142"/>
      <c r="I111" s="142"/>
      <c r="J111" s="142"/>
      <c r="K111" s="142"/>
      <c r="L111" s="142"/>
      <c r="M111" s="142"/>
      <c r="N111" s="142"/>
      <c r="O111" s="142"/>
      <c r="P111" s="142"/>
      <c r="Q111" s="142"/>
      <c r="R111" s="142"/>
      <c r="S111" s="142"/>
      <c r="T111" s="142"/>
      <c r="U111" s="142"/>
      <c r="V111" s="142"/>
      <c r="W111" s="142"/>
      <c r="X111" s="142"/>
      <c r="Y111" s="150"/>
      <c r="Z111" s="150"/>
      <c r="AA111" s="63"/>
      <c r="AB111" s="63"/>
    </row>
    <row r="112">
      <c r="A112" s="146"/>
      <c r="B112" s="142"/>
      <c r="C112" s="142"/>
      <c r="D112" s="142"/>
      <c r="E112" s="142"/>
      <c r="F112" s="142"/>
      <c r="G112" s="142"/>
      <c r="H112" s="142"/>
      <c r="I112" s="142"/>
      <c r="J112" s="142"/>
      <c r="K112" s="142"/>
      <c r="L112" s="142"/>
      <c r="M112" s="142"/>
      <c r="N112" s="142"/>
      <c r="O112" s="142"/>
      <c r="P112" s="142"/>
      <c r="Q112" s="142"/>
      <c r="R112" s="142"/>
      <c r="S112" s="142"/>
      <c r="T112" s="142"/>
      <c r="U112" s="142"/>
      <c r="V112" s="142"/>
      <c r="W112" s="142"/>
      <c r="X112" s="142"/>
      <c r="Y112" s="126"/>
      <c r="Z112" s="126"/>
      <c r="AA112" s="63"/>
      <c r="AB112" s="63"/>
    </row>
    <row r="113">
      <c r="A113" s="146"/>
      <c r="B113" s="142"/>
      <c r="C113" s="142"/>
      <c r="D113" s="142"/>
      <c r="E113" s="142"/>
      <c r="F113" s="142"/>
      <c r="G113" s="142"/>
      <c r="H113" s="142"/>
      <c r="I113" s="142"/>
      <c r="J113" s="142"/>
      <c r="K113" s="142"/>
      <c r="L113" s="142"/>
      <c r="M113" s="142"/>
      <c r="N113" s="142"/>
      <c r="O113" s="142"/>
      <c r="P113" s="142"/>
      <c r="Q113" s="142"/>
      <c r="R113" s="142"/>
      <c r="S113" s="142"/>
      <c r="T113" s="142"/>
      <c r="U113" s="142"/>
      <c r="V113" s="142"/>
      <c r="W113" s="142"/>
      <c r="X113" s="142"/>
      <c r="Y113" s="126"/>
      <c r="Z113" s="126"/>
      <c r="AA113" s="63"/>
      <c r="AB113" s="63"/>
    </row>
    <row r="114">
      <c r="A114" s="146"/>
      <c r="B114" s="142"/>
      <c r="C114" s="142"/>
      <c r="D114" s="142"/>
      <c r="E114" s="142"/>
      <c r="F114" s="142"/>
      <c r="G114" s="142"/>
      <c r="H114" s="142"/>
      <c r="I114" s="142"/>
      <c r="J114" s="142"/>
      <c r="K114" s="142"/>
      <c r="L114" s="142"/>
      <c r="M114" s="142"/>
      <c r="N114" s="142"/>
      <c r="O114" s="142"/>
      <c r="P114" s="142"/>
      <c r="Q114" s="142"/>
      <c r="R114" s="142"/>
      <c r="S114" s="142"/>
      <c r="T114" s="142"/>
      <c r="U114" s="142"/>
      <c r="V114" s="142"/>
      <c r="W114" s="142"/>
      <c r="X114" s="142"/>
      <c r="Y114" s="126"/>
      <c r="Z114" s="126"/>
      <c r="AA114" s="63"/>
      <c r="AB114" s="63"/>
    </row>
    <row r="115">
      <c r="A115" s="148"/>
      <c r="B115" s="142"/>
      <c r="C115" s="142"/>
      <c r="D115" s="142"/>
      <c r="E115" s="142"/>
      <c r="F115" s="142"/>
      <c r="G115" s="142"/>
      <c r="H115" s="142"/>
      <c r="I115" s="142"/>
      <c r="J115" s="142"/>
      <c r="K115" s="142"/>
      <c r="L115" s="142"/>
      <c r="M115" s="142"/>
      <c r="N115" s="142"/>
      <c r="O115" s="142"/>
      <c r="P115" s="142"/>
      <c r="Q115" s="142"/>
      <c r="R115" s="142"/>
      <c r="S115" s="142"/>
      <c r="T115" s="142"/>
      <c r="U115" s="142"/>
      <c r="V115" s="142"/>
      <c r="W115" s="142"/>
      <c r="X115" s="142"/>
      <c r="Y115" s="150"/>
      <c r="Z115" s="150"/>
      <c r="AA115" s="63"/>
      <c r="AB115" s="63"/>
    </row>
    <row r="116">
      <c r="A116" s="146"/>
      <c r="B116" s="142"/>
      <c r="C116" s="142"/>
      <c r="D116" s="142"/>
      <c r="E116" s="142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2"/>
      <c r="R116" s="142"/>
      <c r="S116" s="142"/>
      <c r="T116" s="142"/>
      <c r="U116" s="142"/>
      <c r="V116" s="142"/>
      <c r="W116" s="142"/>
      <c r="X116" s="142"/>
      <c r="Y116" s="126"/>
      <c r="Z116" s="126"/>
      <c r="AA116" s="63"/>
      <c r="AB116" s="63"/>
    </row>
    <row r="117">
      <c r="A117" s="146"/>
      <c r="B117" s="141"/>
      <c r="C117" s="141"/>
      <c r="D117" s="141"/>
      <c r="E117" s="141"/>
      <c r="F117" s="141"/>
      <c r="G117" s="141"/>
      <c r="H117" s="141"/>
      <c r="I117" s="141"/>
      <c r="J117" s="141"/>
      <c r="K117" s="141"/>
      <c r="L117" s="141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26"/>
      <c r="Z117" s="126"/>
      <c r="AA117" s="63"/>
      <c r="AB117" s="63"/>
    </row>
    <row r="118">
      <c r="A118" s="146"/>
      <c r="B118" s="141"/>
      <c r="C118" s="141"/>
      <c r="D118" s="141"/>
      <c r="E118" s="141"/>
      <c r="F118" s="141"/>
      <c r="G118" s="141"/>
      <c r="H118" s="141"/>
      <c r="I118" s="141"/>
      <c r="J118" s="141"/>
      <c r="K118" s="141"/>
      <c r="L118" s="141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26"/>
      <c r="Z118" s="126"/>
      <c r="AA118" s="63"/>
      <c r="AB118" s="63"/>
    </row>
    <row r="119">
      <c r="A119" s="124"/>
      <c r="B119" s="141"/>
      <c r="C119" s="141"/>
      <c r="D119" s="141"/>
      <c r="E119" s="141"/>
      <c r="F119" s="141"/>
      <c r="G119" s="141"/>
      <c r="H119" s="141"/>
      <c r="I119" s="141"/>
      <c r="J119" s="141"/>
      <c r="K119" s="141"/>
      <c r="L119" s="141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26"/>
      <c r="Z119" s="126"/>
      <c r="AA119" s="63"/>
      <c r="AB119" s="63"/>
    </row>
    <row r="120">
      <c r="A120" s="126"/>
      <c r="B120" s="142"/>
      <c r="C120" s="142"/>
      <c r="D120" s="142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26"/>
      <c r="Z120" s="126"/>
    </row>
    <row r="121">
      <c r="A121" s="148"/>
      <c r="B121" s="142"/>
      <c r="C121" s="142"/>
      <c r="D121" s="142"/>
      <c r="E121" s="142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50"/>
      <c r="Z121" s="150"/>
    </row>
    <row r="122">
      <c r="A122" s="148"/>
      <c r="B122" s="142"/>
      <c r="C122" s="142"/>
      <c r="D122" s="142"/>
      <c r="E122" s="142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50"/>
      <c r="Z122" s="150"/>
    </row>
    <row r="123">
      <c r="A123" s="146"/>
      <c r="B123" s="142"/>
      <c r="C123" s="142"/>
      <c r="D123" s="142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26"/>
      <c r="Z123" s="126"/>
    </row>
    <row r="124">
      <c r="A124" s="146"/>
      <c r="B124" s="142"/>
      <c r="C124" s="142"/>
      <c r="D124" s="142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26"/>
      <c r="Z124" s="126"/>
    </row>
    <row r="125">
      <c r="A125" s="146"/>
      <c r="B125" s="142"/>
      <c r="C125" s="142"/>
      <c r="D125" s="142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26"/>
      <c r="Z125" s="126"/>
    </row>
    <row r="126">
      <c r="A126" s="146"/>
      <c r="B126" s="126"/>
      <c r="C126" s="126"/>
      <c r="D126" s="126"/>
      <c r="E126" s="126"/>
      <c r="F126" s="126"/>
      <c r="G126" s="126"/>
      <c r="H126" s="126"/>
      <c r="I126" s="142"/>
      <c r="J126" s="126"/>
      <c r="K126" s="126"/>
      <c r="L126" s="126"/>
      <c r="M126" s="126"/>
      <c r="N126" s="126"/>
      <c r="O126" s="126"/>
      <c r="P126" s="126"/>
      <c r="Q126" s="126"/>
      <c r="R126" s="126"/>
      <c r="S126" s="126"/>
      <c r="T126" s="126"/>
      <c r="U126" s="126"/>
      <c r="V126" s="126"/>
      <c r="W126" s="126"/>
      <c r="X126" s="126"/>
      <c r="Y126" s="126"/>
      <c r="Z126" s="126"/>
    </row>
    <row r="127">
      <c r="A127" s="146"/>
      <c r="B127" s="126"/>
      <c r="C127" s="126"/>
      <c r="D127" s="126"/>
      <c r="E127" s="126"/>
      <c r="F127" s="126"/>
      <c r="G127" s="126"/>
      <c r="H127" s="126"/>
      <c r="I127" s="142"/>
      <c r="J127" s="126"/>
      <c r="K127" s="126"/>
      <c r="L127" s="126"/>
      <c r="M127" s="126"/>
      <c r="N127" s="126"/>
      <c r="O127" s="126"/>
      <c r="P127" s="126"/>
      <c r="Q127" s="126"/>
      <c r="R127" s="126"/>
      <c r="S127" s="126"/>
      <c r="T127" s="126"/>
      <c r="U127" s="126"/>
      <c r="V127" s="126"/>
      <c r="W127" s="126"/>
      <c r="X127" s="126"/>
      <c r="Y127" s="126"/>
      <c r="Z127" s="126"/>
    </row>
    <row r="128">
      <c r="A128" s="146"/>
      <c r="B128" s="126"/>
      <c r="C128" s="126"/>
      <c r="D128" s="126"/>
      <c r="E128" s="126"/>
      <c r="F128" s="126"/>
      <c r="G128" s="126"/>
      <c r="H128" s="126"/>
      <c r="I128" s="142"/>
      <c r="J128" s="126"/>
      <c r="K128" s="126"/>
      <c r="L128" s="126"/>
      <c r="M128" s="126"/>
      <c r="N128" s="126"/>
      <c r="O128" s="126"/>
      <c r="P128" s="126"/>
      <c r="Q128" s="126"/>
      <c r="R128" s="126"/>
      <c r="S128" s="126"/>
      <c r="T128" s="126"/>
      <c r="U128" s="126"/>
      <c r="V128" s="126"/>
      <c r="W128" s="126"/>
      <c r="X128" s="126"/>
      <c r="Y128" s="126"/>
      <c r="Z128" s="126"/>
    </row>
    <row r="129">
      <c r="A129" s="146"/>
      <c r="B129" s="126"/>
      <c r="C129" s="126"/>
      <c r="D129" s="126"/>
      <c r="E129" s="126"/>
      <c r="F129" s="126"/>
      <c r="G129" s="126"/>
      <c r="H129" s="126"/>
      <c r="I129" s="142"/>
      <c r="J129" s="126"/>
      <c r="K129" s="126"/>
      <c r="L129" s="126"/>
      <c r="M129" s="126"/>
      <c r="N129" s="126"/>
      <c r="O129" s="126"/>
      <c r="P129" s="126"/>
      <c r="Q129" s="126"/>
      <c r="R129" s="126"/>
      <c r="S129" s="126"/>
      <c r="T129" s="126"/>
      <c r="U129" s="126"/>
      <c r="V129" s="126"/>
      <c r="W129" s="126"/>
      <c r="X129" s="126"/>
      <c r="Y129" s="126"/>
      <c r="Z129" s="126"/>
    </row>
    <row r="130">
      <c r="A130" s="146"/>
      <c r="B130" s="126"/>
      <c r="C130" s="126"/>
      <c r="D130" s="126"/>
      <c r="E130" s="126"/>
      <c r="F130" s="126"/>
      <c r="G130" s="126"/>
      <c r="H130" s="126"/>
      <c r="I130" s="142"/>
      <c r="J130" s="126"/>
      <c r="K130" s="126"/>
      <c r="L130" s="126"/>
      <c r="M130" s="126"/>
      <c r="N130" s="126"/>
      <c r="O130" s="126"/>
      <c r="P130" s="126"/>
      <c r="Q130" s="126"/>
      <c r="R130" s="126"/>
      <c r="S130" s="126"/>
      <c r="T130" s="126"/>
      <c r="U130" s="126"/>
      <c r="V130" s="126"/>
      <c r="W130" s="126"/>
      <c r="X130" s="126"/>
      <c r="Y130" s="126"/>
      <c r="Z130" s="126"/>
    </row>
    <row r="131">
      <c r="A131" s="146"/>
      <c r="B131" s="126"/>
      <c r="C131" s="126"/>
      <c r="D131" s="126"/>
      <c r="E131" s="126"/>
      <c r="F131" s="126"/>
      <c r="G131" s="126"/>
      <c r="H131" s="126"/>
      <c r="I131" s="142"/>
      <c r="J131" s="126"/>
      <c r="K131" s="126"/>
      <c r="L131" s="126"/>
      <c r="M131" s="126"/>
      <c r="N131" s="126"/>
      <c r="O131" s="126"/>
      <c r="P131" s="126"/>
      <c r="Q131" s="126"/>
      <c r="R131" s="126"/>
      <c r="S131" s="126"/>
      <c r="T131" s="126"/>
      <c r="U131" s="126"/>
      <c r="V131" s="126"/>
      <c r="W131" s="126"/>
      <c r="X131" s="126"/>
      <c r="Y131" s="126"/>
      <c r="Z131" s="126"/>
    </row>
    <row r="132">
      <c r="A132" s="146"/>
      <c r="B132" s="126"/>
      <c r="C132" s="126"/>
      <c r="D132" s="126"/>
      <c r="E132" s="126"/>
      <c r="F132" s="126"/>
      <c r="G132" s="126"/>
      <c r="H132" s="126"/>
      <c r="I132" s="142"/>
      <c r="J132" s="126"/>
      <c r="K132" s="126"/>
      <c r="L132" s="126"/>
      <c r="M132" s="126"/>
      <c r="N132" s="126"/>
      <c r="O132" s="126"/>
      <c r="P132" s="126"/>
      <c r="Q132" s="126"/>
      <c r="R132" s="126"/>
      <c r="S132" s="126"/>
      <c r="T132" s="126"/>
      <c r="U132" s="126"/>
      <c r="V132" s="126"/>
      <c r="W132" s="126"/>
      <c r="X132" s="126"/>
      <c r="Y132" s="126"/>
      <c r="Z132" s="126"/>
    </row>
    <row r="133">
      <c r="A133" s="146"/>
      <c r="B133" s="126"/>
      <c r="C133" s="126"/>
      <c r="D133" s="126"/>
      <c r="E133" s="126"/>
      <c r="F133" s="126"/>
      <c r="G133" s="126"/>
      <c r="H133" s="126"/>
      <c r="I133" s="142"/>
      <c r="J133" s="126"/>
      <c r="K133" s="126"/>
      <c r="L133" s="126"/>
      <c r="M133" s="126"/>
      <c r="N133" s="126"/>
      <c r="O133" s="126"/>
      <c r="P133" s="126"/>
      <c r="Q133" s="126"/>
      <c r="R133" s="126"/>
      <c r="S133" s="126"/>
      <c r="T133" s="126"/>
      <c r="U133" s="126"/>
      <c r="V133" s="126"/>
      <c r="W133" s="126"/>
      <c r="X133" s="126"/>
      <c r="Y133" s="126"/>
      <c r="Z133" s="126"/>
    </row>
    <row r="134">
      <c r="A134" s="146"/>
      <c r="B134" s="126"/>
      <c r="C134" s="126"/>
      <c r="D134" s="126"/>
      <c r="E134" s="126"/>
      <c r="F134" s="126"/>
      <c r="G134" s="126"/>
      <c r="H134" s="126"/>
      <c r="I134" s="142"/>
      <c r="J134" s="126"/>
      <c r="K134" s="126"/>
      <c r="L134" s="126"/>
      <c r="M134" s="126"/>
      <c r="N134" s="126"/>
      <c r="O134" s="126"/>
      <c r="P134" s="126"/>
      <c r="Q134" s="126"/>
      <c r="R134" s="126"/>
      <c r="S134" s="126"/>
      <c r="T134" s="126"/>
      <c r="U134" s="126"/>
      <c r="V134" s="126"/>
      <c r="W134" s="126"/>
      <c r="X134" s="126"/>
      <c r="Y134" s="126"/>
      <c r="Z134" s="126"/>
    </row>
    <row r="135">
      <c r="A135" s="146"/>
      <c r="B135" s="126"/>
      <c r="C135" s="126"/>
      <c r="D135" s="126"/>
      <c r="E135" s="126"/>
      <c r="F135" s="126"/>
      <c r="G135" s="126"/>
      <c r="H135" s="126"/>
      <c r="I135" s="141"/>
      <c r="J135" s="126"/>
      <c r="K135" s="126"/>
      <c r="L135" s="126"/>
      <c r="M135" s="126"/>
      <c r="N135" s="126"/>
      <c r="O135" s="126"/>
      <c r="P135" s="126"/>
      <c r="Q135" s="126"/>
      <c r="R135" s="126"/>
      <c r="S135" s="126"/>
      <c r="T135" s="126"/>
      <c r="U135" s="126"/>
      <c r="V135" s="126"/>
      <c r="W135" s="126"/>
      <c r="X135" s="126"/>
      <c r="Y135" s="126"/>
      <c r="Z135" s="126"/>
    </row>
    <row r="136">
      <c r="A136" s="146"/>
      <c r="B136" s="126"/>
      <c r="C136" s="126"/>
      <c r="D136" s="126"/>
      <c r="E136" s="126"/>
      <c r="F136" s="126"/>
      <c r="G136" s="126"/>
      <c r="H136" s="126"/>
      <c r="I136" s="141"/>
      <c r="J136" s="126"/>
      <c r="K136" s="126"/>
      <c r="L136" s="126"/>
      <c r="M136" s="126"/>
      <c r="N136" s="126"/>
      <c r="O136" s="126"/>
      <c r="P136" s="126"/>
      <c r="Q136" s="126"/>
      <c r="R136" s="126"/>
      <c r="S136" s="126"/>
      <c r="T136" s="126"/>
      <c r="U136" s="126"/>
      <c r="V136" s="126"/>
      <c r="W136" s="126"/>
      <c r="X136" s="126"/>
      <c r="Y136" s="126"/>
      <c r="Z136" s="126"/>
    </row>
    <row r="137">
      <c r="A137" s="146"/>
      <c r="B137" s="126"/>
      <c r="C137" s="126"/>
      <c r="D137" s="126"/>
      <c r="E137" s="126"/>
      <c r="F137" s="126"/>
      <c r="G137" s="126"/>
      <c r="H137" s="126"/>
      <c r="I137" s="141"/>
      <c r="J137" s="126"/>
      <c r="K137" s="126"/>
      <c r="L137" s="126"/>
      <c r="M137" s="126"/>
      <c r="N137" s="126"/>
      <c r="O137" s="126"/>
      <c r="P137" s="126"/>
      <c r="Q137" s="126"/>
      <c r="R137" s="126"/>
      <c r="S137" s="126"/>
      <c r="T137" s="126"/>
      <c r="U137" s="126"/>
      <c r="V137" s="126"/>
      <c r="W137" s="126"/>
      <c r="X137" s="126"/>
      <c r="Y137" s="126"/>
      <c r="Z137" s="126"/>
    </row>
    <row r="138">
      <c r="A138" s="146"/>
      <c r="B138" s="126"/>
      <c r="C138" s="126"/>
      <c r="D138" s="126"/>
      <c r="E138" s="126"/>
      <c r="F138" s="126"/>
      <c r="G138" s="126"/>
      <c r="H138" s="126"/>
      <c r="I138" s="140"/>
      <c r="J138" s="126"/>
      <c r="K138" s="126"/>
      <c r="L138" s="126"/>
      <c r="M138" s="126"/>
      <c r="N138" s="126"/>
      <c r="O138" s="126"/>
      <c r="P138" s="126"/>
      <c r="Q138" s="126"/>
      <c r="R138" s="126"/>
      <c r="S138" s="126"/>
      <c r="T138" s="126"/>
      <c r="U138" s="126"/>
      <c r="V138" s="126"/>
      <c r="W138" s="126"/>
      <c r="X138" s="126"/>
      <c r="Y138" s="126"/>
      <c r="Z138" s="126"/>
    </row>
    <row r="139">
      <c r="A139" s="146"/>
      <c r="B139" s="126"/>
      <c r="C139" s="126"/>
      <c r="D139" s="126"/>
      <c r="E139" s="126"/>
      <c r="F139" s="126"/>
      <c r="G139" s="126"/>
      <c r="H139" s="126"/>
      <c r="I139" s="140"/>
      <c r="J139" s="126"/>
      <c r="K139" s="126"/>
      <c r="L139" s="126"/>
      <c r="M139" s="126"/>
      <c r="N139" s="126"/>
      <c r="O139" s="126"/>
      <c r="P139" s="126"/>
      <c r="Q139" s="126"/>
      <c r="R139" s="126"/>
      <c r="S139" s="126"/>
      <c r="T139" s="126"/>
      <c r="U139" s="126"/>
      <c r="V139" s="126"/>
      <c r="W139" s="126"/>
      <c r="X139" s="126"/>
      <c r="Y139" s="126"/>
      <c r="Z139" s="126"/>
    </row>
    <row r="140">
      <c r="A140" s="146"/>
      <c r="B140" s="126"/>
      <c r="C140" s="126"/>
      <c r="D140" s="126"/>
      <c r="E140" s="126"/>
      <c r="F140" s="126"/>
      <c r="G140" s="126"/>
      <c r="H140" s="126"/>
      <c r="I140" s="140"/>
      <c r="J140" s="126"/>
      <c r="K140" s="126"/>
      <c r="L140" s="126"/>
      <c r="M140" s="126"/>
      <c r="N140" s="126"/>
      <c r="O140" s="126"/>
      <c r="P140" s="126"/>
      <c r="Q140" s="126"/>
      <c r="R140" s="126"/>
      <c r="S140" s="126"/>
      <c r="T140" s="126"/>
      <c r="U140" s="126"/>
      <c r="V140" s="126"/>
      <c r="W140" s="126"/>
      <c r="X140" s="126"/>
      <c r="Y140" s="126"/>
      <c r="Z140" s="126"/>
    </row>
    <row r="141">
      <c r="A141" s="146"/>
      <c r="B141" s="126"/>
      <c r="C141" s="126"/>
      <c r="D141" s="126"/>
      <c r="E141" s="126"/>
      <c r="F141" s="126"/>
      <c r="G141" s="126"/>
      <c r="H141" s="126"/>
      <c r="I141" s="140"/>
      <c r="J141" s="126"/>
      <c r="K141" s="126"/>
      <c r="L141" s="126"/>
      <c r="M141" s="126"/>
      <c r="N141" s="126"/>
      <c r="O141" s="126"/>
      <c r="P141" s="126"/>
      <c r="Q141" s="126"/>
      <c r="R141" s="126"/>
      <c r="S141" s="126"/>
      <c r="T141" s="126"/>
      <c r="U141" s="126"/>
      <c r="V141" s="126"/>
      <c r="W141" s="126"/>
      <c r="X141" s="126"/>
      <c r="Y141" s="126"/>
      <c r="Z141" s="126"/>
    </row>
    <row r="142">
      <c r="A142" s="146"/>
      <c r="B142" s="126"/>
      <c r="C142" s="126"/>
      <c r="D142" s="126"/>
      <c r="E142" s="126"/>
      <c r="F142" s="126"/>
      <c r="G142" s="126"/>
      <c r="H142" s="126"/>
      <c r="I142" s="126"/>
      <c r="J142" s="126"/>
      <c r="K142" s="126"/>
      <c r="L142" s="126"/>
      <c r="M142" s="126"/>
      <c r="N142" s="126"/>
      <c r="O142" s="126"/>
      <c r="P142" s="126"/>
      <c r="Q142" s="126"/>
      <c r="R142" s="126"/>
      <c r="S142" s="126"/>
      <c r="T142" s="126"/>
      <c r="U142" s="126"/>
      <c r="V142" s="126"/>
      <c r="W142" s="126"/>
      <c r="X142" s="126"/>
      <c r="Y142" s="126"/>
      <c r="Z142" s="126"/>
    </row>
    <row r="143">
      <c r="A143" s="146"/>
      <c r="B143" s="126"/>
      <c r="C143" s="126"/>
      <c r="D143" s="126"/>
      <c r="E143" s="126"/>
      <c r="F143" s="126"/>
      <c r="G143" s="126"/>
      <c r="H143" s="126"/>
      <c r="I143" s="126"/>
      <c r="J143" s="126"/>
      <c r="K143" s="126"/>
      <c r="L143" s="126"/>
      <c r="M143" s="126"/>
      <c r="N143" s="126"/>
      <c r="O143" s="126"/>
      <c r="P143" s="126"/>
      <c r="Q143" s="126"/>
      <c r="R143" s="126"/>
      <c r="S143" s="126"/>
      <c r="T143" s="126"/>
      <c r="U143" s="126"/>
      <c r="V143" s="126"/>
      <c r="W143" s="126"/>
      <c r="X143" s="126"/>
      <c r="Y143" s="126"/>
      <c r="Z143" s="126"/>
    </row>
    <row r="144">
      <c r="A144" s="146"/>
      <c r="B144" s="126"/>
      <c r="C144" s="126"/>
      <c r="D144" s="126"/>
      <c r="E144" s="126"/>
      <c r="F144" s="126"/>
      <c r="G144" s="126"/>
      <c r="H144" s="126"/>
      <c r="I144" s="126"/>
      <c r="J144" s="126"/>
      <c r="K144" s="126"/>
      <c r="L144" s="126"/>
      <c r="M144" s="126"/>
      <c r="N144" s="126"/>
      <c r="O144" s="126"/>
      <c r="P144" s="126"/>
      <c r="Q144" s="126"/>
      <c r="R144" s="126"/>
      <c r="S144" s="126"/>
      <c r="T144" s="126"/>
      <c r="U144" s="126"/>
      <c r="V144" s="126"/>
      <c r="W144" s="126"/>
      <c r="X144" s="126"/>
      <c r="Y144" s="126"/>
      <c r="Z144" s="126"/>
    </row>
    <row r="145">
      <c r="A145" s="146"/>
      <c r="B145" s="126"/>
      <c r="C145" s="126"/>
      <c r="D145" s="126"/>
      <c r="E145" s="126"/>
      <c r="F145" s="126"/>
      <c r="G145" s="126"/>
      <c r="H145" s="126"/>
      <c r="I145" s="126"/>
      <c r="J145" s="126"/>
      <c r="K145" s="126"/>
      <c r="L145" s="126"/>
      <c r="M145" s="126"/>
      <c r="N145" s="126"/>
      <c r="O145" s="126"/>
      <c r="P145" s="126"/>
      <c r="Q145" s="126"/>
      <c r="R145" s="126"/>
      <c r="S145" s="126"/>
      <c r="T145" s="126"/>
      <c r="U145" s="126"/>
      <c r="V145" s="126"/>
      <c r="W145" s="126"/>
      <c r="X145" s="126"/>
      <c r="Y145" s="126"/>
      <c r="Z145" s="126"/>
    </row>
    <row r="146">
      <c r="A146" s="146"/>
      <c r="B146" s="126"/>
      <c r="C146" s="126"/>
      <c r="D146" s="126"/>
      <c r="E146" s="126"/>
      <c r="F146" s="126"/>
      <c r="G146" s="126"/>
      <c r="H146" s="126"/>
      <c r="I146" s="126"/>
      <c r="J146" s="126"/>
      <c r="K146" s="126"/>
      <c r="L146" s="126"/>
      <c r="M146" s="126"/>
      <c r="N146" s="126"/>
      <c r="O146" s="126"/>
      <c r="P146" s="126"/>
      <c r="Q146" s="126"/>
      <c r="R146" s="126"/>
      <c r="S146" s="126"/>
      <c r="T146" s="126"/>
      <c r="U146" s="126"/>
      <c r="V146" s="126"/>
      <c r="W146" s="126"/>
      <c r="X146" s="126"/>
      <c r="Y146" s="126"/>
      <c r="Z146" s="126"/>
    </row>
    <row r="147">
      <c r="A147" s="146"/>
      <c r="B147" s="126"/>
      <c r="C147" s="126"/>
      <c r="D147" s="126"/>
      <c r="E147" s="126"/>
      <c r="F147" s="126"/>
      <c r="G147" s="126"/>
      <c r="H147" s="126"/>
      <c r="I147" s="126"/>
      <c r="J147" s="126"/>
      <c r="K147" s="126"/>
      <c r="L147" s="126"/>
      <c r="M147" s="126"/>
      <c r="N147" s="126"/>
      <c r="O147" s="126"/>
      <c r="P147" s="126"/>
      <c r="Q147" s="126"/>
      <c r="R147" s="126"/>
      <c r="S147" s="126"/>
      <c r="T147" s="126"/>
      <c r="U147" s="126"/>
      <c r="V147" s="126"/>
      <c r="W147" s="126"/>
      <c r="X147" s="126"/>
      <c r="Y147" s="126"/>
      <c r="Z147" s="126"/>
    </row>
    <row r="148">
      <c r="A148" s="146"/>
      <c r="B148" s="126"/>
      <c r="C148" s="126"/>
      <c r="D148" s="126"/>
      <c r="E148" s="126"/>
      <c r="F148" s="126"/>
      <c r="G148" s="126"/>
      <c r="H148" s="126"/>
      <c r="I148" s="126"/>
      <c r="J148" s="126"/>
      <c r="K148" s="126"/>
      <c r="L148" s="126"/>
      <c r="M148" s="126"/>
      <c r="N148" s="126"/>
      <c r="O148" s="126"/>
      <c r="P148" s="126"/>
      <c r="Q148" s="126"/>
      <c r="R148" s="126"/>
      <c r="S148" s="126"/>
      <c r="T148" s="126"/>
      <c r="U148" s="126"/>
      <c r="V148" s="126"/>
      <c r="W148" s="126"/>
      <c r="X148" s="126"/>
      <c r="Y148" s="126"/>
      <c r="Z148" s="126"/>
    </row>
    <row r="149">
      <c r="A149" s="146"/>
      <c r="B149" s="126"/>
      <c r="C149" s="126"/>
      <c r="D149" s="126"/>
      <c r="E149" s="126"/>
      <c r="F149" s="126"/>
      <c r="G149" s="126"/>
      <c r="H149" s="126"/>
      <c r="I149" s="126"/>
      <c r="J149" s="126"/>
      <c r="K149" s="126"/>
      <c r="L149" s="126"/>
      <c r="M149" s="126"/>
      <c r="N149" s="126"/>
      <c r="O149" s="126"/>
      <c r="P149" s="126"/>
      <c r="Q149" s="126"/>
      <c r="R149" s="126"/>
      <c r="S149" s="126"/>
      <c r="T149" s="126"/>
      <c r="U149" s="126"/>
      <c r="V149" s="126"/>
      <c r="W149" s="126"/>
      <c r="X149" s="126"/>
      <c r="Y149" s="126"/>
      <c r="Z149" s="126"/>
    </row>
    <row r="150">
      <c r="A150" s="146"/>
      <c r="B150" s="126"/>
      <c r="C150" s="126"/>
      <c r="D150" s="126"/>
      <c r="E150" s="126"/>
      <c r="F150" s="126"/>
      <c r="G150" s="126"/>
      <c r="H150" s="126"/>
      <c r="I150" s="126"/>
      <c r="J150" s="126"/>
      <c r="K150" s="126"/>
      <c r="L150" s="126"/>
      <c r="M150" s="126"/>
      <c r="N150" s="126"/>
      <c r="O150" s="126"/>
      <c r="P150" s="126"/>
      <c r="Q150" s="126"/>
      <c r="R150" s="126"/>
      <c r="S150" s="126"/>
      <c r="T150" s="126"/>
      <c r="U150" s="126"/>
      <c r="V150" s="126"/>
      <c r="W150" s="126"/>
      <c r="X150" s="126"/>
      <c r="Y150" s="126"/>
      <c r="Z150" s="126"/>
    </row>
    <row r="151">
      <c r="A151" s="146"/>
      <c r="B151" s="126"/>
      <c r="C151" s="126"/>
      <c r="D151" s="126"/>
      <c r="E151" s="126"/>
      <c r="F151" s="126"/>
      <c r="G151" s="126"/>
      <c r="H151" s="126"/>
      <c r="I151" s="126"/>
      <c r="J151" s="126"/>
      <c r="K151" s="126"/>
      <c r="L151" s="126"/>
      <c r="M151" s="126"/>
      <c r="N151" s="126"/>
      <c r="O151" s="126"/>
      <c r="P151" s="126"/>
      <c r="Q151" s="126"/>
      <c r="R151" s="126"/>
      <c r="S151" s="126"/>
      <c r="T151" s="126"/>
      <c r="U151" s="126"/>
      <c r="V151" s="126"/>
      <c r="W151" s="126"/>
      <c r="X151" s="126"/>
      <c r="Y151" s="126"/>
      <c r="Z151" s="126"/>
    </row>
    <row r="152">
      <c r="A152" s="146"/>
      <c r="B152" s="126"/>
      <c r="C152" s="126"/>
      <c r="D152" s="126"/>
      <c r="E152" s="126"/>
      <c r="F152" s="126"/>
      <c r="G152" s="126"/>
      <c r="H152" s="126"/>
      <c r="I152" s="126"/>
      <c r="J152" s="126"/>
      <c r="K152" s="126"/>
      <c r="L152" s="126"/>
      <c r="M152" s="126"/>
      <c r="N152" s="126"/>
      <c r="O152" s="126"/>
      <c r="P152" s="126"/>
      <c r="Q152" s="126"/>
      <c r="R152" s="126"/>
      <c r="S152" s="126"/>
      <c r="T152" s="126"/>
      <c r="U152" s="126"/>
      <c r="V152" s="126"/>
      <c r="W152" s="126"/>
      <c r="X152" s="126"/>
      <c r="Y152" s="126"/>
      <c r="Z152" s="126"/>
    </row>
    <row r="153">
      <c r="A153" s="146"/>
      <c r="B153" s="126"/>
      <c r="C153" s="126"/>
      <c r="D153" s="126"/>
      <c r="E153" s="126"/>
      <c r="F153" s="126"/>
      <c r="G153" s="126"/>
      <c r="H153" s="126"/>
      <c r="I153" s="126"/>
      <c r="J153" s="126"/>
      <c r="K153" s="126"/>
      <c r="L153" s="126"/>
      <c r="M153" s="126"/>
      <c r="N153" s="126"/>
      <c r="O153" s="126"/>
      <c r="P153" s="126"/>
      <c r="Q153" s="126"/>
      <c r="R153" s="126"/>
      <c r="S153" s="126"/>
      <c r="T153" s="126"/>
      <c r="U153" s="126"/>
      <c r="V153" s="126"/>
      <c r="W153" s="126"/>
      <c r="X153" s="126"/>
      <c r="Y153" s="126"/>
      <c r="Z153" s="126"/>
    </row>
    <row r="154">
      <c r="A154" s="146"/>
      <c r="B154" s="126"/>
      <c r="C154" s="126"/>
      <c r="D154" s="126"/>
      <c r="E154" s="126"/>
      <c r="F154" s="126"/>
      <c r="G154" s="126"/>
      <c r="H154" s="126"/>
      <c r="I154" s="126"/>
      <c r="J154" s="126"/>
      <c r="K154" s="126"/>
      <c r="L154" s="126"/>
      <c r="M154" s="126"/>
      <c r="N154" s="126"/>
      <c r="O154" s="126"/>
      <c r="P154" s="126"/>
      <c r="Q154" s="126"/>
      <c r="R154" s="126"/>
      <c r="S154" s="126"/>
      <c r="T154" s="126"/>
      <c r="U154" s="126"/>
      <c r="V154" s="126"/>
      <c r="W154" s="126"/>
      <c r="X154" s="126"/>
      <c r="Y154" s="126"/>
      <c r="Z154" s="126"/>
    </row>
    <row r="155">
      <c r="A155" s="146"/>
      <c r="B155" s="126"/>
      <c r="C155" s="126"/>
      <c r="D155" s="126"/>
      <c r="E155" s="126"/>
      <c r="F155" s="126"/>
      <c r="G155" s="126"/>
      <c r="H155" s="126"/>
      <c r="I155" s="126"/>
      <c r="J155" s="126"/>
      <c r="K155" s="126"/>
      <c r="L155" s="126"/>
      <c r="M155" s="126"/>
      <c r="N155" s="126"/>
      <c r="O155" s="126"/>
      <c r="P155" s="126"/>
      <c r="Q155" s="126"/>
      <c r="R155" s="126"/>
      <c r="S155" s="126"/>
      <c r="T155" s="126"/>
      <c r="U155" s="126"/>
      <c r="V155" s="126"/>
      <c r="W155" s="126"/>
      <c r="X155" s="126"/>
      <c r="Y155" s="126"/>
      <c r="Z155" s="126"/>
    </row>
    <row r="156">
      <c r="A156" s="146"/>
      <c r="B156" s="126"/>
      <c r="C156" s="126"/>
      <c r="D156" s="126"/>
      <c r="E156" s="126"/>
      <c r="F156" s="126"/>
      <c r="G156" s="126"/>
      <c r="H156" s="126"/>
      <c r="I156" s="126"/>
      <c r="J156" s="126"/>
      <c r="K156" s="126"/>
      <c r="L156" s="126"/>
      <c r="M156" s="126"/>
      <c r="N156" s="126"/>
      <c r="O156" s="126"/>
      <c r="P156" s="126"/>
      <c r="Q156" s="126"/>
      <c r="R156" s="126"/>
      <c r="S156" s="126"/>
      <c r="T156" s="126"/>
      <c r="U156" s="126"/>
      <c r="V156" s="126"/>
      <c r="W156" s="126"/>
      <c r="X156" s="126"/>
      <c r="Y156" s="126"/>
      <c r="Z156" s="126"/>
    </row>
    <row r="157">
      <c r="A157" s="146"/>
      <c r="B157" s="126"/>
      <c r="C157" s="126"/>
      <c r="D157" s="126"/>
      <c r="E157" s="126"/>
      <c r="F157" s="126"/>
      <c r="G157" s="126"/>
      <c r="H157" s="126"/>
      <c r="I157" s="126"/>
      <c r="J157" s="126"/>
      <c r="K157" s="126"/>
      <c r="L157" s="126"/>
      <c r="M157" s="126"/>
      <c r="N157" s="126"/>
      <c r="O157" s="126"/>
      <c r="P157" s="126"/>
      <c r="Q157" s="126"/>
      <c r="R157" s="126"/>
      <c r="S157" s="126"/>
      <c r="T157" s="126"/>
      <c r="U157" s="126"/>
      <c r="V157" s="126"/>
      <c r="W157" s="126"/>
      <c r="X157" s="126"/>
      <c r="Y157" s="126"/>
      <c r="Z157" s="126"/>
    </row>
    <row r="158">
      <c r="A158" s="146"/>
      <c r="B158" s="126"/>
      <c r="C158" s="126"/>
      <c r="D158" s="126"/>
      <c r="E158" s="126"/>
      <c r="F158" s="126"/>
      <c r="G158" s="126"/>
      <c r="H158" s="126"/>
      <c r="I158" s="126"/>
      <c r="J158" s="126"/>
      <c r="K158" s="126"/>
      <c r="L158" s="126"/>
      <c r="M158" s="126"/>
      <c r="N158" s="126"/>
      <c r="O158" s="126"/>
      <c r="P158" s="126"/>
      <c r="Q158" s="126"/>
      <c r="R158" s="126"/>
      <c r="S158" s="126"/>
      <c r="T158" s="126"/>
      <c r="U158" s="126"/>
      <c r="V158" s="126"/>
      <c r="W158" s="126"/>
      <c r="X158" s="126"/>
      <c r="Y158" s="126"/>
      <c r="Z158" s="126"/>
    </row>
    <row r="159">
      <c r="A159" s="146"/>
      <c r="B159" s="126"/>
      <c r="C159" s="126"/>
      <c r="D159" s="126"/>
      <c r="E159" s="126"/>
      <c r="F159" s="126"/>
      <c r="G159" s="126"/>
      <c r="H159" s="126"/>
      <c r="I159" s="126"/>
      <c r="J159" s="126"/>
      <c r="K159" s="126"/>
      <c r="L159" s="126"/>
      <c r="M159" s="126"/>
      <c r="N159" s="126"/>
      <c r="O159" s="126"/>
      <c r="P159" s="126"/>
      <c r="Q159" s="126"/>
      <c r="R159" s="126"/>
      <c r="S159" s="126"/>
      <c r="T159" s="126"/>
      <c r="U159" s="126"/>
      <c r="V159" s="126"/>
      <c r="W159" s="126"/>
      <c r="X159" s="126"/>
      <c r="Y159" s="126"/>
      <c r="Z159" s="126"/>
    </row>
    <row r="160">
      <c r="A160" s="146"/>
      <c r="B160" s="126"/>
      <c r="C160" s="126"/>
      <c r="D160" s="126"/>
      <c r="E160" s="126"/>
      <c r="F160" s="126"/>
      <c r="G160" s="126"/>
      <c r="H160" s="126"/>
      <c r="I160" s="126"/>
      <c r="J160" s="126"/>
      <c r="K160" s="126"/>
      <c r="L160" s="126"/>
      <c r="M160" s="126"/>
      <c r="N160" s="126"/>
      <c r="O160" s="126"/>
      <c r="P160" s="126"/>
      <c r="Q160" s="126"/>
      <c r="R160" s="126"/>
      <c r="S160" s="126"/>
      <c r="T160" s="126"/>
      <c r="U160" s="126"/>
      <c r="V160" s="126"/>
      <c r="W160" s="126"/>
      <c r="X160" s="126"/>
      <c r="Y160" s="126"/>
      <c r="Z160" s="126"/>
    </row>
    <row r="161">
      <c r="A161" s="146"/>
      <c r="B161" s="126"/>
      <c r="C161" s="126"/>
      <c r="D161" s="126"/>
      <c r="E161" s="126"/>
      <c r="F161" s="126"/>
      <c r="G161" s="126"/>
      <c r="H161" s="126"/>
      <c r="I161" s="126"/>
      <c r="J161" s="126"/>
      <c r="K161" s="126"/>
      <c r="L161" s="126"/>
      <c r="M161" s="126"/>
      <c r="N161" s="126"/>
      <c r="O161" s="126"/>
      <c r="P161" s="126"/>
      <c r="Q161" s="126"/>
      <c r="R161" s="126"/>
      <c r="S161" s="126"/>
      <c r="T161" s="126"/>
      <c r="U161" s="126"/>
      <c r="V161" s="126"/>
      <c r="W161" s="126"/>
      <c r="X161" s="126"/>
      <c r="Y161" s="126"/>
      <c r="Z161" s="126"/>
    </row>
    <row r="162">
      <c r="A162" s="146"/>
      <c r="B162" s="126"/>
      <c r="C162" s="126"/>
      <c r="D162" s="126"/>
      <c r="E162" s="126"/>
      <c r="F162" s="126"/>
      <c r="G162" s="126"/>
      <c r="H162" s="126"/>
      <c r="I162" s="126"/>
      <c r="J162" s="126"/>
      <c r="K162" s="126"/>
      <c r="L162" s="126"/>
      <c r="M162" s="126"/>
      <c r="N162" s="126"/>
      <c r="O162" s="126"/>
      <c r="P162" s="126"/>
      <c r="Q162" s="126"/>
      <c r="R162" s="126"/>
      <c r="S162" s="126"/>
      <c r="T162" s="126"/>
      <c r="U162" s="126"/>
      <c r="V162" s="126"/>
      <c r="W162" s="126"/>
      <c r="X162" s="126"/>
      <c r="Y162" s="126"/>
      <c r="Z162" s="126"/>
    </row>
    <row r="163">
      <c r="A163" s="146"/>
      <c r="B163" s="126"/>
      <c r="C163" s="126"/>
      <c r="D163" s="126"/>
      <c r="E163" s="126"/>
      <c r="F163" s="126"/>
      <c r="G163" s="126"/>
      <c r="H163" s="126"/>
      <c r="I163" s="126"/>
      <c r="J163" s="126"/>
      <c r="K163" s="126"/>
      <c r="L163" s="126"/>
      <c r="M163" s="126"/>
      <c r="N163" s="126"/>
      <c r="O163" s="126"/>
      <c r="P163" s="126"/>
      <c r="Q163" s="126"/>
      <c r="R163" s="126"/>
      <c r="S163" s="126"/>
      <c r="T163" s="126"/>
      <c r="U163" s="126"/>
      <c r="V163" s="126"/>
      <c r="W163" s="126"/>
      <c r="X163" s="126"/>
      <c r="Y163" s="126"/>
      <c r="Z163" s="126"/>
    </row>
    <row r="164">
      <c r="A164" s="146"/>
      <c r="B164" s="126"/>
      <c r="C164" s="126"/>
      <c r="D164" s="126"/>
      <c r="E164" s="126"/>
      <c r="F164" s="126"/>
      <c r="G164" s="126"/>
      <c r="H164" s="126"/>
      <c r="I164" s="126"/>
      <c r="J164" s="126"/>
      <c r="K164" s="126"/>
      <c r="L164" s="126"/>
      <c r="M164" s="126"/>
      <c r="N164" s="126"/>
      <c r="O164" s="126"/>
      <c r="P164" s="126"/>
      <c r="Q164" s="126"/>
      <c r="R164" s="126"/>
      <c r="S164" s="126"/>
      <c r="T164" s="126"/>
      <c r="U164" s="126"/>
      <c r="V164" s="126"/>
      <c r="W164" s="126"/>
      <c r="X164" s="126"/>
      <c r="Y164" s="126"/>
      <c r="Z164" s="126"/>
    </row>
    <row r="165">
      <c r="A165" s="146"/>
      <c r="B165" s="126"/>
      <c r="C165" s="126"/>
      <c r="D165" s="126"/>
      <c r="E165" s="126"/>
      <c r="F165" s="126"/>
      <c r="G165" s="126"/>
      <c r="H165" s="126"/>
      <c r="I165" s="126"/>
      <c r="J165" s="126"/>
      <c r="K165" s="126"/>
      <c r="L165" s="126"/>
      <c r="M165" s="126"/>
      <c r="N165" s="126"/>
      <c r="O165" s="126"/>
      <c r="P165" s="126"/>
      <c r="Q165" s="126"/>
      <c r="R165" s="126"/>
      <c r="S165" s="126"/>
      <c r="T165" s="126"/>
      <c r="U165" s="126"/>
      <c r="V165" s="126"/>
      <c r="W165" s="126"/>
      <c r="X165" s="126"/>
      <c r="Y165" s="126"/>
      <c r="Z165" s="126"/>
    </row>
    <row r="166">
      <c r="A166" s="146"/>
      <c r="B166" s="126"/>
      <c r="C166" s="126"/>
      <c r="D166" s="126"/>
      <c r="E166" s="126"/>
      <c r="F166" s="126"/>
      <c r="G166" s="126"/>
      <c r="H166" s="126"/>
      <c r="I166" s="126"/>
      <c r="J166" s="126"/>
      <c r="K166" s="126"/>
      <c r="L166" s="126"/>
      <c r="M166" s="126"/>
      <c r="N166" s="126"/>
      <c r="O166" s="126"/>
      <c r="P166" s="126"/>
      <c r="Q166" s="126"/>
      <c r="R166" s="126"/>
      <c r="S166" s="126"/>
      <c r="T166" s="126"/>
      <c r="U166" s="126"/>
      <c r="V166" s="126"/>
      <c r="W166" s="126"/>
      <c r="X166" s="126"/>
      <c r="Y166" s="126"/>
      <c r="Z166" s="126"/>
    </row>
    <row r="167">
      <c r="A167" s="146"/>
      <c r="B167" s="126"/>
      <c r="C167" s="126"/>
      <c r="D167" s="126"/>
      <c r="E167" s="126"/>
      <c r="F167" s="126"/>
      <c r="G167" s="126"/>
      <c r="H167" s="126"/>
      <c r="I167" s="126"/>
      <c r="J167" s="126"/>
      <c r="K167" s="126"/>
      <c r="L167" s="126"/>
      <c r="M167" s="126"/>
      <c r="N167" s="126"/>
      <c r="O167" s="126"/>
      <c r="P167" s="126"/>
      <c r="Q167" s="126"/>
      <c r="R167" s="126"/>
      <c r="S167" s="126"/>
      <c r="T167" s="126"/>
      <c r="U167" s="126"/>
      <c r="V167" s="126"/>
      <c r="W167" s="126"/>
      <c r="X167" s="126"/>
      <c r="Y167" s="126"/>
      <c r="Z167" s="126"/>
    </row>
    <row r="168">
      <c r="A168" s="146"/>
      <c r="B168" s="126"/>
      <c r="C168" s="126"/>
      <c r="D168" s="126"/>
      <c r="E168" s="126"/>
      <c r="F168" s="126"/>
      <c r="G168" s="126"/>
      <c r="H168" s="126"/>
      <c r="I168" s="126"/>
      <c r="J168" s="126"/>
      <c r="K168" s="126"/>
      <c r="L168" s="126"/>
      <c r="M168" s="126"/>
      <c r="N168" s="126"/>
      <c r="O168" s="126"/>
      <c r="P168" s="126"/>
      <c r="Q168" s="126"/>
      <c r="R168" s="126"/>
      <c r="S168" s="126"/>
      <c r="T168" s="126"/>
      <c r="U168" s="126"/>
      <c r="V168" s="126"/>
      <c r="W168" s="126"/>
      <c r="X168" s="126"/>
      <c r="Y168" s="126"/>
      <c r="Z168" s="126"/>
    </row>
    <row r="169">
      <c r="A169" s="146"/>
      <c r="B169" s="126"/>
      <c r="C169" s="126"/>
      <c r="D169" s="126"/>
      <c r="E169" s="126"/>
      <c r="F169" s="126"/>
      <c r="G169" s="126"/>
      <c r="H169" s="126"/>
      <c r="I169" s="126"/>
      <c r="J169" s="126"/>
      <c r="K169" s="126"/>
      <c r="L169" s="126"/>
      <c r="M169" s="126"/>
      <c r="N169" s="126"/>
      <c r="O169" s="126"/>
      <c r="P169" s="126"/>
      <c r="Q169" s="126"/>
      <c r="R169" s="126"/>
      <c r="S169" s="126"/>
      <c r="T169" s="126"/>
      <c r="U169" s="126"/>
      <c r="V169" s="126"/>
      <c r="W169" s="126"/>
      <c r="X169" s="126"/>
      <c r="Y169" s="126"/>
      <c r="Z169" s="126"/>
    </row>
    <row r="170">
      <c r="A170" s="146"/>
      <c r="B170" s="126"/>
      <c r="C170" s="126"/>
      <c r="D170" s="126"/>
      <c r="E170" s="126"/>
      <c r="F170" s="126"/>
      <c r="G170" s="126"/>
      <c r="H170" s="126"/>
      <c r="I170" s="126"/>
      <c r="J170" s="126"/>
      <c r="K170" s="126"/>
      <c r="L170" s="126"/>
      <c r="M170" s="126"/>
      <c r="N170" s="126"/>
      <c r="O170" s="126"/>
      <c r="P170" s="126"/>
      <c r="Q170" s="126"/>
      <c r="R170" s="126"/>
      <c r="S170" s="126"/>
      <c r="T170" s="126"/>
      <c r="U170" s="126"/>
      <c r="V170" s="126"/>
      <c r="W170" s="126"/>
      <c r="X170" s="126"/>
      <c r="Y170" s="126"/>
      <c r="Z170" s="126"/>
    </row>
    <row r="171">
      <c r="A171" s="146"/>
      <c r="B171" s="126"/>
      <c r="C171" s="126"/>
      <c r="D171" s="126"/>
      <c r="E171" s="126"/>
      <c r="F171" s="126"/>
      <c r="G171" s="126"/>
      <c r="H171" s="126"/>
      <c r="I171" s="126"/>
      <c r="J171" s="126"/>
      <c r="K171" s="126"/>
      <c r="L171" s="126"/>
      <c r="M171" s="126"/>
      <c r="N171" s="126"/>
      <c r="O171" s="126"/>
      <c r="P171" s="126"/>
      <c r="Q171" s="126"/>
      <c r="R171" s="126"/>
      <c r="S171" s="126"/>
      <c r="T171" s="126"/>
      <c r="U171" s="126"/>
      <c r="V171" s="126"/>
      <c r="W171" s="126"/>
      <c r="X171" s="126"/>
      <c r="Y171" s="126"/>
      <c r="Z171" s="126"/>
    </row>
    <row r="172">
      <c r="A172" s="146"/>
      <c r="B172" s="126"/>
      <c r="C172" s="126"/>
      <c r="D172" s="126"/>
      <c r="E172" s="126"/>
      <c r="F172" s="126"/>
      <c r="G172" s="126"/>
      <c r="H172" s="126"/>
      <c r="I172" s="126"/>
      <c r="J172" s="126"/>
      <c r="K172" s="126"/>
      <c r="L172" s="126"/>
      <c r="M172" s="126"/>
      <c r="N172" s="126"/>
      <c r="O172" s="126"/>
      <c r="P172" s="126"/>
      <c r="Q172" s="126"/>
      <c r="R172" s="126"/>
      <c r="S172" s="126"/>
      <c r="T172" s="126"/>
      <c r="U172" s="126"/>
      <c r="V172" s="126"/>
      <c r="W172" s="126"/>
      <c r="X172" s="126"/>
      <c r="Y172" s="126"/>
      <c r="Z172" s="126"/>
    </row>
    <row r="173">
      <c r="A173" s="146"/>
      <c r="B173" s="126"/>
      <c r="C173" s="126"/>
      <c r="D173" s="126"/>
      <c r="E173" s="126"/>
      <c r="F173" s="126"/>
      <c r="G173" s="126"/>
      <c r="H173" s="126"/>
      <c r="I173" s="126"/>
      <c r="J173" s="126"/>
      <c r="K173" s="126"/>
      <c r="L173" s="126"/>
      <c r="M173" s="126"/>
      <c r="N173" s="126"/>
      <c r="O173" s="126"/>
      <c r="P173" s="126"/>
      <c r="Q173" s="126"/>
      <c r="R173" s="126"/>
      <c r="S173" s="126"/>
      <c r="T173" s="126"/>
      <c r="U173" s="126"/>
      <c r="V173" s="126"/>
      <c r="W173" s="126"/>
      <c r="X173" s="126"/>
      <c r="Y173" s="126"/>
      <c r="Z173" s="126"/>
    </row>
    <row r="174">
      <c r="A174" s="146"/>
      <c r="B174" s="126"/>
      <c r="C174" s="126"/>
      <c r="D174" s="126"/>
      <c r="E174" s="126"/>
      <c r="F174" s="126"/>
      <c r="G174" s="126"/>
      <c r="H174" s="126"/>
      <c r="I174" s="126"/>
      <c r="J174" s="126"/>
      <c r="K174" s="126"/>
      <c r="L174" s="126"/>
      <c r="M174" s="126"/>
      <c r="N174" s="126"/>
      <c r="O174" s="126"/>
      <c r="P174" s="126"/>
      <c r="Q174" s="126"/>
      <c r="R174" s="126"/>
      <c r="S174" s="126"/>
      <c r="T174" s="126"/>
      <c r="U174" s="126"/>
      <c r="V174" s="126"/>
      <c r="W174" s="126"/>
      <c r="X174" s="126"/>
      <c r="Y174" s="126"/>
      <c r="Z174" s="126"/>
    </row>
    <row r="175">
      <c r="A175" s="146"/>
      <c r="B175" s="126"/>
      <c r="C175" s="126"/>
      <c r="D175" s="126"/>
      <c r="E175" s="126"/>
      <c r="F175" s="126"/>
      <c r="G175" s="126"/>
      <c r="H175" s="126"/>
      <c r="I175" s="126"/>
      <c r="J175" s="126"/>
      <c r="K175" s="126"/>
      <c r="L175" s="126"/>
      <c r="M175" s="126"/>
      <c r="N175" s="126"/>
      <c r="O175" s="126"/>
      <c r="P175" s="126"/>
      <c r="Q175" s="126"/>
      <c r="R175" s="126"/>
      <c r="S175" s="126"/>
      <c r="T175" s="126"/>
      <c r="U175" s="126"/>
      <c r="V175" s="126"/>
      <c r="W175" s="126"/>
      <c r="X175" s="126"/>
      <c r="Y175" s="126"/>
      <c r="Z175" s="126"/>
    </row>
    <row r="176">
      <c r="A176" s="146"/>
      <c r="B176" s="126"/>
      <c r="C176" s="126"/>
      <c r="D176" s="126"/>
      <c r="E176" s="126"/>
      <c r="F176" s="126"/>
      <c r="G176" s="126"/>
      <c r="H176" s="126"/>
      <c r="I176" s="126"/>
      <c r="J176" s="126"/>
      <c r="K176" s="126"/>
      <c r="L176" s="126"/>
      <c r="M176" s="126"/>
      <c r="N176" s="126"/>
      <c r="O176" s="126"/>
      <c r="P176" s="126"/>
      <c r="Q176" s="126"/>
      <c r="R176" s="126"/>
      <c r="S176" s="126"/>
      <c r="T176" s="126"/>
      <c r="U176" s="126"/>
      <c r="V176" s="126"/>
      <c r="W176" s="126"/>
      <c r="X176" s="126"/>
      <c r="Y176" s="126"/>
      <c r="Z176" s="126"/>
    </row>
    <row r="177">
      <c r="A177" s="146"/>
      <c r="B177" s="126"/>
      <c r="C177" s="126"/>
      <c r="D177" s="126"/>
      <c r="E177" s="126"/>
      <c r="F177" s="126"/>
      <c r="G177" s="126"/>
      <c r="H177" s="126"/>
      <c r="I177" s="126"/>
      <c r="J177" s="126"/>
      <c r="K177" s="126"/>
      <c r="L177" s="126"/>
      <c r="M177" s="126"/>
      <c r="N177" s="126"/>
      <c r="O177" s="126"/>
      <c r="P177" s="126"/>
      <c r="Q177" s="126"/>
      <c r="R177" s="126"/>
      <c r="S177" s="126"/>
      <c r="T177" s="126"/>
      <c r="U177" s="126"/>
      <c r="V177" s="126"/>
      <c r="W177" s="126"/>
      <c r="X177" s="126"/>
      <c r="Y177" s="126"/>
      <c r="Z177" s="126"/>
    </row>
    <row r="178">
      <c r="A178" s="146"/>
      <c r="B178" s="126"/>
      <c r="C178" s="126"/>
      <c r="D178" s="126"/>
      <c r="E178" s="126"/>
      <c r="F178" s="126"/>
      <c r="G178" s="126"/>
      <c r="H178" s="126"/>
      <c r="I178" s="126"/>
      <c r="J178" s="126"/>
      <c r="K178" s="126"/>
      <c r="L178" s="126"/>
      <c r="M178" s="126"/>
      <c r="N178" s="126"/>
      <c r="O178" s="126"/>
      <c r="P178" s="126"/>
      <c r="Q178" s="126"/>
      <c r="R178" s="126"/>
      <c r="S178" s="126"/>
      <c r="T178" s="126"/>
      <c r="U178" s="126"/>
      <c r="V178" s="126"/>
      <c r="W178" s="126"/>
      <c r="X178" s="126"/>
      <c r="Y178" s="126"/>
      <c r="Z178" s="126"/>
    </row>
    <row r="179">
      <c r="A179" s="146"/>
      <c r="B179" s="126"/>
      <c r="C179" s="126"/>
      <c r="D179" s="126"/>
      <c r="E179" s="126"/>
      <c r="F179" s="126"/>
      <c r="G179" s="126"/>
      <c r="H179" s="126"/>
      <c r="I179" s="126"/>
      <c r="J179" s="126"/>
      <c r="K179" s="126"/>
      <c r="L179" s="126"/>
      <c r="M179" s="126"/>
      <c r="N179" s="126"/>
      <c r="O179" s="126"/>
      <c r="P179" s="126"/>
      <c r="Q179" s="126"/>
      <c r="R179" s="126"/>
      <c r="S179" s="126"/>
      <c r="T179" s="126"/>
      <c r="U179" s="126"/>
      <c r="V179" s="126"/>
      <c r="W179" s="126"/>
      <c r="X179" s="126"/>
      <c r="Y179" s="126"/>
      <c r="Z179" s="126"/>
    </row>
    <row r="180">
      <c r="A180" s="146"/>
      <c r="B180" s="126"/>
      <c r="C180" s="126"/>
      <c r="D180" s="126"/>
      <c r="E180" s="126"/>
      <c r="F180" s="126"/>
      <c r="G180" s="126"/>
      <c r="H180" s="126"/>
      <c r="I180" s="126"/>
      <c r="J180" s="126"/>
      <c r="K180" s="126"/>
      <c r="L180" s="126"/>
      <c r="M180" s="126"/>
      <c r="N180" s="126"/>
      <c r="O180" s="126"/>
      <c r="P180" s="126"/>
      <c r="Q180" s="126"/>
      <c r="R180" s="126"/>
      <c r="S180" s="126"/>
      <c r="T180" s="126"/>
      <c r="U180" s="126"/>
      <c r="V180" s="126"/>
      <c r="W180" s="126"/>
      <c r="X180" s="126"/>
      <c r="Y180" s="126"/>
      <c r="Z180" s="126"/>
    </row>
    <row r="181">
      <c r="A181" s="146"/>
      <c r="B181" s="126"/>
      <c r="C181" s="126"/>
      <c r="D181" s="126"/>
      <c r="E181" s="126"/>
      <c r="F181" s="126"/>
      <c r="G181" s="126"/>
      <c r="H181" s="126"/>
      <c r="I181" s="126"/>
      <c r="J181" s="126"/>
      <c r="K181" s="126"/>
      <c r="L181" s="126"/>
      <c r="M181" s="126"/>
      <c r="N181" s="126"/>
      <c r="O181" s="126"/>
      <c r="P181" s="126"/>
      <c r="Q181" s="126"/>
      <c r="R181" s="126"/>
      <c r="S181" s="126"/>
      <c r="T181" s="126"/>
      <c r="U181" s="126"/>
      <c r="V181" s="126"/>
      <c r="W181" s="126"/>
      <c r="X181" s="126"/>
      <c r="Y181" s="126"/>
      <c r="Z181" s="126"/>
    </row>
    <row r="182">
      <c r="A182" s="146"/>
      <c r="B182" s="126"/>
      <c r="C182" s="126"/>
      <c r="D182" s="126"/>
      <c r="E182" s="126"/>
      <c r="F182" s="126"/>
      <c r="G182" s="126"/>
      <c r="H182" s="126"/>
      <c r="I182" s="126"/>
      <c r="J182" s="126"/>
      <c r="K182" s="126"/>
      <c r="L182" s="126"/>
      <c r="M182" s="126"/>
      <c r="N182" s="126"/>
      <c r="O182" s="126"/>
      <c r="P182" s="126"/>
      <c r="Q182" s="126"/>
      <c r="R182" s="126"/>
      <c r="S182" s="126"/>
      <c r="T182" s="126"/>
      <c r="U182" s="126"/>
      <c r="V182" s="126"/>
      <c r="W182" s="126"/>
      <c r="X182" s="126"/>
      <c r="Y182" s="126"/>
      <c r="Z182" s="126"/>
    </row>
  </sheetData>
  <hyperlinks>
    <hyperlink r:id="rId1" ref="W9"/>
    <hyperlink r:id="rId2" ref="W10"/>
    <hyperlink r:id="rId3" ref="W11"/>
    <hyperlink r:id="rId4" ref="W13"/>
    <hyperlink r:id="rId5" ref="W14"/>
    <hyperlink r:id="rId6" ref="W15"/>
    <hyperlink r:id="rId7" ref="W17"/>
    <hyperlink r:id="rId8" ref="W18"/>
    <hyperlink r:id="rId9" ref="W21"/>
    <hyperlink r:id="rId10" ref="W22"/>
    <hyperlink r:id="rId11" ref="W23"/>
    <hyperlink r:id="rId12" ref="W25"/>
    <hyperlink r:id="rId13" ref="W30"/>
    <hyperlink r:id="rId14" ref="W31"/>
    <hyperlink r:id="rId15" ref="W32"/>
    <hyperlink r:id="rId16" ref="W41"/>
    <hyperlink r:id="rId17" ref="W42"/>
    <hyperlink r:id="rId18" ref="W43"/>
  </hyperlinks>
  <drawing r:id="rId1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DEDE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0"/>
    <col customWidth="1" min="2" max="2" width="35.57"/>
    <col customWidth="1" min="3" max="3" width="40.86"/>
    <col customWidth="1" min="4" max="4" width="12.57"/>
    <col customWidth="1" min="5" max="5" width="9.71"/>
    <col customWidth="1" min="6" max="6" width="9.0"/>
    <col customWidth="1" min="7" max="7" width="15.71"/>
    <col customWidth="1" min="8" max="9" width="8.29"/>
    <col customWidth="1" min="10" max="10" width="7.0"/>
    <col customWidth="1" min="11" max="11" width="7.14"/>
    <col customWidth="1" min="12" max="12" width="7.57"/>
    <col customWidth="1" min="13" max="16" width="9.29"/>
    <col customWidth="1" min="17" max="17" width="17.14"/>
    <col customWidth="1" min="18" max="18" width="28.29"/>
    <col customWidth="1" min="19" max="19" width="56.0"/>
    <col customWidth="1" min="20" max="20" width="41.71"/>
    <col customWidth="1" min="21" max="21" width="25.14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3" t="s">
        <v>16</v>
      </c>
      <c r="R1" s="3" t="s">
        <v>17</v>
      </c>
      <c r="S1" s="3" t="s">
        <v>18</v>
      </c>
      <c r="T1" s="8"/>
      <c r="U1" s="8"/>
      <c r="V1" s="3"/>
      <c r="W1" s="3"/>
      <c r="X1" s="9"/>
    </row>
    <row r="2">
      <c r="A2" s="10"/>
      <c r="B2" s="11"/>
      <c r="C2" s="12"/>
      <c r="D2" s="12" t="s">
        <v>21</v>
      </c>
      <c r="E2" s="11"/>
      <c r="F2" s="11"/>
      <c r="G2" s="11"/>
      <c r="H2" s="11"/>
      <c r="I2" s="11"/>
      <c r="J2" s="11"/>
      <c r="K2" s="11"/>
      <c r="L2" s="11"/>
      <c r="M2" s="12" t="s">
        <v>22</v>
      </c>
      <c r="N2" s="12" t="s">
        <v>25</v>
      </c>
      <c r="O2" s="12" t="s">
        <v>25</v>
      </c>
      <c r="P2" s="12" t="s">
        <v>25</v>
      </c>
      <c r="Q2" s="13"/>
      <c r="R2" s="13"/>
      <c r="S2" s="11"/>
      <c r="T2" s="11"/>
      <c r="U2" s="11"/>
      <c r="V2" s="11"/>
      <c r="W2" s="11"/>
      <c r="X2" s="11"/>
    </row>
    <row r="3">
      <c r="A3" s="2"/>
      <c r="B3" s="11"/>
      <c r="C3" s="12"/>
      <c r="D3" s="12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3"/>
      <c r="R3" s="13"/>
      <c r="S3" s="11"/>
      <c r="T3" s="11"/>
      <c r="U3" s="11"/>
      <c r="V3" s="11"/>
      <c r="W3" s="11"/>
      <c r="X3" s="11"/>
    </row>
    <row r="4">
      <c r="A4" s="14" t="s">
        <v>26</v>
      </c>
      <c r="B4" s="15"/>
      <c r="C4" s="12"/>
      <c r="D4" s="12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3"/>
      <c r="R4" s="13"/>
      <c r="S4" s="11"/>
      <c r="T4" s="11"/>
      <c r="U4" s="11"/>
      <c r="V4" s="11"/>
      <c r="W4" s="11"/>
      <c r="X4" s="11"/>
    </row>
    <row r="5">
      <c r="A5" s="11"/>
      <c r="B5" s="12" t="s">
        <v>27</v>
      </c>
      <c r="C5" s="16" t="s">
        <v>28</v>
      </c>
      <c r="D5" s="17" t="s">
        <v>29</v>
      </c>
      <c r="E5" s="12">
        <v>16.0</v>
      </c>
      <c r="F5" s="12">
        <v>12.0</v>
      </c>
      <c r="G5" s="12">
        <v>46.0</v>
      </c>
      <c r="H5" s="12">
        <v>24.0</v>
      </c>
      <c r="I5" s="12"/>
      <c r="J5" s="12">
        <v>16.0</v>
      </c>
      <c r="K5" s="12"/>
      <c r="L5" s="12"/>
      <c r="M5" s="12"/>
      <c r="N5" s="12">
        <v>1.0</v>
      </c>
      <c r="O5" s="12">
        <v>1.0</v>
      </c>
      <c r="P5" s="12">
        <v>1.0</v>
      </c>
      <c r="Q5" s="18" t="s">
        <v>31</v>
      </c>
      <c r="R5" s="18" t="s">
        <v>33</v>
      </c>
      <c r="S5" s="19" t="s">
        <v>35</v>
      </c>
      <c r="T5" s="11"/>
      <c r="U5" s="11"/>
      <c r="V5" s="11"/>
      <c r="W5" s="11"/>
      <c r="X5" s="11"/>
    </row>
    <row r="6">
      <c r="A6" s="11"/>
      <c r="B6" s="12" t="s">
        <v>37</v>
      </c>
      <c r="C6" s="16" t="s">
        <v>38</v>
      </c>
      <c r="D6" s="20">
        <f t="shared" ref="D6:D11" si="1">(F6*0.15)+(G6)+(H6*0.6)+(I6*0.8)+(J6*1.2)+(M6*19.9)+(N6*9)+(O6*9)+(P6*9)</f>
        <v>113.9</v>
      </c>
      <c r="E6" s="12">
        <v>22.0</v>
      </c>
      <c r="F6" s="12">
        <v>24.0</v>
      </c>
      <c r="G6" s="12">
        <v>64.0</v>
      </c>
      <c r="H6" s="12">
        <v>29.0</v>
      </c>
      <c r="I6" s="12"/>
      <c r="J6" s="12"/>
      <c r="K6" s="12"/>
      <c r="L6" s="12"/>
      <c r="M6" s="12">
        <v>1.0</v>
      </c>
      <c r="N6" s="12"/>
      <c r="O6" s="12"/>
      <c r="P6" s="12">
        <v>1.0</v>
      </c>
      <c r="Q6" s="18" t="s">
        <v>39</v>
      </c>
      <c r="R6" s="18" t="s">
        <v>41</v>
      </c>
      <c r="S6" s="19" t="s">
        <v>42</v>
      </c>
      <c r="T6" s="11"/>
      <c r="U6" s="11"/>
      <c r="V6" s="11"/>
      <c r="W6" s="11"/>
      <c r="X6" s="11"/>
    </row>
    <row r="7">
      <c r="A7" s="21" t="s">
        <v>43</v>
      </c>
      <c r="B7" s="12" t="s">
        <v>44</v>
      </c>
      <c r="C7" s="12" t="s">
        <v>45</v>
      </c>
      <c r="D7" s="20">
        <f t="shared" si="1"/>
        <v>78.95</v>
      </c>
      <c r="E7" s="12">
        <v>54.0</v>
      </c>
      <c r="F7" s="12">
        <v>15.0</v>
      </c>
      <c r="G7" s="12">
        <v>37.0</v>
      </c>
      <c r="H7" s="12">
        <v>18.0</v>
      </c>
      <c r="I7" s="12"/>
      <c r="J7" s="12"/>
      <c r="K7" s="12"/>
      <c r="L7" s="12"/>
      <c r="M7" s="12">
        <v>1.0</v>
      </c>
      <c r="N7" s="12">
        <v>1.0</v>
      </c>
      <c r="O7" s="12"/>
      <c r="P7" s="12"/>
      <c r="Q7" s="18" t="s">
        <v>49</v>
      </c>
      <c r="R7" s="18" t="s">
        <v>50</v>
      </c>
      <c r="S7" s="19" t="s">
        <v>51</v>
      </c>
      <c r="T7" s="11"/>
      <c r="U7" s="11"/>
      <c r="V7" s="11"/>
      <c r="W7" s="11"/>
      <c r="X7" s="11"/>
    </row>
    <row r="8">
      <c r="B8" s="12" t="s">
        <v>56</v>
      </c>
      <c r="C8" s="12" t="s">
        <v>57</v>
      </c>
      <c r="D8" s="20">
        <f t="shared" si="1"/>
        <v>78.65</v>
      </c>
      <c r="E8" s="12">
        <v>12.0</v>
      </c>
      <c r="F8" s="12">
        <v>15.0</v>
      </c>
      <c r="G8" s="12">
        <v>35.0</v>
      </c>
      <c r="H8" s="12">
        <v>24.0</v>
      </c>
      <c r="I8" s="12"/>
      <c r="J8" s="12"/>
      <c r="K8" s="12"/>
      <c r="L8" s="12">
        <v>8.0</v>
      </c>
      <c r="M8" s="12"/>
      <c r="N8" s="12"/>
      <c r="O8" s="12">
        <v>1.0</v>
      </c>
      <c r="P8" s="12">
        <v>2.0</v>
      </c>
      <c r="Q8" s="18" t="s">
        <v>39</v>
      </c>
      <c r="R8" s="18"/>
      <c r="S8" s="19" t="s">
        <v>59</v>
      </c>
      <c r="T8" s="11"/>
      <c r="U8" s="11"/>
      <c r="V8" s="11"/>
      <c r="W8" s="11"/>
      <c r="X8" s="11"/>
    </row>
    <row r="9">
      <c r="A9" s="20"/>
      <c r="B9" s="12" t="s">
        <v>60</v>
      </c>
      <c r="C9" s="12" t="s">
        <v>61</v>
      </c>
      <c r="D9" s="20">
        <f t="shared" si="1"/>
        <v>75.8</v>
      </c>
      <c r="E9" s="12">
        <v>18.0</v>
      </c>
      <c r="F9" s="12">
        <v>16.0</v>
      </c>
      <c r="G9" s="12">
        <v>50.0</v>
      </c>
      <c r="H9" s="12">
        <v>15.0</v>
      </c>
      <c r="I9" s="12"/>
      <c r="J9" s="12">
        <v>12.0</v>
      </c>
      <c r="K9" s="12"/>
      <c r="L9" s="12"/>
      <c r="M9" s="12"/>
      <c r="N9" s="12"/>
      <c r="O9" s="12"/>
      <c r="P9" s="12"/>
      <c r="Q9" s="18"/>
      <c r="R9" s="18"/>
      <c r="S9" s="19" t="s">
        <v>62</v>
      </c>
      <c r="T9" s="11"/>
      <c r="U9" s="11"/>
      <c r="V9" s="11"/>
      <c r="W9" s="11"/>
      <c r="X9" s="11"/>
    </row>
    <row r="10">
      <c r="A10" s="20" t="s">
        <v>46</v>
      </c>
      <c r="B10" s="12" t="s">
        <v>54</v>
      </c>
      <c r="C10" s="12" t="s">
        <v>55</v>
      </c>
      <c r="D10" s="20">
        <f t="shared" si="1"/>
        <v>73.7</v>
      </c>
      <c r="E10" s="12">
        <v>27.0</v>
      </c>
      <c r="F10" s="12">
        <v>32.0</v>
      </c>
      <c r="G10" s="12">
        <v>40.0</v>
      </c>
      <c r="H10" s="12"/>
      <c r="I10" s="12"/>
      <c r="J10" s="12"/>
      <c r="K10" s="12"/>
      <c r="L10" s="12"/>
      <c r="M10" s="12">
        <v>1.0</v>
      </c>
      <c r="N10" s="12"/>
      <c r="O10" s="12"/>
      <c r="P10" s="12">
        <v>1.0</v>
      </c>
      <c r="Q10" s="18" t="s">
        <v>39</v>
      </c>
      <c r="R10" s="18"/>
      <c r="S10" s="19" t="s">
        <v>58</v>
      </c>
      <c r="T10" s="11"/>
      <c r="U10" s="11"/>
      <c r="V10" s="11"/>
      <c r="W10" s="11"/>
      <c r="X10" s="11"/>
    </row>
    <row r="11">
      <c r="A11" s="20" t="s">
        <v>46</v>
      </c>
      <c r="B11" s="12" t="s">
        <v>47</v>
      </c>
      <c r="C11" s="12" t="s">
        <v>48</v>
      </c>
      <c r="D11" s="20">
        <f t="shared" si="1"/>
        <v>73.35</v>
      </c>
      <c r="E11" s="12">
        <v>15.0</v>
      </c>
      <c r="F11" s="12">
        <v>27.0</v>
      </c>
      <c r="G11" s="12">
        <v>29.0</v>
      </c>
      <c r="H11" s="12">
        <v>19.0</v>
      </c>
      <c r="I11" s="12"/>
      <c r="J11" s="12"/>
      <c r="K11" s="12"/>
      <c r="L11" s="12">
        <v>17.0</v>
      </c>
      <c r="M11" s="12">
        <v>1.0</v>
      </c>
      <c r="N11" s="12"/>
      <c r="O11" s="12">
        <v>1.0</v>
      </c>
      <c r="P11" s="12"/>
      <c r="Q11" s="18" t="s">
        <v>52</v>
      </c>
      <c r="R11" s="18"/>
      <c r="S11" s="19" t="s">
        <v>53</v>
      </c>
      <c r="T11" s="11"/>
      <c r="U11" s="11"/>
      <c r="V11" s="11"/>
      <c r="W11" s="11"/>
      <c r="X11" s="11"/>
    </row>
    <row r="12">
      <c r="A12" s="21" t="s">
        <v>46</v>
      </c>
      <c r="B12" s="12" t="s">
        <v>63</v>
      </c>
      <c r="C12" s="12" t="s">
        <v>64</v>
      </c>
      <c r="D12" s="17" t="s">
        <v>69</v>
      </c>
      <c r="E12" s="12">
        <v>27.0</v>
      </c>
      <c r="F12" s="12">
        <v>20.0</v>
      </c>
      <c r="G12" s="12">
        <v>34.0</v>
      </c>
      <c r="H12" s="12"/>
      <c r="I12" s="12"/>
      <c r="J12" s="12"/>
      <c r="K12" s="12"/>
      <c r="L12" s="12"/>
      <c r="M12" s="12">
        <v>1.0</v>
      </c>
      <c r="N12" s="12">
        <v>1.0</v>
      </c>
      <c r="O12" s="12"/>
      <c r="P12" s="12"/>
      <c r="Q12" s="18" t="s">
        <v>49</v>
      </c>
      <c r="R12" s="18" t="s">
        <v>71</v>
      </c>
      <c r="S12" s="19" t="s">
        <v>68</v>
      </c>
      <c r="T12" s="11"/>
      <c r="U12" s="11"/>
      <c r="V12" s="11"/>
      <c r="W12" s="11"/>
      <c r="X12" s="11"/>
    </row>
    <row r="13">
      <c r="A13" s="11"/>
      <c r="B13" s="12" t="s">
        <v>74</v>
      </c>
      <c r="C13" s="12" t="s">
        <v>28</v>
      </c>
      <c r="D13" s="20">
        <f t="shared" ref="D13:D16" si="2">(F13*0.15)+(G13)+(H13*0.6)+(I13*0.8)+(J13*1.2)+(M13*19.9)+(N13*9)+(O13*9)+(P13*9)</f>
        <v>65.2</v>
      </c>
      <c r="E13" s="12">
        <v>43.0</v>
      </c>
      <c r="F13" s="12">
        <v>28.0</v>
      </c>
      <c r="G13" s="12">
        <v>43.0</v>
      </c>
      <c r="H13" s="12"/>
      <c r="I13" s="12"/>
      <c r="J13" s="12"/>
      <c r="K13" s="12"/>
      <c r="L13" s="12"/>
      <c r="M13" s="12"/>
      <c r="N13" s="12">
        <v>1.0</v>
      </c>
      <c r="O13" s="12"/>
      <c r="P13" s="12">
        <v>1.0</v>
      </c>
      <c r="Q13" s="18" t="s">
        <v>75</v>
      </c>
      <c r="R13" s="18" t="s">
        <v>76</v>
      </c>
      <c r="S13" s="19" t="s">
        <v>77</v>
      </c>
      <c r="T13" s="11"/>
      <c r="U13" s="11"/>
      <c r="V13" s="11"/>
      <c r="W13" s="11"/>
      <c r="X13" s="11"/>
    </row>
    <row r="14">
      <c r="A14" s="11"/>
      <c r="B14" s="12" t="s">
        <v>70</v>
      </c>
      <c r="C14" s="12" t="s">
        <v>72</v>
      </c>
      <c r="D14" s="20">
        <f t="shared" si="2"/>
        <v>63.3</v>
      </c>
      <c r="E14" s="12">
        <v>39.0</v>
      </c>
      <c r="F14" s="12">
        <v>30.0</v>
      </c>
      <c r="G14" s="12">
        <v>36.0</v>
      </c>
      <c r="H14" s="12"/>
      <c r="I14" s="12"/>
      <c r="J14" s="12">
        <v>19.0</v>
      </c>
      <c r="K14" s="12"/>
      <c r="L14" s="12"/>
      <c r="M14" s="12"/>
      <c r="N14" s="12"/>
      <c r="O14" s="12"/>
      <c r="P14" s="12"/>
      <c r="Q14" s="18"/>
      <c r="R14" s="18"/>
      <c r="S14" s="19" t="s">
        <v>73</v>
      </c>
      <c r="T14" s="11"/>
      <c r="U14" s="11"/>
      <c r="V14" s="11"/>
      <c r="W14" s="11"/>
      <c r="X14" s="11"/>
    </row>
    <row r="15">
      <c r="B15" s="12" t="s">
        <v>81</v>
      </c>
      <c r="C15" s="12" t="s">
        <v>82</v>
      </c>
      <c r="D15" s="20">
        <f t="shared" si="2"/>
        <v>57.75</v>
      </c>
      <c r="E15" s="12">
        <v>32.0</v>
      </c>
      <c r="F15" s="12">
        <v>33.0</v>
      </c>
      <c r="G15" s="12">
        <v>39.0</v>
      </c>
      <c r="H15" s="12">
        <v>23.0</v>
      </c>
      <c r="I15" s="12"/>
      <c r="J15" s="12"/>
      <c r="K15" s="12"/>
      <c r="L15" s="12"/>
      <c r="M15" s="12"/>
      <c r="N15" s="12"/>
      <c r="O15" s="12"/>
      <c r="P15" s="12"/>
      <c r="Q15" s="18"/>
      <c r="R15" s="18"/>
      <c r="S15" s="19" t="s">
        <v>83</v>
      </c>
      <c r="T15" s="11"/>
      <c r="U15" s="11"/>
      <c r="V15" s="11"/>
      <c r="W15" s="11"/>
      <c r="X15" s="11"/>
    </row>
    <row r="16">
      <c r="B16" s="12" t="s">
        <v>78</v>
      </c>
      <c r="C16" s="12" t="s">
        <v>79</v>
      </c>
      <c r="D16" s="20">
        <f t="shared" si="2"/>
        <v>48.15</v>
      </c>
      <c r="E16" s="12">
        <v>25.0</v>
      </c>
      <c r="F16" s="12">
        <v>33.0</v>
      </c>
      <c r="G16" s="12">
        <v>33.0</v>
      </c>
      <c r="H16" s="12">
        <v>17.0</v>
      </c>
      <c r="I16" s="12"/>
      <c r="J16" s="12"/>
      <c r="K16" s="12"/>
      <c r="L16" s="12">
        <v>18.0</v>
      </c>
      <c r="M16" s="12"/>
      <c r="N16" s="12"/>
      <c r="O16" s="12"/>
      <c r="P16" s="12"/>
      <c r="Q16" s="18"/>
      <c r="R16" s="18"/>
      <c r="S16" s="19" t="s">
        <v>80</v>
      </c>
      <c r="T16" s="11"/>
      <c r="U16" s="11"/>
      <c r="V16" s="11"/>
      <c r="W16" s="11"/>
      <c r="X16" s="11"/>
    </row>
    <row r="17">
      <c r="A17" s="2" t="s">
        <v>84</v>
      </c>
      <c r="B17" s="11"/>
      <c r="C17" s="11"/>
      <c r="D17" s="20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3"/>
      <c r="R17" s="13"/>
      <c r="S17" s="22"/>
      <c r="T17" s="11"/>
      <c r="U17" s="11"/>
      <c r="V17" s="11"/>
      <c r="W17" s="11"/>
      <c r="X17" s="11"/>
    </row>
    <row r="18">
      <c r="A18" s="11"/>
      <c r="B18" s="12" t="s">
        <v>87</v>
      </c>
      <c r="C18" s="12" t="s">
        <v>88</v>
      </c>
      <c r="D18" s="20">
        <f t="shared" ref="D18:D24" si="3">(F18*0.15)+(G18)+(H18*0.6)+(I18*0.8)+(J18*1.2)+(M18*19.9)+(N18*9)+(O18*9)+(P18*9)</f>
        <v>43</v>
      </c>
      <c r="E18" s="12">
        <v>15.0</v>
      </c>
      <c r="F18" s="12">
        <v>12.0</v>
      </c>
      <c r="G18" s="12">
        <v>22.0</v>
      </c>
      <c r="H18" s="12">
        <v>14.0</v>
      </c>
      <c r="I18" s="12"/>
      <c r="J18" s="12">
        <v>9.0</v>
      </c>
      <c r="K18" s="12"/>
      <c r="L18" s="12"/>
      <c r="M18" s="12"/>
      <c r="N18" s="12"/>
      <c r="O18" s="12"/>
      <c r="P18" s="12"/>
      <c r="Q18" s="18"/>
      <c r="R18" s="23"/>
      <c r="S18" s="19" t="s">
        <v>91</v>
      </c>
      <c r="T18" s="11"/>
      <c r="U18" s="11"/>
      <c r="V18" s="11"/>
      <c r="W18" s="11"/>
      <c r="X18" s="11"/>
      <c r="Y18" s="11"/>
    </row>
    <row r="19">
      <c r="A19" s="11"/>
      <c r="B19" s="12" t="s">
        <v>85</v>
      </c>
      <c r="C19" s="12" t="s">
        <v>86</v>
      </c>
      <c r="D19" s="20">
        <f t="shared" si="3"/>
        <v>46.4</v>
      </c>
      <c r="E19" s="12">
        <v>31.0</v>
      </c>
      <c r="F19" s="12">
        <v>12.0</v>
      </c>
      <c r="G19" s="12">
        <v>26.0</v>
      </c>
      <c r="H19" s="12">
        <v>16.0</v>
      </c>
      <c r="I19" s="12"/>
      <c r="J19" s="12"/>
      <c r="K19" s="12"/>
      <c r="L19" s="12"/>
      <c r="M19" s="12"/>
      <c r="N19" s="12"/>
      <c r="O19" s="12">
        <v>1.0</v>
      </c>
      <c r="P19" s="12"/>
      <c r="Q19" s="18" t="s">
        <v>89</v>
      </c>
      <c r="R19" s="23"/>
      <c r="S19" s="19" t="s">
        <v>90</v>
      </c>
      <c r="T19" s="12"/>
      <c r="U19" s="11"/>
      <c r="V19" s="11"/>
      <c r="W19" s="11"/>
      <c r="X19" s="11"/>
      <c r="Y19" s="11"/>
    </row>
    <row r="20">
      <c r="A20" s="11"/>
      <c r="B20" s="24" t="s">
        <v>92</v>
      </c>
      <c r="C20" s="24" t="s">
        <v>93</v>
      </c>
      <c r="D20" s="20">
        <f t="shared" si="3"/>
        <v>40.6</v>
      </c>
      <c r="E20" s="24">
        <v>17.0</v>
      </c>
      <c r="F20" s="24">
        <v>16.0</v>
      </c>
      <c r="G20" s="24">
        <v>19.0</v>
      </c>
      <c r="H20" s="24"/>
      <c r="I20" s="24"/>
      <c r="J20" s="24">
        <v>16.0</v>
      </c>
      <c r="K20" s="24"/>
      <c r="L20" s="24"/>
      <c r="M20" s="24"/>
      <c r="N20" s="24"/>
      <c r="O20" s="24"/>
      <c r="P20" s="24"/>
      <c r="Q20" s="25"/>
      <c r="R20" s="23"/>
      <c r="S20" s="26" t="s">
        <v>94</v>
      </c>
      <c r="T20" s="27"/>
      <c r="U20" s="11"/>
      <c r="V20" s="11"/>
      <c r="W20" s="11"/>
      <c r="X20" s="11"/>
      <c r="Y20" s="11"/>
    </row>
    <row r="21">
      <c r="B21" s="12" t="s">
        <v>103</v>
      </c>
      <c r="C21" s="12" t="s">
        <v>104</v>
      </c>
      <c r="D21" s="20">
        <f t="shared" si="3"/>
        <v>34.8</v>
      </c>
      <c r="E21" s="12"/>
      <c r="F21" s="12"/>
      <c r="G21" s="12"/>
      <c r="H21" s="12">
        <v>26.0</v>
      </c>
      <c r="I21" s="12"/>
      <c r="J21" s="12">
        <v>16.0</v>
      </c>
      <c r="K21" s="12"/>
      <c r="L21" s="12"/>
      <c r="M21" s="12"/>
      <c r="N21" s="12"/>
      <c r="O21" s="12"/>
      <c r="P21" s="12"/>
      <c r="Q21" s="18"/>
      <c r="R21" s="28" t="s">
        <v>105</v>
      </c>
      <c r="S21" s="19" t="s">
        <v>106</v>
      </c>
      <c r="T21" s="12"/>
      <c r="U21" s="11"/>
      <c r="V21" s="11"/>
      <c r="W21" s="11"/>
      <c r="X21" s="11"/>
      <c r="Y21" s="11"/>
    </row>
    <row r="22">
      <c r="A22" s="11"/>
      <c r="B22" s="12" t="s">
        <v>97</v>
      </c>
      <c r="C22" s="12" t="s">
        <v>98</v>
      </c>
      <c r="D22" s="20">
        <f t="shared" si="3"/>
        <v>31.3</v>
      </c>
      <c r="E22" s="12">
        <v>24.0</v>
      </c>
      <c r="F22" s="12">
        <v>22.0</v>
      </c>
      <c r="G22" s="12">
        <v>28.0</v>
      </c>
      <c r="H22" s="12"/>
      <c r="I22" s="12"/>
      <c r="J22" s="12"/>
      <c r="K22" s="12"/>
      <c r="L22" s="12"/>
      <c r="M22" s="12"/>
      <c r="N22" s="12"/>
      <c r="O22" s="12"/>
      <c r="P22" s="12"/>
      <c r="Q22" s="18"/>
      <c r="R22" s="23"/>
      <c r="S22" s="19" t="s">
        <v>102</v>
      </c>
      <c r="T22" s="12"/>
      <c r="U22" s="11"/>
      <c r="V22" s="11"/>
      <c r="W22" s="11"/>
      <c r="X22" s="11"/>
      <c r="Y22" s="11"/>
    </row>
    <row r="23">
      <c r="A23" s="11"/>
      <c r="B23" s="24" t="s">
        <v>107</v>
      </c>
      <c r="C23" s="24" t="s">
        <v>108</v>
      </c>
      <c r="D23" s="20">
        <f t="shared" si="3"/>
        <v>31.3</v>
      </c>
      <c r="E23" s="24">
        <v>17.0</v>
      </c>
      <c r="F23" s="24">
        <v>18.0</v>
      </c>
      <c r="G23" s="24">
        <v>19.0</v>
      </c>
      <c r="H23" s="24">
        <v>16.0</v>
      </c>
      <c r="I23" s="24"/>
      <c r="J23" s="24"/>
      <c r="K23" s="24"/>
      <c r="L23" s="24"/>
      <c r="M23" s="24"/>
      <c r="N23" s="24"/>
      <c r="O23" s="24"/>
      <c r="P23" s="24"/>
      <c r="Q23" s="25"/>
      <c r="R23" s="23"/>
      <c r="S23" s="26" t="s">
        <v>109</v>
      </c>
      <c r="T23" s="27"/>
      <c r="U23" s="11"/>
      <c r="V23" s="11"/>
      <c r="W23" s="11"/>
      <c r="X23" s="11"/>
      <c r="Y23" s="11"/>
    </row>
    <row r="24">
      <c r="A24" s="11"/>
      <c r="B24" s="24" t="s">
        <v>110</v>
      </c>
      <c r="C24" s="24" t="s">
        <v>79</v>
      </c>
      <c r="D24" s="20">
        <f t="shared" si="3"/>
        <v>27.85</v>
      </c>
      <c r="E24" s="24">
        <v>19.0</v>
      </c>
      <c r="F24" s="24">
        <v>19.0</v>
      </c>
      <c r="G24" s="24">
        <v>25.0</v>
      </c>
      <c r="H24" s="24"/>
      <c r="I24" s="24"/>
      <c r="J24" s="24"/>
      <c r="K24" s="24"/>
      <c r="L24" s="24"/>
      <c r="M24" s="24"/>
      <c r="N24" s="24"/>
      <c r="O24" s="24"/>
      <c r="P24" s="24"/>
      <c r="Q24" s="25"/>
      <c r="R24" s="23"/>
      <c r="S24" s="26" t="s">
        <v>111</v>
      </c>
      <c r="T24" s="27"/>
      <c r="U24" s="11"/>
      <c r="V24" s="11"/>
      <c r="W24" s="11"/>
      <c r="X24" s="11"/>
      <c r="Y24" s="11"/>
    </row>
    <row r="25">
      <c r="A25" s="11"/>
      <c r="B25" s="12" t="s">
        <v>95</v>
      </c>
      <c r="C25" s="12" t="s">
        <v>96</v>
      </c>
      <c r="D25" s="17" t="s">
        <v>115</v>
      </c>
      <c r="E25" s="12">
        <v>18.0</v>
      </c>
      <c r="F25" s="12">
        <v>19.0</v>
      </c>
      <c r="G25" s="12">
        <v>23.0</v>
      </c>
      <c r="H25" s="12"/>
      <c r="I25" s="12"/>
      <c r="J25" s="12"/>
      <c r="K25" s="12"/>
      <c r="L25" s="12">
        <v>14.0</v>
      </c>
      <c r="M25" s="12"/>
      <c r="N25" s="12"/>
      <c r="O25" s="12"/>
      <c r="P25" s="12"/>
      <c r="Q25" s="18"/>
      <c r="R25" s="18" t="s">
        <v>100</v>
      </c>
      <c r="S25" s="19" t="s">
        <v>101</v>
      </c>
      <c r="T25" s="11"/>
      <c r="U25" s="11"/>
      <c r="V25" s="11"/>
      <c r="W25" s="11"/>
      <c r="X25" s="11"/>
      <c r="Y25" s="11"/>
    </row>
    <row r="26">
      <c r="A26" s="11"/>
      <c r="B26" s="12" t="s">
        <v>113</v>
      </c>
      <c r="C26" s="12" t="s">
        <v>96</v>
      </c>
      <c r="D26" s="20">
        <f>(F26*0.15)+(G26)+(H26*0.6)+(I26*0.8)+(J26*1.2)+(M26*19.9)+(N26*9)+(O26*9)+(P26*9)</f>
        <v>24.25</v>
      </c>
      <c r="E26" s="12"/>
      <c r="F26" s="12">
        <v>15.0</v>
      </c>
      <c r="G26" s="12">
        <v>22.0</v>
      </c>
      <c r="H26" s="12"/>
      <c r="I26" s="12"/>
      <c r="J26" s="12"/>
      <c r="K26" s="12"/>
      <c r="L26" s="12"/>
      <c r="M26" s="12"/>
      <c r="N26" s="12"/>
      <c r="O26" s="12"/>
      <c r="P26" s="12"/>
      <c r="Q26" s="18"/>
      <c r="R26" s="23"/>
      <c r="S26" s="19" t="s">
        <v>114</v>
      </c>
      <c r="T26" s="12"/>
      <c r="U26" s="11"/>
      <c r="V26" s="11"/>
      <c r="W26" s="11"/>
      <c r="X26" s="11"/>
      <c r="Y26" s="11"/>
    </row>
    <row r="27">
      <c r="A27" s="2" t="s">
        <v>116</v>
      </c>
      <c r="B27" s="11"/>
      <c r="C27" s="11"/>
      <c r="D27" s="2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3"/>
      <c r="R27" s="13"/>
      <c r="S27" s="26"/>
      <c r="T27" s="11"/>
      <c r="U27" s="11"/>
      <c r="V27" s="11"/>
      <c r="W27" s="11"/>
      <c r="X27" s="11"/>
    </row>
    <row r="28">
      <c r="A28" s="11"/>
      <c r="B28" s="12" t="s">
        <v>126</v>
      </c>
      <c r="C28" s="12" t="s">
        <v>127</v>
      </c>
      <c r="D28" s="20">
        <f t="shared" ref="D28:D30" si="4">(F28*0.15)+(G28)+(H28*0.6)+(I28*0.8)+(J28*1.2)+(M28*19.9)+(N28*9)+(O28*9)+(P28*9)</f>
        <v>70.25</v>
      </c>
      <c r="E28" s="12">
        <v>21.0</v>
      </c>
      <c r="F28" s="12">
        <v>15.0</v>
      </c>
      <c r="G28" s="12">
        <v>50.0</v>
      </c>
      <c r="H28" s="12"/>
      <c r="I28" s="12"/>
      <c r="J28" s="12"/>
      <c r="K28" s="12"/>
      <c r="L28" s="12"/>
      <c r="M28" s="12"/>
      <c r="N28" s="12"/>
      <c r="O28" s="12">
        <v>1.0</v>
      </c>
      <c r="P28" s="12">
        <v>1.0</v>
      </c>
      <c r="Q28" s="18" t="s">
        <v>131</v>
      </c>
      <c r="R28" s="18" t="s">
        <v>76</v>
      </c>
      <c r="S28" s="19" t="s">
        <v>133</v>
      </c>
      <c r="T28" s="11"/>
      <c r="U28" s="11"/>
      <c r="V28" s="11"/>
      <c r="W28" s="11"/>
      <c r="X28" s="11"/>
    </row>
    <row r="29">
      <c r="A29" s="20" t="s">
        <v>43</v>
      </c>
      <c r="B29" s="12" t="s">
        <v>119</v>
      </c>
      <c r="C29" s="12" t="s">
        <v>45</v>
      </c>
      <c r="D29" s="20">
        <f t="shared" si="4"/>
        <v>59.75</v>
      </c>
      <c r="E29" s="12">
        <v>42.0</v>
      </c>
      <c r="F29" s="12">
        <v>13.0</v>
      </c>
      <c r="G29" s="12">
        <v>32.0</v>
      </c>
      <c r="H29" s="12">
        <v>13.0</v>
      </c>
      <c r="I29" s="12"/>
      <c r="J29" s="12"/>
      <c r="K29" s="12"/>
      <c r="L29" s="12"/>
      <c r="M29" s="12"/>
      <c r="N29" s="12"/>
      <c r="O29" s="12">
        <v>1.0</v>
      </c>
      <c r="P29" s="12">
        <v>1.0</v>
      </c>
      <c r="Q29" s="18" t="s">
        <v>121</v>
      </c>
      <c r="R29" s="18" t="s">
        <v>122</v>
      </c>
      <c r="S29" s="19" t="s">
        <v>123</v>
      </c>
      <c r="T29" s="11"/>
      <c r="U29" s="11"/>
      <c r="V29" s="11"/>
      <c r="W29" s="11"/>
      <c r="X29" s="11"/>
    </row>
    <row r="30">
      <c r="A30" s="11"/>
      <c r="B30" s="12" t="s">
        <v>124</v>
      </c>
      <c r="C30" s="12" t="s">
        <v>125</v>
      </c>
      <c r="D30" s="20">
        <f t="shared" si="4"/>
        <v>51.85</v>
      </c>
      <c r="E30" s="12">
        <v>10.0</v>
      </c>
      <c r="F30" s="12">
        <v>7.0</v>
      </c>
      <c r="G30" s="12">
        <v>40.0</v>
      </c>
      <c r="H30" s="12">
        <v>18.0</v>
      </c>
      <c r="I30" s="12"/>
      <c r="J30" s="12"/>
      <c r="K30" s="12"/>
      <c r="L30" s="12">
        <v>8.0</v>
      </c>
      <c r="M30" s="12"/>
      <c r="N30" s="12"/>
      <c r="O30" s="12"/>
      <c r="P30" s="12"/>
      <c r="Q30" s="18"/>
      <c r="R30" s="18"/>
      <c r="S30" s="19" t="s">
        <v>128</v>
      </c>
      <c r="T30" s="11"/>
      <c r="U30" s="11"/>
      <c r="V30" s="11"/>
      <c r="W30" s="11"/>
      <c r="X30" s="11"/>
    </row>
    <row r="31">
      <c r="A31" s="21" t="s">
        <v>46</v>
      </c>
      <c r="B31" s="12" t="s">
        <v>134</v>
      </c>
      <c r="C31" s="12" t="s">
        <v>135</v>
      </c>
      <c r="D31" s="17" t="s">
        <v>139</v>
      </c>
      <c r="E31" s="12">
        <v>25.0</v>
      </c>
      <c r="F31" s="12">
        <v>17.0</v>
      </c>
      <c r="G31" s="12">
        <v>20.0</v>
      </c>
      <c r="H31" s="12">
        <v>16.0</v>
      </c>
      <c r="I31" s="12"/>
      <c r="J31" s="12"/>
      <c r="K31" s="12"/>
      <c r="L31" s="12"/>
      <c r="M31" s="12"/>
      <c r="N31" s="12">
        <v>1.0</v>
      </c>
      <c r="O31" s="12">
        <v>1.0</v>
      </c>
      <c r="P31" s="12"/>
      <c r="Q31" s="18" t="s">
        <v>121</v>
      </c>
      <c r="R31" s="18" t="s">
        <v>67</v>
      </c>
      <c r="S31" s="19" t="s">
        <v>137</v>
      </c>
      <c r="T31" s="11"/>
      <c r="U31" s="11"/>
      <c r="V31" s="11"/>
      <c r="W31" s="11"/>
      <c r="X31" s="11"/>
      <c r="Y31" s="11"/>
    </row>
    <row r="32">
      <c r="A32" s="21" t="s">
        <v>46</v>
      </c>
      <c r="B32" s="12" t="s">
        <v>129</v>
      </c>
      <c r="C32" s="12" t="s">
        <v>130</v>
      </c>
      <c r="D32" s="20">
        <f t="shared" ref="D32:D34" si="5">(F32*0.15)+(G32)+(H32*0.6)+(I32*0.8)+(J32*1.2)+(M32*19.9)+(N32*9)+(O32*9)+(P32*9)</f>
        <v>49.55</v>
      </c>
      <c r="E32" s="12">
        <v>25.0</v>
      </c>
      <c r="F32" s="12">
        <v>17.0</v>
      </c>
      <c r="G32" s="12">
        <v>29.0</v>
      </c>
      <c r="H32" s="12"/>
      <c r="I32" s="12"/>
      <c r="J32" s="12"/>
      <c r="K32" s="12"/>
      <c r="L32" s="12"/>
      <c r="M32" s="12"/>
      <c r="N32" s="12"/>
      <c r="O32" s="12">
        <v>1.0</v>
      </c>
      <c r="P32" s="12">
        <v>1.0</v>
      </c>
      <c r="Q32" s="18" t="s">
        <v>131</v>
      </c>
      <c r="R32" s="18"/>
      <c r="S32" s="19" t="s">
        <v>132</v>
      </c>
      <c r="T32" s="11"/>
      <c r="U32" s="11"/>
      <c r="V32" s="11"/>
      <c r="W32" s="11"/>
      <c r="X32" s="11"/>
      <c r="Y32" s="11"/>
    </row>
    <row r="33">
      <c r="A33" s="11"/>
      <c r="B33" s="12" t="s">
        <v>117</v>
      </c>
      <c r="C33" s="12" t="s">
        <v>118</v>
      </c>
      <c r="D33" s="20">
        <f t="shared" si="5"/>
        <v>47.15</v>
      </c>
      <c r="E33" s="12">
        <v>29.0</v>
      </c>
      <c r="F33" s="12">
        <v>25.0</v>
      </c>
      <c r="G33" s="12">
        <v>29.0</v>
      </c>
      <c r="H33" s="12"/>
      <c r="I33" s="12"/>
      <c r="J33" s="12">
        <v>12.0</v>
      </c>
      <c r="K33" s="12"/>
      <c r="L33" s="12"/>
      <c r="M33" s="12"/>
      <c r="N33" s="12"/>
      <c r="O33" s="12"/>
      <c r="P33" s="12"/>
      <c r="Q33" s="18"/>
      <c r="R33" s="18"/>
      <c r="S33" s="19" t="s">
        <v>120</v>
      </c>
      <c r="T33" s="11"/>
      <c r="U33" s="11"/>
      <c r="V33" s="11"/>
      <c r="W33" s="11"/>
      <c r="X33" s="11"/>
      <c r="Y33" s="11"/>
    </row>
    <row r="34">
      <c r="A34" s="11"/>
      <c r="B34" s="12" t="s">
        <v>140</v>
      </c>
      <c r="C34" s="12" t="s">
        <v>141</v>
      </c>
      <c r="D34" s="20">
        <f t="shared" si="5"/>
        <v>36.25</v>
      </c>
      <c r="E34" s="12">
        <v>22.0</v>
      </c>
      <c r="F34" s="12">
        <v>15.0</v>
      </c>
      <c r="G34" s="12">
        <v>34.0</v>
      </c>
      <c r="H34" s="12"/>
      <c r="I34" s="12"/>
      <c r="J34" s="12"/>
      <c r="K34" s="12"/>
      <c r="L34" s="12"/>
      <c r="M34" s="12"/>
      <c r="N34" s="12"/>
      <c r="O34" s="12"/>
      <c r="P34" s="12"/>
      <c r="Q34" s="18"/>
      <c r="R34" s="18" t="s">
        <v>142</v>
      </c>
      <c r="S34" s="19" t="s">
        <v>143</v>
      </c>
      <c r="T34" s="11"/>
      <c r="U34" s="11"/>
      <c r="V34" s="11"/>
      <c r="W34" s="11"/>
      <c r="X34" s="11"/>
      <c r="Y34" s="11"/>
    </row>
    <row r="35">
      <c r="A35" s="2" t="s">
        <v>144</v>
      </c>
      <c r="B35" s="11"/>
      <c r="C35" s="11"/>
      <c r="D35" s="2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3"/>
      <c r="R35" s="13"/>
      <c r="S35" s="22"/>
      <c r="T35" s="11"/>
      <c r="U35" s="11"/>
      <c r="V35" s="11"/>
      <c r="W35" s="11"/>
      <c r="X35" s="11"/>
    </row>
    <row r="36">
      <c r="A36" s="11"/>
      <c r="B36" s="16" t="s">
        <v>145</v>
      </c>
      <c r="C36" s="12" t="s">
        <v>146</v>
      </c>
      <c r="D36" s="20">
        <f t="shared" ref="D36:D43" si="6">(F36*0.15)+(G36)+(H36*0.6)+(I36*0.8)+(J36*1.2)+(M36*19.9)+(N36*9)+(O36*9)+(P36*9)</f>
        <v>39.1</v>
      </c>
      <c r="E36" s="12">
        <v>18.0</v>
      </c>
      <c r="F36" s="12">
        <v>18.0</v>
      </c>
      <c r="G36" s="12">
        <v>22.0</v>
      </c>
      <c r="H36" s="12"/>
      <c r="I36" s="12"/>
      <c r="J36" s="12">
        <v>12.0</v>
      </c>
      <c r="K36" s="12"/>
      <c r="L36" s="12"/>
      <c r="M36" s="12"/>
      <c r="N36" s="12"/>
      <c r="O36" s="12"/>
      <c r="P36" s="12"/>
      <c r="Q36" s="18"/>
      <c r="R36" s="23"/>
      <c r="S36" s="19" t="s">
        <v>147</v>
      </c>
      <c r="T36" s="12"/>
      <c r="U36" s="11"/>
      <c r="V36" s="11"/>
      <c r="W36" s="11"/>
      <c r="X36" s="11"/>
      <c r="Y36" s="11"/>
    </row>
    <row r="37">
      <c r="A37" s="11"/>
      <c r="B37" s="12" t="s">
        <v>154</v>
      </c>
      <c r="C37" s="12" t="s">
        <v>96</v>
      </c>
      <c r="D37" s="20">
        <f t="shared" si="6"/>
        <v>38.65</v>
      </c>
      <c r="E37" s="12"/>
      <c r="F37" s="12">
        <v>11.0</v>
      </c>
      <c r="G37" s="12">
        <v>25.0</v>
      </c>
      <c r="H37" s="12"/>
      <c r="I37" s="12"/>
      <c r="J37" s="12">
        <v>10.0</v>
      </c>
      <c r="K37" s="12"/>
      <c r="L37" s="12"/>
      <c r="M37" s="12"/>
      <c r="N37" s="12"/>
      <c r="O37" s="12"/>
      <c r="P37" s="12"/>
      <c r="Q37" s="18"/>
      <c r="R37" s="23"/>
      <c r="S37" s="19" t="s">
        <v>155</v>
      </c>
      <c r="T37" s="11"/>
      <c r="U37" s="11"/>
      <c r="V37" s="11"/>
      <c r="W37" s="11"/>
      <c r="X37" s="11"/>
      <c r="Y37" s="11"/>
    </row>
    <row r="38">
      <c r="A38" s="11"/>
      <c r="B38" s="12" t="s">
        <v>156</v>
      </c>
      <c r="C38" s="12" t="s">
        <v>28</v>
      </c>
      <c r="D38" s="20">
        <f t="shared" si="6"/>
        <v>36.65</v>
      </c>
      <c r="E38" s="12"/>
      <c r="F38" s="12">
        <v>11.0</v>
      </c>
      <c r="G38" s="12">
        <v>35.0</v>
      </c>
      <c r="H38" s="12"/>
      <c r="I38" s="12"/>
      <c r="J38" s="12"/>
      <c r="K38" s="12"/>
      <c r="L38" s="12"/>
      <c r="M38" s="12"/>
      <c r="N38" s="12"/>
      <c r="O38" s="12"/>
      <c r="P38" s="12"/>
      <c r="Q38" s="18"/>
      <c r="R38" s="23"/>
      <c r="S38" s="19" t="s">
        <v>157</v>
      </c>
      <c r="T38" s="11"/>
      <c r="U38" s="11"/>
      <c r="V38" s="11"/>
      <c r="W38" s="11"/>
      <c r="X38" s="11"/>
      <c r="Y38" s="11"/>
    </row>
    <row r="39">
      <c r="A39" s="11"/>
      <c r="B39" s="12" t="s">
        <v>152</v>
      </c>
      <c r="C39" s="12" t="s">
        <v>98</v>
      </c>
      <c r="D39" s="20">
        <f t="shared" si="6"/>
        <v>36.6</v>
      </c>
      <c r="E39" s="12">
        <v>18.0</v>
      </c>
      <c r="F39" s="12">
        <v>16.0</v>
      </c>
      <c r="G39" s="12">
        <v>21.0</v>
      </c>
      <c r="H39" s="12">
        <v>22.0</v>
      </c>
      <c r="I39" s="12"/>
      <c r="J39" s="12"/>
      <c r="K39" s="12"/>
      <c r="L39" s="12"/>
      <c r="M39" s="12"/>
      <c r="N39" s="12"/>
      <c r="O39" s="12"/>
      <c r="P39" s="12"/>
      <c r="Q39" s="18"/>
      <c r="R39" s="23"/>
      <c r="S39" s="19" t="s">
        <v>153</v>
      </c>
      <c r="T39" s="11"/>
      <c r="U39" s="11"/>
      <c r="V39" s="11"/>
      <c r="W39" s="11"/>
      <c r="X39" s="11"/>
      <c r="Y39" s="11"/>
    </row>
    <row r="40">
      <c r="A40" s="29"/>
      <c r="B40" s="16" t="s">
        <v>148</v>
      </c>
      <c r="C40" s="16" t="s">
        <v>149</v>
      </c>
      <c r="D40" s="20">
        <f t="shared" si="6"/>
        <v>35.4</v>
      </c>
      <c r="E40" s="12">
        <v>18.0</v>
      </c>
      <c r="F40" s="12">
        <v>16.0</v>
      </c>
      <c r="G40" s="12">
        <v>33.0</v>
      </c>
      <c r="H40" s="12"/>
      <c r="I40" s="12"/>
      <c r="J40" s="12"/>
      <c r="K40" s="12"/>
      <c r="L40" s="12"/>
      <c r="M40" s="12"/>
      <c r="N40" s="12"/>
      <c r="O40" s="12"/>
      <c r="P40" s="12"/>
      <c r="Q40" s="18"/>
      <c r="R40" s="18" t="s">
        <v>150</v>
      </c>
      <c r="S40" s="19" t="s">
        <v>151</v>
      </c>
      <c r="T40" s="11"/>
      <c r="U40" s="11"/>
      <c r="V40" s="11"/>
      <c r="W40" s="11"/>
      <c r="X40" s="11"/>
      <c r="Y40" s="29"/>
      <c r="Z40" s="29"/>
    </row>
    <row r="41">
      <c r="A41" s="11"/>
      <c r="B41" s="12" t="s">
        <v>158</v>
      </c>
      <c r="C41" s="12" t="s">
        <v>159</v>
      </c>
      <c r="D41" s="20">
        <f t="shared" si="6"/>
        <v>34.55</v>
      </c>
      <c r="E41" s="12">
        <v>6.0</v>
      </c>
      <c r="F41" s="12">
        <v>13.0</v>
      </c>
      <c r="G41" s="12">
        <v>29.0</v>
      </c>
      <c r="H41" s="12">
        <v>6.0</v>
      </c>
      <c r="I41" s="12"/>
      <c r="J41" s="12"/>
      <c r="K41" s="12"/>
      <c r="L41" s="12">
        <v>3.0</v>
      </c>
      <c r="M41" s="12"/>
      <c r="N41" s="12"/>
      <c r="O41" s="12"/>
      <c r="P41" s="12"/>
      <c r="Q41" s="18"/>
      <c r="R41" s="23"/>
      <c r="S41" s="19" t="s">
        <v>160</v>
      </c>
      <c r="T41" s="11"/>
      <c r="U41" s="11"/>
      <c r="V41" s="11"/>
      <c r="W41" s="11"/>
      <c r="X41" s="11"/>
      <c r="Y41" s="11"/>
    </row>
    <row r="42">
      <c r="A42" s="11"/>
      <c r="B42" s="12" t="s">
        <v>161</v>
      </c>
      <c r="C42" s="12" t="s">
        <v>48</v>
      </c>
      <c r="D42" s="20">
        <f t="shared" si="6"/>
        <v>32.65</v>
      </c>
      <c r="E42" s="12">
        <v>15.0</v>
      </c>
      <c r="F42" s="12">
        <v>15.0</v>
      </c>
      <c r="G42" s="12">
        <v>22.0</v>
      </c>
      <c r="H42" s="12">
        <v>14.0</v>
      </c>
      <c r="I42" s="12"/>
      <c r="J42" s="12"/>
      <c r="K42" s="12"/>
      <c r="L42" s="12"/>
      <c r="M42" s="12"/>
      <c r="N42" s="12"/>
      <c r="O42" s="12"/>
      <c r="P42" s="12"/>
      <c r="Q42" s="18"/>
      <c r="R42" s="23"/>
      <c r="S42" s="19" t="s">
        <v>162</v>
      </c>
      <c r="T42" s="11"/>
      <c r="U42" s="11"/>
      <c r="V42" s="11"/>
      <c r="W42" s="11"/>
      <c r="X42" s="11"/>
      <c r="Y42" s="11"/>
    </row>
    <row r="43">
      <c r="A43" s="11"/>
      <c r="B43" s="12" t="s">
        <v>163</v>
      </c>
      <c r="C43" s="12" t="s">
        <v>164</v>
      </c>
      <c r="D43" s="20">
        <f t="shared" si="6"/>
        <v>27.8</v>
      </c>
      <c r="E43" s="12">
        <v>33.0</v>
      </c>
      <c r="F43" s="12">
        <v>12.0</v>
      </c>
      <c r="G43" s="12">
        <v>26.0</v>
      </c>
      <c r="H43" s="12"/>
      <c r="I43" s="12"/>
      <c r="J43" s="12"/>
      <c r="K43" s="12"/>
      <c r="L43" s="12"/>
      <c r="M43" s="12"/>
      <c r="N43" s="12"/>
      <c r="O43" s="12"/>
      <c r="P43" s="12"/>
      <c r="Q43" s="18"/>
      <c r="R43" s="28" t="s">
        <v>165</v>
      </c>
      <c r="S43" s="19" t="s">
        <v>166</v>
      </c>
      <c r="T43" s="11"/>
      <c r="U43" s="11"/>
      <c r="V43" s="11"/>
      <c r="W43" s="11"/>
      <c r="X43" s="11"/>
      <c r="Y43" s="11"/>
    </row>
    <row r="44">
      <c r="A44" s="2" t="s">
        <v>167</v>
      </c>
      <c r="B44" s="11"/>
      <c r="C44" s="11"/>
      <c r="D44" s="20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3"/>
      <c r="R44" s="23"/>
      <c r="S44" s="22"/>
      <c r="T44" s="11"/>
      <c r="U44" s="11"/>
      <c r="V44" s="11"/>
      <c r="W44" s="11"/>
      <c r="X44" s="11"/>
    </row>
    <row r="45">
      <c r="A45" s="11"/>
      <c r="B45" s="12" t="s">
        <v>190</v>
      </c>
      <c r="C45" s="12" t="s">
        <v>127</v>
      </c>
      <c r="D45" s="20">
        <f t="shared" ref="D45:D51" si="7">(F45*0.15)+(G45)+(H45*0.6)+(I45*0.8)+(J45*1.2)+(M45*19.9)+(N45*9)+(O45*9)+(P45*9)</f>
        <v>93</v>
      </c>
      <c r="E45" s="12">
        <v>30.0</v>
      </c>
      <c r="F45" s="12">
        <v>20.0</v>
      </c>
      <c r="G45" s="12">
        <v>72.0</v>
      </c>
      <c r="H45" s="12"/>
      <c r="I45" s="12"/>
      <c r="J45" s="12"/>
      <c r="K45" s="12"/>
      <c r="L45" s="12"/>
      <c r="M45" s="12"/>
      <c r="N45" s="12"/>
      <c r="O45" s="12">
        <v>1.0</v>
      </c>
      <c r="P45" s="12">
        <v>1.0</v>
      </c>
      <c r="Q45" s="18" t="s">
        <v>131</v>
      </c>
      <c r="R45" s="28" t="s">
        <v>76</v>
      </c>
      <c r="S45" s="19" t="s">
        <v>199</v>
      </c>
      <c r="T45" s="11"/>
      <c r="U45" s="11"/>
      <c r="V45" s="11"/>
      <c r="W45" s="11"/>
      <c r="X45" s="11"/>
    </row>
    <row r="46">
      <c r="A46" s="11"/>
      <c r="B46" s="30" t="s">
        <v>174</v>
      </c>
      <c r="C46" s="12" t="s">
        <v>96</v>
      </c>
      <c r="D46" s="20">
        <f t="shared" si="7"/>
        <v>89.45</v>
      </c>
      <c r="E46" s="12"/>
      <c r="F46" s="12">
        <v>23.0</v>
      </c>
      <c r="G46" s="12">
        <v>50.0</v>
      </c>
      <c r="H46" s="12"/>
      <c r="I46" s="12"/>
      <c r="J46" s="12">
        <v>30.0</v>
      </c>
      <c r="K46" s="12"/>
      <c r="L46" s="12"/>
      <c r="M46" s="12"/>
      <c r="N46" s="12"/>
      <c r="O46" s="12"/>
      <c r="P46" s="12"/>
      <c r="Q46" s="18"/>
      <c r="R46" s="18"/>
      <c r="S46" s="19" t="s">
        <v>177</v>
      </c>
      <c r="T46" s="11"/>
      <c r="U46" s="11"/>
      <c r="V46" s="11"/>
      <c r="W46" s="11"/>
      <c r="X46" s="11"/>
    </row>
    <row r="47">
      <c r="A47" s="11"/>
      <c r="B47" s="30" t="s">
        <v>178</v>
      </c>
      <c r="C47" s="12" t="s">
        <v>179</v>
      </c>
      <c r="D47" s="20">
        <f t="shared" si="7"/>
        <v>86.2</v>
      </c>
      <c r="E47" s="12"/>
      <c r="F47" s="12">
        <v>24.0</v>
      </c>
      <c r="G47" s="12">
        <v>28.0</v>
      </c>
      <c r="H47" s="12"/>
      <c r="I47" s="12"/>
      <c r="J47" s="12">
        <v>23.0</v>
      </c>
      <c r="K47" s="12"/>
      <c r="L47" s="12"/>
      <c r="M47" s="12"/>
      <c r="N47" s="12">
        <v>1.0</v>
      </c>
      <c r="O47" s="12">
        <v>2.0</v>
      </c>
      <c r="P47" s="12"/>
      <c r="Q47" s="18" t="s">
        <v>180</v>
      </c>
      <c r="R47" s="18"/>
      <c r="S47" s="19" t="s">
        <v>181</v>
      </c>
      <c r="T47" s="11"/>
      <c r="U47" s="11"/>
      <c r="V47" s="11"/>
      <c r="W47" s="11"/>
      <c r="X47" s="11"/>
    </row>
    <row r="48">
      <c r="A48" s="21" t="s">
        <v>43</v>
      </c>
      <c r="B48" s="12" t="s">
        <v>191</v>
      </c>
      <c r="C48" s="12" t="s">
        <v>45</v>
      </c>
      <c r="D48" s="20">
        <f t="shared" si="7"/>
        <v>76.7</v>
      </c>
      <c r="E48" s="12">
        <v>51.0</v>
      </c>
      <c r="F48" s="12">
        <v>18.0</v>
      </c>
      <c r="G48" s="12">
        <v>32.0</v>
      </c>
      <c r="H48" s="12">
        <v>25.0</v>
      </c>
      <c r="I48" s="12"/>
      <c r="J48" s="12"/>
      <c r="K48" s="12"/>
      <c r="L48" s="12"/>
      <c r="M48" s="12"/>
      <c r="N48" s="12">
        <v>1.0</v>
      </c>
      <c r="O48" s="12">
        <v>2.0</v>
      </c>
      <c r="P48" s="12"/>
      <c r="Q48" s="18" t="s">
        <v>180</v>
      </c>
      <c r="R48" s="18" t="s">
        <v>195</v>
      </c>
      <c r="S48" s="19" t="s">
        <v>196</v>
      </c>
      <c r="T48" s="11"/>
      <c r="U48" s="11"/>
      <c r="V48" s="11"/>
      <c r="W48" s="11"/>
      <c r="X48" s="11"/>
    </row>
    <row r="49">
      <c r="A49" s="11"/>
      <c r="B49" s="30" t="s">
        <v>182</v>
      </c>
      <c r="C49" s="12" t="s">
        <v>183</v>
      </c>
      <c r="D49" s="20">
        <f t="shared" si="7"/>
        <v>75.6</v>
      </c>
      <c r="E49" s="12">
        <v>27.0</v>
      </c>
      <c r="F49" s="12">
        <v>28.0</v>
      </c>
      <c r="G49" s="12">
        <v>30.0</v>
      </c>
      <c r="H49" s="12"/>
      <c r="I49" s="12"/>
      <c r="J49" s="12">
        <v>12.0</v>
      </c>
      <c r="K49" s="12"/>
      <c r="L49" s="12"/>
      <c r="M49" s="12"/>
      <c r="N49" s="12">
        <v>1.0</v>
      </c>
      <c r="O49" s="12">
        <v>1.0</v>
      </c>
      <c r="P49" s="12">
        <v>1.0</v>
      </c>
      <c r="Q49" s="18" t="s">
        <v>180</v>
      </c>
      <c r="R49" s="18"/>
      <c r="S49" s="19" t="s">
        <v>184</v>
      </c>
      <c r="T49" s="11"/>
      <c r="U49" s="11"/>
      <c r="V49" s="11"/>
      <c r="W49" s="11"/>
      <c r="X49" s="11"/>
    </row>
    <row r="50">
      <c r="A50" s="11"/>
      <c r="B50" s="30" t="s">
        <v>185</v>
      </c>
      <c r="C50" s="12" t="s">
        <v>96</v>
      </c>
      <c r="D50" s="20">
        <f t="shared" si="7"/>
        <v>75.5</v>
      </c>
      <c r="E50" s="12"/>
      <c r="F50" s="12">
        <v>30.0</v>
      </c>
      <c r="G50" s="12">
        <v>53.0</v>
      </c>
      <c r="H50" s="12">
        <v>30.0</v>
      </c>
      <c r="I50" s="12"/>
      <c r="J50" s="12"/>
      <c r="K50" s="12"/>
      <c r="L50" s="12"/>
      <c r="M50" s="12"/>
      <c r="N50" s="12"/>
      <c r="O50" s="12"/>
      <c r="P50" s="12"/>
      <c r="Q50" s="18"/>
      <c r="R50" s="18"/>
      <c r="S50" s="19" t="s">
        <v>186</v>
      </c>
      <c r="T50" s="11"/>
      <c r="U50" s="11"/>
      <c r="V50" s="11"/>
      <c r="W50" s="11"/>
      <c r="X50" s="11"/>
    </row>
    <row r="51">
      <c r="A51" s="21" t="s">
        <v>46</v>
      </c>
      <c r="B51" s="30" t="s">
        <v>203</v>
      </c>
      <c r="C51" s="12" t="s">
        <v>130</v>
      </c>
      <c r="D51" s="20">
        <f t="shared" si="7"/>
        <v>70</v>
      </c>
      <c r="E51" s="12">
        <v>30.0</v>
      </c>
      <c r="F51" s="12">
        <v>20.0</v>
      </c>
      <c r="G51" s="12">
        <v>40.0</v>
      </c>
      <c r="H51" s="12"/>
      <c r="I51" s="12"/>
      <c r="J51" s="12"/>
      <c r="K51" s="12"/>
      <c r="L51" s="12"/>
      <c r="M51" s="12"/>
      <c r="N51" s="12">
        <v>1.0</v>
      </c>
      <c r="O51" s="12">
        <v>1.0</v>
      </c>
      <c r="P51" s="12">
        <v>1.0</v>
      </c>
      <c r="Q51" s="18" t="s">
        <v>31</v>
      </c>
      <c r="R51" s="18"/>
      <c r="S51" s="19" t="s">
        <v>205</v>
      </c>
      <c r="T51" s="11"/>
      <c r="U51" s="11"/>
      <c r="V51" s="11"/>
      <c r="W51" s="11"/>
      <c r="X51" s="11"/>
    </row>
    <row r="52">
      <c r="A52" s="21" t="s">
        <v>46</v>
      </c>
      <c r="B52" s="30" t="s">
        <v>206</v>
      </c>
      <c r="C52" s="12" t="s">
        <v>207</v>
      </c>
      <c r="D52" s="17" t="s">
        <v>218</v>
      </c>
      <c r="E52" s="12">
        <v>25.0</v>
      </c>
      <c r="F52" s="12">
        <v>25.0</v>
      </c>
      <c r="G52" s="12">
        <v>29.0</v>
      </c>
      <c r="H52" s="12">
        <v>17.0</v>
      </c>
      <c r="I52" s="12"/>
      <c r="J52" s="12"/>
      <c r="K52" s="12"/>
      <c r="L52" s="12"/>
      <c r="M52" s="12"/>
      <c r="N52" s="12">
        <v>1.0</v>
      </c>
      <c r="O52" s="12">
        <v>1.0</v>
      </c>
      <c r="P52" s="12">
        <v>1.0</v>
      </c>
      <c r="Q52" s="18" t="s">
        <v>39</v>
      </c>
      <c r="R52" s="18" t="s">
        <v>67</v>
      </c>
      <c r="S52" s="19" t="s">
        <v>209</v>
      </c>
      <c r="T52" s="11"/>
      <c r="U52" s="11"/>
      <c r="V52" s="11"/>
      <c r="W52" s="11"/>
      <c r="X52" s="11"/>
    </row>
    <row r="53">
      <c r="A53" s="11"/>
      <c r="B53" s="30" t="s">
        <v>201</v>
      </c>
      <c r="C53" s="12" t="s">
        <v>202</v>
      </c>
      <c r="D53" s="20">
        <f t="shared" ref="D53:D57" si="8">(F53*0.15)+(G53)+(H53*0.6)+(I53*0.8)+(J53*1.2)+(M53*19.9)+(N53*9)+(O53*9)+(P53*9)</f>
        <v>61.35</v>
      </c>
      <c r="E53" s="12">
        <v>37.0</v>
      </c>
      <c r="F53" s="12">
        <v>33.0</v>
      </c>
      <c r="G53" s="12">
        <v>42.0</v>
      </c>
      <c r="H53" s="12"/>
      <c r="I53" s="12"/>
      <c r="J53" s="12">
        <v>12.0</v>
      </c>
      <c r="K53" s="12"/>
      <c r="L53" s="12"/>
      <c r="M53" s="12"/>
      <c r="N53" s="12"/>
      <c r="O53" s="12"/>
      <c r="P53" s="12"/>
      <c r="Q53" s="18"/>
      <c r="R53" s="18"/>
      <c r="S53" s="19" t="s">
        <v>204</v>
      </c>
      <c r="T53" s="11"/>
      <c r="U53" s="11"/>
      <c r="V53" s="11"/>
      <c r="W53" s="11"/>
      <c r="X53" s="11"/>
    </row>
    <row r="54" ht="16.5" customHeight="1">
      <c r="A54" s="21" t="s">
        <v>46</v>
      </c>
      <c r="B54" s="30" t="s">
        <v>187</v>
      </c>
      <c r="C54" s="12" t="s">
        <v>183</v>
      </c>
      <c r="D54" s="20">
        <f t="shared" si="8"/>
        <v>64.1</v>
      </c>
      <c r="E54" s="12">
        <v>24.0</v>
      </c>
      <c r="F54" s="12">
        <v>22.0</v>
      </c>
      <c r="G54" s="12">
        <v>29.0</v>
      </c>
      <c r="H54" s="12">
        <v>8.0</v>
      </c>
      <c r="I54" s="12"/>
      <c r="J54" s="12"/>
      <c r="K54" s="12"/>
      <c r="L54" s="12">
        <v>22.0</v>
      </c>
      <c r="M54" s="12"/>
      <c r="N54" s="12">
        <v>1.0</v>
      </c>
      <c r="O54" s="12">
        <v>2.0</v>
      </c>
      <c r="P54" s="12"/>
      <c r="Q54" s="18" t="s">
        <v>188</v>
      </c>
      <c r="R54" s="18"/>
      <c r="S54" s="19" t="s">
        <v>189</v>
      </c>
      <c r="T54" s="11"/>
      <c r="U54" s="11"/>
      <c r="V54" s="11"/>
      <c r="W54" s="11"/>
      <c r="X54" s="11"/>
    </row>
    <row r="55">
      <c r="A55" s="11"/>
      <c r="B55" s="30" t="s">
        <v>192</v>
      </c>
      <c r="C55" s="12" t="s">
        <v>193</v>
      </c>
      <c r="D55" s="20">
        <f t="shared" si="8"/>
        <v>60.7</v>
      </c>
      <c r="E55" s="12">
        <v>19.0</v>
      </c>
      <c r="F55" s="12">
        <v>26.0</v>
      </c>
      <c r="G55" s="12">
        <v>40.0</v>
      </c>
      <c r="H55" s="12"/>
      <c r="I55" s="12"/>
      <c r="J55" s="12">
        <v>14.0</v>
      </c>
      <c r="K55" s="12"/>
      <c r="L55" s="12">
        <v>17.0</v>
      </c>
      <c r="M55" s="12"/>
      <c r="N55" s="12"/>
      <c r="O55" s="12"/>
      <c r="P55" s="12"/>
      <c r="Q55" s="18"/>
      <c r="R55" s="18"/>
      <c r="S55" s="19" t="s">
        <v>194</v>
      </c>
      <c r="T55" s="11"/>
      <c r="U55" s="11"/>
      <c r="V55" s="11"/>
      <c r="W55" s="11"/>
      <c r="X55" s="11"/>
    </row>
    <row r="56">
      <c r="A56" s="11"/>
      <c r="B56" s="30" t="s">
        <v>211</v>
      </c>
      <c r="C56" s="12" t="s">
        <v>212</v>
      </c>
      <c r="D56" s="20">
        <f t="shared" si="8"/>
        <v>58.05</v>
      </c>
      <c r="E56" s="12">
        <v>27.0</v>
      </c>
      <c r="F56" s="12">
        <v>27.0</v>
      </c>
      <c r="G56" s="12">
        <v>54.0</v>
      </c>
      <c r="H56" s="12"/>
      <c r="I56" s="12"/>
      <c r="J56" s="12"/>
      <c r="K56" s="12"/>
      <c r="L56" s="12"/>
      <c r="M56" s="12"/>
      <c r="N56" s="12"/>
      <c r="O56" s="12"/>
      <c r="P56" s="12"/>
      <c r="Q56" s="18"/>
      <c r="R56" s="18"/>
      <c r="S56" s="19" t="s">
        <v>213</v>
      </c>
      <c r="T56" s="11"/>
      <c r="U56" s="11"/>
      <c r="V56" s="11"/>
      <c r="W56" s="11"/>
      <c r="X56" s="11"/>
    </row>
    <row r="57">
      <c r="A57" s="11"/>
      <c r="B57" s="30" t="s">
        <v>197</v>
      </c>
      <c r="C57" s="12" t="s">
        <v>198</v>
      </c>
      <c r="D57" s="20">
        <f t="shared" si="8"/>
        <v>57.3</v>
      </c>
      <c r="E57" s="12">
        <v>25.0</v>
      </c>
      <c r="F57" s="12">
        <v>30.0</v>
      </c>
      <c r="G57" s="12">
        <v>39.0</v>
      </c>
      <c r="H57" s="12">
        <v>23.0</v>
      </c>
      <c r="I57" s="12"/>
      <c r="J57" s="12"/>
      <c r="K57" s="12"/>
      <c r="L57" s="12">
        <v>18.0</v>
      </c>
      <c r="M57" s="12"/>
      <c r="N57" s="12"/>
      <c r="O57" s="12"/>
      <c r="P57" s="12"/>
      <c r="Q57" s="18"/>
      <c r="R57" s="18"/>
      <c r="S57" s="19" t="s">
        <v>200</v>
      </c>
      <c r="T57" s="11"/>
      <c r="U57" s="11"/>
      <c r="V57" s="11"/>
      <c r="W57" s="11"/>
      <c r="X57" s="11"/>
    </row>
    <row r="58">
      <c r="A58" s="2" t="s">
        <v>214</v>
      </c>
      <c r="B58" s="11"/>
      <c r="C58" s="11"/>
      <c r="D58" s="20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3"/>
      <c r="R58" s="13"/>
      <c r="S58" s="22"/>
      <c r="T58" s="11"/>
      <c r="U58" s="11"/>
      <c r="V58" s="11"/>
      <c r="W58" s="11"/>
      <c r="X58" s="11"/>
    </row>
    <row r="59">
      <c r="B59" s="12" t="s">
        <v>227</v>
      </c>
      <c r="C59" s="12" t="s">
        <v>28</v>
      </c>
      <c r="D59" s="20">
        <f t="shared" ref="D59:D63" si="9">(F59*0.15)+(G59)+(H59*0.6)+(I59*0.8)+(J59*1.2)+(M59*19.9)+(N59*9)+(O59*9)+(P59*9)</f>
        <v>40.8</v>
      </c>
      <c r="E59" s="12"/>
      <c r="F59" s="12">
        <v>12.0</v>
      </c>
      <c r="G59" s="12">
        <v>30.0</v>
      </c>
      <c r="H59" s="12"/>
      <c r="I59" s="12"/>
      <c r="J59" s="12"/>
      <c r="K59" s="12"/>
      <c r="L59" s="12"/>
      <c r="M59" s="12"/>
      <c r="N59" s="12"/>
      <c r="O59" s="12">
        <v>1.0</v>
      </c>
      <c r="P59" s="12"/>
      <c r="Q59" s="18" t="s">
        <v>89</v>
      </c>
      <c r="R59" s="23"/>
      <c r="S59" s="19" t="s">
        <v>228</v>
      </c>
      <c r="T59" s="12"/>
      <c r="U59" s="11"/>
      <c r="V59" s="11"/>
      <c r="W59" s="11"/>
      <c r="X59" s="11"/>
      <c r="Y59" s="11"/>
    </row>
    <row r="60">
      <c r="A60" s="11"/>
      <c r="B60" s="12" t="s">
        <v>215</v>
      </c>
      <c r="C60" s="12" t="s">
        <v>216</v>
      </c>
      <c r="D60" s="20">
        <f t="shared" si="9"/>
        <v>39.1</v>
      </c>
      <c r="E60" s="12">
        <v>18.0</v>
      </c>
      <c r="F60" s="12">
        <v>18.0</v>
      </c>
      <c r="G60" s="12">
        <v>22.0</v>
      </c>
      <c r="H60" s="12"/>
      <c r="I60" s="12"/>
      <c r="J60" s="12">
        <v>12.0</v>
      </c>
      <c r="K60" s="12"/>
      <c r="L60" s="12"/>
      <c r="M60" s="12"/>
      <c r="N60" s="12"/>
      <c r="O60" s="12"/>
      <c r="P60" s="12"/>
      <c r="Q60" s="18"/>
      <c r="R60" s="23"/>
      <c r="S60" s="19" t="s">
        <v>217</v>
      </c>
      <c r="T60" s="12"/>
      <c r="U60" s="11"/>
      <c r="V60" s="11"/>
      <c r="W60" s="11"/>
      <c r="X60" s="11"/>
      <c r="Y60" s="11"/>
    </row>
    <row r="61">
      <c r="A61" s="11"/>
      <c r="B61" s="12" t="s">
        <v>219</v>
      </c>
      <c r="C61" s="12" t="s">
        <v>220</v>
      </c>
      <c r="D61" s="20">
        <f t="shared" si="9"/>
        <v>38.75</v>
      </c>
      <c r="E61" s="12">
        <v>22.0</v>
      </c>
      <c r="F61" s="12">
        <v>17.0</v>
      </c>
      <c r="G61" s="12">
        <v>20.0</v>
      </c>
      <c r="H61" s="12">
        <v>12.0</v>
      </c>
      <c r="I61" s="12"/>
      <c r="J61" s="12"/>
      <c r="K61" s="12"/>
      <c r="L61" s="12"/>
      <c r="M61" s="12"/>
      <c r="N61" s="12"/>
      <c r="O61" s="12">
        <v>1.0</v>
      </c>
      <c r="P61" s="12"/>
      <c r="Q61" s="18" t="s">
        <v>221</v>
      </c>
      <c r="R61" s="28" t="s">
        <v>222</v>
      </c>
      <c r="S61" s="19" t="s">
        <v>223</v>
      </c>
      <c r="T61" s="12"/>
      <c r="U61" s="11"/>
      <c r="V61" s="11"/>
      <c r="W61" s="11"/>
      <c r="X61" s="11"/>
      <c r="Y61" s="11"/>
    </row>
    <row r="62">
      <c r="A62" s="11"/>
      <c r="B62" s="12" t="s">
        <v>224</v>
      </c>
      <c r="C62" s="12" t="s">
        <v>225</v>
      </c>
      <c r="D62" s="20">
        <f t="shared" si="9"/>
        <v>32.3</v>
      </c>
      <c r="E62" s="12">
        <v>25.0</v>
      </c>
      <c r="F62" s="12">
        <v>22.0</v>
      </c>
      <c r="G62" s="12">
        <v>29.0</v>
      </c>
      <c r="H62" s="12"/>
      <c r="I62" s="12"/>
      <c r="J62" s="12"/>
      <c r="K62" s="12"/>
      <c r="L62" s="12"/>
      <c r="M62" s="12"/>
      <c r="N62" s="12"/>
      <c r="O62" s="12"/>
      <c r="P62" s="12"/>
      <c r="Q62" s="18"/>
      <c r="R62" s="23"/>
      <c r="S62" s="19" t="s">
        <v>226</v>
      </c>
      <c r="T62" s="12"/>
      <c r="U62" s="11"/>
      <c r="V62" s="11"/>
      <c r="W62" s="11"/>
      <c r="X62" s="11"/>
      <c r="Y62" s="11"/>
    </row>
    <row r="63">
      <c r="A63" s="11"/>
      <c r="B63" s="12" t="s">
        <v>229</v>
      </c>
      <c r="C63" s="12" t="s">
        <v>230</v>
      </c>
      <c r="D63" s="20">
        <f t="shared" si="9"/>
        <v>32.25</v>
      </c>
      <c r="E63" s="12">
        <v>14.0</v>
      </c>
      <c r="F63" s="12">
        <v>15.0</v>
      </c>
      <c r="G63" s="12">
        <v>30.0</v>
      </c>
      <c r="H63" s="12"/>
      <c r="I63" s="12"/>
      <c r="J63" s="12"/>
      <c r="K63" s="12"/>
      <c r="L63" s="12"/>
      <c r="M63" s="12"/>
      <c r="N63" s="12"/>
      <c r="O63" s="12"/>
      <c r="P63" s="12"/>
      <c r="Q63" s="18"/>
      <c r="R63" s="23"/>
      <c r="S63" s="31" t="s">
        <v>231</v>
      </c>
      <c r="T63" s="12"/>
      <c r="U63" s="11"/>
      <c r="V63" s="11"/>
      <c r="W63" s="11"/>
      <c r="X63" s="11"/>
      <c r="Y63" s="11"/>
    </row>
    <row r="64">
      <c r="A64" s="2" t="s">
        <v>232</v>
      </c>
      <c r="B64" s="11"/>
      <c r="C64" s="11"/>
      <c r="D64" s="20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3"/>
      <c r="R64" s="13"/>
      <c r="S64" s="22"/>
      <c r="T64" s="11"/>
      <c r="U64" s="11"/>
      <c r="V64" s="11"/>
      <c r="W64" s="11"/>
      <c r="X64" s="11"/>
    </row>
    <row r="65">
      <c r="A65" s="11"/>
      <c r="B65" s="12" t="s">
        <v>236</v>
      </c>
      <c r="C65" s="12" t="s">
        <v>237</v>
      </c>
      <c r="D65" s="20">
        <f t="shared" ref="D65:D66" si="10">(F65*0.15)+(G65)+(H65*0.6)+(I65*0.8)+(J65*1.2)+(M65*19.9)+(N65*9)+(O65*9)+(P65*9)</f>
        <v>54.2</v>
      </c>
      <c r="E65" s="12">
        <v>24.0</v>
      </c>
      <c r="F65" s="12">
        <v>24.0</v>
      </c>
      <c r="G65" s="12">
        <v>29.0</v>
      </c>
      <c r="H65" s="12"/>
      <c r="I65" s="12"/>
      <c r="J65" s="12">
        <v>18.0</v>
      </c>
      <c r="K65" s="12"/>
      <c r="L65" s="12"/>
      <c r="M65" s="12"/>
      <c r="N65" s="12"/>
      <c r="O65" s="12"/>
      <c r="P65" s="12"/>
      <c r="Q65" s="18"/>
      <c r="R65" s="18"/>
      <c r="S65" s="19" t="s">
        <v>238</v>
      </c>
      <c r="T65" s="11"/>
      <c r="U65" s="11"/>
      <c r="V65" s="11"/>
      <c r="W65" s="11"/>
      <c r="X65" s="11"/>
    </row>
    <row r="66">
      <c r="A66" s="21" t="s">
        <v>46</v>
      </c>
      <c r="B66" s="12" t="s">
        <v>239</v>
      </c>
      <c r="C66" s="12" t="s">
        <v>240</v>
      </c>
      <c r="D66" s="20">
        <f t="shared" si="10"/>
        <v>53.15</v>
      </c>
      <c r="E66" s="12">
        <v>33.0</v>
      </c>
      <c r="F66" s="12">
        <v>21.0</v>
      </c>
      <c r="G66" s="12">
        <v>26.0</v>
      </c>
      <c r="H66" s="12"/>
      <c r="I66" s="12"/>
      <c r="J66" s="12">
        <v>20.0</v>
      </c>
      <c r="K66" s="12"/>
      <c r="L66" s="12"/>
      <c r="M66" s="12"/>
      <c r="N66" s="12"/>
      <c r="O66" s="12"/>
      <c r="P66" s="12"/>
      <c r="Q66" s="18"/>
      <c r="R66" s="18"/>
      <c r="S66" s="19" t="s">
        <v>241</v>
      </c>
      <c r="T66" s="11"/>
      <c r="U66" s="11"/>
      <c r="V66" s="11"/>
      <c r="W66" s="11"/>
      <c r="X66" s="11"/>
    </row>
    <row r="67">
      <c r="A67" s="20" t="s">
        <v>46</v>
      </c>
      <c r="B67" s="12" t="s">
        <v>249</v>
      </c>
      <c r="C67" s="12" t="s">
        <v>216</v>
      </c>
      <c r="D67" s="17" t="s">
        <v>273</v>
      </c>
      <c r="E67" s="12">
        <v>25.0</v>
      </c>
      <c r="F67" s="12">
        <v>17.0</v>
      </c>
      <c r="G67" s="12">
        <v>20.0</v>
      </c>
      <c r="H67" s="12">
        <v>16.0</v>
      </c>
      <c r="I67" s="12"/>
      <c r="J67" s="12"/>
      <c r="K67" s="12"/>
      <c r="L67" s="12"/>
      <c r="M67" s="12"/>
      <c r="N67" s="12">
        <v>1.0</v>
      </c>
      <c r="O67" s="12">
        <v>1.0</v>
      </c>
      <c r="P67" s="12"/>
      <c r="Q67" s="18" t="s">
        <v>121</v>
      </c>
      <c r="R67" s="18" t="s">
        <v>67</v>
      </c>
      <c r="S67" s="19" t="s">
        <v>251</v>
      </c>
      <c r="T67" s="12"/>
      <c r="U67" s="11"/>
      <c r="V67" s="11"/>
      <c r="W67" s="11"/>
      <c r="X67" s="11"/>
      <c r="Y67" s="11"/>
    </row>
    <row r="68">
      <c r="B68" s="12" t="s">
        <v>242</v>
      </c>
      <c r="C68" s="12" t="s">
        <v>243</v>
      </c>
      <c r="D68" s="20">
        <f t="shared" ref="D68:D72" si="11">(F68*0.15)+(G68)+(H68*0.6)+(I68*0.8)+(J68*1.2)+(M68*19.9)+(N68*9)+(O68*9)+(P68*9)</f>
        <v>48</v>
      </c>
      <c r="E68" s="12">
        <v>10.0</v>
      </c>
      <c r="F68" s="12">
        <v>20.0</v>
      </c>
      <c r="G68" s="12">
        <v>27.0</v>
      </c>
      <c r="H68" s="12"/>
      <c r="I68" s="12"/>
      <c r="J68" s="12"/>
      <c r="K68" s="12"/>
      <c r="L68" s="12">
        <v>6.0</v>
      </c>
      <c r="M68" s="12"/>
      <c r="N68" s="12"/>
      <c r="O68" s="12"/>
      <c r="P68" s="12">
        <v>2.0</v>
      </c>
      <c r="Q68" s="18" t="s">
        <v>75</v>
      </c>
      <c r="R68" s="18" t="s">
        <v>142</v>
      </c>
      <c r="S68" s="19" t="s">
        <v>244</v>
      </c>
      <c r="T68" s="11"/>
      <c r="U68" s="11"/>
      <c r="V68" s="11"/>
      <c r="W68" s="11"/>
      <c r="X68" s="11"/>
    </row>
    <row r="69">
      <c r="A69" s="20" t="s">
        <v>43</v>
      </c>
      <c r="B69" s="12" t="s">
        <v>258</v>
      </c>
      <c r="C69" s="12" t="s">
        <v>45</v>
      </c>
      <c r="D69" s="20">
        <f t="shared" si="11"/>
        <v>46.7</v>
      </c>
      <c r="E69" s="12">
        <v>39.0</v>
      </c>
      <c r="F69" s="12">
        <v>14.0</v>
      </c>
      <c r="G69" s="12">
        <v>32.0</v>
      </c>
      <c r="H69" s="12">
        <v>21.0</v>
      </c>
      <c r="I69" s="12"/>
      <c r="J69" s="12"/>
      <c r="K69" s="12"/>
      <c r="L69" s="12"/>
      <c r="M69" s="12"/>
      <c r="N69" s="12"/>
      <c r="O69" s="12"/>
      <c r="P69" s="12"/>
      <c r="Q69" s="18"/>
      <c r="R69" s="18" t="s">
        <v>122</v>
      </c>
      <c r="S69" s="19" t="s">
        <v>259</v>
      </c>
      <c r="T69" s="11"/>
      <c r="U69" s="11"/>
      <c r="V69" s="11"/>
      <c r="W69" s="11"/>
      <c r="X69" s="11"/>
    </row>
    <row r="70">
      <c r="B70" s="12" t="s">
        <v>252</v>
      </c>
      <c r="C70" s="12" t="s">
        <v>253</v>
      </c>
      <c r="D70" s="20">
        <f t="shared" si="11"/>
        <v>41.9</v>
      </c>
      <c r="E70" s="12">
        <v>13.0</v>
      </c>
      <c r="F70" s="12">
        <v>18.0</v>
      </c>
      <c r="G70" s="12">
        <v>26.0</v>
      </c>
      <c r="H70" s="12">
        <v>22.0</v>
      </c>
      <c r="I70" s="12"/>
      <c r="J70" s="12"/>
      <c r="K70" s="12"/>
      <c r="L70" s="12">
        <v>10.0</v>
      </c>
      <c r="M70" s="12"/>
      <c r="N70" s="12"/>
      <c r="O70" s="12"/>
      <c r="P70" s="12"/>
      <c r="Q70" s="18"/>
      <c r="R70" s="18"/>
      <c r="S70" s="19" t="s">
        <v>254</v>
      </c>
      <c r="T70" s="11"/>
      <c r="U70" s="11"/>
      <c r="V70" s="11"/>
      <c r="W70" s="11"/>
      <c r="X70" s="11"/>
    </row>
    <row r="71">
      <c r="A71" s="20" t="s">
        <v>46</v>
      </c>
      <c r="B71" s="12" t="s">
        <v>245</v>
      </c>
      <c r="C71" s="12" t="s">
        <v>246</v>
      </c>
      <c r="D71" s="20">
        <f t="shared" si="11"/>
        <v>41</v>
      </c>
      <c r="E71" s="12">
        <v>21.0</v>
      </c>
      <c r="F71" s="12">
        <v>24.0</v>
      </c>
      <c r="G71" s="12">
        <v>29.0</v>
      </c>
      <c r="H71" s="12">
        <v>14.0</v>
      </c>
      <c r="I71" s="12"/>
      <c r="J71" s="12"/>
      <c r="K71" s="12"/>
      <c r="L71" s="12">
        <v>12.0</v>
      </c>
      <c r="M71" s="12"/>
      <c r="N71" s="12"/>
      <c r="O71" s="12"/>
      <c r="P71" s="12"/>
      <c r="Q71" s="18"/>
      <c r="R71" s="18"/>
      <c r="S71" s="19" t="s">
        <v>248</v>
      </c>
      <c r="T71" s="11"/>
      <c r="U71" s="11"/>
      <c r="V71" s="11"/>
      <c r="W71" s="11"/>
      <c r="X71" s="11"/>
    </row>
    <row r="72">
      <c r="A72" s="11"/>
      <c r="B72" s="12" t="s">
        <v>255</v>
      </c>
      <c r="C72" s="12" t="s">
        <v>256</v>
      </c>
      <c r="D72" s="20">
        <f t="shared" si="11"/>
        <v>37.9</v>
      </c>
      <c r="E72" s="12">
        <v>27.0</v>
      </c>
      <c r="F72" s="12">
        <v>26.0</v>
      </c>
      <c r="G72" s="12">
        <v>34.0</v>
      </c>
      <c r="H72" s="12"/>
      <c r="I72" s="12"/>
      <c r="J72" s="12"/>
      <c r="K72" s="12"/>
      <c r="L72" s="12"/>
      <c r="M72" s="12"/>
      <c r="N72" s="12"/>
      <c r="O72" s="12"/>
      <c r="P72" s="12"/>
      <c r="Q72" s="18"/>
      <c r="R72" s="18"/>
      <c r="S72" s="19" t="s">
        <v>257</v>
      </c>
      <c r="T72" s="11"/>
      <c r="U72" s="11"/>
      <c r="V72" s="11"/>
      <c r="W72" s="11"/>
      <c r="X72" s="11"/>
    </row>
    <row r="73">
      <c r="A73" s="2" t="s">
        <v>261</v>
      </c>
      <c r="B73" s="11"/>
      <c r="C73" s="11"/>
      <c r="D73" s="20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3"/>
      <c r="R73" s="13"/>
      <c r="S73" s="32"/>
      <c r="T73" s="11"/>
      <c r="U73" s="11"/>
      <c r="V73" s="11"/>
      <c r="W73" s="11"/>
      <c r="X73" s="11"/>
    </row>
    <row r="74">
      <c r="A74" s="11"/>
      <c r="B74" s="12" t="s">
        <v>268</v>
      </c>
      <c r="C74" s="12" t="s">
        <v>28</v>
      </c>
      <c r="D74" s="20">
        <f t="shared" ref="D74:D79" si="12">(F74*0.15)+(G74)+(H74*0.6)+(I74*0.8)+(J74*1.2)+(M74*19.9)+(N74*9)+(O74*9)+(P74*9)</f>
        <v>70.95</v>
      </c>
      <c r="E74" s="12">
        <v>18.0</v>
      </c>
      <c r="F74" s="12">
        <v>13.0</v>
      </c>
      <c r="G74" s="12">
        <v>39.0</v>
      </c>
      <c r="H74" s="12">
        <v>20.0</v>
      </c>
      <c r="I74" s="12"/>
      <c r="J74" s="12"/>
      <c r="K74" s="12"/>
      <c r="L74" s="12"/>
      <c r="M74" s="12"/>
      <c r="N74" s="12">
        <v>1.0</v>
      </c>
      <c r="O74" s="12">
        <v>1.0</v>
      </c>
      <c r="P74" s="12"/>
      <c r="Q74" s="18" t="s">
        <v>171</v>
      </c>
      <c r="R74" s="18"/>
      <c r="S74" s="19" t="s">
        <v>269</v>
      </c>
      <c r="T74" s="11"/>
      <c r="U74" s="11"/>
      <c r="V74" s="11"/>
      <c r="W74" s="11"/>
      <c r="X74" s="11"/>
    </row>
    <row r="75">
      <c r="A75" s="11"/>
      <c r="B75" s="12" t="s">
        <v>265</v>
      </c>
      <c r="C75" s="12" t="s">
        <v>266</v>
      </c>
      <c r="D75" s="20">
        <f t="shared" si="12"/>
        <v>58.45</v>
      </c>
      <c r="E75" s="12">
        <v>31.0</v>
      </c>
      <c r="F75" s="12">
        <v>27.0</v>
      </c>
      <c r="G75" s="12">
        <v>34.0</v>
      </c>
      <c r="H75" s="12"/>
      <c r="I75" s="12"/>
      <c r="J75" s="12">
        <v>17.0</v>
      </c>
      <c r="K75" s="12"/>
      <c r="L75" s="12"/>
      <c r="M75" s="12"/>
      <c r="N75" s="12"/>
      <c r="O75" s="12"/>
      <c r="P75" s="12"/>
      <c r="Q75" s="18"/>
      <c r="R75" s="18"/>
      <c r="S75" s="19" t="s">
        <v>267</v>
      </c>
      <c r="T75" s="11"/>
      <c r="U75" s="11"/>
      <c r="V75" s="11"/>
      <c r="W75" s="11"/>
      <c r="X75" s="11"/>
    </row>
    <row r="76">
      <c r="A76" s="11"/>
      <c r="B76" s="12" t="s">
        <v>274</v>
      </c>
      <c r="C76" s="12" t="s">
        <v>275</v>
      </c>
      <c r="D76" s="20">
        <f t="shared" si="12"/>
        <v>50.35</v>
      </c>
      <c r="E76" s="12"/>
      <c r="F76" s="12">
        <v>25.0</v>
      </c>
      <c r="G76" s="12">
        <v>34.0</v>
      </c>
      <c r="H76" s="12">
        <v>21.0</v>
      </c>
      <c r="I76" s="12"/>
      <c r="J76" s="12"/>
      <c r="K76" s="12"/>
      <c r="L76" s="12"/>
      <c r="M76" s="12"/>
      <c r="N76" s="12"/>
      <c r="O76" s="12"/>
      <c r="P76" s="12"/>
      <c r="Q76" s="18"/>
      <c r="R76" s="18"/>
      <c r="S76" s="19" t="s">
        <v>276</v>
      </c>
      <c r="T76" s="11"/>
      <c r="U76" s="11"/>
      <c r="V76" s="11"/>
      <c r="W76" s="11"/>
      <c r="X76" s="11"/>
    </row>
    <row r="77">
      <c r="A77" s="11"/>
      <c r="B77" s="12" t="s">
        <v>277</v>
      </c>
      <c r="C77" s="12" t="s">
        <v>202</v>
      </c>
      <c r="D77" s="20">
        <f t="shared" si="12"/>
        <v>48.55</v>
      </c>
      <c r="E77" s="12">
        <v>31.0</v>
      </c>
      <c r="F77" s="12">
        <v>21.0</v>
      </c>
      <c r="G77" s="12">
        <v>25.0</v>
      </c>
      <c r="H77" s="12"/>
      <c r="I77" s="12"/>
      <c r="J77" s="12">
        <v>17.0</v>
      </c>
      <c r="K77" s="12"/>
      <c r="L77" s="12"/>
      <c r="M77" s="12"/>
      <c r="N77" s="12"/>
      <c r="O77" s="12"/>
      <c r="P77" s="12"/>
      <c r="Q77" s="18"/>
      <c r="R77" s="18"/>
      <c r="S77" s="19" t="s">
        <v>278</v>
      </c>
      <c r="T77" s="11"/>
      <c r="U77" s="11"/>
      <c r="V77" s="11"/>
      <c r="W77" s="11"/>
      <c r="X77" s="11"/>
    </row>
    <row r="78">
      <c r="A78" s="11"/>
      <c r="B78" s="12" t="s">
        <v>280</v>
      </c>
      <c r="C78" s="12" t="s">
        <v>281</v>
      </c>
      <c r="D78" s="20">
        <f t="shared" si="12"/>
        <v>45.85</v>
      </c>
      <c r="E78" s="12">
        <v>33.0</v>
      </c>
      <c r="F78" s="12">
        <v>23.0</v>
      </c>
      <c r="G78" s="12">
        <v>28.0</v>
      </c>
      <c r="H78" s="12">
        <v>24.0</v>
      </c>
      <c r="I78" s="12"/>
      <c r="J78" s="12"/>
      <c r="K78" s="12"/>
      <c r="L78" s="12"/>
      <c r="M78" s="12"/>
      <c r="N78" s="12"/>
      <c r="O78" s="12"/>
      <c r="P78" s="12"/>
      <c r="Q78" s="18"/>
      <c r="R78" s="18" t="s">
        <v>195</v>
      </c>
      <c r="S78" s="19" t="s">
        <v>282</v>
      </c>
      <c r="T78" s="11"/>
      <c r="U78" s="11"/>
      <c r="V78" s="11"/>
      <c r="W78" s="11"/>
      <c r="X78" s="11"/>
    </row>
    <row r="79">
      <c r="A79" s="11"/>
      <c r="B79" s="12" t="s">
        <v>270</v>
      </c>
      <c r="C79" s="12" t="s">
        <v>271</v>
      </c>
      <c r="D79" s="20">
        <f t="shared" si="12"/>
        <v>44.65</v>
      </c>
      <c r="E79" s="12">
        <v>18.0</v>
      </c>
      <c r="F79" s="12">
        <v>23.0</v>
      </c>
      <c r="G79" s="12">
        <v>28.0</v>
      </c>
      <c r="H79" s="12">
        <v>22.0</v>
      </c>
      <c r="I79" s="12"/>
      <c r="J79" s="12"/>
      <c r="K79" s="12"/>
      <c r="L79" s="12">
        <v>19.0</v>
      </c>
      <c r="M79" s="12"/>
      <c r="N79" s="12"/>
      <c r="O79" s="12"/>
      <c r="P79" s="12"/>
      <c r="Q79" s="18"/>
      <c r="R79" s="18"/>
      <c r="S79" s="19" t="s">
        <v>272</v>
      </c>
      <c r="T79" s="11"/>
      <c r="U79" s="11"/>
      <c r="V79" s="11"/>
      <c r="W79" s="11"/>
      <c r="X79" s="11"/>
    </row>
    <row r="80">
      <c r="A80" s="2" t="s">
        <v>283</v>
      </c>
      <c r="B80" s="11"/>
      <c r="C80" s="11"/>
      <c r="D80" s="20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3"/>
      <c r="R80" s="13"/>
      <c r="S80" s="22"/>
      <c r="T80" s="11"/>
      <c r="U80" s="11"/>
      <c r="V80" s="11"/>
      <c r="W80" s="11"/>
      <c r="X80" s="11"/>
    </row>
    <row r="81">
      <c r="A81" s="11"/>
      <c r="B81" s="12" t="s">
        <v>284</v>
      </c>
      <c r="C81" s="12" t="s">
        <v>28</v>
      </c>
      <c r="D81" s="17" t="s">
        <v>323</v>
      </c>
      <c r="E81" s="12">
        <v>12.0</v>
      </c>
      <c r="F81" s="12">
        <v>8.0</v>
      </c>
      <c r="G81" s="12">
        <v>46.0</v>
      </c>
      <c r="H81" s="12">
        <v>26.0</v>
      </c>
      <c r="I81" s="12"/>
      <c r="J81" s="12">
        <v>22.0</v>
      </c>
      <c r="K81" s="12"/>
      <c r="L81" s="12"/>
      <c r="M81" s="12"/>
      <c r="N81" s="12">
        <v>1.0</v>
      </c>
      <c r="O81" s="12">
        <v>1.0</v>
      </c>
      <c r="P81" s="12">
        <v>1.0</v>
      </c>
      <c r="Q81" s="18" t="s">
        <v>31</v>
      </c>
      <c r="R81" s="28" t="s">
        <v>33</v>
      </c>
      <c r="S81" s="19" t="s">
        <v>286</v>
      </c>
      <c r="T81" s="12"/>
      <c r="U81" s="11"/>
      <c r="V81" s="11"/>
      <c r="W81" s="11"/>
      <c r="X81" s="11"/>
      <c r="Y81" s="11"/>
    </row>
    <row r="82">
      <c r="A82" s="11"/>
      <c r="B82" s="12" t="s">
        <v>298</v>
      </c>
      <c r="C82" s="12" t="s">
        <v>299</v>
      </c>
      <c r="D82" s="20">
        <f t="shared" ref="D82:D89" si="13">(F82*0.15)+(G82)+(H82*0.6)+(I82*0.8)+(J82*1.2)+(M82*19.9)+(N82*9)+(O82*9)+(P82*9)</f>
        <v>70.1</v>
      </c>
      <c r="E82" s="12">
        <v>37.0</v>
      </c>
      <c r="F82" s="12">
        <v>22.0</v>
      </c>
      <c r="G82" s="12">
        <v>26.0</v>
      </c>
      <c r="H82" s="12">
        <v>23.0</v>
      </c>
      <c r="I82" s="12"/>
      <c r="J82" s="12"/>
      <c r="K82" s="12"/>
      <c r="L82" s="12"/>
      <c r="M82" s="12"/>
      <c r="N82" s="12"/>
      <c r="O82" s="12">
        <v>2.0</v>
      </c>
      <c r="P82" s="12">
        <v>1.0</v>
      </c>
      <c r="Q82" s="18" t="s">
        <v>39</v>
      </c>
      <c r="R82" s="18"/>
      <c r="S82" s="19" t="s">
        <v>300</v>
      </c>
      <c r="T82" s="11"/>
      <c r="U82" s="11"/>
      <c r="V82" s="11"/>
      <c r="W82" s="11"/>
      <c r="X82" s="11"/>
    </row>
    <row r="83">
      <c r="A83" s="11"/>
      <c r="B83" s="12" t="s">
        <v>287</v>
      </c>
      <c r="C83" s="12" t="s">
        <v>288</v>
      </c>
      <c r="D83" s="20">
        <f t="shared" si="13"/>
        <v>67.35</v>
      </c>
      <c r="E83" s="12">
        <v>27.0</v>
      </c>
      <c r="F83" s="12">
        <v>29.0</v>
      </c>
      <c r="G83" s="12">
        <v>36.0</v>
      </c>
      <c r="H83" s="12"/>
      <c r="I83" s="12"/>
      <c r="J83" s="12"/>
      <c r="K83" s="12"/>
      <c r="L83" s="12">
        <v>25.0</v>
      </c>
      <c r="M83" s="12"/>
      <c r="N83" s="12">
        <v>1.0</v>
      </c>
      <c r="O83" s="12">
        <v>1.0</v>
      </c>
      <c r="P83" s="12">
        <v>1.0</v>
      </c>
      <c r="Q83" s="18" t="s">
        <v>289</v>
      </c>
      <c r="R83" s="17"/>
      <c r="S83" s="19" t="s">
        <v>290</v>
      </c>
      <c r="T83" s="12"/>
      <c r="U83" s="11"/>
      <c r="V83" s="11"/>
      <c r="W83" s="11"/>
      <c r="X83" s="11"/>
      <c r="Y83" s="11"/>
    </row>
    <row r="84">
      <c r="A84" s="11"/>
      <c r="B84" s="12" t="s">
        <v>291</v>
      </c>
      <c r="C84" s="12" t="s">
        <v>292</v>
      </c>
      <c r="D84" s="20">
        <f t="shared" si="13"/>
        <v>66.3</v>
      </c>
      <c r="E84" s="12">
        <v>20.0</v>
      </c>
      <c r="F84" s="12">
        <v>22.0</v>
      </c>
      <c r="G84" s="12">
        <v>36.0</v>
      </c>
      <c r="H84" s="12"/>
      <c r="I84" s="12"/>
      <c r="J84" s="12"/>
      <c r="K84" s="12"/>
      <c r="L84" s="12">
        <v>15.0</v>
      </c>
      <c r="M84" s="12"/>
      <c r="N84" s="12"/>
      <c r="O84" s="12">
        <v>1.0</v>
      </c>
      <c r="P84" s="12">
        <v>2.0</v>
      </c>
      <c r="Q84" s="18" t="s">
        <v>39</v>
      </c>
      <c r="R84" s="17"/>
      <c r="S84" s="19" t="s">
        <v>293</v>
      </c>
      <c r="T84" s="12"/>
      <c r="U84" s="11"/>
      <c r="V84" s="11"/>
      <c r="W84" s="11"/>
      <c r="X84" s="11"/>
      <c r="Y84" s="11"/>
    </row>
    <row r="85">
      <c r="A85" s="21" t="s">
        <v>43</v>
      </c>
      <c r="B85" s="16" t="s">
        <v>308</v>
      </c>
      <c r="C85" s="12" t="s">
        <v>45</v>
      </c>
      <c r="D85" s="20">
        <f t="shared" si="13"/>
        <v>62.55</v>
      </c>
      <c r="E85" s="12">
        <v>54.0</v>
      </c>
      <c r="F85" s="12">
        <v>25.0</v>
      </c>
      <c r="G85" s="12">
        <v>42.0</v>
      </c>
      <c r="H85" s="12">
        <v>28.0</v>
      </c>
      <c r="I85" s="12"/>
      <c r="J85" s="12"/>
      <c r="K85" s="12"/>
      <c r="L85" s="12"/>
      <c r="M85" s="12"/>
      <c r="N85" s="12"/>
      <c r="O85" s="12"/>
      <c r="P85" s="12"/>
      <c r="Q85" s="18"/>
      <c r="R85" s="18" t="s">
        <v>50</v>
      </c>
      <c r="S85" s="31" t="s">
        <v>309</v>
      </c>
      <c r="T85" s="11"/>
      <c r="U85" s="11"/>
      <c r="V85" s="11"/>
      <c r="W85" s="11"/>
      <c r="X85" s="11"/>
    </row>
    <row r="86">
      <c r="A86" s="11"/>
      <c r="B86" s="12" t="s">
        <v>305</v>
      </c>
      <c r="C86" s="12" t="s">
        <v>306</v>
      </c>
      <c r="D86" s="20">
        <f t="shared" si="13"/>
        <v>62.4</v>
      </c>
      <c r="E86" s="12"/>
      <c r="F86" s="12">
        <v>28.0</v>
      </c>
      <c r="G86" s="12">
        <v>33.0</v>
      </c>
      <c r="H86" s="12">
        <v>42.0</v>
      </c>
      <c r="I86" s="12"/>
      <c r="J86" s="12"/>
      <c r="K86" s="12"/>
      <c r="L86" s="12"/>
      <c r="M86" s="12"/>
      <c r="N86" s="12"/>
      <c r="O86" s="12"/>
      <c r="P86" s="12"/>
      <c r="Q86" s="18"/>
      <c r="R86" s="18"/>
      <c r="S86" s="19" t="s">
        <v>307</v>
      </c>
      <c r="T86" s="11"/>
      <c r="U86" s="11"/>
      <c r="V86" s="11"/>
      <c r="W86" s="11"/>
      <c r="X86" s="11"/>
    </row>
    <row r="87">
      <c r="A87" s="11"/>
      <c r="B87" s="12" t="s">
        <v>301</v>
      </c>
      <c r="C87" s="12" t="s">
        <v>302</v>
      </c>
      <c r="D87" s="20">
        <f t="shared" si="13"/>
        <v>60.2</v>
      </c>
      <c r="E87" s="12">
        <v>32.0</v>
      </c>
      <c r="F87" s="12">
        <v>28.0</v>
      </c>
      <c r="G87" s="12">
        <v>29.0</v>
      </c>
      <c r="H87" s="12"/>
      <c r="I87" s="12"/>
      <c r="J87" s="12"/>
      <c r="K87" s="12"/>
      <c r="L87" s="12"/>
      <c r="M87" s="12"/>
      <c r="N87" s="12">
        <v>1.0</v>
      </c>
      <c r="O87" s="12">
        <v>1.0</v>
      </c>
      <c r="P87" s="12">
        <v>1.0</v>
      </c>
      <c r="Q87" s="18" t="s">
        <v>39</v>
      </c>
      <c r="R87" s="17"/>
      <c r="S87" s="19" t="s">
        <v>303</v>
      </c>
      <c r="T87" s="12"/>
      <c r="U87" s="11"/>
      <c r="V87" s="11"/>
      <c r="W87" s="11"/>
      <c r="X87" s="11"/>
      <c r="Y87" s="11"/>
    </row>
    <row r="88">
      <c r="A88" s="21" t="s">
        <v>46</v>
      </c>
      <c r="B88" s="12" t="s">
        <v>296</v>
      </c>
      <c r="C88" s="12" t="s">
        <v>146</v>
      </c>
      <c r="D88" s="20">
        <f t="shared" si="13"/>
        <v>58.35</v>
      </c>
      <c r="E88" s="12">
        <v>42.0</v>
      </c>
      <c r="F88" s="12">
        <v>33.0</v>
      </c>
      <c r="G88" s="12">
        <v>39.0</v>
      </c>
      <c r="H88" s="12"/>
      <c r="I88" s="12"/>
      <c r="J88" s="12">
        <v>12.0</v>
      </c>
      <c r="K88" s="12"/>
      <c r="L88" s="12"/>
      <c r="M88" s="12"/>
      <c r="N88" s="12"/>
      <c r="O88" s="12"/>
      <c r="P88" s="12"/>
      <c r="Q88" s="18"/>
      <c r="R88" s="18"/>
      <c r="S88" s="19" t="s">
        <v>297</v>
      </c>
      <c r="T88" s="11"/>
      <c r="U88" s="11"/>
      <c r="V88" s="11"/>
      <c r="W88" s="11"/>
      <c r="X88" s="11"/>
    </row>
    <row r="89">
      <c r="A89" s="21" t="s">
        <v>46</v>
      </c>
      <c r="B89" s="12" t="s">
        <v>294</v>
      </c>
      <c r="C89" s="12" t="s">
        <v>146</v>
      </c>
      <c r="D89" s="20">
        <f t="shared" si="13"/>
        <v>57.3</v>
      </c>
      <c r="E89" s="12">
        <v>25.0</v>
      </c>
      <c r="F89" s="12">
        <v>30.0</v>
      </c>
      <c r="G89" s="12">
        <v>42.0</v>
      </c>
      <c r="H89" s="12">
        <v>18.0</v>
      </c>
      <c r="I89" s="12"/>
      <c r="J89" s="12"/>
      <c r="K89" s="12"/>
      <c r="L89" s="12">
        <v>17.0</v>
      </c>
      <c r="M89" s="12"/>
      <c r="N89" s="12"/>
      <c r="O89" s="12"/>
      <c r="P89" s="12"/>
      <c r="Q89" s="18"/>
      <c r="R89" s="18"/>
      <c r="S89" s="19" t="s">
        <v>295</v>
      </c>
      <c r="T89" s="11"/>
      <c r="U89" s="11"/>
      <c r="V89" s="11"/>
      <c r="W89" s="11"/>
      <c r="X89" s="11"/>
    </row>
    <row r="90">
      <c r="A90" s="21" t="s">
        <v>46</v>
      </c>
      <c r="B90" s="12" t="s">
        <v>310</v>
      </c>
      <c r="C90" s="12" t="s">
        <v>72</v>
      </c>
      <c r="D90" s="17" t="s">
        <v>360</v>
      </c>
      <c r="E90" s="12">
        <v>34.0</v>
      </c>
      <c r="F90" s="12">
        <v>32.0</v>
      </c>
      <c r="G90" s="12">
        <v>33.0</v>
      </c>
      <c r="H90" s="12">
        <v>21.0</v>
      </c>
      <c r="I90" s="12"/>
      <c r="J90" s="12"/>
      <c r="K90" s="12"/>
      <c r="L90" s="12"/>
      <c r="M90" s="12"/>
      <c r="N90" s="12"/>
      <c r="O90" s="12"/>
      <c r="P90" s="12"/>
      <c r="Q90" s="18"/>
      <c r="R90" s="18" t="s">
        <v>67</v>
      </c>
      <c r="S90" s="19" t="s">
        <v>312</v>
      </c>
      <c r="T90" s="11"/>
      <c r="U90" s="11"/>
      <c r="V90" s="11"/>
      <c r="W90" s="11"/>
      <c r="X90" s="11"/>
    </row>
    <row r="91">
      <c r="A91" s="2" t="s">
        <v>313</v>
      </c>
      <c r="B91" s="11"/>
      <c r="C91" s="11"/>
      <c r="D91" s="20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3"/>
      <c r="R91" s="13"/>
      <c r="S91" s="22"/>
      <c r="T91" s="11"/>
      <c r="U91" s="11"/>
      <c r="V91" s="11"/>
      <c r="W91" s="11"/>
      <c r="X91" s="11"/>
    </row>
    <row r="92">
      <c r="A92" s="11"/>
      <c r="B92" s="12" t="s">
        <v>364</v>
      </c>
      <c r="C92" s="12" t="s">
        <v>127</v>
      </c>
      <c r="D92" s="20">
        <f t="shared" ref="D92:D98" si="14">(F92*0.15)+(G92)+(H92*0.6)+(I92*0.8)+(J92*1.2)+(M92*19.9)+(N92*9)+(O92*9)+(P92*9)</f>
        <v>76.35</v>
      </c>
      <c r="E92" s="12">
        <v>15.0</v>
      </c>
      <c r="F92" s="12">
        <v>9.0</v>
      </c>
      <c r="G92" s="12">
        <v>57.0</v>
      </c>
      <c r="H92" s="12"/>
      <c r="I92" s="12"/>
      <c r="J92" s="12"/>
      <c r="K92" s="12"/>
      <c r="L92" s="12"/>
      <c r="M92" s="12"/>
      <c r="N92" s="12"/>
      <c r="O92" s="12">
        <v>1.0</v>
      </c>
      <c r="P92" s="12">
        <v>1.0</v>
      </c>
      <c r="Q92" s="18" t="s">
        <v>131</v>
      </c>
      <c r="R92" s="18" t="s">
        <v>76</v>
      </c>
      <c r="S92" s="19" t="s">
        <v>366</v>
      </c>
      <c r="T92" s="11"/>
      <c r="U92" s="11"/>
      <c r="V92" s="11"/>
      <c r="W92" s="11"/>
      <c r="X92" s="11"/>
    </row>
    <row r="93">
      <c r="A93" s="11"/>
      <c r="B93" s="12" t="s">
        <v>330</v>
      </c>
      <c r="C93" s="12" t="s">
        <v>55</v>
      </c>
      <c r="D93" s="20">
        <f t="shared" si="14"/>
        <v>50.9</v>
      </c>
      <c r="E93" s="12">
        <v>24.0</v>
      </c>
      <c r="F93" s="12">
        <v>18.0</v>
      </c>
      <c r="G93" s="12">
        <v>20.0</v>
      </c>
      <c r="H93" s="12">
        <v>17.0</v>
      </c>
      <c r="I93" s="12"/>
      <c r="J93" s="12"/>
      <c r="K93" s="12"/>
      <c r="L93" s="12"/>
      <c r="M93" s="12"/>
      <c r="N93" s="12">
        <v>1.0</v>
      </c>
      <c r="O93" s="12">
        <v>1.0</v>
      </c>
      <c r="P93" s="12"/>
      <c r="Q93" s="18" t="s">
        <v>331</v>
      </c>
      <c r="R93" s="18"/>
      <c r="S93" s="19" t="s">
        <v>332</v>
      </c>
      <c r="T93" s="11"/>
      <c r="U93" s="11"/>
      <c r="V93" s="11"/>
      <c r="W93" s="11"/>
      <c r="X93" s="11"/>
    </row>
    <row r="94">
      <c r="A94" s="11"/>
      <c r="B94" s="12" t="s">
        <v>317</v>
      </c>
      <c r="C94" s="12" t="s">
        <v>318</v>
      </c>
      <c r="D94" s="20">
        <f t="shared" si="14"/>
        <v>50.4</v>
      </c>
      <c r="E94" s="12">
        <v>27.0</v>
      </c>
      <c r="F94" s="12">
        <v>24.0</v>
      </c>
      <c r="G94" s="12">
        <v>30.0</v>
      </c>
      <c r="H94" s="12"/>
      <c r="I94" s="12"/>
      <c r="J94" s="12">
        <v>14.0</v>
      </c>
      <c r="K94" s="12"/>
      <c r="L94" s="12"/>
      <c r="M94" s="12"/>
      <c r="N94" s="12"/>
      <c r="O94" s="12"/>
      <c r="P94" s="12"/>
      <c r="Q94" s="18"/>
      <c r="R94" s="18"/>
      <c r="S94" s="19" t="s">
        <v>319</v>
      </c>
      <c r="T94" s="11"/>
      <c r="U94" s="11"/>
      <c r="V94" s="11"/>
      <c r="W94" s="11"/>
      <c r="X94" s="11"/>
    </row>
    <row r="95">
      <c r="A95" s="11"/>
      <c r="B95" s="12" t="s">
        <v>324</v>
      </c>
      <c r="C95" s="12" t="s">
        <v>325</v>
      </c>
      <c r="D95" s="20">
        <f t="shared" si="14"/>
        <v>45.85</v>
      </c>
      <c r="E95" s="12">
        <v>33.0</v>
      </c>
      <c r="F95" s="12">
        <v>23.0</v>
      </c>
      <c r="G95" s="12">
        <v>28.0</v>
      </c>
      <c r="H95" s="12">
        <v>24.0</v>
      </c>
      <c r="I95" s="12"/>
      <c r="J95" s="12"/>
      <c r="K95" s="12"/>
      <c r="L95" s="12"/>
      <c r="M95" s="12"/>
      <c r="N95" s="12"/>
      <c r="O95" s="12"/>
      <c r="P95" s="12"/>
      <c r="Q95" s="18"/>
      <c r="R95" s="18" t="s">
        <v>195</v>
      </c>
      <c r="S95" s="19" t="s">
        <v>326</v>
      </c>
      <c r="T95" s="11"/>
      <c r="U95" s="11"/>
      <c r="V95" s="11"/>
      <c r="W95" s="11"/>
      <c r="X95" s="11"/>
    </row>
    <row r="96">
      <c r="A96" s="11"/>
      <c r="B96" s="12" t="s">
        <v>327</v>
      </c>
      <c r="C96" s="12" t="s">
        <v>328</v>
      </c>
      <c r="D96" s="20">
        <f t="shared" si="14"/>
        <v>45.15</v>
      </c>
      <c r="E96" s="12">
        <v>27.0</v>
      </c>
      <c r="F96" s="12">
        <v>17.0</v>
      </c>
      <c r="G96" s="12">
        <v>21.0</v>
      </c>
      <c r="H96" s="12"/>
      <c r="I96" s="12"/>
      <c r="J96" s="12">
        <v>18.0</v>
      </c>
      <c r="K96" s="12"/>
      <c r="L96" s="12"/>
      <c r="M96" s="12"/>
      <c r="N96" s="12"/>
      <c r="O96" s="12"/>
      <c r="P96" s="12"/>
      <c r="Q96" s="18"/>
      <c r="R96" s="18"/>
      <c r="S96" s="19" t="s">
        <v>329</v>
      </c>
      <c r="T96" s="11"/>
      <c r="U96" s="11"/>
      <c r="V96" s="11"/>
      <c r="W96" s="11"/>
      <c r="X96" s="11"/>
    </row>
    <row r="97">
      <c r="A97" s="11"/>
      <c r="B97" s="12" t="s">
        <v>320</v>
      </c>
      <c r="C97" s="12" t="s">
        <v>321</v>
      </c>
      <c r="D97" s="20">
        <f t="shared" si="14"/>
        <v>40.35</v>
      </c>
      <c r="E97" s="12">
        <v>36.0</v>
      </c>
      <c r="F97" s="12">
        <v>29.0</v>
      </c>
      <c r="G97" s="12">
        <v>36.0</v>
      </c>
      <c r="H97" s="12"/>
      <c r="I97" s="12"/>
      <c r="J97" s="12"/>
      <c r="K97" s="12"/>
      <c r="L97" s="12"/>
      <c r="M97" s="12"/>
      <c r="N97" s="12"/>
      <c r="O97" s="12"/>
      <c r="P97" s="12"/>
      <c r="Q97" s="18"/>
      <c r="R97" s="18"/>
      <c r="S97" s="19" t="s">
        <v>322</v>
      </c>
      <c r="T97" s="11"/>
      <c r="U97" s="11"/>
      <c r="V97" s="11"/>
      <c r="W97" s="11"/>
      <c r="X97" s="11"/>
    </row>
    <row r="98">
      <c r="A98" s="11"/>
      <c r="B98" s="12" t="s">
        <v>314</v>
      </c>
      <c r="C98" s="12" t="s">
        <v>315</v>
      </c>
      <c r="D98" s="20">
        <f t="shared" si="14"/>
        <v>37.05</v>
      </c>
      <c r="E98" s="12">
        <v>27.0</v>
      </c>
      <c r="F98" s="12">
        <v>27.0</v>
      </c>
      <c r="G98" s="12">
        <v>33.0</v>
      </c>
      <c r="H98" s="12"/>
      <c r="I98" s="12"/>
      <c r="J98" s="12"/>
      <c r="K98" s="12"/>
      <c r="L98" s="12">
        <v>27.0</v>
      </c>
      <c r="M98" s="12"/>
      <c r="N98" s="12"/>
      <c r="O98" s="12"/>
      <c r="P98" s="12"/>
      <c r="Q98" s="18"/>
      <c r="R98" s="18"/>
      <c r="S98" s="19" t="s">
        <v>316</v>
      </c>
      <c r="T98" s="11"/>
      <c r="U98" s="11"/>
      <c r="V98" s="11"/>
      <c r="W98" s="11"/>
      <c r="X98" s="11"/>
    </row>
    <row r="99">
      <c r="A99" s="2" t="s">
        <v>333</v>
      </c>
      <c r="B99" s="11"/>
      <c r="C99" s="11"/>
      <c r="D99" s="20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3"/>
      <c r="R99" s="13"/>
      <c r="S99" s="22"/>
      <c r="T99" s="11"/>
      <c r="U99" s="11"/>
      <c r="V99" s="11"/>
      <c r="W99" s="11"/>
      <c r="X99" s="11"/>
    </row>
    <row r="100">
      <c r="A100" s="11"/>
      <c r="B100" s="12" t="s">
        <v>352</v>
      </c>
      <c r="C100" s="12" t="s">
        <v>353</v>
      </c>
      <c r="D100" s="20">
        <f t="shared" ref="D100:D107" si="15">(F100*0.15)+(G100)+(H100*0.6)+(I100*0.8)+(J100*1.2)+(M100*19.9)+(N100*9)+(O100*9)+(P100*9)</f>
        <v>48.2</v>
      </c>
      <c r="E100" s="12">
        <v>30.0</v>
      </c>
      <c r="F100" s="12"/>
      <c r="G100" s="12">
        <v>23.0</v>
      </c>
      <c r="H100" s="12"/>
      <c r="I100" s="12"/>
      <c r="J100" s="12">
        <v>21.0</v>
      </c>
      <c r="K100" s="12"/>
      <c r="L100" s="12"/>
      <c r="M100" s="12"/>
      <c r="N100" s="12"/>
      <c r="O100" s="12"/>
      <c r="P100" s="12"/>
      <c r="Q100" s="18"/>
      <c r="R100" s="18"/>
      <c r="S100" s="19" t="s">
        <v>354</v>
      </c>
      <c r="T100" s="11"/>
      <c r="U100" s="11"/>
      <c r="V100" s="11"/>
      <c r="W100" s="11"/>
      <c r="X100" s="11"/>
    </row>
    <row r="101">
      <c r="A101" s="11"/>
      <c r="B101" s="12" t="s">
        <v>334</v>
      </c>
      <c r="C101" s="12" t="s">
        <v>335</v>
      </c>
      <c r="D101" s="20">
        <f t="shared" si="15"/>
        <v>44.5</v>
      </c>
      <c r="E101" s="12">
        <v>13.0</v>
      </c>
      <c r="F101" s="12">
        <v>14.0</v>
      </c>
      <c r="G101" s="12">
        <v>22.0</v>
      </c>
      <c r="H101" s="12">
        <v>14.0</v>
      </c>
      <c r="I101" s="12"/>
      <c r="J101" s="12">
        <v>10.0</v>
      </c>
      <c r="K101" s="12"/>
      <c r="L101" s="12"/>
      <c r="M101" s="12"/>
      <c r="N101" s="12"/>
      <c r="O101" s="12"/>
      <c r="P101" s="12"/>
      <c r="Q101" s="18"/>
      <c r="R101" s="18"/>
      <c r="S101" s="19" t="s">
        <v>337</v>
      </c>
      <c r="T101" s="11"/>
      <c r="U101" s="11"/>
      <c r="V101" s="11"/>
      <c r="W101" s="11"/>
      <c r="X101" s="11"/>
    </row>
    <row r="102">
      <c r="A102" s="11"/>
      <c r="B102" s="12" t="s">
        <v>355</v>
      </c>
      <c r="C102" s="12" t="s">
        <v>356</v>
      </c>
      <c r="D102" s="20">
        <f t="shared" si="15"/>
        <v>42.4</v>
      </c>
      <c r="E102" s="12">
        <v>24.0</v>
      </c>
      <c r="F102" s="12"/>
      <c r="G102" s="12">
        <v>28.0</v>
      </c>
      <c r="H102" s="12"/>
      <c r="I102" s="12"/>
      <c r="J102" s="12">
        <v>12.0</v>
      </c>
      <c r="K102" s="12"/>
      <c r="L102" s="12"/>
      <c r="M102" s="12"/>
      <c r="N102" s="12"/>
      <c r="O102" s="12"/>
      <c r="P102" s="12"/>
      <c r="Q102" s="18"/>
      <c r="R102" s="18" t="s">
        <v>222</v>
      </c>
      <c r="S102" s="19" t="s">
        <v>357</v>
      </c>
      <c r="T102" s="11"/>
      <c r="U102" s="11"/>
      <c r="V102" s="11"/>
      <c r="W102" s="11"/>
      <c r="X102" s="11"/>
    </row>
    <row r="103">
      <c r="A103" s="11"/>
      <c r="B103" s="12" t="s">
        <v>358</v>
      </c>
      <c r="C103" s="12" t="s">
        <v>359</v>
      </c>
      <c r="D103" s="20">
        <f t="shared" si="15"/>
        <v>41.2</v>
      </c>
      <c r="E103" s="12">
        <v>24.0</v>
      </c>
      <c r="F103" s="12"/>
      <c r="G103" s="12">
        <v>34.0</v>
      </c>
      <c r="H103" s="12">
        <v>12.0</v>
      </c>
      <c r="I103" s="12"/>
      <c r="J103" s="12"/>
      <c r="K103" s="12"/>
      <c r="L103" s="12"/>
      <c r="M103" s="12"/>
      <c r="N103" s="12"/>
      <c r="O103" s="12"/>
      <c r="P103" s="12"/>
      <c r="Q103" s="18"/>
      <c r="R103" s="18"/>
      <c r="S103" s="19" t="s">
        <v>361</v>
      </c>
      <c r="T103" s="11"/>
      <c r="U103" s="11"/>
      <c r="V103" s="11"/>
      <c r="W103" s="11"/>
      <c r="X103" s="11"/>
    </row>
    <row r="104">
      <c r="A104" s="11"/>
      <c r="B104" s="12" t="s">
        <v>341</v>
      </c>
      <c r="C104" s="12" t="s">
        <v>342</v>
      </c>
      <c r="D104" s="20">
        <f t="shared" si="15"/>
        <v>37.55</v>
      </c>
      <c r="E104" s="12">
        <v>19.0</v>
      </c>
      <c r="F104" s="12">
        <v>17.0</v>
      </c>
      <c r="G104" s="12">
        <v>35.0</v>
      </c>
      <c r="H104" s="12"/>
      <c r="I104" s="12"/>
      <c r="J104" s="12"/>
      <c r="K104" s="12"/>
      <c r="L104" s="12"/>
      <c r="M104" s="12"/>
      <c r="N104" s="12"/>
      <c r="O104" s="12"/>
      <c r="P104" s="12"/>
      <c r="Q104" s="18"/>
      <c r="R104" s="18"/>
      <c r="S104" s="19" t="s">
        <v>343</v>
      </c>
      <c r="T104" s="11"/>
      <c r="U104" s="11"/>
      <c r="V104" s="11"/>
      <c r="W104" s="11"/>
      <c r="X104" s="11"/>
    </row>
    <row r="105">
      <c r="B105" s="12" t="s">
        <v>347</v>
      </c>
      <c r="C105" s="12" t="s">
        <v>98</v>
      </c>
      <c r="D105" s="20">
        <f t="shared" si="15"/>
        <v>37.55</v>
      </c>
      <c r="E105" s="12">
        <v>16.0</v>
      </c>
      <c r="F105" s="12">
        <v>17.0</v>
      </c>
      <c r="G105" s="12">
        <v>23.0</v>
      </c>
      <c r="H105" s="12">
        <v>20.0</v>
      </c>
      <c r="I105" s="12"/>
      <c r="J105" s="12"/>
      <c r="K105" s="12"/>
      <c r="L105" s="12"/>
      <c r="M105" s="12"/>
      <c r="N105" s="12"/>
      <c r="O105" s="12"/>
      <c r="P105" s="12"/>
      <c r="Q105" s="18"/>
      <c r="R105" s="18"/>
      <c r="S105" s="31" t="s">
        <v>348</v>
      </c>
      <c r="T105" s="11"/>
      <c r="U105" s="11"/>
      <c r="V105" s="11"/>
      <c r="W105" s="11"/>
      <c r="X105" s="11"/>
    </row>
    <row r="106">
      <c r="A106" s="11"/>
      <c r="B106" s="12" t="s">
        <v>349</v>
      </c>
      <c r="C106" s="12" t="s">
        <v>350</v>
      </c>
      <c r="D106" s="20">
        <f t="shared" si="15"/>
        <v>37.25</v>
      </c>
      <c r="E106" s="12"/>
      <c r="F106" s="12">
        <v>15.0</v>
      </c>
      <c r="G106" s="12">
        <v>29.0</v>
      </c>
      <c r="H106" s="12">
        <v>10.0</v>
      </c>
      <c r="I106" s="12"/>
      <c r="J106" s="12"/>
      <c r="K106" s="12"/>
      <c r="L106" s="12"/>
      <c r="M106" s="12"/>
      <c r="N106" s="12"/>
      <c r="O106" s="12"/>
      <c r="P106" s="12"/>
      <c r="Q106" s="18"/>
      <c r="R106" s="18"/>
      <c r="S106" s="19" t="s">
        <v>351</v>
      </c>
      <c r="T106" s="11"/>
      <c r="U106" s="11"/>
      <c r="V106" s="11"/>
      <c r="W106" s="11"/>
      <c r="X106" s="11"/>
    </row>
    <row r="107">
      <c r="A107" s="11"/>
      <c r="B107" s="12" t="s">
        <v>362</v>
      </c>
      <c r="C107" s="12" t="s">
        <v>339</v>
      </c>
      <c r="D107" s="20">
        <f t="shared" si="15"/>
        <v>35</v>
      </c>
      <c r="E107" s="12">
        <v>28.0</v>
      </c>
      <c r="F107" s="12"/>
      <c r="G107" s="12">
        <v>23.0</v>
      </c>
      <c r="H107" s="12">
        <v>20.0</v>
      </c>
      <c r="I107" s="12"/>
      <c r="J107" s="12"/>
      <c r="K107" s="12"/>
      <c r="L107" s="12"/>
      <c r="M107" s="12"/>
      <c r="N107" s="12"/>
      <c r="O107" s="12"/>
      <c r="P107" s="12"/>
      <c r="Q107" s="18"/>
      <c r="R107" s="18"/>
      <c r="S107" s="19" t="s">
        <v>363</v>
      </c>
      <c r="T107" s="11"/>
      <c r="U107" s="11"/>
      <c r="V107" s="11"/>
      <c r="W107" s="11"/>
      <c r="X107" s="11"/>
    </row>
    <row r="108">
      <c r="A108" s="11"/>
      <c r="B108" s="12" t="s">
        <v>344</v>
      </c>
      <c r="C108" s="12" t="s">
        <v>96</v>
      </c>
      <c r="D108" s="17" t="s">
        <v>423</v>
      </c>
      <c r="E108" s="12">
        <v>15.0</v>
      </c>
      <c r="F108" s="12">
        <v>14.0</v>
      </c>
      <c r="G108" s="12">
        <v>29.0</v>
      </c>
      <c r="H108" s="12"/>
      <c r="I108" s="12"/>
      <c r="J108" s="12"/>
      <c r="K108" s="12"/>
      <c r="L108" s="12">
        <v>13.0</v>
      </c>
      <c r="M108" s="12"/>
      <c r="N108" s="12"/>
      <c r="O108" s="12"/>
      <c r="P108" s="12"/>
      <c r="Q108" s="18"/>
      <c r="R108" s="18" t="s">
        <v>100</v>
      </c>
      <c r="S108" s="19" t="s">
        <v>346</v>
      </c>
      <c r="T108" s="11"/>
      <c r="U108" s="11"/>
      <c r="V108" s="11"/>
      <c r="W108" s="11"/>
      <c r="X108" s="11"/>
    </row>
    <row r="109">
      <c r="A109" s="11"/>
      <c r="B109" s="12" t="s">
        <v>338</v>
      </c>
      <c r="C109" s="12" t="s">
        <v>339</v>
      </c>
      <c r="D109" s="20">
        <f>(F109*0.15)+(G109)+(H109*0.6)+(I109*0.8)+(J109*1.2)+(M109*19.9)+(N109*9)+(O109*9)+(P109*9)</f>
        <v>26</v>
      </c>
      <c r="E109" s="12"/>
      <c r="F109" s="12">
        <v>20.0</v>
      </c>
      <c r="G109" s="12">
        <v>23.0</v>
      </c>
      <c r="H109" s="12"/>
      <c r="I109" s="12"/>
      <c r="J109" s="12"/>
      <c r="K109" s="12"/>
      <c r="L109" s="12">
        <v>19.0</v>
      </c>
      <c r="M109" s="12"/>
      <c r="N109" s="12"/>
      <c r="O109" s="12"/>
      <c r="P109" s="12"/>
      <c r="Q109" s="18"/>
      <c r="R109" s="18"/>
      <c r="S109" s="19" t="s">
        <v>340</v>
      </c>
      <c r="T109" s="11"/>
      <c r="U109" s="11"/>
      <c r="V109" s="11"/>
      <c r="W109" s="11"/>
      <c r="X109" s="11"/>
    </row>
    <row r="110">
      <c r="A110" s="2" t="s">
        <v>365</v>
      </c>
      <c r="B110" s="33" t="str">
        <f>HYPERLINK("http://web.archive.org/web/20081023121844/http://wiki.shadowpriest.com/index.php?title=SimulationCraft/Trinkets/Mage","Click Here for Trinket/Set Bonus Sims")</f>
        <v>Click Here for Trinket/Set Bonus Sims</v>
      </c>
      <c r="C110" s="11"/>
      <c r="D110" s="34" t="s">
        <v>440</v>
      </c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3"/>
      <c r="R110" s="13"/>
      <c r="S110" s="22"/>
      <c r="T110" s="11"/>
      <c r="U110" s="11"/>
      <c r="V110" s="11"/>
      <c r="W110" s="11"/>
      <c r="X110" s="11"/>
    </row>
    <row r="111">
      <c r="A111" s="11"/>
      <c r="B111" s="12" t="s">
        <v>368</v>
      </c>
      <c r="C111" s="16" t="s">
        <v>369</v>
      </c>
      <c r="D111" s="17">
        <v>77.6</v>
      </c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8"/>
      <c r="R111" s="18"/>
      <c r="S111" s="19" t="s">
        <v>370</v>
      </c>
      <c r="T111" s="12"/>
      <c r="U111" s="11"/>
      <c r="V111" s="11"/>
      <c r="W111" s="11"/>
      <c r="X111" s="11"/>
      <c r="Y111" s="11"/>
    </row>
    <row r="112">
      <c r="A112" s="11"/>
      <c r="B112" s="12" t="s">
        <v>377</v>
      </c>
      <c r="C112" s="12" t="s">
        <v>378</v>
      </c>
      <c r="D112" s="17">
        <v>65.9</v>
      </c>
      <c r="E112" s="12"/>
      <c r="F112" s="12"/>
      <c r="G112" s="12">
        <v>43.0</v>
      </c>
      <c r="H112" s="12"/>
      <c r="I112" s="12"/>
      <c r="J112" s="12"/>
      <c r="K112" s="12"/>
      <c r="L112" s="12"/>
      <c r="M112" s="12"/>
      <c r="N112" s="12"/>
      <c r="O112" s="12"/>
      <c r="P112" s="12"/>
      <c r="Q112" s="18"/>
      <c r="R112" s="18"/>
      <c r="S112" s="19" t="s">
        <v>379</v>
      </c>
      <c r="T112" s="12"/>
      <c r="U112" s="11"/>
      <c r="V112" s="11"/>
      <c r="W112" s="11"/>
      <c r="X112" s="11"/>
      <c r="Y112" s="11"/>
    </row>
    <row r="113">
      <c r="A113" s="11"/>
      <c r="B113" s="12" t="s">
        <v>373</v>
      </c>
      <c r="C113" s="12" t="s">
        <v>374</v>
      </c>
      <c r="D113" s="17" t="s">
        <v>450</v>
      </c>
      <c r="E113" s="12"/>
      <c r="F113" s="12"/>
      <c r="G113" s="12"/>
      <c r="H113" s="12"/>
      <c r="I113" s="12"/>
      <c r="J113" s="12">
        <v>32.0</v>
      </c>
      <c r="K113" s="12"/>
      <c r="L113" s="12"/>
      <c r="M113" s="12"/>
      <c r="N113" s="12"/>
      <c r="O113" s="12"/>
      <c r="P113" s="12"/>
      <c r="Q113" s="18"/>
      <c r="R113" s="18"/>
      <c r="S113" s="19" t="s">
        <v>376</v>
      </c>
      <c r="T113" s="12"/>
      <c r="U113" s="11"/>
      <c r="V113" s="11"/>
      <c r="W113" s="11"/>
      <c r="X113" s="11"/>
      <c r="Y113" s="11"/>
    </row>
    <row r="114">
      <c r="A114" s="11"/>
      <c r="B114" s="12" t="s">
        <v>371</v>
      </c>
      <c r="C114" s="12" t="s">
        <v>321</v>
      </c>
      <c r="D114" s="17">
        <v>57.6</v>
      </c>
      <c r="E114" s="12"/>
      <c r="F114" s="12"/>
      <c r="G114" s="12">
        <v>37.0</v>
      </c>
      <c r="H114" s="12"/>
      <c r="I114" s="12"/>
      <c r="J114" s="12"/>
      <c r="K114" s="12"/>
      <c r="L114" s="12"/>
      <c r="M114" s="12"/>
      <c r="N114" s="12"/>
      <c r="O114" s="12"/>
      <c r="P114" s="12"/>
      <c r="Q114" s="18"/>
      <c r="R114" s="18"/>
      <c r="S114" s="19" t="s">
        <v>372</v>
      </c>
      <c r="T114" s="12"/>
      <c r="U114" s="11"/>
      <c r="V114" s="11"/>
      <c r="W114" s="11"/>
      <c r="X114" s="11"/>
      <c r="Y114" s="11"/>
    </row>
    <row r="115">
      <c r="A115" s="11"/>
      <c r="B115" s="12" t="s">
        <v>380</v>
      </c>
      <c r="C115" s="12" t="s">
        <v>335</v>
      </c>
      <c r="D115" s="17" t="s">
        <v>454</v>
      </c>
      <c r="E115" s="12"/>
      <c r="F115" s="12"/>
      <c r="G115" s="12"/>
      <c r="H115" s="12"/>
      <c r="I115" s="12"/>
      <c r="J115" s="12">
        <v>25.0</v>
      </c>
      <c r="K115" s="12"/>
      <c r="L115" s="12"/>
      <c r="M115" s="12"/>
      <c r="N115" s="12"/>
      <c r="O115" s="12"/>
      <c r="P115" s="12"/>
      <c r="Q115" s="18"/>
      <c r="R115" s="18"/>
      <c r="S115" s="19" t="s">
        <v>382</v>
      </c>
      <c r="T115" s="11"/>
      <c r="U115" s="11"/>
      <c r="V115" s="11"/>
      <c r="W115" s="11"/>
      <c r="X115" s="11"/>
    </row>
    <row r="116">
      <c r="A116" s="11"/>
      <c r="B116" s="12" t="s">
        <v>383</v>
      </c>
      <c r="C116" s="12" t="s">
        <v>55</v>
      </c>
      <c r="D116" s="17">
        <v>43.9</v>
      </c>
      <c r="E116" s="12"/>
      <c r="F116" s="12"/>
      <c r="G116" s="12"/>
      <c r="H116" s="12">
        <v>30.0</v>
      </c>
      <c r="I116" s="12"/>
      <c r="J116" s="12"/>
      <c r="K116" s="12"/>
      <c r="L116" s="12"/>
      <c r="M116" s="12"/>
      <c r="N116" s="12"/>
      <c r="O116" s="12"/>
      <c r="P116" s="12"/>
      <c r="Q116" s="18"/>
      <c r="R116" s="18"/>
      <c r="S116" s="19" t="s">
        <v>384</v>
      </c>
      <c r="T116" s="12"/>
      <c r="U116" s="11"/>
      <c r="V116" s="11"/>
      <c r="W116" s="11"/>
      <c r="X116" s="11"/>
      <c r="Y116" s="11"/>
    </row>
    <row r="117">
      <c r="A117" s="11"/>
      <c r="B117" s="12" t="s">
        <v>385</v>
      </c>
      <c r="C117" s="12" t="s">
        <v>386</v>
      </c>
      <c r="D117" s="17">
        <v>43.1</v>
      </c>
      <c r="E117" s="12"/>
      <c r="F117" s="12"/>
      <c r="G117" s="12"/>
      <c r="H117" s="12">
        <v>32.0</v>
      </c>
      <c r="I117" s="12"/>
      <c r="J117" s="12"/>
      <c r="K117" s="12"/>
      <c r="L117" s="12"/>
      <c r="M117" s="12"/>
      <c r="N117" s="12"/>
      <c r="O117" s="12"/>
      <c r="P117" s="12"/>
      <c r="Q117" s="18"/>
      <c r="R117" s="18"/>
      <c r="S117" s="19" t="s">
        <v>387</v>
      </c>
      <c r="T117" s="12"/>
      <c r="U117" s="11"/>
      <c r="V117" s="11"/>
      <c r="W117" s="11"/>
      <c r="X117" s="11"/>
      <c r="Y117" s="11"/>
    </row>
    <row r="118">
      <c r="A118" s="11"/>
      <c r="B118" s="12" t="s">
        <v>388</v>
      </c>
      <c r="C118" s="12" t="s">
        <v>389</v>
      </c>
      <c r="D118" s="17">
        <v>35.2</v>
      </c>
      <c r="E118" s="12"/>
      <c r="F118" s="12"/>
      <c r="G118" s="12"/>
      <c r="H118" s="12">
        <v>26.0</v>
      </c>
      <c r="I118" s="12"/>
      <c r="J118" s="12"/>
      <c r="K118" s="12"/>
      <c r="L118" s="12"/>
      <c r="M118" s="12"/>
      <c r="N118" s="12"/>
      <c r="O118" s="12"/>
      <c r="P118" s="12"/>
      <c r="Q118" s="18"/>
      <c r="R118" s="18"/>
      <c r="S118" s="19" t="s">
        <v>390</v>
      </c>
      <c r="T118" s="12"/>
      <c r="U118" s="11"/>
      <c r="V118" s="11"/>
      <c r="W118" s="11"/>
      <c r="X118" s="11"/>
      <c r="Y118" s="11"/>
    </row>
    <row r="119">
      <c r="A119" s="11"/>
      <c r="B119" s="12" t="s">
        <v>391</v>
      </c>
      <c r="C119" s="12" t="s">
        <v>392</v>
      </c>
      <c r="D119" s="35"/>
      <c r="E119" s="12">
        <v>33.0</v>
      </c>
      <c r="F119" s="12">
        <v>23.0</v>
      </c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8"/>
      <c r="R119" s="18" t="s">
        <v>393</v>
      </c>
      <c r="S119" s="19" t="s">
        <v>394</v>
      </c>
      <c r="T119" s="12"/>
      <c r="U119" s="11"/>
      <c r="V119" s="11"/>
      <c r="W119" s="11"/>
      <c r="X119" s="11"/>
      <c r="Y119" s="11"/>
    </row>
    <row r="120">
      <c r="A120" s="2" t="s">
        <v>395</v>
      </c>
      <c r="B120" s="11"/>
      <c r="C120" s="11"/>
      <c r="D120" s="20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3"/>
      <c r="R120" s="13"/>
      <c r="S120" s="22"/>
      <c r="T120" s="11"/>
      <c r="U120" s="11"/>
      <c r="V120" s="11"/>
      <c r="W120" s="11"/>
      <c r="X120" s="11"/>
    </row>
    <row r="121">
      <c r="A121" s="11"/>
      <c r="B121" s="12" t="s">
        <v>406</v>
      </c>
      <c r="C121" s="12" t="s">
        <v>72</v>
      </c>
      <c r="D121" s="20">
        <f t="shared" ref="D121:D127" si="16">(F121*0.15)+(G121)+(H121*0.6)+(I121*0.8)+(J121*1.2)+(M121*19.9)+(N121*9)+(O121*9)+(P121*9)</f>
        <v>26.6</v>
      </c>
      <c r="E121" s="12">
        <v>10.0</v>
      </c>
      <c r="F121" s="12"/>
      <c r="G121" s="12">
        <v>20.0</v>
      </c>
      <c r="H121" s="12">
        <v>11.0</v>
      </c>
      <c r="I121" s="12"/>
      <c r="J121" s="12"/>
      <c r="K121" s="12"/>
      <c r="L121" s="12"/>
      <c r="M121" s="12"/>
      <c r="N121" s="12"/>
      <c r="O121" s="12"/>
      <c r="P121" s="12"/>
      <c r="Q121" s="18"/>
      <c r="R121" s="18"/>
      <c r="S121" s="19" t="s">
        <v>407</v>
      </c>
      <c r="T121" s="11"/>
      <c r="U121" s="11"/>
      <c r="V121" s="11"/>
      <c r="W121" s="11"/>
      <c r="X121" s="11"/>
    </row>
    <row r="122">
      <c r="A122" s="11"/>
      <c r="B122" s="12" t="s">
        <v>396</v>
      </c>
      <c r="C122" s="12" t="s">
        <v>397</v>
      </c>
      <c r="D122" s="20">
        <f t="shared" si="16"/>
        <v>24.1</v>
      </c>
      <c r="E122" s="12">
        <v>9.0</v>
      </c>
      <c r="F122" s="12">
        <v>10.0</v>
      </c>
      <c r="G122" s="12">
        <v>13.0</v>
      </c>
      <c r="H122" s="36"/>
      <c r="I122" s="36"/>
      <c r="J122" s="12">
        <v>8.0</v>
      </c>
      <c r="K122" s="36"/>
      <c r="L122" s="36"/>
      <c r="M122" s="36"/>
      <c r="N122" s="36"/>
      <c r="O122" s="36"/>
      <c r="P122" s="36"/>
      <c r="Q122" s="37"/>
      <c r="R122" s="37"/>
      <c r="S122" s="19" t="s">
        <v>399</v>
      </c>
      <c r="T122" s="11"/>
      <c r="U122" s="11"/>
      <c r="V122" s="11"/>
      <c r="W122" s="11"/>
      <c r="X122" s="11"/>
    </row>
    <row r="123">
      <c r="A123" s="11"/>
      <c r="B123" s="12" t="s">
        <v>412</v>
      </c>
      <c r="C123" s="12" t="s">
        <v>414</v>
      </c>
      <c r="D123" s="20">
        <f t="shared" si="16"/>
        <v>22</v>
      </c>
      <c r="E123" s="12">
        <v>9.0</v>
      </c>
      <c r="F123" s="12"/>
      <c r="G123" s="12">
        <v>13.0</v>
      </c>
      <c r="H123" s="12"/>
      <c r="I123" s="12"/>
      <c r="J123" s="12"/>
      <c r="K123" s="12"/>
      <c r="L123" s="12"/>
      <c r="M123" s="12"/>
      <c r="N123" s="12"/>
      <c r="O123" s="12"/>
      <c r="P123" s="12">
        <v>1.0</v>
      </c>
      <c r="Q123" s="18" t="s">
        <v>221</v>
      </c>
      <c r="R123" s="18"/>
      <c r="S123" s="19" t="s">
        <v>415</v>
      </c>
      <c r="T123" s="11"/>
      <c r="U123" s="11"/>
      <c r="V123" s="11"/>
      <c r="W123" s="11"/>
      <c r="X123" s="11"/>
    </row>
    <row r="124">
      <c r="A124" s="11"/>
      <c r="B124" s="12" t="s">
        <v>400</v>
      </c>
      <c r="C124" s="12" t="s">
        <v>401</v>
      </c>
      <c r="D124" s="20">
        <f t="shared" si="16"/>
        <v>20.75</v>
      </c>
      <c r="E124" s="12">
        <v>9.0</v>
      </c>
      <c r="F124" s="12">
        <v>9.0</v>
      </c>
      <c r="G124" s="12">
        <v>11.0</v>
      </c>
      <c r="H124" s="36"/>
      <c r="I124" s="36"/>
      <c r="J124" s="12">
        <v>7.0</v>
      </c>
      <c r="K124" s="36"/>
      <c r="L124" s="36"/>
      <c r="M124" s="36"/>
      <c r="N124" s="36"/>
      <c r="O124" s="36"/>
      <c r="P124" s="36"/>
      <c r="Q124" s="37"/>
      <c r="R124" s="37"/>
      <c r="S124" s="19" t="s">
        <v>402</v>
      </c>
      <c r="T124" s="11"/>
      <c r="U124" s="11"/>
      <c r="V124" s="11"/>
      <c r="W124" s="11"/>
      <c r="X124" s="11"/>
    </row>
    <row r="125">
      <c r="A125" s="11"/>
      <c r="B125" s="12" t="s">
        <v>409</v>
      </c>
      <c r="C125" s="12" t="s">
        <v>410</v>
      </c>
      <c r="D125" s="20">
        <f t="shared" si="16"/>
        <v>16.1</v>
      </c>
      <c r="E125" s="12">
        <v>9.0</v>
      </c>
      <c r="F125" s="12">
        <v>10.0</v>
      </c>
      <c r="G125" s="12">
        <v>8.0</v>
      </c>
      <c r="H125" s="12">
        <v>11.0</v>
      </c>
      <c r="I125" s="36"/>
      <c r="J125" s="36"/>
      <c r="K125" s="36"/>
      <c r="L125" s="36"/>
      <c r="M125" s="36"/>
      <c r="N125" s="36"/>
      <c r="O125" s="36"/>
      <c r="P125" s="36"/>
      <c r="Q125" s="37"/>
      <c r="R125" s="37"/>
      <c r="S125" s="19" t="s">
        <v>411</v>
      </c>
      <c r="T125" s="11"/>
      <c r="U125" s="11"/>
      <c r="V125" s="11"/>
      <c r="W125" s="11"/>
      <c r="X125" s="11"/>
    </row>
    <row r="126">
      <c r="A126" s="11"/>
      <c r="B126" s="12" t="s">
        <v>416</v>
      </c>
      <c r="C126" s="12" t="s">
        <v>88</v>
      </c>
      <c r="D126" s="20">
        <f t="shared" si="16"/>
        <v>16</v>
      </c>
      <c r="E126" s="12">
        <v>19.0</v>
      </c>
      <c r="F126" s="36"/>
      <c r="G126" s="12">
        <v>16.0</v>
      </c>
      <c r="H126" s="36"/>
      <c r="I126" s="36"/>
      <c r="J126" s="36"/>
      <c r="K126" s="36"/>
      <c r="L126" s="36"/>
      <c r="M126" s="36"/>
      <c r="N126" s="36"/>
      <c r="O126" s="36"/>
      <c r="P126" s="36"/>
      <c r="Q126" s="37"/>
      <c r="R126" s="37"/>
      <c r="S126" s="19" t="s">
        <v>417</v>
      </c>
      <c r="T126" s="11"/>
      <c r="U126" s="11"/>
      <c r="V126" s="11"/>
      <c r="W126" s="11"/>
      <c r="X126" s="11"/>
    </row>
    <row r="127">
      <c r="B127" s="12" t="s">
        <v>403</v>
      </c>
      <c r="C127" s="16" t="s">
        <v>45</v>
      </c>
      <c r="D127" s="20">
        <f t="shared" si="16"/>
        <v>15.65</v>
      </c>
      <c r="E127" s="12">
        <v>15.0</v>
      </c>
      <c r="F127" s="12">
        <v>11.0</v>
      </c>
      <c r="G127" s="12">
        <v>14.0</v>
      </c>
      <c r="H127" s="12"/>
      <c r="I127" s="12"/>
      <c r="J127" s="12"/>
      <c r="K127" s="12"/>
      <c r="L127" s="12"/>
      <c r="M127" s="12"/>
      <c r="N127" s="12"/>
      <c r="O127" s="12"/>
      <c r="P127" s="12"/>
      <c r="Q127" s="18"/>
      <c r="R127" s="18" t="s">
        <v>404</v>
      </c>
      <c r="S127" s="19" t="s">
        <v>405</v>
      </c>
      <c r="T127" s="11"/>
      <c r="U127" s="11"/>
      <c r="V127" s="11"/>
      <c r="W127" s="11"/>
      <c r="X127" s="11"/>
    </row>
    <row r="128">
      <c r="B128" s="12"/>
      <c r="C128" s="16"/>
      <c r="D128" s="20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8"/>
      <c r="R128" s="18"/>
      <c r="S128" s="38"/>
      <c r="T128" s="11"/>
      <c r="U128" s="11"/>
      <c r="V128" s="11"/>
      <c r="W128" s="11"/>
      <c r="X128" s="11"/>
    </row>
    <row r="129">
      <c r="A129" s="3"/>
      <c r="B129" s="39"/>
      <c r="C129" s="39"/>
      <c r="D129" s="74"/>
      <c r="E129" s="2" t="s">
        <v>4</v>
      </c>
      <c r="F129" s="3" t="s">
        <v>5</v>
      </c>
      <c r="G129" s="3" t="s">
        <v>6</v>
      </c>
      <c r="H129" s="3" t="s">
        <v>7</v>
      </c>
      <c r="I129" s="3" t="s">
        <v>8</v>
      </c>
      <c r="J129" s="2" t="s">
        <v>9</v>
      </c>
      <c r="K129" s="3" t="s">
        <v>10</v>
      </c>
      <c r="L129" s="3" t="s">
        <v>11</v>
      </c>
      <c r="M129" s="3" t="s">
        <v>12</v>
      </c>
      <c r="N129" s="3" t="s">
        <v>13</v>
      </c>
      <c r="O129" s="3" t="s">
        <v>14</v>
      </c>
      <c r="P129" s="3" t="s">
        <v>15</v>
      </c>
      <c r="Q129" s="41" t="s">
        <v>16</v>
      </c>
      <c r="R129" s="3" t="s">
        <v>17</v>
      </c>
      <c r="S129" s="42" t="s">
        <v>18</v>
      </c>
      <c r="T129" s="2"/>
      <c r="U129" s="43"/>
      <c r="V129" s="39"/>
      <c r="W129" s="39"/>
      <c r="X129" s="39"/>
    </row>
    <row r="130">
      <c r="A130" s="44" t="s">
        <v>419</v>
      </c>
      <c r="B130" s="24"/>
      <c r="C130" s="24"/>
      <c r="D130" s="20"/>
      <c r="E130" s="24"/>
      <c r="F130" s="24"/>
      <c r="G130" s="20"/>
      <c r="H130" s="24"/>
      <c r="I130" s="24"/>
      <c r="J130" s="24"/>
      <c r="K130" s="24"/>
      <c r="L130" s="24"/>
      <c r="M130" s="24"/>
      <c r="N130" s="24"/>
      <c r="O130" s="24"/>
      <c r="P130" s="24"/>
      <c r="Q130" s="25"/>
      <c r="R130" s="25"/>
      <c r="S130" s="38"/>
      <c r="T130" s="24"/>
      <c r="U130" s="45"/>
      <c r="V130" s="24"/>
      <c r="W130" s="24"/>
      <c r="X130" s="46"/>
    </row>
    <row r="131">
      <c r="A131" s="11"/>
      <c r="B131" s="24" t="s">
        <v>420</v>
      </c>
      <c r="C131" s="24" t="s">
        <v>45</v>
      </c>
      <c r="D131" s="20">
        <f t="shared" ref="D131:D140" si="17">(F131*0.15)+(G131)+(H131*0.6)+(I131*0.8)+(J131*1.2)+(M131*19.9)+(N131*9)+(O131*9)+(P131*9)</f>
        <v>201.7</v>
      </c>
      <c r="E131" s="24">
        <v>28.0</v>
      </c>
      <c r="F131" s="24">
        <v>18.0</v>
      </c>
      <c r="G131" s="24">
        <v>199.0</v>
      </c>
      <c r="H131" s="24"/>
      <c r="I131" s="24"/>
      <c r="J131" s="24"/>
      <c r="K131" s="24"/>
      <c r="L131" s="24"/>
      <c r="M131" s="24"/>
      <c r="N131" s="24"/>
      <c r="O131" s="24"/>
      <c r="P131" s="24"/>
      <c r="Q131" s="25"/>
      <c r="R131" s="25" t="s">
        <v>421</v>
      </c>
      <c r="S131" s="19" t="s">
        <v>422</v>
      </c>
      <c r="T131" s="24"/>
      <c r="U131" s="24"/>
      <c r="V131" s="24"/>
      <c r="W131" s="24"/>
      <c r="X131" s="46"/>
    </row>
    <row r="132">
      <c r="A132" s="11"/>
      <c r="B132" s="24" t="s">
        <v>424</v>
      </c>
      <c r="C132" s="24" t="s">
        <v>425</v>
      </c>
      <c r="D132" s="20">
        <f t="shared" si="17"/>
        <v>183.45</v>
      </c>
      <c r="E132" s="24"/>
      <c r="F132" s="24">
        <v>19.0</v>
      </c>
      <c r="G132" s="16">
        <v>168.0</v>
      </c>
      <c r="H132" s="24">
        <v>21.0</v>
      </c>
      <c r="I132" s="24"/>
      <c r="J132" s="24"/>
      <c r="K132" s="24"/>
      <c r="L132" s="24"/>
      <c r="M132" s="24"/>
      <c r="N132" s="24"/>
      <c r="O132" s="24"/>
      <c r="P132" s="24"/>
      <c r="Q132" s="25"/>
      <c r="R132" s="25"/>
      <c r="S132" s="19" t="s">
        <v>426</v>
      </c>
      <c r="T132" s="24"/>
      <c r="U132" s="24"/>
      <c r="V132" s="24"/>
      <c r="W132" s="24"/>
      <c r="X132" s="46"/>
    </row>
    <row r="133">
      <c r="A133" s="11"/>
      <c r="B133" s="24" t="s">
        <v>427</v>
      </c>
      <c r="C133" s="24" t="s">
        <v>428</v>
      </c>
      <c r="D133" s="20">
        <f t="shared" si="17"/>
        <v>173.4</v>
      </c>
      <c r="E133" s="24">
        <v>12.0</v>
      </c>
      <c r="F133" s="24">
        <v>12.0</v>
      </c>
      <c r="G133" s="16">
        <v>159.0</v>
      </c>
      <c r="H133" s="24">
        <v>21.0</v>
      </c>
      <c r="I133" s="24"/>
      <c r="J133" s="24"/>
      <c r="K133" s="24"/>
      <c r="L133" s="24"/>
      <c r="M133" s="24"/>
      <c r="N133" s="24"/>
      <c r="O133" s="24"/>
      <c r="P133" s="24"/>
      <c r="Q133" s="25"/>
      <c r="R133" s="25"/>
      <c r="S133" s="19" t="s">
        <v>429</v>
      </c>
      <c r="T133" s="24"/>
      <c r="U133" s="24"/>
      <c r="V133" s="24"/>
      <c r="W133" s="24"/>
      <c r="X133" s="46"/>
    </row>
    <row r="134">
      <c r="A134" s="11"/>
      <c r="B134" s="24" t="s">
        <v>432</v>
      </c>
      <c r="C134" s="24" t="s">
        <v>96</v>
      </c>
      <c r="D134" s="20">
        <f t="shared" si="17"/>
        <v>159</v>
      </c>
      <c r="E134" s="24"/>
      <c r="F134" s="24"/>
      <c r="G134" s="16">
        <v>159.0</v>
      </c>
      <c r="H134" s="24"/>
      <c r="I134" s="24"/>
      <c r="J134" s="24"/>
      <c r="K134" s="24"/>
      <c r="L134" s="24"/>
      <c r="M134" s="24"/>
      <c r="N134" s="24"/>
      <c r="O134" s="24"/>
      <c r="P134" s="24"/>
      <c r="Q134" s="25"/>
      <c r="R134" s="25" t="s">
        <v>433</v>
      </c>
      <c r="S134" s="19" t="s">
        <v>434</v>
      </c>
      <c r="T134" s="24"/>
      <c r="U134" s="24"/>
      <c r="V134" s="24"/>
      <c r="W134" s="24"/>
      <c r="X134" s="46"/>
    </row>
    <row r="135">
      <c r="A135" s="11"/>
      <c r="B135" s="24" t="s">
        <v>430</v>
      </c>
      <c r="C135" s="24" t="s">
        <v>130</v>
      </c>
      <c r="D135" s="20">
        <f t="shared" si="17"/>
        <v>148.9</v>
      </c>
      <c r="E135" s="24">
        <v>15.0</v>
      </c>
      <c r="F135" s="24">
        <v>14.0</v>
      </c>
      <c r="G135" s="16">
        <v>130.0</v>
      </c>
      <c r="H135" s="24"/>
      <c r="I135" s="24"/>
      <c r="J135" s="24">
        <v>14.0</v>
      </c>
      <c r="K135" s="24"/>
      <c r="L135" s="24"/>
      <c r="M135" s="24"/>
      <c r="N135" s="24"/>
      <c r="O135" s="24"/>
      <c r="P135" s="24"/>
      <c r="Q135" s="25"/>
      <c r="R135" s="25"/>
      <c r="S135" s="19" t="s">
        <v>431</v>
      </c>
      <c r="T135" s="24"/>
      <c r="U135" s="24"/>
      <c r="V135" s="24"/>
      <c r="W135" s="24"/>
      <c r="X135" s="46"/>
    </row>
    <row r="136">
      <c r="A136" s="11"/>
      <c r="B136" s="24" t="s">
        <v>435</v>
      </c>
      <c r="C136" s="24" t="s">
        <v>436</v>
      </c>
      <c r="D136" s="20">
        <f t="shared" si="17"/>
        <v>142.45</v>
      </c>
      <c r="E136" s="24">
        <v>15.0</v>
      </c>
      <c r="F136" s="24">
        <v>15.0</v>
      </c>
      <c r="G136" s="16">
        <v>121.0</v>
      </c>
      <c r="H136" s="24"/>
      <c r="I136" s="24"/>
      <c r="J136" s="24">
        <v>16.0</v>
      </c>
      <c r="K136" s="24"/>
      <c r="L136" s="24"/>
      <c r="M136" s="24"/>
      <c r="N136" s="24"/>
      <c r="O136" s="24"/>
      <c r="P136" s="24"/>
      <c r="Q136" s="25"/>
      <c r="R136" s="25"/>
      <c r="S136" s="19" t="s">
        <v>437</v>
      </c>
      <c r="T136" s="24"/>
      <c r="U136" s="24"/>
      <c r="V136" s="24"/>
      <c r="W136" s="24"/>
      <c r="X136" s="46"/>
    </row>
    <row r="137">
      <c r="A137" s="11"/>
      <c r="B137" s="24" t="s">
        <v>444</v>
      </c>
      <c r="C137" s="24" t="s">
        <v>445</v>
      </c>
      <c r="D137" s="20">
        <f t="shared" si="17"/>
        <v>134.65</v>
      </c>
      <c r="E137" s="24">
        <v>12.0</v>
      </c>
      <c r="F137" s="24">
        <v>11.0</v>
      </c>
      <c r="G137" s="16">
        <v>121.0</v>
      </c>
      <c r="H137" s="24">
        <v>20.0</v>
      </c>
      <c r="I137" s="24"/>
      <c r="J137" s="24"/>
      <c r="K137" s="24"/>
      <c r="L137" s="24"/>
      <c r="M137" s="24"/>
      <c r="N137" s="24"/>
      <c r="O137" s="24"/>
      <c r="P137" s="24"/>
      <c r="Q137" s="25"/>
      <c r="R137" s="25"/>
      <c r="S137" s="19" t="s">
        <v>446</v>
      </c>
      <c r="T137" s="24"/>
      <c r="U137" s="24"/>
      <c r="V137" s="24"/>
      <c r="W137" s="24"/>
      <c r="X137" s="46"/>
    </row>
    <row r="138">
      <c r="A138" s="11"/>
      <c r="B138" s="24" t="s">
        <v>441</v>
      </c>
      <c r="C138" s="24" t="s">
        <v>442</v>
      </c>
      <c r="D138" s="20">
        <f t="shared" si="17"/>
        <v>133.3</v>
      </c>
      <c r="E138" s="24">
        <v>15.0</v>
      </c>
      <c r="F138" s="24">
        <v>14.0</v>
      </c>
      <c r="G138" s="16">
        <v>121.0</v>
      </c>
      <c r="H138" s="24">
        <v>17.0</v>
      </c>
      <c r="I138" s="24"/>
      <c r="J138" s="24"/>
      <c r="K138" s="24"/>
      <c r="L138" s="24"/>
      <c r="M138" s="24"/>
      <c r="N138" s="24"/>
      <c r="O138" s="24"/>
      <c r="P138" s="24"/>
      <c r="Q138" s="25"/>
      <c r="R138" s="25"/>
      <c r="S138" s="19" t="s">
        <v>443</v>
      </c>
      <c r="T138" s="24"/>
      <c r="U138" s="24"/>
      <c r="V138" s="24"/>
      <c r="W138" s="24"/>
      <c r="X138" s="46"/>
    </row>
    <row r="139">
      <c r="A139" s="11"/>
      <c r="B139" s="24" t="s">
        <v>447</v>
      </c>
      <c r="C139" s="24" t="s">
        <v>448</v>
      </c>
      <c r="D139" s="20">
        <f t="shared" si="17"/>
        <v>132.25</v>
      </c>
      <c r="E139" s="24">
        <v>30.0</v>
      </c>
      <c r="F139" s="24">
        <v>11.0</v>
      </c>
      <c r="G139" s="16">
        <v>121.0</v>
      </c>
      <c r="H139" s="24"/>
      <c r="I139" s="24"/>
      <c r="J139" s="24">
        <v>8.0</v>
      </c>
      <c r="K139" s="24"/>
      <c r="L139" s="24"/>
      <c r="M139" s="24"/>
      <c r="N139" s="24"/>
      <c r="O139" s="24"/>
      <c r="P139" s="24"/>
      <c r="Q139" s="25"/>
      <c r="R139" s="25"/>
      <c r="S139" s="19" t="s">
        <v>449</v>
      </c>
      <c r="T139" s="24"/>
      <c r="U139" s="24"/>
      <c r="V139" s="24"/>
      <c r="W139" s="24"/>
      <c r="X139" s="46"/>
    </row>
    <row r="140">
      <c r="A140" s="11"/>
      <c r="B140" s="24" t="s">
        <v>438</v>
      </c>
      <c r="C140" s="24" t="s">
        <v>48</v>
      </c>
      <c r="D140" s="20">
        <f t="shared" si="17"/>
        <v>128.7</v>
      </c>
      <c r="E140" s="24">
        <v>24.0</v>
      </c>
      <c r="F140" s="24">
        <v>18.0</v>
      </c>
      <c r="G140" s="16">
        <v>126.0</v>
      </c>
      <c r="H140" s="24"/>
      <c r="I140" s="24"/>
      <c r="J140" s="24"/>
      <c r="K140" s="24"/>
      <c r="L140" s="24"/>
      <c r="M140" s="24"/>
      <c r="N140" s="24"/>
      <c r="O140" s="24"/>
      <c r="P140" s="24"/>
      <c r="Q140" s="25"/>
      <c r="R140" s="25"/>
      <c r="S140" s="19" t="s">
        <v>439</v>
      </c>
      <c r="T140" s="24"/>
      <c r="U140" s="24"/>
      <c r="V140" s="24"/>
      <c r="W140" s="24"/>
      <c r="X140" s="46"/>
    </row>
    <row r="141">
      <c r="A141" s="3" t="s">
        <v>451</v>
      </c>
      <c r="B141" s="24"/>
      <c r="C141" s="24"/>
      <c r="D141" s="20"/>
      <c r="E141" s="24"/>
      <c r="F141" s="24"/>
      <c r="G141" s="16"/>
      <c r="H141" s="24"/>
      <c r="I141" s="24"/>
      <c r="J141" s="24"/>
      <c r="K141" s="24"/>
      <c r="L141" s="24"/>
      <c r="M141" s="24"/>
      <c r="N141" s="24"/>
      <c r="O141" s="24"/>
      <c r="P141" s="24"/>
      <c r="Q141" s="25"/>
      <c r="R141" s="25"/>
      <c r="S141" s="38"/>
      <c r="T141" s="24"/>
      <c r="U141" s="24"/>
      <c r="V141" s="24"/>
      <c r="W141" s="24"/>
      <c r="X141" s="46"/>
    </row>
    <row r="142">
      <c r="A142" s="11"/>
      <c r="B142" s="24" t="s">
        <v>488</v>
      </c>
      <c r="C142" s="24" t="s">
        <v>98</v>
      </c>
      <c r="D142" s="20">
        <f t="shared" ref="D142:D147" si="18">(F142*0.15)+(G142)+(H142*0.6)+(I142*0.8)+(J142*1.2)+(M142*19.9)+(N142*9)+(O142*9)+(P142*9)</f>
        <v>65.4</v>
      </c>
      <c r="E142" s="24"/>
      <c r="F142" s="24"/>
      <c r="G142" s="24">
        <v>51.0</v>
      </c>
      <c r="H142" s="24"/>
      <c r="I142" s="24"/>
      <c r="J142" s="24">
        <v>12.0</v>
      </c>
      <c r="K142" s="24"/>
      <c r="L142" s="24"/>
      <c r="M142" s="24"/>
      <c r="N142" s="24"/>
      <c r="O142" s="24"/>
      <c r="P142" s="24"/>
      <c r="Q142" s="25"/>
      <c r="R142" s="25"/>
      <c r="S142" s="19" t="s">
        <v>496</v>
      </c>
      <c r="T142" s="24"/>
      <c r="U142" s="24"/>
      <c r="V142" s="24"/>
      <c r="W142" s="24"/>
      <c r="X142" s="46"/>
    </row>
    <row r="143" ht="1.5" customHeight="1">
      <c r="B143" s="24" t="s">
        <v>455</v>
      </c>
      <c r="C143" s="24" t="s">
        <v>55</v>
      </c>
      <c r="D143" s="20">
        <f t="shared" si="18"/>
        <v>45.3</v>
      </c>
      <c r="E143" s="24">
        <v>13.0</v>
      </c>
      <c r="F143" s="24">
        <v>14.0</v>
      </c>
      <c r="G143" s="24">
        <v>21.0</v>
      </c>
      <c r="H143" s="24">
        <v>13.0</v>
      </c>
      <c r="I143" s="24"/>
      <c r="J143" s="24">
        <v>12.0</v>
      </c>
      <c r="K143" s="24"/>
      <c r="L143" s="24"/>
      <c r="M143" s="24"/>
      <c r="N143" s="24"/>
      <c r="O143" s="24"/>
      <c r="P143" s="24"/>
      <c r="Q143" s="25"/>
      <c r="R143" s="25"/>
      <c r="S143" s="19" t="s">
        <v>456</v>
      </c>
      <c r="T143" s="24"/>
      <c r="U143" s="24"/>
      <c r="V143" s="24"/>
      <c r="W143" s="24"/>
      <c r="X143" s="46"/>
    </row>
    <row r="144">
      <c r="A144" s="11"/>
      <c r="B144" s="24" t="s">
        <v>457</v>
      </c>
      <c r="C144" s="24" t="s">
        <v>292</v>
      </c>
      <c r="D144" s="20">
        <f t="shared" si="18"/>
        <v>39.1</v>
      </c>
      <c r="E144" s="24">
        <v>17.0</v>
      </c>
      <c r="F144" s="24">
        <v>18.0</v>
      </c>
      <c r="G144" s="24">
        <v>22.0</v>
      </c>
      <c r="H144" s="24"/>
      <c r="I144" s="24"/>
      <c r="J144" s="24">
        <v>12.0</v>
      </c>
      <c r="K144" s="24"/>
      <c r="L144" s="24"/>
      <c r="M144" s="24"/>
      <c r="N144" s="24"/>
      <c r="O144" s="24"/>
      <c r="P144" s="24"/>
      <c r="Q144" s="25"/>
      <c r="R144" s="25"/>
      <c r="S144" s="19" t="s">
        <v>458</v>
      </c>
      <c r="T144" s="24"/>
      <c r="U144" s="46"/>
      <c r="V144" s="24"/>
      <c r="W144" s="24"/>
      <c r="X144" s="46"/>
    </row>
    <row r="145">
      <c r="A145" s="11"/>
      <c r="B145" s="24" t="s">
        <v>459</v>
      </c>
      <c r="C145" s="24" t="s">
        <v>460</v>
      </c>
      <c r="D145" s="20">
        <f t="shared" si="18"/>
        <v>34.65</v>
      </c>
      <c r="E145" s="24">
        <v>12.0</v>
      </c>
      <c r="F145" s="24">
        <v>15.0</v>
      </c>
      <c r="G145" s="24">
        <v>21.0</v>
      </c>
      <c r="H145" s="24">
        <v>19.0</v>
      </c>
      <c r="I145" s="24"/>
      <c r="J145" s="24"/>
      <c r="K145" s="24"/>
      <c r="L145" s="24"/>
      <c r="M145" s="24"/>
      <c r="N145" s="24"/>
      <c r="O145" s="24"/>
      <c r="P145" s="24"/>
      <c r="Q145" s="25"/>
      <c r="R145" s="25"/>
      <c r="S145" s="19" t="s">
        <v>461</v>
      </c>
      <c r="T145" s="24"/>
      <c r="U145" s="24"/>
      <c r="V145" s="24"/>
      <c r="W145" s="24"/>
      <c r="X145" s="46"/>
    </row>
    <row r="146">
      <c r="A146" s="11"/>
      <c r="B146" s="24" t="s">
        <v>462</v>
      </c>
      <c r="C146" s="24" t="s">
        <v>463</v>
      </c>
      <c r="D146" s="20">
        <f t="shared" si="18"/>
        <v>26</v>
      </c>
      <c r="E146" s="24">
        <v>18.0</v>
      </c>
      <c r="F146" s="24">
        <v>20.0</v>
      </c>
      <c r="G146" s="24">
        <v>23.0</v>
      </c>
      <c r="H146" s="24"/>
      <c r="I146" s="24"/>
      <c r="J146" s="24"/>
      <c r="K146" s="24"/>
      <c r="L146" s="24"/>
      <c r="M146" s="24"/>
      <c r="N146" s="24"/>
      <c r="O146" s="24"/>
      <c r="P146" s="24"/>
      <c r="Q146" s="25"/>
      <c r="R146" s="25"/>
      <c r="S146" s="19" t="s">
        <v>464</v>
      </c>
      <c r="T146" s="24"/>
      <c r="U146" s="45"/>
      <c r="V146" s="24"/>
      <c r="W146" s="24"/>
      <c r="X146" s="46"/>
    </row>
    <row r="147">
      <c r="A147" s="11"/>
      <c r="B147" s="24" t="s">
        <v>465</v>
      </c>
      <c r="C147" s="24" t="s">
        <v>45</v>
      </c>
      <c r="D147" s="20">
        <f t="shared" si="18"/>
        <v>21.1</v>
      </c>
      <c r="E147" s="24">
        <v>21.0</v>
      </c>
      <c r="F147" s="24">
        <v>14.0</v>
      </c>
      <c r="G147" s="24">
        <v>19.0</v>
      </c>
      <c r="H147" s="24"/>
      <c r="I147" s="24"/>
      <c r="J147" s="24"/>
      <c r="K147" s="24"/>
      <c r="L147" s="24"/>
      <c r="M147" s="24"/>
      <c r="N147" s="24"/>
      <c r="O147" s="24"/>
      <c r="P147" s="24"/>
      <c r="Q147" s="25"/>
      <c r="R147" s="25" t="s">
        <v>466</v>
      </c>
      <c r="S147" s="19" t="s">
        <v>467</v>
      </c>
      <c r="T147" s="24"/>
      <c r="U147" s="45"/>
      <c r="V147" s="24"/>
      <c r="W147" s="24"/>
      <c r="X147" s="46"/>
    </row>
    <row r="148">
      <c r="A148" s="11"/>
      <c r="B148" s="24"/>
      <c r="C148" s="24"/>
      <c r="D148" s="20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5"/>
      <c r="R148" s="25"/>
      <c r="S148" s="38"/>
      <c r="T148" s="24"/>
      <c r="U148" s="45"/>
      <c r="V148" s="24"/>
      <c r="W148" s="24"/>
      <c r="X148" s="46"/>
    </row>
    <row r="149">
      <c r="A149" s="3"/>
      <c r="B149" s="47"/>
      <c r="C149" s="47"/>
      <c r="D149" s="74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8"/>
      <c r="R149" s="47"/>
      <c r="S149" s="49"/>
      <c r="T149" s="47"/>
      <c r="U149" s="47"/>
      <c r="V149" s="47"/>
      <c r="W149" s="47"/>
      <c r="X149" s="47"/>
      <c r="Y149" s="50"/>
      <c r="Z149" s="50"/>
    </row>
    <row r="150">
      <c r="A150" s="44" t="s">
        <v>468</v>
      </c>
      <c r="B150" s="24"/>
      <c r="C150" s="24"/>
      <c r="D150" s="20"/>
      <c r="E150" s="51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5"/>
      <c r="R150" s="24"/>
      <c r="S150" s="38"/>
      <c r="T150" s="24"/>
      <c r="U150" s="24"/>
      <c r="V150" s="24"/>
      <c r="W150" s="24"/>
      <c r="X150" s="46"/>
    </row>
    <row r="151">
      <c r="A151" s="52"/>
      <c r="B151" s="24" t="s">
        <v>469</v>
      </c>
      <c r="C151" s="24" t="s">
        <v>45</v>
      </c>
      <c r="D151" s="20">
        <f t="shared" ref="D151:D156" si="19">(F151*0.15)+(G151)+(H151*0.6)+(I151*0.8)+(J151*1.2)+(M151*19.9)+(N151*9)+(O151*9)+(P151*9)</f>
        <v>251.05</v>
      </c>
      <c r="E151" s="24">
        <v>48.0</v>
      </c>
      <c r="F151" s="24">
        <v>35.0</v>
      </c>
      <c r="G151" s="24">
        <v>199.0</v>
      </c>
      <c r="H151" s="24">
        <v>36.0</v>
      </c>
      <c r="I151" s="24"/>
      <c r="J151" s="24">
        <v>21.0</v>
      </c>
      <c r="K151" s="24"/>
      <c r="L151" s="24"/>
      <c r="M151" s="24"/>
      <c r="N151" s="24"/>
      <c r="O151" s="24"/>
      <c r="P151" s="24"/>
      <c r="Q151" s="25"/>
      <c r="R151" s="25" t="s">
        <v>470</v>
      </c>
      <c r="S151" s="19" t="s">
        <v>471</v>
      </c>
      <c r="T151" s="24"/>
      <c r="U151" s="24"/>
      <c r="V151" s="24"/>
      <c r="W151" s="27"/>
      <c r="X151" s="53"/>
    </row>
    <row r="152">
      <c r="A152" s="54"/>
      <c r="B152" s="24" t="s">
        <v>472</v>
      </c>
      <c r="C152" s="24" t="s">
        <v>473</v>
      </c>
      <c r="D152" s="20">
        <f t="shared" si="19"/>
        <v>196.5</v>
      </c>
      <c r="E152" s="24">
        <v>40.0</v>
      </c>
      <c r="F152" s="24">
        <v>42.0</v>
      </c>
      <c r="G152" s="24">
        <v>168.0</v>
      </c>
      <c r="H152" s="24">
        <v>37.0</v>
      </c>
      <c r="I152" s="24"/>
      <c r="J152" s="24"/>
      <c r="K152" s="24"/>
      <c r="L152" s="24"/>
      <c r="M152" s="24"/>
      <c r="N152" s="24"/>
      <c r="O152" s="24"/>
      <c r="P152" s="24"/>
      <c r="Q152" s="25"/>
      <c r="R152" s="25"/>
      <c r="S152" s="19" t="s">
        <v>474</v>
      </c>
      <c r="T152" s="24"/>
      <c r="U152" s="24"/>
      <c r="V152" s="24"/>
      <c r="W152" s="12"/>
      <c r="X152" s="11"/>
    </row>
    <row r="153" ht="14.25" customHeight="1">
      <c r="A153" s="29"/>
      <c r="B153" s="16" t="s">
        <v>475</v>
      </c>
      <c r="C153" s="16" t="s">
        <v>476</v>
      </c>
      <c r="D153" s="20">
        <f t="shared" si="19"/>
        <v>166.3</v>
      </c>
      <c r="E153" s="16"/>
      <c r="F153" s="16">
        <v>46.0</v>
      </c>
      <c r="G153" s="16">
        <v>121.0</v>
      </c>
      <c r="H153" s="16">
        <v>26.0</v>
      </c>
      <c r="I153" s="16"/>
      <c r="J153" s="16">
        <v>19.0</v>
      </c>
      <c r="K153" s="16"/>
      <c r="L153" s="16"/>
      <c r="M153" s="16"/>
      <c r="N153" s="16"/>
      <c r="O153" s="16"/>
      <c r="P153" s="16"/>
      <c r="Q153" s="28"/>
      <c r="R153" s="28"/>
      <c r="S153" s="31" t="s">
        <v>477</v>
      </c>
      <c r="T153" s="29"/>
      <c r="U153" s="29"/>
      <c r="V153" s="29"/>
      <c r="W153" s="29"/>
      <c r="X153" s="29"/>
      <c r="Y153" s="29"/>
      <c r="Z153" s="29"/>
    </row>
    <row r="154">
      <c r="A154" s="55"/>
      <c r="B154" s="24" t="s">
        <v>478</v>
      </c>
      <c r="C154" s="24" t="s">
        <v>183</v>
      </c>
      <c r="D154" s="20">
        <f t="shared" si="19"/>
        <v>161.5</v>
      </c>
      <c r="E154" s="24">
        <v>37.0</v>
      </c>
      <c r="F154" s="24">
        <v>38.0</v>
      </c>
      <c r="G154" s="24">
        <v>121.0</v>
      </c>
      <c r="H154" s="24">
        <v>26.0</v>
      </c>
      <c r="I154" s="24"/>
      <c r="J154" s="24">
        <v>16.0</v>
      </c>
      <c r="K154" s="24"/>
      <c r="L154" s="24"/>
      <c r="M154" s="24"/>
      <c r="N154" s="24"/>
      <c r="O154" s="24"/>
      <c r="P154" s="24"/>
      <c r="Q154" s="25"/>
      <c r="R154" s="25"/>
      <c r="S154" s="19" t="s">
        <v>479</v>
      </c>
      <c r="T154" s="24"/>
      <c r="U154" s="24"/>
      <c r="V154" s="24"/>
      <c r="W154" s="56"/>
      <c r="X154" s="57"/>
    </row>
    <row r="155" ht="17.25" customHeight="1">
      <c r="A155" s="54"/>
      <c r="B155" s="24" t="s">
        <v>482</v>
      </c>
      <c r="C155" s="24" t="s">
        <v>96</v>
      </c>
      <c r="D155" s="20">
        <f t="shared" si="19"/>
        <v>150.85</v>
      </c>
      <c r="E155" s="24">
        <v>32.0</v>
      </c>
      <c r="F155" s="24">
        <v>31.0</v>
      </c>
      <c r="G155" s="24">
        <v>121.0</v>
      </c>
      <c r="H155" s="24">
        <v>42.0</v>
      </c>
      <c r="I155" s="24"/>
      <c r="J155" s="24"/>
      <c r="K155" s="24"/>
      <c r="L155" s="24"/>
      <c r="M155" s="24"/>
      <c r="N155" s="24"/>
      <c r="O155" s="24"/>
      <c r="P155" s="24"/>
      <c r="Q155" s="25"/>
      <c r="R155" s="25"/>
      <c r="S155" s="19" t="s">
        <v>483</v>
      </c>
      <c r="T155" s="24"/>
      <c r="U155" s="24"/>
      <c r="V155" s="24"/>
      <c r="W155" s="12"/>
      <c r="X155" s="11"/>
    </row>
    <row r="156">
      <c r="A156" s="54"/>
      <c r="B156" s="12" t="s">
        <v>480</v>
      </c>
      <c r="C156" s="12" t="s">
        <v>342</v>
      </c>
      <c r="D156" s="20">
        <f t="shared" si="19"/>
        <v>150.25</v>
      </c>
      <c r="E156" s="12">
        <v>45.0</v>
      </c>
      <c r="F156" s="12">
        <v>43.0</v>
      </c>
      <c r="G156" s="12">
        <v>121.0</v>
      </c>
      <c r="H156" s="12"/>
      <c r="I156" s="12"/>
      <c r="J156" s="12">
        <v>19.0</v>
      </c>
      <c r="K156" s="12"/>
      <c r="L156" s="12"/>
      <c r="M156" s="12"/>
      <c r="N156" s="12"/>
      <c r="O156" s="12"/>
      <c r="P156" s="12"/>
      <c r="Q156" s="18"/>
      <c r="R156" s="18"/>
      <c r="S156" s="19" t="s">
        <v>481</v>
      </c>
      <c r="T156" s="12"/>
      <c r="U156" s="12"/>
      <c r="V156" s="12"/>
      <c r="W156" s="16"/>
      <c r="X156" s="11"/>
    </row>
    <row r="157">
      <c r="A157" s="54"/>
      <c r="B157" s="58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5"/>
      <c r="R157" s="25"/>
      <c r="S157" s="38"/>
      <c r="T157" s="24"/>
      <c r="U157" s="24"/>
      <c r="V157" s="24"/>
      <c r="W157" s="24"/>
      <c r="X157" s="46"/>
      <c r="Y157" s="29"/>
      <c r="Z157" s="29"/>
    </row>
    <row r="158">
      <c r="A158" s="55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5"/>
      <c r="R158" s="25"/>
      <c r="S158" s="38"/>
      <c r="T158" s="24"/>
      <c r="U158" s="24"/>
      <c r="V158" s="24"/>
      <c r="W158" s="56"/>
      <c r="X158" s="57"/>
    </row>
    <row r="159">
      <c r="A159" s="52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5"/>
      <c r="R159" s="25"/>
      <c r="S159" s="38"/>
      <c r="T159" s="24"/>
      <c r="U159" s="24"/>
      <c r="V159" s="24"/>
      <c r="W159" s="27"/>
      <c r="X159" s="53"/>
    </row>
    <row r="160">
      <c r="A160" s="54"/>
      <c r="B160" s="24"/>
      <c r="C160" s="24"/>
      <c r="D160" s="24"/>
      <c r="E160" s="51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5"/>
      <c r="R160" s="25"/>
      <c r="S160" s="38"/>
      <c r="T160" s="24"/>
      <c r="U160" s="24"/>
      <c r="V160" s="24"/>
      <c r="W160" s="12"/>
      <c r="X160" s="11"/>
    </row>
    <row r="161">
      <c r="A161" s="54"/>
      <c r="B161" s="24"/>
      <c r="C161" s="24"/>
      <c r="D161" s="24"/>
      <c r="E161" s="51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5"/>
      <c r="R161" s="25"/>
      <c r="S161" s="24"/>
      <c r="T161" s="24"/>
      <c r="U161" s="24"/>
      <c r="V161" s="24"/>
      <c r="W161" s="24"/>
      <c r="X161" s="46"/>
    </row>
    <row r="162">
      <c r="A162" s="59"/>
      <c r="B162" s="60"/>
      <c r="C162" s="60"/>
      <c r="D162" s="60"/>
      <c r="E162" s="61"/>
      <c r="F162" s="61"/>
      <c r="G162" s="61"/>
      <c r="H162" s="10"/>
      <c r="I162" s="10"/>
      <c r="J162" s="10"/>
      <c r="K162" s="10"/>
      <c r="L162" s="10"/>
      <c r="M162" s="10"/>
      <c r="N162" s="10"/>
      <c r="O162" s="10"/>
      <c r="P162" s="10"/>
      <c r="Q162" s="62"/>
      <c r="R162" s="62"/>
      <c r="S162" s="10"/>
      <c r="T162" s="10"/>
      <c r="U162" s="61"/>
      <c r="V162" s="60"/>
      <c r="W162" s="11"/>
      <c r="X162" s="60"/>
      <c r="Y162" s="63"/>
      <c r="Z162" s="63"/>
    </row>
    <row r="163">
      <c r="A163" s="10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4"/>
      <c r="R163" s="63"/>
      <c r="S163" s="63"/>
      <c r="T163" s="63"/>
      <c r="U163" s="63"/>
      <c r="V163" s="63"/>
      <c r="W163" s="63"/>
      <c r="X163" s="65"/>
      <c r="Y163" s="63"/>
      <c r="Z163" s="63"/>
    </row>
    <row r="164">
      <c r="A164" s="54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66"/>
      <c r="R164" s="51"/>
      <c r="S164" s="51"/>
      <c r="T164" s="51"/>
      <c r="U164" s="51"/>
      <c r="V164" s="51"/>
      <c r="W164" s="67"/>
      <c r="X164" s="65"/>
      <c r="Y164" s="63"/>
      <c r="Z164" s="63"/>
    </row>
    <row r="165">
      <c r="A165" s="68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66"/>
      <c r="R165" s="51"/>
      <c r="S165" s="51"/>
      <c r="T165" s="51"/>
      <c r="U165" s="51"/>
      <c r="V165" s="51"/>
      <c r="W165" s="69"/>
      <c r="X165" s="68"/>
      <c r="Y165" s="63"/>
      <c r="Z165" s="63"/>
    </row>
    <row r="166">
      <c r="A166" s="55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66"/>
      <c r="R166" s="51"/>
      <c r="S166" s="51"/>
      <c r="T166" s="51"/>
      <c r="U166" s="51"/>
      <c r="V166" s="51"/>
      <c r="W166" s="69"/>
      <c r="X166" s="70"/>
      <c r="Y166" s="63"/>
      <c r="Z166" s="63"/>
    </row>
    <row r="167">
      <c r="A167" s="52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66"/>
      <c r="R167" s="51"/>
      <c r="S167" s="51"/>
      <c r="T167" s="51"/>
      <c r="U167" s="51"/>
      <c r="V167" s="51"/>
      <c r="W167" s="71"/>
      <c r="X167" s="68"/>
      <c r="Y167" s="63"/>
      <c r="Z167" s="63"/>
    </row>
    <row r="168">
      <c r="A168" s="65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3"/>
      <c r="R168" s="72"/>
      <c r="S168" s="72"/>
      <c r="T168" s="72"/>
      <c r="U168" s="72"/>
      <c r="V168" s="72"/>
      <c r="W168" s="65"/>
      <c r="X168" s="65"/>
      <c r="Y168" s="63"/>
      <c r="Z168" s="63"/>
    </row>
    <row r="169">
      <c r="A169" s="65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3"/>
      <c r="R169" s="72"/>
      <c r="S169" s="72"/>
      <c r="T169" s="72"/>
      <c r="U169" s="72"/>
      <c r="V169" s="72"/>
      <c r="W169" s="65"/>
      <c r="X169" s="65"/>
      <c r="Y169" s="63"/>
      <c r="Z169" s="63"/>
    </row>
    <row r="170">
      <c r="A170" s="54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3"/>
      <c r="R170" s="72"/>
      <c r="S170" s="72"/>
      <c r="T170" s="72"/>
      <c r="U170" s="72"/>
      <c r="V170" s="72"/>
      <c r="W170" s="65"/>
      <c r="X170" s="65"/>
      <c r="Y170" s="63"/>
      <c r="Z170" s="63"/>
    </row>
    <row r="171">
      <c r="A171" s="70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3"/>
      <c r="R171" s="72"/>
      <c r="S171" s="72"/>
      <c r="T171" s="72"/>
      <c r="U171" s="72"/>
      <c r="V171" s="72"/>
      <c r="W171" s="70"/>
      <c r="X171" s="70"/>
      <c r="Y171" s="63"/>
      <c r="Z171" s="63"/>
    </row>
    <row r="172">
      <c r="A172" s="65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3"/>
      <c r="R172" s="72"/>
      <c r="S172" s="72"/>
      <c r="T172" s="72"/>
      <c r="U172" s="72"/>
      <c r="V172" s="72"/>
      <c r="W172" s="65"/>
      <c r="X172" s="65"/>
      <c r="Y172" s="63"/>
      <c r="Z172" s="63"/>
    </row>
    <row r="173">
      <c r="A173" s="65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3"/>
      <c r="R173" s="72"/>
      <c r="S173" s="72"/>
      <c r="T173" s="72"/>
      <c r="U173" s="72"/>
      <c r="V173" s="72"/>
      <c r="W173" s="65"/>
      <c r="X173" s="65"/>
      <c r="Y173" s="63"/>
      <c r="Z173" s="63"/>
    </row>
    <row r="174">
      <c r="A174" s="65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3"/>
      <c r="R174" s="72"/>
      <c r="S174" s="72"/>
      <c r="T174" s="72"/>
      <c r="U174" s="72"/>
      <c r="V174" s="72"/>
      <c r="W174" s="65"/>
      <c r="X174" s="65"/>
      <c r="Y174" s="63"/>
      <c r="Z174" s="63"/>
    </row>
    <row r="175">
      <c r="A175" s="5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3"/>
      <c r="R175" s="72"/>
      <c r="S175" s="72"/>
      <c r="T175" s="72"/>
      <c r="U175" s="72"/>
      <c r="V175" s="72"/>
      <c r="W175" s="68"/>
      <c r="X175" s="68"/>
      <c r="Y175" s="63"/>
      <c r="Z175" s="63"/>
    </row>
    <row r="176">
      <c r="A176" s="55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3"/>
      <c r="R176" s="72"/>
      <c r="S176" s="72"/>
      <c r="T176" s="72"/>
      <c r="U176" s="72"/>
      <c r="V176" s="72"/>
      <c r="W176" s="70"/>
      <c r="X176" s="70"/>
      <c r="Y176" s="63"/>
      <c r="Z176" s="63"/>
    </row>
    <row r="177">
      <c r="A177" s="54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3"/>
      <c r="R177" s="72"/>
      <c r="S177" s="72"/>
      <c r="T177" s="72"/>
      <c r="U177" s="72"/>
      <c r="V177" s="72"/>
      <c r="W177" s="65"/>
      <c r="X177" s="65"/>
      <c r="Y177" s="63"/>
      <c r="Z177" s="63"/>
    </row>
    <row r="178">
      <c r="A178" s="54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3"/>
      <c r="R178" s="72"/>
      <c r="S178" s="72"/>
      <c r="T178" s="72"/>
      <c r="U178" s="72"/>
      <c r="V178" s="72"/>
      <c r="W178" s="65"/>
      <c r="X178" s="65"/>
      <c r="Y178" s="63"/>
      <c r="Z178" s="63"/>
    </row>
    <row r="179">
      <c r="A179" s="54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3"/>
      <c r="R179" s="72"/>
      <c r="S179" s="72"/>
      <c r="T179" s="72"/>
      <c r="U179" s="72"/>
      <c r="V179" s="72"/>
      <c r="W179" s="65"/>
      <c r="X179" s="65"/>
      <c r="Y179" s="63"/>
      <c r="Z179" s="63"/>
    </row>
    <row r="180">
      <c r="A180" s="55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3"/>
      <c r="R180" s="72"/>
      <c r="S180" s="72"/>
      <c r="T180" s="72"/>
      <c r="U180" s="72"/>
      <c r="V180" s="72"/>
      <c r="W180" s="70"/>
      <c r="X180" s="70"/>
      <c r="Y180" s="63"/>
      <c r="Z180" s="63"/>
    </row>
    <row r="181">
      <c r="A181" s="54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3"/>
      <c r="R181" s="72"/>
      <c r="S181" s="72"/>
      <c r="T181" s="72"/>
      <c r="U181" s="72"/>
      <c r="V181" s="72"/>
      <c r="W181" s="65"/>
      <c r="X181" s="65"/>
      <c r="Y181" s="63"/>
      <c r="Z181" s="63"/>
    </row>
    <row r="182">
      <c r="A182" s="54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6"/>
      <c r="R182" s="75"/>
      <c r="S182" s="75"/>
      <c r="T182" s="75"/>
      <c r="U182" s="75"/>
      <c r="V182" s="75"/>
      <c r="W182" s="65"/>
      <c r="X182" s="65"/>
      <c r="Y182" s="63"/>
      <c r="Z182" s="63"/>
    </row>
    <row r="183">
      <c r="A183" s="54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6"/>
      <c r="R183" s="75"/>
      <c r="S183" s="75"/>
      <c r="T183" s="75"/>
      <c r="U183" s="75"/>
      <c r="V183" s="75"/>
      <c r="W183" s="65"/>
      <c r="X183" s="65"/>
      <c r="Y183" s="63"/>
      <c r="Z183" s="63"/>
    </row>
    <row r="184">
      <c r="A184" s="10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6"/>
      <c r="R184" s="75"/>
      <c r="S184" s="75"/>
      <c r="T184" s="75"/>
      <c r="U184" s="75"/>
      <c r="V184" s="75"/>
      <c r="W184" s="65"/>
      <c r="X184" s="65"/>
      <c r="Y184" s="63"/>
      <c r="Z184" s="63"/>
    </row>
    <row r="185">
      <c r="A185" s="11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77"/>
      <c r="R185" s="45"/>
      <c r="S185" s="45"/>
      <c r="T185" s="45"/>
      <c r="U185" s="45"/>
      <c r="V185" s="45"/>
      <c r="W185" s="11"/>
      <c r="X185" s="11"/>
    </row>
    <row r="186">
      <c r="A186" s="5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77"/>
      <c r="R186" s="45"/>
      <c r="S186" s="45"/>
      <c r="T186" s="45"/>
      <c r="U186" s="45"/>
      <c r="V186" s="45"/>
      <c r="W186" s="57"/>
      <c r="X186" s="57"/>
    </row>
    <row r="187">
      <c r="A187" s="5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77"/>
      <c r="R187" s="45"/>
      <c r="S187" s="45"/>
      <c r="T187" s="45"/>
      <c r="U187" s="45"/>
      <c r="V187" s="45"/>
      <c r="W187" s="57"/>
      <c r="X187" s="57"/>
    </row>
    <row r="188">
      <c r="A188" s="54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77"/>
      <c r="R188" s="45"/>
      <c r="S188" s="45"/>
      <c r="T188" s="45"/>
      <c r="U188" s="45"/>
      <c r="V188" s="45"/>
      <c r="W188" s="11"/>
      <c r="X188" s="11"/>
    </row>
    <row r="189">
      <c r="A189" s="54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77"/>
      <c r="R189" s="45"/>
      <c r="S189" s="45"/>
      <c r="T189" s="45"/>
      <c r="U189" s="45"/>
      <c r="V189" s="45"/>
      <c r="W189" s="11"/>
      <c r="X189" s="11"/>
    </row>
    <row r="190">
      <c r="A190" s="54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77"/>
      <c r="R190" s="45"/>
      <c r="S190" s="45"/>
      <c r="T190" s="45"/>
      <c r="U190" s="45"/>
      <c r="V190" s="45"/>
      <c r="W190" s="11"/>
      <c r="X190" s="11"/>
    </row>
    <row r="191">
      <c r="A191" s="54"/>
      <c r="B191" s="11"/>
      <c r="C191" s="11"/>
      <c r="D191" s="11"/>
      <c r="E191" s="11"/>
      <c r="F191" s="11"/>
      <c r="G191" s="45"/>
      <c r="H191" s="11"/>
      <c r="I191" s="11"/>
      <c r="J191" s="11"/>
      <c r="K191" s="11"/>
      <c r="L191" s="11"/>
      <c r="M191" s="11"/>
      <c r="N191" s="11"/>
      <c r="O191" s="11"/>
      <c r="P191" s="11"/>
      <c r="Q191" s="13"/>
      <c r="R191" s="11"/>
      <c r="S191" s="11"/>
      <c r="T191" s="11"/>
      <c r="U191" s="11"/>
      <c r="V191" s="11"/>
      <c r="W191" s="11"/>
      <c r="X191" s="11"/>
    </row>
    <row r="192">
      <c r="A192" s="54"/>
      <c r="B192" s="11"/>
      <c r="C192" s="11"/>
      <c r="D192" s="11"/>
      <c r="E192" s="11"/>
      <c r="F192" s="11"/>
      <c r="G192" s="45"/>
      <c r="H192" s="11"/>
      <c r="I192" s="11"/>
      <c r="J192" s="11"/>
      <c r="K192" s="11"/>
      <c r="L192" s="11"/>
      <c r="M192" s="11"/>
      <c r="N192" s="11"/>
      <c r="O192" s="11"/>
      <c r="P192" s="11"/>
      <c r="Q192" s="13"/>
      <c r="R192" s="11"/>
      <c r="S192" s="11"/>
      <c r="T192" s="11"/>
      <c r="U192" s="11"/>
      <c r="V192" s="11"/>
      <c r="W192" s="11"/>
      <c r="X192" s="11"/>
    </row>
    <row r="193">
      <c r="A193" s="54"/>
      <c r="B193" s="11"/>
      <c r="C193" s="11"/>
      <c r="D193" s="11"/>
      <c r="E193" s="11"/>
      <c r="F193" s="11"/>
      <c r="G193" s="45"/>
      <c r="H193" s="11"/>
      <c r="I193" s="11"/>
      <c r="J193" s="11"/>
      <c r="K193" s="11"/>
      <c r="L193" s="11"/>
      <c r="M193" s="11"/>
      <c r="N193" s="11"/>
      <c r="O193" s="11"/>
      <c r="P193" s="11"/>
      <c r="Q193" s="13"/>
      <c r="R193" s="11"/>
      <c r="S193" s="11"/>
      <c r="T193" s="11"/>
      <c r="U193" s="11"/>
      <c r="V193" s="11"/>
      <c r="W193" s="11"/>
      <c r="X193" s="11"/>
    </row>
    <row r="194">
      <c r="A194" s="54"/>
      <c r="B194" s="11"/>
      <c r="C194" s="11"/>
      <c r="D194" s="11"/>
      <c r="E194" s="11"/>
      <c r="F194" s="11"/>
      <c r="G194" s="45"/>
      <c r="H194" s="11"/>
      <c r="I194" s="11"/>
      <c r="J194" s="11"/>
      <c r="K194" s="11"/>
      <c r="L194" s="11"/>
      <c r="M194" s="11"/>
      <c r="N194" s="11"/>
      <c r="O194" s="11"/>
      <c r="P194" s="11"/>
      <c r="Q194" s="13"/>
      <c r="R194" s="11"/>
      <c r="S194" s="11"/>
      <c r="T194" s="11"/>
      <c r="U194" s="11"/>
      <c r="V194" s="11"/>
      <c r="W194" s="11"/>
      <c r="X194" s="11"/>
    </row>
    <row r="195">
      <c r="A195" s="54"/>
      <c r="B195" s="11"/>
      <c r="C195" s="11"/>
      <c r="D195" s="11"/>
      <c r="E195" s="11"/>
      <c r="F195" s="11"/>
      <c r="G195" s="45"/>
      <c r="H195" s="11"/>
      <c r="I195" s="11"/>
      <c r="J195" s="11"/>
      <c r="K195" s="11"/>
      <c r="L195" s="11"/>
      <c r="M195" s="11"/>
      <c r="N195" s="11"/>
      <c r="O195" s="11"/>
      <c r="P195" s="11"/>
      <c r="Q195" s="13"/>
      <c r="R195" s="11"/>
      <c r="S195" s="11"/>
      <c r="T195" s="11"/>
      <c r="U195" s="11"/>
      <c r="V195" s="11"/>
      <c r="W195" s="11"/>
      <c r="X195" s="11"/>
    </row>
    <row r="196">
      <c r="A196" s="54"/>
      <c r="B196" s="11"/>
      <c r="C196" s="11"/>
      <c r="D196" s="11"/>
      <c r="E196" s="11"/>
      <c r="F196" s="11"/>
      <c r="G196" s="45"/>
      <c r="H196" s="11"/>
      <c r="I196" s="11"/>
      <c r="J196" s="11"/>
      <c r="K196" s="11"/>
      <c r="L196" s="11"/>
      <c r="M196" s="11"/>
      <c r="N196" s="11"/>
      <c r="O196" s="11"/>
      <c r="P196" s="11"/>
      <c r="Q196" s="13"/>
      <c r="R196" s="11"/>
      <c r="S196" s="11"/>
      <c r="T196" s="11"/>
      <c r="U196" s="11"/>
      <c r="V196" s="11"/>
      <c r="W196" s="11"/>
      <c r="X196" s="11"/>
    </row>
    <row r="197">
      <c r="A197" s="54"/>
      <c r="B197" s="11"/>
      <c r="C197" s="11"/>
      <c r="D197" s="11"/>
      <c r="E197" s="11"/>
      <c r="F197" s="11"/>
      <c r="G197" s="45"/>
      <c r="H197" s="11"/>
      <c r="I197" s="11"/>
      <c r="J197" s="11"/>
      <c r="K197" s="11"/>
      <c r="L197" s="11"/>
      <c r="M197" s="11"/>
      <c r="N197" s="11"/>
      <c r="O197" s="11"/>
      <c r="P197" s="11"/>
      <c r="Q197" s="13"/>
      <c r="R197" s="11"/>
      <c r="S197" s="11"/>
      <c r="T197" s="11"/>
      <c r="U197" s="11"/>
      <c r="V197" s="11"/>
      <c r="W197" s="11"/>
      <c r="X197" s="11"/>
    </row>
    <row r="198">
      <c r="A198" s="54"/>
      <c r="B198" s="11"/>
      <c r="C198" s="11"/>
      <c r="D198" s="11"/>
      <c r="E198" s="11"/>
      <c r="F198" s="11"/>
      <c r="G198" s="45"/>
      <c r="H198" s="11"/>
      <c r="I198" s="11"/>
      <c r="J198" s="11"/>
      <c r="K198" s="11"/>
      <c r="L198" s="11"/>
      <c r="M198" s="11"/>
      <c r="N198" s="11"/>
      <c r="O198" s="11"/>
      <c r="P198" s="11"/>
      <c r="Q198" s="13"/>
      <c r="R198" s="11"/>
      <c r="S198" s="11"/>
      <c r="T198" s="11"/>
      <c r="U198" s="11"/>
      <c r="V198" s="11"/>
      <c r="W198" s="11"/>
      <c r="X198" s="11"/>
    </row>
    <row r="199">
      <c r="A199" s="54"/>
      <c r="B199" s="11"/>
      <c r="C199" s="11"/>
      <c r="D199" s="11"/>
      <c r="E199" s="11"/>
      <c r="F199" s="11"/>
      <c r="G199" s="45"/>
      <c r="H199" s="11"/>
      <c r="I199" s="11"/>
      <c r="J199" s="11"/>
      <c r="K199" s="11"/>
      <c r="L199" s="11"/>
      <c r="M199" s="11"/>
      <c r="N199" s="11"/>
      <c r="O199" s="11"/>
      <c r="P199" s="11"/>
      <c r="Q199" s="13"/>
      <c r="R199" s="11"/>
      <c r="S199" s="11"/>
      <c r="T199" s="11"/>
      <c r="U199" s="11"/>
      <c r="V199" s="11"/>
      <c r="W199" s="11"/>
      <c r="X199" s="11"/>
    </row>
    <row r="200">
      <c r="A200" s="54"/>
      <c r="B200" s="11"/>
      <c r="C200" s="11"/>
      <c r="D200" s="11"/>
      <c r="E200" s="11"/>
      <c r="F200" s="11"/>
      <c r="G200" s="46"/>
      <c r="H200" s="11"/>
      <c r="I200" s="11"/>
      <c r="J200" s="11"/>
      <c r="K200" s="11"/>
      <c r="L200" s="11"/>
      <c r="M200" s="11"/>
      <c r="N200" s="11"/>
      <c r="O200" s="11"/>
      <c r="P200" s="11"/>
      <c r="Q200" s="13"/>
      <c r="R200" s="11"/>
      <c r="S200" s="11"/>
      <c r="T200" s="11"/>
      <c r="U200" s="11"/>
      <c r="V200" s="11"/>
      <c r="W200" s="11"/>
      <c r="X200" s="11"/>
    </row>
    <row r="201">
      <c r="A201" s="54"/>
      <c r="B201" s="11"/>
      <c r="C201" s="11"/>
      <c r="D201" s="11"/>
      <c r="E201" s="11"/>
      <c r="F201" s="11"/>
      <c r="G201" s="46"/>
      <c r="H201" s="11"/>
      <c r="I201" s="11"/>
      <c r="J201" s="11"/>
      <c r="K201" s="11"/>
      <c r="L201" s="11"/>
      <c r="M201" s="11"/>
      <c r="N201" s="11"/>
      <c r="O201" s="11"/>
      <c r="P201" s="11"/>
      <c r="Q201" s="13"/>
      <c r="R201" s="11"/>
      <c r="S201" s="11"/>
      <c r="T201" s="11"/>
      <c r="U201" s="11"/>
      <c r="V201" s="11"/>
      <c r="W201" s="11"/>
      <c r="X201" s="11"/>
    </row>
    <row r="202">
      <c r="A202" s="54"/>
      <c r="B202" s="11"/>
      <c r="C202" s="11"/>
      <c r="D202" s="11"/>
      <c r="E202" s="11"/>
      <c r="F202" s="11"/>
      <c r="G202" s="46"/>
      <c r="H202" s="11"/>
      <c r="I202" s="11"/>
      <c r="J202" s="11"/>
      <c r="K202" s="11"/>
      <c r="L202" s="11"/>
      <c r="M202" s="11"/>
      <c r="N202" s="11"/>
      <c r="O202" s="11"/>
      <c r="P202" s="11"/>
      <c r="Q202" s="13"/>
      <c r="R202" s="11"/>
      <c r="S202" s="11"/>
      <c r="T202" s="11"/>
      <c r="U202" s="11"/>
      <c r="V202" s="11"/>
      <c r="W202" s="11"/>
      <c r="X202" s="11"/>
    </row>
    <row r="203">
      <c r="A203" s="54"/>
      <c r="B203" s="11"/>
      <c r="C203" s="11"/>
      <c r="D203" s="11"/>
      <c r="E203" s="11"/>
      <c r="F203" s="11"/>
      <c r="G203" s="24"/>
      <c r="H203" s="11"/>
      <c r="I203" s="11"/>
      <c r="J203" s="11"/>
      <c r="K203" s="11"/>
      <c r="L203" s="11"/>
      <c r="M203" s="11"/>
      <c r="N203" s="11"/>
      <c r="O203" s="11"/>
      <c r="P203" s="11"/>
      <c r="Q203" s="13"/>
      <c r="R203" s="11"/>
      <c r="S203" s="11"/>
      <c r="T203" s="11"/>
      <c r="U203" s="11"/>
      <c r="V203" s="11"/>
      <c r="W203" s="11"/>
      <c r="X203" s="11"/>
    </row>
    <row r="204">
      <c r="A204" s="54"/>
      <c r="B204" s="11"/>
      <c r="C204" s="11"/>
      <c r="D204" s="11"/>
      <c r="E204" s="11"/>
      <c r="F204" s="11"/>
      <c r="G204" s="24"/>
      <c r="H204" s="11"/>
      <c r="I204" s="11"/>
      <c r="J204" s="11"/>
      <c r="K204" s="11"/>
      <c r="L204" s="11"/>
      <c r="M204" s="11"/>
      <c r="N204" s="11"/>
      <c r="O204" s="11"/>
      <c r="P204" s="11"/>
      <c r="Q204" s="13"/>
      <c r="R204" s="11"/>
      <c r="S204" s="11"/>
      <c r="T204" s="11"/>
      <c r="U204" s="11"/>
      <c r="V204" s="11"/>
      <c r="W204" s="11"/>
      <c r="X204" s="11"/>
    </row>
    <row r="205">
      <c r="A205" s="54"/>
      <c r="B205" s="11"/>
      <c r="C205" s="11"/>
      <c r="D205" s="11"/>
      <c r="E205" s="11"/>
      <c r="F205" s="11"/>
      <c r="G205" s="24"/>
      <c r="H205" s="11"/>
      <c r="I205" s="11"/>
      <c r="J205" s="11"/>
      <c r="K205" s="11"/>
      <c r="L205" s="11"/>
      <c r="M205" s="11"/>
      <c r="N205" s="11"/>
      <c r="O205" s="11"/>
      <c r="P205" s="11"/>
      <c r="Q205" s="13"/>
      <c r="R205" s="11"/>
      <c r="S205" s="11"/>
      <c r="T205" s="11"/>
      <c r="U205" s="11"/>
      <c r="V205" s="11"/>
      <c r="W205" s="11"/>
      <c r="X205" s="11"/>
    </row>
    <row r="206">
      <c r="A206" s="54"/>
      <c r="B206" s="11"/>
      <c r="C206" s="11"/>
      <c r="D206" s="11"/>
      <c r="E206" s="11"/>
      <c r="F206" s="11"/>
      <c r="G206" s="24"/>
      <c r="H206" s="11"/>
      <c r="I206" s="11"/>
      <c r="J206" s="11"/>
      <c r="K206" s="11"/>
      <c r="L206" s="11"/>
      <c r="M206" s="11"/>
      <c r="N206" s="11"/>
      <c r="O206" s="11"/>
      <c r="P206" s="11"/>
      <c r="Q206" s="13"/>
      <c r="R206" s="11"/>
      <c r="S206" s="11"/>
      <c r="T206" s="11"/>
      <c r="U206" s="11"/>
      <c r="V206" s="11"/>
      <c r="W206" s="11"/>
      <c r="X206" s="11"/>
    </row>
    <row r="207">
      <c r="A207" s="54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3"/>
      <c r="R207" s="11"/>
      <c r="S207" s="11"/>
      <c r="T207" s="11"/>
      <c r="U207" s="11"/>
      <c r="V207" s="11"/>
      <c r="W207" s="11"/>
      <c r="X207" s="11"/>
    </row>
    <row r="208">
      <c r="A208" s="54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3"/>
      <c r="R208" s="11"/>
      <c r="S208" s="11"/>
      <c r="T208" s="11"/>
      <c r="U208" s="11"/>
      <c r="V208" s="11"/>
      <c r="W208" s="11"/>
      <c r="X208" s="11"/>
    </row>
    <row r="209">
      <c r="A209" s="54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3"/>
      <c r="R209" s="11"/>
      <c r="S209" s="11"/>
      <c r="T209" s="11"/>
      <c r="U209" s="11"/>
      <c r="V209" s="11"/>
      <c r="W209" s="11"/>
      <c r="X209" s="11"/>
    </row>
    <row r="210">
      <c r="A210" s="54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3"/>
      <c r="R210" s="11"/>
      <c r="S210" s="11"/>
      <c r="T210" s="11"/>
      <c r="U210" s="11"/>
      <c r="V210" s="11"/>
      <c r="W210" s="11"/>
      <c r="X210" s="11"/>
    </row>
    <row r="211">
      <c r="A211" s="54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3"/>
      <c r="R211" s="11"/>
      <c r="S211" s="11"/>
      <c r="T211" s="11"/>
      <c r="U211" s="11"/>
      <c r="V211" s="11"/>
      <c r="W211" s="11"/>
      <c r="X211" s="11"/>
    </row>
    <row r="212">
      <c r="A212" s="54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3"/>
      <c r="R212" s="11"/>
      <c r="S212" s="11"/>
      <c r="T212" s="11"/>
      <c r="U212" s="11"/>
      <c r="V212" s="11"/>
      <c r="W212" s="11"/>
      <c r="X212" s="11"/>
    </row>
    <row r="213">
      <c r="A213" s="54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3"/>
      <c r="R213" s="11"/>
      <c r="S213" s="11"/>
      <c r="T213" s="11"/>
      <c r="U213" s="11"/>
      <c r="V213" s="11"/>
      <c r="W213" s="11"/>
      <c r="X213" s="11"/>
    </row>
    <row r="214">
      <c r="A214" s="54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3"/>
      <c r="R214" s="11"/>
      <c r="S214" s="11"/>
      <c r="T214" s="11"/>
      <c r="U214" s="11"/>
      <c r="V214" s="11"/>
      <c r="W214" s="11"/>
      <c r="X214" s="11"/>
    </row>
    <row r="215">
      <c r="A215" s="54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3"/>
      <c r="R215" s="11"/>
      <c r="S215" s="11"/>
      <c r="T215" s="11"/>
      <c r="U215" s="11"/>
      <c r="V215" s="11"/>
      <c r="W215" s="11"/>
      <c r="X215" s="11"/>
    </row>
    <row r="216">
      <c r="A216" s="54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3"/>
      <c r="R216" s="11"/>
      <c r="S216" s="11"/>
      <c r="T216" s="11"/>
      <c r="U216" s="11"/>
      <c r="V216" s="11"/>
      <c r="W216" s="11"/>
      <c r="X216" s="11"/>
    </row>
    <row r="217">
      <c r="A217" s="54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3"/>
      <c r="R217" s="11"/>
      <c r="S217" s="11"/>
      <c r="T217" s="11"/>
      <c r="U217" s="11"/>
      <c r="V217" s="11"/>
      <c r="W217" s="11"/>
      <c r="X217" s="11"/>
    </row>
    <row r="218">
      <c r="A218" s="54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3"/>
      <c r="R218" s="11"/>
      <c r="S218" s="11"/>
      <c r="T218" s="11"/>
      <c r="U218" s="11"/>
      <c r="V218" s="11"/>
      <c r="W218" s="11"/>
      <c r="X218" s="11"/>
    </row>
    <row r="219">
      <c r="A219" s="54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3"/>
      <c r="R219" s="11"/>
      <c r="S219" s="11"/>
      <c r="T219" s="11"/>
      <c r="U219" s="11"/>
      <c r="V219" s="11"/>
      <c r="W219" s="11"/>
      <c r="X219" s="11"/>
    </row>
    <row r="220">
      <c r="A220" s="54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3"/>
      <c r="R220" s="11"/>
      <c r="S220" s="11"/>
      <c r="T220" s="11"/>
      <c r="U220" s="11"/>
      <c r="V220" s="11"/>
      <c r="W220" s="11"/>
      <c r="X220" s="11"/>
    </row>
    <row r="221">
      <c r="A221" s="54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3"/>
      <c r="R221" s="11"/>
      <c r="S221" s="11"/>
      <c r="T221" s="11"/>
      <c r="U221" s="11"/>
      <c r="V221" s="11"/>
      <c r="W221" s="11"/>
      <c r="X221" s="11"/>
    </row>
    <row r="222">
      <c r="A222" s="54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3"/>
      <c r="R222" s="11"/>
      <c r="S222" s="11"/>
      <c r="T222" s="11"/>
      <c r="U222" s="11"/>
      <c r="V222" s="11"/>
      <c r="W222" s="11"/>
      <c r="X222" s="11"/>
    </row>
    <row r="223">
      <c r="A223" s="54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3"/>
      <c r="R223" s="11"/>
      <c r="S223" s="11"/>
      <c r="T223" s="11"/>
      <c r="U223" s="11"/>
      <c r="V223" s="11"/>
      <c r="W223" s="11"/>
      <c r="X223" s="11"/>
    </row>
    <row r="224">
      <c r="A224" s="54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3"/>
      <c r="R224" s="11"/>
      <c r="S224" s="11"/>
      <c r="T224" s="11"/>
      <c r="U224" s="11"/>
      <c r="V224" s="11"/>
      <c r="W224" s="11"/>
      <c r="X224" s="11"/>
    </row>
    <row r="225">
      <c r="A225" s="54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3"/>
      <c r="R225" s="11"/>
      <c r="S225" s="11"/>
      <c r="T225" s="11"/>
      <c r="U225" s="11"/>
      <c r="V225" s="11"/>
      <c r="W225" s="11"/>
      <c r="X225" s="11"/>
    </row>
    <row r="226">
      <c r="A226" s="54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3"/>
      <c r="R226" s="11"/>
      <c r="S226" s="11"/>
      <c r="T226" s="11"/>
      <c r="U226" s="11"/>
      <c r="V226" s="11"/>
      <c r="W226" s="11"/>
      <c r="X226" s="11"/>
    </row>
    <row r="227">
      <c r="A227" s="54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3"/>
      <c r="R227" s="11"/>
      <c r="S227" s="11"/>
      <c r="T227" s="11"/>
      <c r="U227" s="11"/>
      <c r="V227" s="11"/>
      <c r="W227" s="11"/>
      <c r="X227" s="11"/>
    </row>
    <row r="228">
      <c r="A228" s="54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3"/>
      <c r="R228" s="11"/>
      <c r="S228" s="11"/>
      <c r="T228" s="11"/>
      <c r="U228" s="11"/>
      <c r="V228" s="11"/>
      <c r="W228" s="11"/>
      <c r="X228" s="11"/>
    </row>
    <row r="229">
      <c r="A229" s="54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3"/>
      <c r="R229" s="11"/>
      <c r="S229" s="11"/>
      <c r="T229" s="11"/>
      <c r="U229" s="11"/>
      <c r="V229" s="11"/>
      <c r="W229" s="11"/>
      <c r="X229" s="11"/>
    </row>
    <row r="230">
      <c r="A230" s="54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</row>
    <row r="231">
      <c r="A231" s="54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</row>
    <row r="232">
      <c r="A232" s="54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</row>
    <row r="233">
      <c r="A233" s="54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</row>
    <row r="234">
      <c r="A234" s="54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</row>
    <row r="235">
      <c r="A235" s="54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</row>
    <row r="236">
      <c r="A236" s="54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</row>
    <row r="237">
      <c r="A237" s="54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</row>
    <row r="238">
      <c r="A238" s="54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</row>
    <row r="239">
      <c r="A239" s="54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</row>
    <row r="240">
      <c r="A240" s="54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</row>
    <row r="241">
      <c r="A241" s="54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</row>
    <row r="242">
      <c r="A242" s="54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</row>
    <row r="243">
      <c r="A243" s="54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</row>
    <row r="244">
      <c r="A244" s="54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</row>
    <row r="245">
      <c r="A245" s="54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</row>
    <row r="246">
      <c r="A246" s="54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</row>
    <row r="247">
      <c r="A247" s="54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</row>
  </sheetData>
  <hyperlinks>
    <hyperlink r:id="rId2" ref="S5"/>
    <hyperlink r:id="rId3" ref="S6"/>
    <hyperlink r:id="rId4" ref="S7"/>
    <hyperlink r:id="rId5" ref="S8"/>
    <hyperlink r:id="rId6" ref="S9"/>
    <hyperlink r:id="rId7" ref="S10"/>
    <hyperlink r:id="rId8" ref="S11"/>
    <hyperlink r:id="rId9" ref="S12"/>
    <hyperlink r:id="rId10" ref="S13"/>
    <hyperlink r:id="rId11" ref="S14"/>
    <hyperlink r:id="rId12" ref="S15"/>
    <hyperlink r:id="rId13" ref="S16"/>
    <hyperlink r:id="rId14" ref="S18"/>
    <hyperlink r:id="rId15" ref="S19"/>
    <hyperlink r:id="rId16" ref="S20"/>
    <hyperlink r:id="rId17" ref="S21"/>
    <hyperlink r:id="rId18" ref="S22"/>
    <hyperlink r:id="rId19" ref="S23"/>
    <hyperlink r:id="rId20" ref="S24"/>
    <hyperlink r:id="rId21" ref="S25"/>
    <hyperlink r:id="rId22" ref="S26"/>
    <hyperlink r:id="rId23" ref="S28"/>
    <hyperlink r:id="rId24" ref="S29"/>
    <hyperlink r:id="rId25" ref="S30"/>
    <hyperlink r:id="rId26" ref="S31"/>
    <hyperlink r:id="rId27" ref="S32"/>
    <hyperlink r:id="rId28" ref="S33"/>
    <hyperlink r:id="rId29" ref="S34"/>
    <hyperlink r:id="rId30" ref="S36"/>
    <hyperlink r:id="rId31" ref="S37"/>
    <hyperlink r:id="rId32" ref="S38"/>
    <hyperlink r:id="rId33" ref="S39"/>
    <hyperlink r:id="rId34" ref="S40"/>
    <hyperlink r:id="rId35" ref="S41"/>
    <hyperlink r:id="rId36" ref="S42"/>
    <hyperlink r:id="rId37" ref="S43"/>
    <hyperlink r:id="rId38" ref="S45"/>
    <hyperlink r:id="rId39" ref="S46"/>
    <hyperlink r:id="rId40" ref="S47"/>
    <hyperlink r:id="rId41" ref="S48"/>
    <hyperlink r:id="rId42" ref="S49"/>
    <hyperlink r:id="rId43" ref="S50"/>
    <hyperlink r:id="rId44" ref="S51"/>
    <hyperlink r:id="rId45" ref="S52"/>
    <hyperlink r:id="rId46" ref="S53"/>
    <hyperlink r:id="rId47" ref="S54"/>
    <hyperlink r:id="rId48" ref="S55"/>
    <hyperlink r:id="rId49" ref="S56"/>
    <hyperlink r:id="rId50" ref="S57"/>
    <hyperlink r:id="rId51" ref="S59"/>
    <hyperlink r:id="rId52" ref="S60"/>
    <hyperlink r:id="rId53" ref="S61"/>
    <hyperlink r:id="rId54" ref="S62"/>
    <hyperlink r:id="rId55" ref="S63"/>
    <hyperlink r:id="rId56" ref="S65"/>
    <hyperlink r:id="rId57" ref="S66"/>
    <hyperlink r:id="rId58" ref="S67"/>
    <hyperlink r:id="rId59" ref="S68"/>
    <hyperlink r:id="rId60" ref="S69"/>
    <hyperlink r:id="rId61" ref="S70"/>
    <hyperlink r:id="rId62" ref="S71"/>
    <hyperlink r:id="rId63" ref="S72"/>
    <hyperlink r:id="rId64" ref="S74"/>
    <hyperlink r:id="rId65" ref="S75"/>
    <hyperlink r:id="rId66" ref="S76"/>
    <hyperlink r:id="rId67" ref="S77"/>
    <hyperlink r:id="rId68" ref="S78"/>
    <hyperlink r:id="rId69" ref="S79"/>
    <hyperlink r:id="rId70" ref="S81"/>
    <hyperlink r:id="rId71" ref="S82"/>
    <hyperlink r:id="rId72" ref="S83"/>
    <hyperlink r:id="rId73" ref="S84"/>
    <hyperlink r:id="rId74" ref="S85"/>
    <hyperlink r:id="rId75" ref="S86"/>
    <hyperlink r:id="rId76" ref="S87"/>
    <hyperlink r:id="rId77" ref="S88"/>
    <hyperlink r:id="rId78" ref="S89"/>
    <hyperlink r:id="rId79" ref="S90"/>
    <hyperlink r:id="rId80" ref="S92"/>
    <hyperlink r:id="rId81" ref="S93"/>
    <hyperlink r:id="rId82" ref="S94"/>
    <hyperlink r:id="rId83" ref="S95"/>
    <hyperlink r:id="rId84" ref="S96"/>
    <hyperlink r:id="rId85" ref="S97"/>
    <hyperlink r:id="rId86" ref="S98"/>
    <hyperlink r:id="rId87" ref="S100"/>
    <hyperlink r:id="rId88" ref="S101"/>
    <hyperlink r:id="rId89" ref="S102"/>
    <hyperlink r:id="rId90" ref="S103"/>
    <hyperlink r:id="rId91" ref="S104"/>
    <hyperlink r:id="rId92" ref="S105"/>
    <hyperlink r:id="rId93" ref="S106"/>
    <hyperlink r:id="rId94" ref="S107"/>
    <hyperlink r:id="rId95" ref="S108"/>
    <hyperlink r:id="rId96" ref="S109"/>
    <hyperlink r:id="rId97" ref="S111"/>
    <hyperlink r:id="rId98" ref="S112"/>
    <hyperlink r:id="rId99" ref="S113"/>
    <hyperlink r:id="rId100" ref="S114"/>
    <hyperlink r:id="rId101" ref="S115"/>
    <hyperlink r:id="rId102" ref="S116"/>
    <hyperlink r:id="rId103" ref="S117"/>
    <hyperlink r:id="rId104" ref="S118"/>
    <hyperlink r:id="rId105" ref="S119"/>
    <hyperlink r:id="rId106" ref="S121"/>
    <hyperlink r:id="rId107" ref="S122"/>
    <hyperlink r:id="rId108" ref="S123"/>
    <hyperlink r:id="rId109" ref="S124"/>
    <hyperlink r:id="rId110" ref="S125"/>
    <hyperlink r:id="rId111" ref="S126"/>
    <hyperlink r:id="rId112" ref="S127"/>
    <hyperlink r:id="rId113" ref="S131"/>
    <hyperlink r:id="rId114" ref="S132"/>
    <hyperlink r:id="rId115" ref="S133"/>
    <hyperlink r:id="rId116" ref="S134"/>
    <hyperlink r:id="rId117" ref="S135"/>
    <hyperlink r:id="rId118" ref="S136"/>
    <hyperlink r:id="rId119" ref="S137"/>
    <hyperlink r:id="rId120" ref="S138"/>
    <hyperlink r:id="rId121" ref="S139"/>
    <hyperlink r:id="rId122" ref="S140"/>
    <hyperlink r:id="rId123" ref="S142"/>
    <hyperlink r:id="rId124" ref="S143"/>
    <hyperlink r:id="rId125" ref="S144"/>
    <hyperlink r:id="rId126" ref="S145"/>
    <hyperlink r:id="rId127" ref="S146"/>
    <hyperlink r:id="rId128" ref="S147"/>
    <hyperlink r:id="rId129" ref="S151"/>
    <hyperlink r:id="rId130" ref="S152"/>
    <hyperlink r:id="rId131" ref="S153"/>
    <hyperlink r:id="rId132" ref="S154"/>
    <hyperlink r:id="rId133" ref="S155"/>
    <hyperlink r:id="rId134" ref="S156"/>
  </hyperlinks>
  <drawing r:id="rId135"/>
  <legacyDrawing r:id="rId13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0"/>
    <col customWidth="1" min="2" max="2" width="36.86"/>
    <col customWidth="1" min="3" max="3" width="47.71"/>
    <col customWidth="1" min="4" max="4" width="14.29"/>
    <col customWidth="1" min="5" max="5" width="9.29"/>
    <col customWidth="1" min="6" max="6" width="7.29"/>
    <col customWidth="1" min="7" max="7" width="12.71"/>
    <col customWidth="1" min="8" max="8" width="6.43"/>
    <col customWidth="1" min="9" max="9" width="7.57"/>
    <col customWidth="1" min="10" max="10" width="6.14"/>
    <col customWidth="1" min="11" max="11" width="11.0"/>
    <col customWidth="1" min="12" max="12" width="5.86"/>
    <col customWidth="1" min="13" max="16" width="9.29"/>
    <col customWidth="1" min="17" max="17" width="16.0"/>
    <col customWidth="1" min="18" max="18" width="28.0"/>
    <col customWidth="1" min="19" max="19" width="56.0"/>
    <col customWidth="1" min="20" max="20" width="41.71"/>
    <col customWidth="1" min="21" max="21" width="25.14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486</v>
      </c>
      <c r="G1" s="3" t="s">
        <v>487</v>
      </c>
      <c r="H1" s="3" t="s">
        <v>7</v>
      </c>
      <c r="I1" s="3" t="s">
        <v>8</v>
      </c>
      <c r="J1" s="2" t="s">
        <v>9</v>
      </c>
      <c r="K1" s="3" t="s">
        <v>489</v>
      </c>
      <c r="L1" s="3" t="s">
        <v>490</v>
      </c>
      <c r="M1" s="4" t="s">
        <v>12</v>
      </c>
      <c r="N1" s="5" t="s">
        <v>13</v>
      </c>
      <c r="O1" s="6" t="s">
        <v>14</v>
      </c>
      <c r="P1" s="7" t="s">
        <v>15</v>
      </c>
      <c r="Q1" s="3" t="s">
        <v>16</v>
      </c>
      <c r="R1" s="3" t="s">
        <v>17</v>
      </c>
      <c r="S1" s="3" t="s">
        <v>18</v>
      </c>
      <c r="T1" s="8"/>
      <c r="U1" s="8"/>
      <c r="V1" s="3"/>
      <c r="W1" s="3"/>
      <c r="X1" s="9"/>
    </row>
    <row r="2">
      <c r="A2" s="78"/>
      <c r="B2" s="11"/>
      <c r="C2" s="12"/>
      <c r="D2" s="12" t="s">
        <v>491</v>
      </c>
      <c r="E2" s="11"/>
      <c r="F2" s="11"/>
      <c r="G2" s="11"/>
      <c r="H2" s="11"/>
      <c r="I2" s="11"/>
      <c r="J2" s="11"/>
      <c r="K2" s="11"/>
      <c r="L2" s="11"/>
      <c r="M2" s="12" t="s">
        <v>492</v>
      </c>
      <c r="N2" s="12" t="s">
        <v>493</v>
      </c>
      <c r="O2" s="12" t="s">
        <v>494</v>
      </c>
      <c r="P2" s="12" t="s">
        <v>495</v>
      </c>
      <c r="Q2" s="13"/>
      <c r="R2" s="13"/>
      <c r="S2" s="11"/>
      <c r="T2" s="11"/>
      <c r="U2" s="11"/>
      <c r="V2" s="11"/>
      <c r="W2" s="11"/>
      <c r="X2" s="11"/>
    </row>
    <row r="3">
      <c r="A3" s="2"/>
      <c r="B3" s="11"/>
      <c r="C3" s="12"/>
      <c r="D3" s="12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3"/>
      <c r="R3" s="13"/>
      <c r="S3" s="11"/>
      <c r="T3" s="11"/>
      <c r="U3" s="11"/>
      <c r="V3" s="11"/>
      <c r="W3" s="11"/>
      <c r="X3" s="11"/>
    </row>
    <row r="4">
      <c r="A4" s="14" t="s">
        <v>26</v>
      </c>
      <c r="B4" s="15"/>
      <c r="C4" s="12"/>
      <c r="D4" s="12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3"/>
      <c r="R4" s="13"/>
      <c r="S4" s="11"/>
      <c r="T4" s="11"/>
      <c r="U4" s="11"/>
      <c r="V4" s="11"/>
      <c r="W4" s="11"/>
      <c r="X4" s="11"/>
    </row>
    <row r="5">
      <c r="A5" s="11"/>
      <c r="B5" s="12" t="s">
        <v>497</v>
      </c>
      <c r="C5" s="16" t="s">
        <v>38</v>
      </c>
      <c r="D5" s="20">
        <f t="shared" ref="D5:D6" si="1">ROUND((F5*2.16)+(G5)+(H5*1.67)+(I5*2.13)+(J5*2.26)+(K5*2.48)+(L5*0.29)+(M5*64.27)+(N5*17.68)+(O5*18.08)+(P5*18.08), 2)</f>
        <v>286.89</v>
      </c>
      <c r="E5" s="12">
        <v>28.0</v>
      </c>
      <c r="F5" s="12">
        <v>48.0</v>
      </c>
      <c r="G5" s="12">
        <v>76.0</v>
      </c>
      <c r="H5" s="12"/>
      <c r="I5" s="12"/>
      <c r="J5" s="12">
        <v>11.0</v>
      </c>
      <c r="K5" s="12"/>
      <c r="L5" s="12"/>
      <c r="M5" s="12">
        <v>1.0</v>
      </c>
      <c r="N5" s="12"/>
      <c r="O5" s="12"/>
      <c r="P5" s="12">
        <v>1.0</v>
      </c>
      <c r="Q5" s="18" t="s">
        <v>498</v>
      </c>
      <c r="R5" s="18" t="s">
        <v>499</v>
      </c>
      <c r="S5" s="19" t="s">
        <v>500</v>
      </c>
      <c r="T5" s="11"/>
      <c r="U5" s="11"/>
      <c r="V5" s="11"/>
      <c r="W5" s="11"/>
      <c r="X5" s="11"/>
    </row>
    <row r="6">
      <c r="A6" s="11"/>
      <c r="B6" s="12" t="s">
        <v>501</v>
      </c>
      <c r="C6" s="16" t="s">
        <v>502</v>
      </c>
      <c r="D6" s="20">
        <f t="shared" si="1"/>
        <v>233.99</v>
      </c>
      <c r="E6" s="12">
        <v>21.0</v>
      </c>
      <c r="F6" s="12">
        <v>25.0</v>
      </c>
      <c r="G6" s="12">
        <v>66.0</v>
      </c>
      <c r="H6" s="12"/>
      <c r="I6" s="12"/>
      <c r="J6" s="12">
        <v>14.0</v>
      </c>
      <c r="K6" s="12"/>
      <c r="L6" s="12"/>
      <c r="M6" s="12">
        <v>1.0</v>
      </c>
      <c r="N6" s="12"/>
      <c r="O6" s="12">
        <v>1.0</v>
      </c>
      <c r="P6" s="12"/>
      <c r="Q6" s="18" t="s">
        <v>49</v>
      </c>
      <c r="R6" s="18"/>
      <c r="S6" s="19" t="s">
        <v>503</v>
      </c>
      <c r="T6" s="11"/>
      <c r="U6" s="11"/>
      <c r="V6" s="11"/>
      <c r="W6" s="11"/>
      <c r="X6" s="11"/>
    </row>
    <row r="7">
      <c r="A7" s="21" t="s">
        <v>46</v>
      </c>
      <c r="B7" s="12" t="s">
        <v>504</v>
      </c>
      <c r="C7" s="12" t="s">
        <v>335</v>
      </c>
      <c r="D7" s="20" t="s">
        <v>505</v>
      </c>
      <c r="E7" s="12">
        <v>30.0</v>
      </c>
      <c r="F7" s="12"/>
      <c r="G7" s="12">
        <v>56.0</v>
      </c>
      <c r="H7" s="12">
        <v>22.0</v>
      </c>
      <c r="I7" s="12"/>
      <c r="J7" s="12">
        <v>18.0</v>
      </c>
      <c r="K7" s="12"/>
      <c r="L7" s="12"/>
      <c r="M7" s="12">
        <v>1.0</v>
      </c>
      <c r="N7" s="12"/>
      <c r="O7" s="12"/>
      <c r="P7" s="12">
        <v>1.0</v>
      </c>
      <c r="Q7" s="18" t="s">
        <v>506</v>
      </c>
      <c r="R7" s="18" t="s">
        <v>67</v>
      </c>
      <c r="S7" s="19" t="s">
        <v>507</v>
      </c>
      <c r="T7" s="11"/>
      <c r="U7" s="11"/>
      <c r="V7" s="11"/>
      <c r="W7" s="11"/>
      <c r="X7" s="11"/>
    </row>
    <row r="8">
      <c r="A8" s="20" t="s">
        <v>43</v>
      </c>
      <c r="B8" s="12" t="s">
        <v>508</v>
      </c>
      <c r="C8" s="12" t="s">
        <v>45</v>
      </c>
      <c r="D8" s="20">
        <f t="shared" ref="D8:D14" si="2">ROUND((F8*2.16)+(G8)+(H8*1.67)+(I8*2.13)+(J8*2.26)+(K8*2.48)+(L8*0.29)+(M8*64.27)+(N8*17.68)+(O8*18.08)+(P8*18.08), 2)</f>
        <v>213.1</v>
      </c>
      <c r="E8" s="12">
        <v>53.0</v>
      </c>
      <c r="F8" s="12">
        <v>34.0</v>
      </c>
      <c r="G8" s="12">
        <v>36.0</v>
      </c>
      <c r="H8" s="12">
        <v>13.0</v>
      </c>
      <c r="I8" s="12"/>
      <c r="J8" s="12"/>
      <c r="K8" s="12"/>
      <c r="L8" s="12"/>
      <c r="M8" s="12">
        <v>1.0</v>
      </c>
      <c r="N8" s="12">
        <v>1.0</v>
      </c>
      <c r="O8" s="12"/>
      <c r="P8" s="12"/>
      <c r="Q8" s="18" t="s">
        <v>49</v>
      </c>
      <c r="R8" s="18" t="s">
        <v>509</v>
      </c>
      <c r="S8" s="19" t="s">
        <v>510</v>
      </c>
      <c r="T8" s="11"/>
      <c r="U8" s="11"/>
      <c r="V8" s="11"/>
      <c r="W8" s="11"/>
      <c r="X8" s="11"/>
    </row>
    <row r="9">
      <c r="A9" s="20"/>
      <c r="B9" s="12" t="s">
        <v>511</v>
      </c>
      <c r="C9" s="12" t="s">
        <v>512</v>
      </c>
      <c r="D9" s="20">
        <f t="shared" si="2"/>
        <v>194.6</v>
      </c>
      <c r="E9" s="12">
        <v>42.0</v>
      </c>
      <c r="F9" s="12">
        <v>37.0</v>
      </c>
      <c r="G9" s="12">
        <v>74.0</v>
      </c>
      <c r="H9" s="12"/>
      <c r="I9" s="12"/>
      <c r="J9" s="12">
        <v>18.0</v>
      </c>
      <c r="K9" s="12"/>
      <c r="L9" s="12"/>
      <c r="M9" s="12"/>
      <c r="N9" s="12"/>
      <c r="O9" s="12"/>
      <c r="P9" s="12"/>
      <c r="Q9" s="18"/>
      <c r="R9" s="18"/>
      <c r="S9" s="19" t="s">
        <v>513</v>
      </c>
      <c r="T9" s="11"/>
      <c r="U9" s="11"/>
      <c r="V9" s="11"/>
      <c r="W9" s="11"/>
      <c r="X9" s="11"/>
    </row>
    <row r="10">
      <c r="A10" s="21"/>
      <c r="B10" s="12" t="s">
        <v>514</v>
      </c>
      <c r="C10" s="12" t="s">
        <v>57</v>
      </c>
      <c r="D10" s="20">
        <f t="shared" si="2"/>
        <v>195.06</v>
      </c>
      <c r="E10" s="12">
        <v>18.0</v>
      </c>
      <c r="F10" s="12">
        <v>24.0</v>
      </c>
      <c r="G10" s="12">
        <v>60.0</v>
      </c>
      <c r="H10" s="12"/>
      <c r="I10" s="12"/>
      <c r="J10" s="12">
        <v>13.0</v>
      </c>
      <c r="K10" s="12"/>
      <c r="L10" s="12"/>
      <c r="M10" s="12"/>
      <c r="N10" s="12">
        <v>1.0</v>
      </c>
      <c r="O10" s="12">
        <v>1.0</v>
      </c>
      <c r="P10" s="12">
        <v>1.0</v>
      </c>
      <c r="Q10" s="18" t="s">
        <v>506</v>
      </c>
      <c r="R10" s="18"/>
      <c r="S10" s="19" t="s">
        <v>515</v>
      </c>
      <c r="T10" s="11"/>
      <c r="U10" s="11"/>
      <c r="V10" s="11"/>
      <c r="W10" s="11"/>
      <c r="X10" s="11"/>
    </row>
    <row r="11">
      <c r="A11" s="20" t="s">
        <v>46</v>
      </c>
      <c r="B11" s="12" t="s">
        <v>516</v>
      </c>
      <c r="C11" s="12" t="s">
        <v>55</v>
      </c>
      <c r="D11" s="20">
        <f t="shared" si="2"/>
        <v>190.1</v>
      </c>
      <c r="E11" s="12">
        <v>25.0</v>
      </c>
      <c r="F11" s="12"/>
      <c r="G11" s="12">
        <v>66.0</v>
      </c>
      <c r="H11" s="12">
        <v>25.0</v>
      </c>
      <c r="I11" s="12"/>
      <c r="J11" s="12"/>
      <c r="K11" s="12"/>
      <c r="L11" s="12"/>
      <c r="M11" s="12">
        <v>1.0</v>
      </c>
      <c r="N11" s="12"/>
      <c r="O11" s="12">
        <v>1.0</v>
      </c>
      <c r="P11" s="12"/>
      <c r="Q11" s="18" t="s">
        <v>517</v>
      </c>
      <c r="R11" s="18" t="s">
        <v>76</v>
      </c>
      <c r="S11" s="19" t="s">
        <v>518</v>
      </c>
      <c r="T11" s="11"/>
      <c r="U11" s="11"/>
      <c r="V11" s="11"/>
      <c r="W11" s="11"/>
      <c r="X11" s="11"/>
    </row>
    <row r="12">
      <c r="A12" s="20"/>
      <c r="B12" s="12" t="s">
        <v>519</v>
      </c>
      <c r="C12" s="12" t="s">
        <v>96</v>
      </c>
      <c r="D12" s="20">
        <f t="shared" si="2"/>
        <v>173.04</v>
      </c>
      <c r="E12" s="12"/>
      <c r="F12" s="12"/>
      <c r="G12" s="12">
        <v>80.0</v>
      </c>
      <c r="H12" s="12">
        <v>30.0</v>
      </c>
      <c r="I12" s="12"/>
      <c r="J12" s="12">
        <v>19.0</v>
      </c>
      <c r="K12" s="12"/>
      <c r="L12" s="12"/>
      <c r="M12" s="12"/>
      <c r="N12" s="12"/>
      <c r="O12" s="12"/>
      <c r="P12" s="12"/>
      <c r="Q12" s="18"/>
      <c r="R12" s="18"/>
      <c r="S12" s="19" t="s">
        <v>520</v>
      </c>
      <c r="T12" s="11"/>
      <c r="U12" s="11"/>
      <c r="V12" s="11"/>
      <c r="W12" s="11"/>
      <c r="X12" s="11"/>
    </row>
    <row r="13">
      <c r="A13" s="20"/>
      <c r="B13" s="12" t="s">
        <v>521</v>
      </c>
      <c r="C13" s="12" t="s">
        <v>522</v>
      </c>
      <c r="D13" s="20">
        <f t="shared" si="2"/>
        <v>159.29</v>
      </c>
      <c r="E13" s="12">
        <v>33.0</v>
      </c>
      <c r="F13" s="12">
        <v>27.0</v>
      </c>
      <c r="G13" s="12">
        <v>20.0</v>
      </c>
      <c r="H13" s="12">
        <v>10.0</v>
      </c>
      <c r="I13" s="12"/>
      <c r="J13" s="12"/>
      <c r="K13" s="12"/>
      <c r="L13" s="12"/>
      <c r="M13" s="12">
        <v>1.0</v>
      </c>
      <c r="N13" s="12"/>
      <c r="O13" s="12"/>
      <c r="P13" s="12"/>
      <c r="Q13" s="18" t="s">
        <v>523</v>
      </c>
      <c r="R13" s="18" t="s">
        <v>524</v>
      </c>
      <c r="S13" s="19" t="s">
        <v>525</v>
      </c>
      <c r="T13" s="11"/>
      <c r="U13" s="11"/>
      <c r="V13" s="11"/>
      <c r="W13" s="11"/>
      <c r="X13" s="11"/>
    </row>
    <row r="14">
      <c r="A14" s="21"/>
      <c r="B14" s="12" t="s">
        <v>526</v>
      </c>
      <c r="C14" s="12" t="s">
        <v>527</v>
      </c>
      <c r="D14" s="20">
        <f t="shared" si="2"/>
        <v>148.84</v>
      </c>
      <c r="E14" s="12">
        <v>25.0</v>
      </c>
      <c r="F14" s="12">
        <v>26.0</v>
      </c>
      <c r="G14" s="12">
        <v>52.0</v>
      </c>
      <c r="H14" s="12"/>
      <c r="I14" s="12"/>
      <c r="J14" s="12">
        <v>18.0</v>
      </c>
      <c r="K14" s="12"/>
      <c r="L14" s="12"/>
      <c r="M14" s="12"/>
      <c r="N14" s="12"/>
      <c r="O14" s="12"/>
      <c r="P14" s="12"/>
      <c r="Q14" s="18"/>
      <c r="R14" s="18"/>
      <c r="S14" s="19" t="s">
        <v>528</v>
      </c>
      <c r="T14" s="11"/>
      <c r="U14" s="11"/>
      <c r="V14" s="11"/>
      <c r="W14" s="11"/>
      <c r="X14" s="11"/>
    </row>
    <row r="15">
      <c r="A15" s="2" t="s">
        <v>84</v>
      </c>
      <c r="B15" s="11"/>
      <c r="C15" s="11"/>
      <c r="D15" s="20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3"/>
      <c r="R15" s="13"/>
      <c r="S15" s="22"/>
      <c r="T15" s="11"/>
      <c r="U15" s="11"/>
      <c r="V15" s="11"/>
      <c r="W15" s="11"/>
      <c r="X15" s="11"/>
    </row>
    <row r="16">
      <c r="A16" s="11"/>
      <c r="B16" s="24" t="s">
        <v>529</v>
      </c>
      <c r="C16" s="24" t="s">
        <v>98</v>
      </c>
      <c r="D16" s="20">
        <f t="shared" ref="D16:D25" si="3">ROUND((F16*2.16)+(G16)+(H16*1.67)+(I16*2.13)+(J16*2.26)+(K16*2.48)+(L16*0.29)+(M16*64.27)+(N16*17.68)+(O16*18.08)+(P16*18.08), 2)</f>
        <v>125.88</v>
      </c>
      <c r="E16" s="24">
        <v>18.0</v>
      </c>
      <c r="F16" s="24">
        <v>20.0</v>
      </c>
      <c r="G16" s="24">
        <v>42.0</v>
      </c>
      <c r="H16" s="24"/>
      <c r="I16" s="24"/>
      <c r="J16" s="24">
        <v>18.0</v>
      </c>
      <c r="K16" s="24"/>
      <c r="L16" s="24"/>
      <c r="M16" s="24"/>
      <c r="N16" s="24"/>
      <c r="O16" s="24"/>
      <c r="P16" s="24"/>
      <c r="Q16" s="25"/>
      <c r="R16" s="23"/>
      <c r="S16" s="26" t="s">
        <v>530</v>
      </c>
      <c r="T16" s="27"/>
      <c r="U16" s="11"/>
      <c r="V16" s="11"/>
      <c r="W16" s="11"/>
      <c r="X16" s="11"/>
      <c r="Y16" s="11"/>
    </row>
    <row r="17">
      <c r="A17" s="11"/>
      <c r="B17" s="12" t="s">
        <v>531</v>
      </c>
      <c r="C17" s="12" t="s">
        <v>72</v>
      </c>
      <c r="D17" s="20">
        <f t="shared" si="3"/>
        <v>106.42</v>
      </c>
      <c r="E17" s="12">
        <v>18.0</v>
      </c>
      <c r="F17" s="12">
        <v>19.0</v>
      </c>
      <c r="G17" s="12">
        <v>36.0</v>
      </c>
      <c r="H17" s="12"/>
      <c r="I17" s="12"/>
      <c r="J17" s="12">
        <v>13.0</v>
      </c>
      <c r="K17" s="12"/>
      <c r="L17" s="12"/>
      <c r="M17" s="12"/>
      <c r="N17" s="12"/>
      <c r="O17" s="12"/>
      <c r="P17" s="12"/>
      <c r="Q17" s="18"/>
      <c r="R17" s="23"/>
      <c r="S17" s="19" t="s">
        <v>532</v>
      </c>
      <c r="T17" s="11"/>
      <c r="U17" s="11"/>
      <c r="V17" s="11"/>
      <c r="W17" s="11"/>
      <c r="X17" s="11"/>
      <c r="Y17" s="11"/>
    </row>
    <row r="18">
      <c r="A18" s="11"/>
      <c r="B18" s="12" t="s">
        <v>533</v>
      </c>
      <c r="C18" s="12" t="s">
        <v>534</v>
      </c>
      <c r="D18" s="20">
        <f t="shared" si="3"/>
        <v>99.06</v>
      </c>
      <c r="E18" s="12"/>
      <c r="F18" s="12">
        <v>23.0</v>
      </c>
      <c r="G18" s="12">
        <v>20.0</v>
      </c>
      <c r="H18" s="12"/>
      <c r="I18" s="12"/>
      <c r="J18" s="12">
        <v>13.0</v>
      </c>
      <c r="K18" s="12"/>
      <c r="L18" s="12"/>
      <c r="M18" s="12"/>
      <c r="N18" s="12"/>
      <c r="O18" s="12"/>
      <c r="P18" s="12"/>
      <c r="Q18" s="18"/>
      <c r="R18" s="28"/>
      <c r="S18" s="19" t="s">
        <v>535</v>
      </c>
      <c r="T18" s="11"/>
      <c r="U18" s="11"/>
      <c r="V18" s="11"/>
      <c r="W18" s="11"/>
      <c r="X18" s="11"/>
      <c r="Y18" s="11"/>
    </row>
    <row r="19">
      <c r="A19" s="11"/>
      <c r="B19" s="12" t="s">
        <v>536</v>
      </c>
      <c r="C19" s="12" t="s">
        <v>537</v>
      </c>
      <c r="D19" s="20">
        <f t="shared" si="3"/>
        <v>97.65</v>
      </c>
      <c r="E19" s="12"/>
      <c r="F19" s="12"/>
      <c r="G19" s="12">
        <v>50.0</v>
      </c>
      <c r="H19" s="12">
        <v>15.0</v>
      </c>
      <c r="I19" s="12"/>
      <c r="J19" s="12">
        <v>10.0</v>
      </c>
      <c r="K19" s="12"/>
      <c r="L19" s="12"/>
      <c r="M19" s="12"/>
      <c r="N19" s="12"/>
      <c r="O19" s="12"/>
      <c r="P19" s="12"/>
      <c r="Q19" s="18"/>
      <c r="R19" s="23"/>
      <c r="S19" s="19" t="s">
        <v>538</v>
      </c>
      <c r="T19" s="12"/>
      <c r="U19" s="11"/>
      <c r="V19" s="11"/>
      <c r="W19" s="11"/>
      <c r="X19" s="11"/>
      <c r="Y19" s="11"/>
    </row>
    <row r="20">
      <c r="A20" s="11"/>
      <c r="B20" s="24" t="s">
        <v>539</v>
      </c>
      <c r="C20" s="24" t="s">
        <v>436</v>
      </c>
      <c r="D20" s="20">
        <f t="shared" si="3"/>
        <v>95.18</v>
      </c>
      <c r="E20" s="24">
        <v>18.0</v>
      </c>
      <c r="F20" s="24"/>
      <c r="G20" s="24">
        <v>38.0</v>
      </c>
      <c r="H20" s="24">
        <v>18.0</v>
      </c>
      <c r="I20" s="24"/>
      <c r="J20" s="24">
        <v>12.0</v>
      </c>
      <c r="K20" s="24"/>
      <c r="L20" s="24"/>
      <c r="M20" s="24"/>
      <c r="N20" s="24"/>
      <c r="O20" s="24"/>
      <c r="P20" s="24"/>
      <c r="Q20" s="25"/>
      <c r="R20" s="23"/>
      <c r="S20" s="26" t="s">
        <v>540</v>
      </c>
      <c r="T20" s="27"/>
      <c r="U20" s="11"/>
      <c r="V20" s="11"/>
      <c r="W20" s="11"/>
      <c r="X20" s="11"/>
      <c r="Y20" s="11"/>
    </row>
    <row r="21">
      <c r="A21" s="11"/>
      <c r="B21" s="12" t="s">
        <v>541</v>
      </c>
      <c r="C21" s="12" t="s">
        <v>542</v>
      </c>
      <c r="D21" s="20">
        <f t="shared" si="3"/>
        <v>86.69</v>
      </c>
      <c r="E21" s="12">
        <v>21.0</v>
      </c>
      <c r="F21" s="12"/>
      <c r="G21" s="12">
        <v>30.0</v>
      </c>
      <c r="H21" s="12">
        <v>15.0</v>
      </c>
      <c r="I21" s="12"/>
      <c r="J21" s="12">
        <v>14.0</v>
      </c>
      <c r="K21" s="12"/>
      <c r="L21" s="12"/>
      <c r="M21" s="12"/>
      <c r="N21" s="12"/>
      <c r="O21" s="12"/>
      <c r="P21" s="12"/>
      <c r="Q21" s="18"/>
      <c r="R21" s="28"/>
      <c r="S21" s="19" t="s">
        <v>543</v>
      </c>
      <c r="T21" s="11"/>
      <c r="U21" s="11"/>
      <c r="V21" s="11"/>
      <c r="W21" s="11"/>
      <c r="X21" s="11"/>
      <c r="Y21" s="11"/>
    </row>
    <row r="22">
      <c r="A22" s="11"/>
      <c r="B22" s="12" t="s">
        <v>546</v>
      </c>
      <c r="C22" s="12" t="s">
        <v>321</v>
      </c>
      <c r="D22" s="20">
        <f t="shared" si="3"/>
        <v>84.1</v>
      </c>
      <c r="E22" s="12">
        <v>19.0</v>
      </c>
      <c r="F22" s="12"/>
      <c r="G22" s="12">
        <v>34.0</v>
      </c>
      <c r="H22" s="12">
        <v>30.0</v>
      </c>
      <c r="I22" s="12"/>
      <c r="J22" s="12"/>
      <c r="K22" s="12"/>
      <c r="L22" s="12"/>
      <c r="M22" s="12"/>
      <c r="N22" s="12"/>
      <c r="O22" s="12"/>
      <c r="P22" s="12"/>
      <c r="Q22" s="18"/>
      <c r="R22" s="23"/>
      <c r="S22" s="19" t="s">
        <v>549</v>
      </c>
      <c r="T22" s="12"/>
      <c r="U22" s="11"/>
      <c r="V22" s="11"/>
      <c r="W22" s="11"/>
      <c r="X22" s="11"/>
      <c r="Y22" s="11"/>
    </row>
    <row r="23">
      <c r="A23" s="11"/>
      <c r="B23" s="12" t="s">
        <v>550</v>
      </c>
      <c r="C23" s="12" t="s">
        <v>104</v>
      </c>
      <c r="D23" s="20">
        <f t="shared" si="3"/>
        <v>80.72</v>
      </c>
      <c r="E23" s="12">
        <v>20.0</v>
      </c>
      <c r="F23" s="12">
        <v>21.0</v>
      </c>
      <c r="G23" s="12"/>
      <c r="H23" s="12"/>
      <c r="I23" s="12"/>
      <c r="J23" s="12"/>
      <c r="K23" s="12"/>
      <c r="L23" s="12"/>
      <c r="M23" s="12"/>
      <c r="N23" s="12">
        <v>2.0</v>
      </c>
      <c r="O23" s="12"/>
      <c r="P23" s="12"/>
      <c r="Q23" s="18" t="s">
        <v>551</v>
      </c>
      <c r="R23" s="28"/>
      <c r="S23" s="19" t="s">
        <v>552</v>
      </c>
      <c r="T23" s="11"/>
      <c r="U23" s="11"/>
      <c r="V23" s="11"/>
      <c r="W23" s="11"/>
      <c r="X23" s="11"/>
      <c r="Y23" s="11"/>
    </row>
    <row r="24">
      <c r="A24" s="11"/>
      <c r="B24" s="12" t="s">
        <v>554</v>
      </c>
      <c r="C24" s="12" t="s">
        <v>86</v>
      </c>
      <c r="D24" s="20">
        <f t="shared" si="3"/>
        <v>70.78</v>
      </c>
      <c r="E24" s="12">
        <v>28.0</v>
      </c>
      <c r="F24" s="12"/>
      <c r="G24" s="12">
        <v>36.0</v>
      </c>
      <c r="H24" s="12">
        <v>10.0</v>
      </c>
      <c r="I24" s="12"/>
      <c r="J24" s="12"/>
      <c r="K24" s="12"/>
      <c r="L24" s="12"/>
      <c r="M24" s="12"/>
      <c r="N24" s="12"/>
      <c r="O24" s="12">
        <v>1.0</v>
      </c>
      <c r="P24" s="12"/>
      <c r="Q24" s="18" t="s">
        <v>555</v>
      </c>
      <c r="R24" s="28" t="s">
        <v>556</v>
      </c>
      <c r="S24" s="19" t="s">
        <v>557</v>
      </c>
      <c r="T24" s="12"/>
      <c r="U24" s="11"/>
      <c r="V24" s="11"/>
      <c r="W24" s="11"/>
      <c r="X24" s="11"/>
      <c r="Y24" s="11"/>
    </row>
    <row r="25">
      <c r="A25" s="11"/>
      <c r="B25" s="24" t="s">
        <v>558</v>
      </c>
      <c r="C25" s="24" t="s">
        <v>104</v>
      </c>
      <c r="D25" s="20">
        <f t="shared" si="3"/>
        <v>47.46</v>
      </c>
      <c r="E25" s="24"/>
      <c r="F25" s="24"/>
      <c r="G25" s="24"/>
      <c r="H25" s="24"/>
      <c r="I25" s="24"/>
      <c r="J25" s="24">
        <v>21.0</v>
      </c>
      <c r="K25" s="24"/>
      <c r="L25" s="24"/>
      <c r="M25" s="24"/>
      <c r="N25" s="24"/>
      <c r="O25" s="24"/>
      <c r="P25" s="24"/>
      <c r="Q25" s="25"/>
      <c r="R25" s="28" t="s">
        <v>559</v>
      </c>
      <c r="S25" s="26" t="s">
        <v>560</v>
      </c>
      <c r="T25" s="27"/>
      <c r="U25" s="11"/>
      <c r="V25" s="11"/>
      <c r="W25" s="11"/>
      <c r="X25" s="11"/>
      <c r="Y25" s="11"/>
    </row>
    <row r="26">
      <c r="A26" s="2" t="s">
        <v>116</v>
      </c>
      <c r="B26" s="11"/>
      <c r="C26" s="11"/>
      <c r="D26" s="2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3"/>
      <c r="R26" s="13"/>
      <c r="S26" s="26"/>
      <c r="T26" s="11"/>
      <c r="U26" s="11"/>
      <c r="V26" s="11"/>
      <c r="W26" s="11"/>
      <c r="X26" s="11"/>
    </row>
    <row r="27">
      <c r="A27" s="21" t="s">
        <v>46</v>
      </c>
      <c r="B27" s="12" t="s">
        <v>563</v>
      </c>
      <c r="C27" s="12" t="s">
        <v>564</v>
      </c>
      <c r="D27" s="17" t="s">
        <v>565</v>
      </c>
      <c r="E27" s="12">
        <v>13.0</v>
      </c>
      <c r="F27" s="12">
        <v>25.0</v>
      </c>
      <c r="G27" s="12">
        <v>34.0</v>
      </c>
      <c r="H27" s="12"/>
      <c r="I27" s="12"/>
      <c r="J27" s="12">
        <v>16.0</v>
      </c>
      <c r="K27" s="12"/>
      <c r="L27" s="12"/>
      <c r="M27" s="12"/>
      <c r="N27" s="12">
        <v>1.0</v>
      </c>
      <c r="O27" s="12"/>
      <c r="P27" s="12">
        <v>1.0</v>
      </c>
      <c r="Q27" s="18" t="s">
        <v>566</v>
      </c>
      <c r="R27" s="18" t="s">
        <v>67</v>
      </c>
      <c r="S27" s="19" t="s">
        <v>567</v>
      </c>
      <c r="T27" s="11"/>
      <c r="U27" s="11"/>
      <c r="V27" s="11"/>
      <c r="W27" s="11"/>
      <c r="X27" s="11"/>
    </row>
    <row r="28">
      <c r="A28" s="21"/>
      <c r="B28" s="12" t="s">
        <v>569</v>
      </c>
      <c r="C28" s="12" t="s">
        <v>570</v>
      </c>
      <c r="D28" s="20">
        <f t="shared" ref="D28:D34" si="4">ROUND((F28*2.16)+(G28)+(H28*1.67)+(I28*2.13)+(J28*2.26)+(K28*2.48)+(L28*0.29)+(M28*64.27)+(N28*17.68)+(O28*18.08)+(P28*18.08), 2)</f>
        <v>158.24</v>
      </c>
      <c r="E28" s="12"/>
      <c r="F28" s="12">
        <v>25.0</v>
      </c>
      <c r="G28" s="12">
        <v>50.0</v>
      </c>
      <c r="H28" s="12"/>
      <c r="I28" s="12"/>
      <c r="J28" s="12">
        <v>24.0</v>
      </c>
      <c r="K28" s="12"/>
      <c r="L28" s="12"/>
      <c r="M28" s="12"/>
      <c r="N28" s="12"/>
      <c r="O28" s="12"/>
      <c r="P28" s="12"/>
      <c r="Q28" s="18"/>
      <c r="R28" s="18"/>
      <c r="S28" s="19" t="s">
        <v>571</v>
      </c>
      <c r="T28" s="11"/>
      <c r="U28" s="11"/>
      <c r="V28" s="11"/>
      <c r="W28" s="11"/>
      <c r="X28" s="11"/>
      <c r="Y28" s="11"/>
    </row>
    <row r="29">
      <c r="A29" s="21" t="s">
        <v>43</v>
      </c>
      <c r="B29" s="12" t="s">
        <v>572</v>
      </c>
      <c r="C29" s="12" t="s">
        <v>45</v>
      </c>
      <c r="D29" s="20">
        <f t="shared" si="4"/>
        <v>151.47</v>
      </c>
      <c r="E29" s="12">
        <v>39.0</v>
      </c>
      <c r="F29" s="12">
        <v>29.0</v>
      </c>
      <c r="G29" s="12">
        <v>18.0</v>
      </c>
      <c r="H29" s="12">
        <v>21.0</v>
      </c>
      <c r="I29" s="12"/>
      <c r="J29" s="12"/>
      <c r="K29" s="12"/>
      <c r="L29" s="12"/>
      <c r="M29" s="12"/>
      <c r="N29" s="12">
        <v>1.0</v>
      </c>
      <c r="O29" s="12">
        <v>1.0</v>
      </c>
      <c r="P29" s="12"/>
      <c r="Q29" s="18" t="s">
        <v>121</v>
      </c>
      <c r="R29" s="18" t="s">
        <v>509</v>
      </c>
      <c r="S29" s="19" t="s">
        <v>573</v>
      </c>
      <c r="T29" s="11"/>
      <c r="U29" s="11"/>
      <c r="V29" s="11"/>
      <c r="W29" s="11"/>
      <c r="X29" s="11"/>
    </row>
    <row r="30">
      <c r="A30" s="20"/>
      <c r="B30" s="12" t="s">
        <v>576</v>
      </c>
      <c r="C30" s="12" t="s">
        <v>577</v>
      </c>
      <c r="D30" s="20">
        <f t="shared" si="4"/>
        <v>147.1</v>
      </c>
      <c r="E30" s="12"/>
      <c r="F30" s="12">
        <v>20.0</v>
      </c>
      <c r="G30" s="12">
        <v>70.0</v>
      </c>
      <c r="H30" s="12"/>
      <c r="I30" s="12"/>
      <c r="J30" s="12">
        <v>15.0</v>
      </c>
      <c r="K30" s="12"/>
      <c r="L30" s="12"/>
      <c r="M30" s="12"/>
      <c r="N30" s="12"/>
      <c r="O30" s="12"/>
      <c r="P30" s="12"/>
      <c r="Q30" s="18"/>
      <c r="R30" s="18"/>
      <c r="S30" s="19" t="s">
        <v>578</v>
      </c>
      <c r="T30" s="11"/>
      <c r="U30" s="11"/>
      <c r="V30" s="11"/>
      <c r="W30" s="11"/>
      <c r="X30" s="11"/>
    </row>
    <row r="31">
      <c r="A31" s="11"/>
      <c r="B31" s="12" t="s">
        <v>581</v>
      </c>
      <c r="C31" s="12" t="s">
        <v>582</v>
      </c>
      <c r="D31" s="20">
        <f t="shared" si="4"/>
        <v>147.1</v>
      </c>
      <c r="E31" s="12"/>
      <c r="F31" s="12">
        <v>20.0</v>
      </c>
      <c r="G31" s="12">
        <v>70.0</v>
      </c>
      <c r="H31" s="12"/>
      <c r="I31" s="12"/>
      <c r="J31" s="12">
        <v>15.0</v>
      </c>
      <c r="K31" s="12"/>
      <c r="L31" s="12"/>
      <c r="M31" s="12"/>
      <c r="N31" s="12"/>
      <c r="O31" s="12"/>
      <c r="P31" s="12"/>
      <c r="Q31" s="18"/>
      <c r="R31" s="18"/>
      <c r="S31" s="19" t="s">
        <v>583</v>
      </c>
      <c r="T31" s="11"/>
      <c r="U31" s="11"/>
      <c r="V31" s="11"/>
      <c r="W31" s="11"/>
      <c r="X31" s="11"/>
      <c r="Y31" s="11"/>
    </row>
    <row r="32">
      <c r="A32" s="21"/>
      <c r="B32" s="12" t="s">
        <v>585</v>
      </c>
      <c r="C32" s="12" t="s">
        <v>207</v>
      </c>
      <c r="D32" s="20">
        <f t="shared" si="4"/>
        <v>145.75</v>
      </c>
      <c r="E32" s="12">
        <v>24.0</v>
      </c>
      <c r="F32" s="12"/>
      <c r="G32" s="12">
        <v>20.0</v>
      </c>
      <c r="H32" s="12">
        <v>23.0</v>
      </c>
      <c r="I32" s="12"/>
      <c r="J32" s="12">
        <v>23.0</v>
      </c>
      <c r="K32" s="12"/>
      <c r="L32" s="12"/>
      <c r="M32" s="12"/>
      <c r="N32" s="12">
        <v>2.0</v>
      </c>
      <c r="O32" s="12"/>
      <c r="P32" s="12"/>
      <c r="Q32" s="18" t="s">
        <v>586</v>
      </c>
      <c r="R32" s="18"/>
      <c r="S32" s="19" t="s">
        <v>587</v>
      </c>
      <c r="T32" s="11"/>
      <c r="U32" s="11"/>
      <c r="V32" s="11"/>
      <c r="W32" s="11"/>
      <c r="X32" s="11"/>
      <c r="Y32" s="11"/>
    </row>
    <row r="33">
      <c r="A33" s="21" t="s">
        <v>46</v>
      </c>
      <c r="B33" s="12" t="s">
        <v>590</v>
      </c>
      <c r="C33" s="12" t="s">
        <v>146</v>
      </c>
      <c r="D33" s="20">
        <f t="shared" si="4"/>
        <v>132.16</v>
      </c>
      <c r="E33" s="12">
        <v>25.0</v>
      </c>
      <c r="F33" s="12">
        <v>25.0</v>
      </c>
      <c r="G33" s="12">
        <v>42.0</v>
      </c>
      <c r="H33" s="12"/>
      <c r="I33" s="12"/>
      <c r="J33" s="12"/>
      <c r="K33" s="12"/>
      <c r="L33" s="12"/>
      <c r="M33" s="12"/>
      <c r="N33" s="12"/>
      <c r="O33" s="12">
        <v>2.0</v>
      </c>
      <c r="P33" s="12"/>
      <c r="Q33" s="18" t="s">
        <v>171</v>
      </c>
      <c r="R33" s="18" t="s">
        <v>76</v>
      </c>
      <c r="S33" s="19" t="s">
        <v>591</v>
      </c>
      <c r="T33" s="11"/>
      <c r="U33" s="11"/>
      <c r="V33" s="11"/>
      <c r="W33" s="11"/>
      <c r="X33" s="11"/>
      <c r="Y33" s="11"/>
    </row>
    <row r="34">
      <c r="A34" s="21"/>
      <c r="B34" s="12" t="s">
        <v>592</v>
      </c>
      <c r="C34" s="12" t="s">
        <v>342</v>
      </c>
      <c r="D34" s="20">
        <f t="shared" si="4"/>
        <v>114.19</v>
      </c>
      <c r="E34" s="12">
        <v>25.0</v>
      </c>
      <c r="F34" s="12"/>
      <c r="G34" s="12">
        <v>52.0</v>
      </c>
      <c r="H34" s="12">
        <v>21.0</v>
      </c>
      <c r="I34" s="12"/>
      <c r="J34" s="12">
        <v>12.0</v>
      </c>
      <c r="K34" s="12"/>
      <c r="L34" s="12"/>
      <c r="M34" s="12"/>
      <c r="N34" s="12"/>
      <c r="O34" s="12"/>
      <c r="P34" s="12"/>
      <c r="Q34" s="18"/>
      <c r="R34" s="18"/>
      <c r="S34" s="19" t="s">
        <v>593</v>
      </c>
      <c r="T34" s="11"/>
      <c r="U34" s="11"/>
      <c r="V34" s="11"/>
      <c r="W34" s="11"/>
      <c r="X34" s="11"/>
      <c r="Y34" s="11"/>
    </row>
    <row r="35">
      <c r="A35" s="2" t="s">
        <v>144</v>
      </c>
      <c r="B35" s="11"/>
      <c r="C35" s="11"/>
      <c r="D35" s="2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3"/>
      <c r="R35" s="13"/>
      <c r="S35" s="22"/>
      <c r="T35" s="11"/>
      <c r="U35" s="11"/>
      <c r="V35" s="11"/>
      <c r="W35" s="11"/>
      <c r="X35" s="11"/>
    </row>
    <row r="36">
      <c r="A36" s="11"/>
      <c r="B36" s="16" t="s">
        <v>595</v>
      </c>
      <c r="C36" s="12" t="s">
        <v>28</v>
      </c>
      <c r="D36" s="20">
        <f t="shared" ref="D36:D43" si="5">ROUND((F36*2.16)+(G36)+(H36*1.67)+(I36*2.13)+(J36*2.26)+(K36*2.48)+(L36*0.29)+(M36*64.27)+(N36*17.68)+(O36*18.08)+(P36*18.08), 2)</f>
        <v>108.09</v>
      </c>
      <c r="E36" s="12"/>
      <c r="F36" s="12"/>
      <c r="G36" s="12">
        <v>52.0</v>
      </c>
      <c r="H36" s="12">
        <v>23.0</v>
      </c>
      <c r="I36" s="12"/>
      <c r="J36" s="12"/>
      <c r="K36" s="12"/>
      <c r="L36" s="12"/>
      <c r="M36" s="12"/>
      <c r="N36" s="12">
        <v>1.0</v>
      </c>
      <c r="O36" s="12"/>
      <c r="P36" s="12"/>
      <c r="Q36" s="18" t="s">
        <v>555</v>
      </c>
      <c r="R36" s="23"/>
      <c r="S36" s="19" t="s">
        <v>597</v>
      </c>
      <c r="T36" s="12"/>
      <c r="U36" s="11"/>
      <c r="V36" s="11"/>
      <c r="W36" s="11"/>
      <c r="X36" s="11"/>
      <c r="Y36" s="11"/>
    </row>
    <row r="37">
      <c r="A37" s="11"/>
      <c r="B37" s="16" t="s">
        <v>598</v>
      </c>
      <c r="C37" s="12" t="s">
        <v>564</v>
      </c>
      <c r="D37" s="20">
        <f t="shared" si="5"/>
        <v>106.82</v>
      </c>
      <c r="E37" s="12">
        <v>15.0</v>
      </c>
      <c r="F37" s="12">
        <v>15.0</v>
      </c>
      <c r="G37" s="12">
        <v>36.0</v>
      </c>
      <c r="H37" s="12"/>
      <c r="I37" s="12"/>
      <c r="J37" s="12">
        <v>17.0</v>
      </c>
      <c r="K37" s="12"/>
      <c r="L37" s="12"/>
      <c r="M37" s="12"/>
      <c r="N37" s="12"/>
      <c r="O37" s="12"/>
      <c r="P37" s="12"/>
      <c r="Q37" s="18"/>
      <c r="R37" s="23"/>
      <c r="S37" s="19" t="s">
        <v>599</v>
      </c>
      <c r="T37" s="12"/>
      <c r="U37" s="11"/>
      <c r="V37" s="11"/>
      <c r="W37" s="11"/>
      <c r="X37" s="11"/>
      <c r="Y37" s="11"/>
    </row>
    <row r="38">
      <c r="A38" s="11"/>
      <c r="B38" s="12" t="s">
        <v>600</v>
      </c>
      <c r="C38" s="12" t="s">
        <v>96</v>
      </c>
      <c r="D38" s="20">
        <f t="shared" si="5"/>
        <v>103.38</v>
      </c>
      <c r="E38" s="12"/>
      <c r="F38" s="12">
        <v>25.0</v>
      </c>
      <c r="G38" s="12">
        <v>20.0</v>
      </c>
      <c r="H38" s="12"/>
      <c r="I38" s="12"/>
      <c r="J38" s="12">
        <v>13.0</v>
      </c>
      <c r="K38" s="12"/>
      <c r="L38" s="12"/>
      <c r="M38" s="12"/>
      <c r="N38" s="12"/>
      <c r="O38" s="12"/>
      <c r="P38" s="12"/>
      <c r="Q38" s="18"/>
      <c r="R38" s="23"/>
      <c r="S38" s="19" t="s">
        <v>601</v>
      </c>
      <c r="T38" s="11"/>
      <c r="U38" s="11"/>
      <c r="V38" s="11"/>
      <c r="W38" s="11"/>
      <c r="X38" s="11"/>
      <c r="Y38" s="11"/>
    </row>
    <row r="39">
      <c r="A39" s="11"/>
      <c r="B39" s="12" t="s">
        <v>604</v>
      </c>
      <c r="C39" s="12" t="s">
        <v>98</v>
      </c>
      <c r="D39" s="20">
        <f t="shared" si="5"/>
        <v>97.68</v>
      </c>
      <c r="E39" s="12">
        <v>22.0</v>
      </c>
      <c r="F39" s="12">
        <v>23.0</v>
      </c>
      <c r="G39" s="12">
        <v>48.0</v>
      </c>
      <c r="H39" s="12"/>
      <c r="I39" s="12"/>
      <c r="J39" s="12"/>
      <c r="K39" s="12"/>
      <c r="L39" s="12"/>
      <c r="M39" s="12"/>
      <c r="N39" s="12"/>
      <c r="O39" s="12"/>
      <c r="P39" s="12"/>
      <c r="Q39" s="18"/>
      <c r="R39" s="23"/>
      <c r="S39" s="19" t="s">
        <v>605</v>
      </c>
      <c r="T39" s="11"/>
      <c r="U39" s="11"/>
      <c r="V39" s="11"/>
      <c r="W39" s="11"/>
      <c r="X39" s="11"/>
      <c r="Y39" s="11"/>
    </row>
    <row r="40">
      <c r="A40" s="29"/>
      <c r="B40" s="16" t="s">
        <v>606</v>
      </c>
      <c r="C40" s="16" t="s">
        <v>88</v>
      </c>
      <c r="D40" s="20">
        <f t="shared" si="5"/>
        <v>96.22</v>
      </c>
      <c r="E40" s="12">
        <v>15.0</v>
      </c>
      <c r="F40" s="12"/>
      <c r="G40" s="12">
        <v>30.0</v>
      </c>
      <c r="H40" s="12">
        <v>18.0</v>
      </c>
      <c r="I40" s="12"/>
      <c r="J40" s="12">
        <v>16.0</v>
      </c>
      <c r="K40" s="12"/>
      <c r="L40" s="12"/>
      <c r="M40" s="12"/>
      <c r="N40" s="12"/>
      <c r="O40" s="12"/>
      <c r="P40" s="12"/>
      <c r="Q40" s="18"/>
      <c r="R40" s="18"/>
      <c r="S40" s="19" t="s">
        <v>607</v>
      </c>
      <c r="T40" s="11"/>
      <c r="U40" s="11"/>
      <c r="V40" s="11"/>
      <c r="W40" s="11"/>
      <c r="X40" s="11"/>
      <c r="Y40" s="29"/>
      <c r="Z40" s="29"/>
    </row>
    <row r="41">
      <c r="A41" s="11"/>
      <c r="B41" s="16" t="s">
        <v>608</v>
      </c>
      <c r="C41" s="12" t="s">
        <v>609</v>
      </c>
      <c r="D41" s="20">
        <f t="shared" si="5"/>
        <v>89.88</v>
      </c>
      <c r="E41" s="12">
        <v>19.0</v>
      </c>
      <c r="F41" s="12">
        <v>14.0</v>
      </c>
      <c r="G41" s="12">
        <v>28.0</v>
      </c>
      <c r="H41" s="12"/>
      <c r="I41" s="12"/>
      <c r="J41" s="12">
        <v>14.0</v>
      </c>
      <c r="K41" s="12"/>
      <c r="L41" s="12"/>
      <c r="M41" s="12"/>
      <c r="N41" s="12"/>
      <c r="O41" s="12"/>
      <c r="P41" s="12"/>
      <c r="Q41" s="18"/>
      <c r="R41" s="23"/>
      <c r="S41" s="19" t="s">
        <v>610</v>
      </c>
      <c r="T41" s="12"/>
      <c r="U41" s="11"/>
      <c r="V41" s="11"/>
      <c r="W41" s="11"/>
      <c r="X41" s="11"/>
      <c r="Y41" s="11"/>
    </row>
    <row r="42">
      <c r="A42" s="11"/>
      <c r="B42" s="12" t="s">
        <v>611</v>
      </c>
      <c r="C42" s="12" t="s">
        <v>612</v>
      </c>
      <c r="D42" s="20">
        <f t="shared" si="5"/>
        <v>88.26</v>
      </c>
      <c r="E42" s="12"/>
      <c r="F42" s="12">
        <v>12.0</v>
      </c>
      <c r="G42" s="12">
        <v>42.0</v>
      </c>
      <c r="H42" s="12"/>
      <c r="I42" s="12"/>
      <c r="J42" s="12">
        <v>9.0</v>
      </c>
      <c r="K42" s="12"/>
      <c r="L42" s="12"/>
      <c r="M42" s="12"/>
      <c r="N42" s="12"/>
      <c r="O42" s="12"/>
      <c r="P42" s="12"/>
      <c r="Q42" s="18"/>
      <c r="R42" s="23"/>
      <c r="S42" s="19" t="s">
        <v>613</v>
      </c>
      <c r="T42" s="11"/>
      <c r="U42" s="11"/>
      <c r="V42" s="11"/>
      <c r="W42" s="11"/>
      <c r="X42" s="11"/>
      <c r="Y42" s="11"/>
    </row>
    <row r="43">
      <c r="A43" s="11"/>
      <c r="B43" s="12" t="s">
        <v>614</v>
      </c>
      <c r="C43" s="12" t="s">
        <v>164</v>
      </c>
      <c r="D43" s="20">
        <f t="shared" si="5"/>
        <v>69.73</v>
      </c>
      <c r="E43" s="12">
        <v>27.0</v>
      </c>
      <c r="F43" s="12"/>
      <c r="G43" s="12">
        <v>38.0</v>
      </c>
      <c r="H43" s="12">
        <v>19.0</v>
      </c>
      <c r="I43" s="12"/>
      <c r="J43" s="12"/>
      <c r="K43" s="12"/>
      <c r="L43" s="12"/>
      <c r="M43" s="12"/>
      <c r="N43" s="12"/>
      <c r="O43" s="12"/>
      <c r="P43" s="12"/>
      <c r="Q43" s="18"/>
      <c r="R43" s="28" t="s">
        <v>615</v>
      </c>
      <c r="S43" s="19" t="s">
        <v>616</v>
      </c>
      <c r="T43" s="11"/>
      <c r="U43" s="11"/>
      <c r="V43" s="11"/>
      <c r="W43" s="11"/>
      <c r="X43" s="11"/>
      <c r="Y43" s="11"/>
    </row>
    <row r="44">
      <c r="A44" s="2" t="s">
        <v>167</v>
      </c>
      <c r="B44" s="11"/>
      <c r="C44" s="11"/>
      <c r="D44" s="20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3"/>
      <c r="R44" s="23"/>
      <c r="S44" s="22"/>
      <c r="T44" s="11"/>
      <c r="U44" s="11"/>
      <c r="V44" s="11"/>
      <c r="W44" s="11"/>
      <c r="X44" s="11"/>
    </row>
    <row r="45">
      <c r="A45" s="11"/>
      <c r="B45" s="12" t="s">
        <v>619</v>
      </c>
      <c r="C45" s="12" t="s">
        <v>620</v>
      </c>
      <c r="D45" s="20">
        <f t="shared" ref="D45:D48" si="6">ROUND((F45*2.16)+(G45)+(H45*1.67)+(I45*2.13)+(J45*2.26)+(K45*2.48)+(L45*0.29)+(M45*64.27)+(N45*17.68)+(O45*18.08)+(P45*18.08), 2)</f>
        <v>217.2</v>
      </c>
      <c r="E45" s="12">
        <v>39.0</v>
      </c>
      <c r="F45" s="12">
        <v>38.0</v>
      </c>
      <c r="G45" s="12">
        <v>108.0</v>
      </c>
      <c r="H45" s="12"/>
      <c r="I45" s="12"/>
      <c r="J45" s="12">
        <v>12.0</v>
      </c>
      <c r="K45" s="12"/>
      <c r="L45" s="12"/>
      <c r="M45" s="12"/>
      <c r="N45" s="12"/>
      <c r="O45" s="12"/>
      <c r="P45" s="12"/>
      <c r="Q45" s="18"/>
      <c r="R45" s="28" t="s">
        <v>621</v>
      </c>
      <c r="S45" s="19" t="s">
        <v>622</v>
      </c>
      <c r="T45" s="11"/>
      <c r="U45" s="11"/>
      <c r="V45" s="11"/>
      <c r="W45" s="11"/>
      <c r="X45" s="11"/>
    </row>
    <row r="46">
      <c r="A46" s="11"/>
      <c r="B46" s="30" t="s">
        <v>624</v>
      </c>
      <c r="C46" s="12" t="s">
        <v>625</v>
      </c>
      <c r="D46" s="20">
        <f t="shared" si="6"/>
        <v>179.02</v>
      </c>
      <c r="E46" s="12">
        <v>18.0</v>
      </c>
      <c r="F46" s="12">
        <v>27.0</v>
      </c>
      <c r="G46" s="12">
        <v>42.0</v>
      </c>
      <c r="H46" s="12"/>
      <c r="I46" s="12"/>
      <c r="J46" s="12">
        <v>11.0</v>
      </c>
      <c r="K46" s="12"/>
      <c r="L46" s="12"/>
      <c r="M46" s="12"/>
      <c r="N46" s="12">
        <v>1.0</v>
      </c>
      <c r="O46" s="12">
        <v>1.0</v>
      </c>
      <c r="P46" s="12">
        <v>1.0</v>
      </c>
      <c r="Q46" s="18" t="s">
        <v>626</v>
      </c>
      <c r="R46" s="18"/>
      <c r="S46" s="19" t="s">
        <v>627</v>
      </c>
      <c r="T46" s="11"/>
      <c r="U46" s="11"/>
      <c r="V46" s="11"/>
      <c r="W46" s="11"/>
      <c r="X46" s="11"/>
    </row>
    <row r="47" ht="16.5" customHeight="1">
      <c r="A47" s="21"/>
      <c r="B47" s="30" t="s">
        <v>629</v>
      </c>
      <c r="C47" s="12" t="s">
        <v>630</v>
      </c>
      <c r="D47" s="20">
        <f t="shared" si="6"/>
        <v>175.38</v>
      </c>
      <c r="E47" s="12">
        <v>26.0</v>
      </c>
      <c r="F47" s="12">
        <v>31.0</v>
      </c>
      <c r="G47" s="12">
        <v>70.0</v>
      </c>
      <c r="H47" s="12"/>
      <c r="I47" s="12"/>
      <c r="J47" s="12">
        <v>17.0</v>
      </c>
      <c r="K47" s="12"/>
      <c r="L47" s="12"/>
      <c r="M47" s="12"/>
      <c r="N47" s="12"/>
      <c r="O47" s="12"/>
      <c r="P47" s="12"/>
      <c r="Q47" s="18"/>
      <c r="R47" s="18"/>
      <c r="S47" s="19" t="s">
        <v>631</v>
      </c>
      <c r="T47" s="11"/>
      <c r="U47" s="11"/>
      <c r="V47" s="11"/>
      <c r="W47" s="11"/>
      <c r="X47" s="11"/>
    </row>
    <row r="48">
      <c r="A48" s="21" t="s">
        <v>43</v>
      </c>
      <c r="B48" s="30" t="s">
        <v>632</v>
      </c>
      <c r="C48" s="12" t="s">
        <v>45</v>
      </c>
      <c r="D48" s="20">
        <f t="shared" si="6"/>
        <v>174.76</v>
      </c>
      <c r="E48" s="12">
        <v>50.0</v>
      </c>
      <c r="F48" s="12">
        <v>33.0</v>
      </c>
      <c r="G48" s="12">
        <v>30.0</v>
      </c>
      <c r="H48" s="12">
        <v>12.0</v>
      </c>
      <c r="I48" s="12"/>
      <c r="J48" s="12"/>
      <c r="K48" s="12"/>
      <c r="L48" s="12"/>
      <c r="M48" s="12"/>
      <c r="N48" s="12">
        <v>2.0</v>
      </c>
      <c r="O48" s="12">
        <v>1.0</v>
      </c>
      <c r="P48" s="12"/>
      <c r="Q48" s="18" t="s">
        <v>635</v>
      </c>
      <c r="R48" s="18" t="s">
        <v>509</v>
      </c>
      <c r="S48" s="19" t="s">
        <v>636</v>
      </c>
      <c r="T48" s="11"/>
      <c r="U48" s="11"/>
      <c r="V48" s="11"/>
      <c r="W48" s="11"/>
      <c r="X48" s="11"/>
    </row>
    <row r="49">
      <c r="A49" s="21" t="s">
        <v>46</v>
      </c>
      <c r="B49" s="30" t="s">
        <v>637</v>
      </c>
      <c r="C49" s="12" t="s">
        <v>442</v>
      </c>
      <c r="D49" s="17" t="s">
        <v>639</v>
      </c>
      <c r="E49" s="12">
        <v>36.0</v>
      </c>
      <c r="F49" s="12">
        <v>28.0</v>
      </c>
      <c r="G49" s="12">
        <v>56.0</v>
      </c>
      <c r="H49" s="12"/>
      <c r="I49" s="12"/>
      <c r="J49" s="12"/>
      <c r="K49" s="12"/>
      <c r="L49" s="12"/>
      <c r="M49" s="12"/>
      <c r="N49" s="12"/>
      <c r="O49" s="12">
        <v>3.0</v>
      </c>
      <c r="P49" s="12"/>
      <c r="Q49" s="18" t="s">
        <v>498</v>
      </c>
      <c r="R49" s="18" t="s">
        <v>67</v>
      </c>
      <c r="S49" s="19" t="s">
        <v>640</v>
      </c>
      <c r="T49" s="11"/>
      <c r="U49" s="11"/>
      <c r="V49" s="11"/>
      <c r="W49" s="11"/>
      <c r="X49" s="11"/>
    </row>
    <row r="50">
      <c r="A50" s="21"/>
      <c r="B50" s="30" t="s">
        <v>642</v>
      </c>
      <c r="C50" s="12" t="s">
        <v>179</v>
      </c>
      <c r="D50" s="20">
        <f t="shared" ref="D50:D52" si="7">ROUND((F50*2.16)+(G50)+(H50*1.67)+(I50*2.13)+(J50*2.26)+(K50*2.48)+(L50*0.29)+(M50*64.27)+(N50*17.68)+(O50*18.08)+(P50*18.08), 2)</f>
        <v>166.22</v>
      </c>
      <c r="E50" s="12"/>
      <c r="F50" s="12">
        <v>24.0</v>
      </c>
      <c r="G50" s="12">
        <v>18.0</v>
      </c>
      <c r="H50" s="12"/>
      <c r="I50" s="12"/>
      <c r="J50" s="12">
        <v>19.0</v>
      </c>
      <c r="K50" s="12"/>
      <c r="L50" s="12"/>
      <c r="M50" s="12"/>
      <c r="N50" s="12">
        <v>2.0</v>
      </c>
      <c r="O50" s="12">
        <v>1.0</v>
      </c>
      <c r="P50" s="12"/>
      <c r="Q50" s="18" t="s">
        <v>523</v>
      </c>
      <c r="R50" s="18" t="s">
        <v>643</v>
      </c>
      <c r="S50" s="19" t="s">
        <v>644</v>
      </c>
      <c r="T50" s="11"/>
      <c r="U50" s="11"/>
      <c r="V50" s="11"/>
      <c r="W50" s="11"/>
      <c r="X50" s="11"/>
    </row>
    <row r="51">
      <c r="A51" s="21" t="s">
        <v>46</v>
      </c>
      <c r="B51" s="30" t="s">
        <v>649</v>
      </c>
      <c r="C51" s="12" t="s">
        <v>650</v>
      </c>
      <c r="D51" s="20">
        <f t="shared" si="7"/>
        <v>167.92</v>
      </c>
      <c r="E51" s="12">
        <v>21.0</v>
      </c>
      <c r="F51" s="12">
        <v>28.0</v>
      </c>
      <c r="G51" s="12">
        <v>54.0</v>
      </c>
      <c r="H51" s="12"/>
      <c r="I51" s="12"/>
      <c r="J51" s="12"/>
      <c r="K51" s="12"/>
      <c r="L51" s="12"/>
      <c r="M51" s="12"/>
      <c r="N51" s="12">
        <v>2.0</v>
      </c>
      <c r="O51" s="12"/>
      <c r="P51" s="12">
        <v>1.0</v>
      </c>
      <c r="Q51" s="18" t="s">
        <v>626</v>
      </c>
      <c r="R51" s="18" t="s">
        <v>76</v>
      </c>
      <c r="S51" s="19" t="s">
        <v>651</v>
      </c>
      <c r="T51" s="11"/>
      <c r="U51" s="11"/>
      <c r="V51" s="11"/>
      <c r="W51" s="11"/>
      <c r="X51" s="11"/>
    </row>
    <row r="52">
      <c r="A52" s="21"/>
      <c r="B52" s="12" t="s">
        <v>652</v>
      </c>
      <c r="C52" s="12" t="s">
        <v>414</v>
      </c>
      <c r="D52" s="20">
        <f t="shared" si="7"/>
        <v>160.48</v>
      </c>
      <c r="E52" s="12">
        <v>24.0</v>
      </c>
      <c r="F52" s="12">
        <v>29.0</v>
      </c>
      <c r="G52" s="12">
        <v>44.0</v>
      </c>
      <c r="H52" s="12"/>
      <c r="I52" s="12"/>
      <c r="J52" s="12"/>
      <c r="K52" s="12"/>
      <c r="L52" s="12"/>
      <c r="M52" s="12"/>
      <c r="N52" s="12">
        <v>1.0</v>
      </c>
      <c r="O52" s="12"/>
      <c r="P52" s="12">
        <v>2.0</v>
      </c>
      <c r="Q52" s="18" t="s">
        <v>498</v>
      </c>
      <c r="R52" s="18"/>
      <c r="S52" s="19" t="s">
        <v>653</v>
      </c>
      <c r="T52" s="11"/>
      <c r="U52" s="11"/>
      <c r="V52" s="11"/>
      <c r="W52" s="11"/>
      <c r="X52" s="11"/>
    </row>
    <row r="53">
      <c r="A53" s="2" t="s">
        <v>214</v>
      </c>
      <c r="B53" s="11"/>
      <c r="C53" s="11"/>
      <c r="D53" s="20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3"/>
      <c r="R53" s="13"/>
      <c r="S53" s="22"/>
      <c r="T53" s="11"/>
      <c r="U53" s="11"/>
      <c r="V53" s="11"/>
      <c r="W53" s="11"/>
      <c r="X53" s="11"/>
    </row>
    <row r="54">
      <c r="A54" s="11"/>
      <c r="B54" s="12" t="s">
        <v>654</v>
      </c>
      <c r="C54" s="12" t="s">
        <v>335</v>
      </c>
      <c r="D54" s="20">
        <f>ROUND((F54*2.16)+(G54)+(H54*1.67)+(I54*2.13)+(J54*2.26)+(K54*2.48)+(L54*0.29)+(M54*64.27)+(N54*17.68)+(O54*18.08)+(P54*18.08), 2)</f>
        <v>97.84</v>
      </c>
      <c r="E54" s="12">
        <v>22.0</v>
      </c>
      <c r="F54" s="12">
        <v>24.0</v>
      </c>
      <c r="G54" s="12">
        <v>46.0</v>
      </c>
      <c r="H54" s="12"/>
      <c r="I54" s="12"/>
      <c r="J54" s="12"/>
      <c r="K54" s="12"/>
      <c r="L54" s="12"/>
      <c r="M54" s="12"/>
      <c r="N54" s="12"/>
      <c r="O54" s="12"/>
      <c r="P54" s="12"/>
      <c r="Q54" s="18"/>
      <c r="R54" s="23"/>
      <c r="S54" s="19" t="s">
        <v>655</v>
      </c>
      <c r="T54" s="12"/>
      <c r="U54" s="11"/>
      <c r="V54" s="11"/>
      <c r="W54" s="11"/>
      <c r="X54" s="11"/>
      <c r="Y54" s="11"/>
    </row>
    <row r="55">
      <c r="B55" s="12" t="s">
        <v>656</v>
      </c>
      <c r="C55" s="12" t="s">
        <v>620</v>
      </c>
      <c r="D55" s="17" t="s">
        <v>657</v>
      </c>
      <c r="E55" s="12">
        <v>21.0</v>
      </c>
      <c r="F55" s="12">
        <v>15.0</v>
      </c>
      <c r="G55" s="12">
        <v>64.0</v>
      </c>
      <c r="H55" s="12"/>
      <c r="I55" s="12"/>
      <c r="J55" s="12"/>
      <c r="K55" s="12"/>
      <c r="L55" s="12"/>
      <c r="M55" s="12"/>
      <c r="N55" s="12"/>
      <c r="O55" s="12"/>
      <c r="P55" s="12"/>
      <c r="Q55" s="18"/>
      <c r="R55" s="28" t="s">
        <v>621</v>
      </c>
      <c r="S55" s="19" t="s">
        <v>659</v>
      </c>
      <c r="T55" s="12"/>
      <c r="U55" s="11"/>
      <c r="V55" s="11"/>
      <c r="W55" s="11"/>
      <c r="X55" s="11"/>
      <c r="Y55" s="11"/>
    </row>
    <row r="56">
      <c r="A56" s="11"/>
      <c r="B56" s="12" t="s">
        <v>660</v>
      </c>
      <c r="C56" s="12" t="s">
        <v>661</v>
      </c>
      <c r="D56" s="20">
        <f t="shared" ref="D56:D59" si="8">ROUND((F56*2.16)+(G56)+(H56*1.67)+(I56*2.13)+(J56*2.26)+(K56*2.48)+(L56*0.29)+(M56*64.27)+(N56*17.68)+(O56*18.08)+(P56*18.08), 2)</f>
        <v>90.46</v>
      </c>
      <c r="E56" s="12">
        <v>15.0</v>
      </c>
      <c r="F56" s="12">
        <v>18.0</v>
      </c>
      <c r="G56" s="12"/>
      <c r="H56" s="12"/>
      <c r="I56" s="12"/>
      <c r="J56" s="12">
        <v>15.0</v>
      </c>
      <c r="K56" s="12"/>
      <c r="L56" s="12"/>
      <c r="M56" s="12"/>
      <c r="N56" s="12">
        <v>1.0</v>
      </c>
      <c r="O56" s="12"/>
      <c r="P56" s="12"/>
      <c r="Q56" s="18" t="s">
        <v>664</v>
      </c>
      <c r="R56" s="28"/>
      <c r="S56" s="19" t="s">
        <v>665</v>
      </c>
      <c r="T56" s="12"/>
      <c r="U56" s="11"/>
      <c r="V56" s="11"/>
      <c r="W56" s="11"/>
      <c r="X56" s="11"/>
      <c r="Y56" s="11"/>
    </row>
    <row r="57">
      <c r="A57" s="11"/>
      <c r="B57" s="12" t="s">
        <v>666</v>
      </c>
      <c r="C57" s="12" t="s">
        <v>667</v>
      </c>
      <c r="D57" s="20">
        <f t="shared" si="8"/>
        <v>86.81</v>
      </c>
      <c r="E57" s="12">
        <v>25.0</v>
      </c>
      <c r="F57" s="12">
        <v>19.0</v>
      </c>
      <c r="G57" s="12">
        <v>16.0</v>
      </c>
      <c r="H57" s="12">
        <v>7.0</v>
      </c>
      <c r="I57" s="12"/>
      <c r="J57" s="12"/>
      <c r="K57" s="12"/>
      <c r="L57" s="12"/>
      <c r="M57" s="12"/>
      <c r="N57" s="12"/>
      <c r="O57" s="12">
        <v>1.0</v>
      </c>
      <c r="P57" s="12"/>
      <c r="Q57" s="18" t="s">
        <v>668</v>
      </c>
      <c r="R57" s="28" t="s">
        <v>669</v>
      </c>
      <c r="S57" s="19" t="s">
        <v>670</v>
      </c>
      <c r="T57" s="12"/>
      <c r="U57" s="11"/>
      <c r="V57" s="11"/>
      <c r="W57" s="11"/>
      <c r="X57" s="11"/>
      <c r="Y57" s="11"/>
    </row>
    <row r="58">
      <c r="A58" s="11"/>
      <c r="B58" s="12" t="s">
        <v>671</v>
      </c>
      <c r="C58" s="12" t="s">
        <v>612</v>
      </c>
      <c r="D58" s="20">
        <f t="shared" si="8"/>
        <v>88.26</v>
      </c>
      <c r="E58" s="12"/>
      <c r="F58" s="12">
        <v>12.0</v>
      </c>
      <c r="G58" s="12">
        <v>42.0</v>
      </c>
      <c r="H58" s="12"/>
      <c r="I58" s="12"/>
      <c r="J58" s="12">
        <v>9.0</v>
      </c>
      <c r="K58" s="12"/>
      <c r="L58" s="12"/>
      <c r="M58" s="12"/>
      <c r="N58" s="12"/>
      <c r="O58" s="12"/>
      <c r="P58" s="12"/>
      <c r="Q58" s="18"/>
      <c r="R58" s="23"/>
      <c r="S58" s="19" t="s">
        <v>672</v>
      </c>
      <c r="T58" s="12"/>
      <c r="U58" s="11"/>
      <c r="V58" s="11"/>
      <c r="W58" s="11"/>
      <c r="X58" s="11"/>
      <c r="Y58" s="11"/>
    </row>
    <row r="59">
      <c r="A59" s="11"/>
      <c r="B59" s="12" t="s">
        <v>673</v>
      </c>
      <c r="C59" s="12" t="s">
        <v>321</v>
      </c>
      <c r="D59" s="20">
        <f t="shared" si="8"/>
        <v>83.2</v>
      </c>
      <c r="E59" s="12">
        <v>18.0</v>
      </c>
      <c r="F59" s="12">
        <v>20.0</v>
      </c>
      <c r="G59" s="12">
        <v>40.0</v>
      </c>
      <c r="H59" s="12"/>
      <c r="I59" s="12"/>
      <c r="J59" s="12"/>
      <c r="K59" s="12"/>
      <c r="L59" s="12"/>
      <c r="M59" s="12"/>
      <c r="N59" s="12"/>
      <c r="O59" s="12"/>
      <c r="P59" s="12"/>
      <c r="Q59" s="18"/>
      <c r="R59" s="23"/>
      <c r="S59" s="31" t="s">
        <v>676</v>
      </c>
      <c r="T59" s="12"/>
      <c r="U59" s="11"/>
      <c r="V59" s="11"/>
      <c r="W59" s="11"/>
      <c r="X59" s="11"/>
      <c r="Y59" s="11"/>
    </row>
    <row r="60">
      <c r="A60" s="2" t="s">
        <v>232</v>
      </c>
      <c r="B60" s="11"/>
      <c r="C60" s="11"/>
      <c r="D60" s="20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3"/>
      <c r="R60" s="13"/>
      <c r="S60" s="22"/>
      <c r="T60" s="11"/>
      <c r="U60" s="11"/>
      <c r="V60" s="11"/>
      <c r="W60" s="11"/>
      <c r="X60" s="11"/>
    </row>
    <row r="61">
      <c r="B61" s="12" t="s">
        <v>677</v>
      </c>
      <c r="C61" s="12" t="s">
        <v>512</v>
      </c>
      <c r="D61" s="20">
        <f t="shared" ref="D61:D65" si="9">ROUND((F61*2.16)+(G61)+(H61*1.67)+(I61*2.13)+(J61*2.26)+(K61*2.48)+(L61*0.29)+(M61*64.27)+(N61*17.68)+(O61*18.08)+(P61*18.08), 2)</f>
        <v>150.26</v>
      </c>
      <c r="E61" s="12"/>
      <c r="F61" s="12"/>
      <c r="G61" s="12">
        <v>36.0</v>
      </c>
      <c r="H61" s="12">
        <v>24.0</v>
      </c>
      <c r="I61" s="12"/>
      <c r="J61" s="12">
        <v>17.0</v>
      </c>
      <c r="K61" s="12"/>
      <c r="L61" s="12"/>
      <c r="M61" s="12"/>
      <c r="N61" s="12">
        <v>1.0</v>
      </c>
      <c r="O61" s="12">
        <v>1.0</v>
      </c>
      <c r="P61" s="12"/>
      <c r="Q61" s="18" t="s">
        <v>523</v>
      </c>
      <c r="R61" s="18" t="s">
        <v>76</v>
      </c>
      <c r="S61" s="19" t="s">
        <v>682</v>
      </c>
      <c r="T61" s="11"/>
      <c r="U61" s="11"/>
      <c r="V61" s="11"/>
      <c r="W61" s="11"/>
      <c r="X61" s="11"/>
    </row>
    <row r="62">
      <c r="A62" s="21" t="s">
        <v>46</v>
      </c>
      <c r="B62" s="12" t="s">
        <v>683</v>
      </c>
      <c r="C62" s="12" t="s">
        <v>64</v>
      </c>
      <c r="D62" s="20">
        <f t="shared" si="9"/>
        <v>142.42</v>
      </c>
      <c r="E62" s="12">
        <v>24.0</v>
      </c>
      <c r="F62" s="12">
        <v>25.0</v>
      </c>
      <c r="G62" s="12">
        <v>50.0</v>
      </c>
      <c r="H62" s="12"/>
      <c r="I62" s="12"/>
      <c r="J62" s="12">
        <v>17.0</v>
      </c>
      <c r="K62" s="12"/>
      <c r="L62" s="12"/>
      <c r="M62" s="12"/>
      <c r="N62" s="12"/>
      <c r="O62" s="12"/>
      <c r="P62" s="12"/>
      <c r="Q62" s="18"/>
      <c r="R62" s="18" t="s">
        <v>76</v>
      </c>
      <c r="S62" s="19" t="s">
        <v>684</v>
      </c>
      <c r="T62" s="11"/>
      <c r="U62" s="11"/>
      <c r="V62" s="11"/>
      <c r="W62" s="11"/>
      <c r="X62" s="11"/>
    </row>
    <row r="63">
      <c r="A63" s="21"/>
      <c r="B63" s="12" t="s">
        <v>685</v>
      </c>
      <c r="C63" s="12" t="s">
        <v>512</v>
      </c>
      <c r="D63" s="20">
        <f t="shared" si="9"/>
        <v>136.95</v>
      </c>
      <c r="E63" s="12">
        <v>33.0</v>
      </c>
      <c r="F63" s="12"/>
      <c r="G63" s="12">
        <v>50.0</v>
      </c>
      <c r="H63" s="12">
        <v>25.0</v>
      </c>
      <c r="I63" s="12"/>
      <c r="J63" s="12">
        <v>20.0</v>
      </c>
      <c r="K63" s="12"/>
      <c r="L63" s="12"/>
      <c r="M63" s="12"/>
      <c r="N63" s="12"/>
      <c r="O63" s="12"/>
      <c r="P63" s="12"/>
      <c r="Q63" s="18"/>
      <c r="R63" s="18"/>
      <c r="S63" s="19" t="s">
        <v>686</v>
      </c>
      <c r="T63" s="11"/>
      <c r="U63" s="11"/>
      <c r="V63" s="11"/>
      <c r="W63" s="11"/>
      <c r="X63" s="11"/>
    </row>
    <row r="64">
      <c r="A64" s="20"/>
      <c r="B64" s="12" t="s">
        <v>687</v>
      </c>
      <c r="C64" s="12" t="s">
        <v>688</v>
      </c>
      <c r="D64" s="20">
        <f t="shared" si="9"/>
        <v>132.08</v>
      </c>
      <c r="E64" s="12">
        <v>20.0</v>
      </c>
      <c r="F64" s="12">
        <v>27.0</v>
      </c>
      <c r="G64" s="12">
        <v>38.0</v>
      </c>
      <c r="H64" s="12"/>
      <c r="I64" s="12"/>
      <c r="J64" s="12"/>
      <c r="K64" s="12"/>
      <c r="L64" s="12"/>
      <c r="M64" s="12"/>
      <c r="N64" s="12">
        <v>1.0</v>
      </c>
      <c r="O64" s="12"/>
      <c r="P64" s="12">
        <v>1.0</v>
      </c>
      <c r="Q64" s="18" t="s">
        <v>121</v>
      </c>
      <c r="R64" s="18"/>
      <c r="S64" s="19" t="s">
        <v>689</v>
      </c>
      <c r="T64" s="12"/>
      <c r="U64" s="11"/>
      <c r="V64" s="11"/>
      <c r="W64" s="11"/>
      <c r="X64" s="11"/>
      <c r="Y64" s="11"/>
    </row>
    <row r="65">
      <c r="B65" s="12" t="s">
        <v>690</v>
      </c>
      <c r="C65" s="12" t="s">
        <v>318</v>
      </c>
      <c r="D65" s="20">
        <f t="shared" si="9"/>
        <v>126.01</v>
      </c>
      <c r="E65" s="12">
        <v>16.0</v>
      </c>
      <c r="F65" s="12"/>
      <c r="G65" s="12">
        <v>48.0</v>
      </c>
      <c r="H65" s="12">
        <v>21.0</v>
      </c>
      <c r="I65" s="12"/>
      <c r="J65" s="12">
        <v>19.0</v>
      </c>
      <c r="K65" s="12"/>
      <c r="L65" s="12"/>
      <c r="M65" s="12"/>
      <c r="N65" s="12"/>
      <c r="O65" s="12"/>
      <c r="P65" s="12"/>
      <c r="Q65" s="18"/>
      <c r="R65" s="18"/>
      <c r="S65" s="19" t="s">
        <v>691</v>
      </c>
      <c r="T65" s="11"/>
      <c r="U65" s="11"/>
      <c r="V65" s="11"/>
      <c r="W65" s="11"/>
      <c r="X65" s="11"/>
    </row>
    <row r="66">
      <c r="A66" s="20" t="s">
        <v>46</v>
      </c>
      <c r="B66" s="12" t="s">
        <v>692</v>
      </c>
      <c r="C66" s="12" t="s">
        <v>410</v>
      </c>
      <c r="D66" s="17" t="s">
        <v>693</v>
      </c>
      <c r="E66" s="12">
        <v>33.0</v>
      </c>
      <c r="F66" s="12">
        <v>32.0</v>
      </c>
      <c r="G66" s="12">
        <v>16.0</v>
      </c>
      <c r="H66" s="12"/>
      <c r="I66" s="12"/>
      <c r="J66" s="12"/>
      <c r="K66" s="12"/>
      <c r="L66" s="12"/>
      <c r="M66" s="12"/>
      <c r="N66" s="12">
        <v>1.0</v>
      </c>
      <c r="O66" s="12">
        <v>1.0</v>
      </c>
      <c r="P66" s="12"/>
      <c r="Q66" s="18" t="s">
        <v>586</v>
      </c>
      <c r="R66" s="18" t="s">
        <v>67</v>
      </c>
      <c r="S66" s="19" t="s">
        <v>694</v>
      </c>
      <c r="T66" s="11"/>
      <c r="U66" s="11"/>
      <c r="V66" s="11"/>
      <c r="W66" s="11"/>
      <c r="X66" s="11"/>
    </row>
    <row r="67">
      <c r="A67" s="20"/>
      <c r="B67" s="12" t="s">
        <v>696</v>
      </c>
      <c r="C67" s="12" t="s">
        <v>697</v>
      </c>
      <c r="D67" s="20">
        <f t="shared" ref="D67:D68" si="10">ROUND((F67*2.16)+(G67)+(H67*1.67)+(I67*2.13)+(J67*2.26)+(K67*2.48)+(L67*0.29)+(M67*64.27)+(N67*17.68)+(O67*18.08)+(P67*18.08), 2)</f>
        <v>112.64</v>
      </c>
      <c r="E67" s="12">
        <v>12.0</v>
      </c>
      <c r="F67" s="12">
        <v>16.0</v>
      </c>
      <c r="G67" s="12">
        <v>60.0</v>
      </c>
      <c r="H67" s="12"/>
      <c r="I67" s="12"/>
      <c r="J67" s="12">
        <v>8.0</v>
      </c>
      <c r="K67" s="12"/>
      <c r="L67" s="12"/>
      <c r="M67" s="12"/>
      <c r="N67" s="12"/>
      <c r="O67" s="12"/>
      <c r="P67" s="12"/>
      <c r="Q67" s="18"/>
      <c r="R67" s="18"/>
      <c r="S67" s="19" t="s">
        <v>699</v>
      </c>
      <c r="T67" s="11"/>
      <c r="U67" s="11"/>
      <c r="V67" s="11"/>
      <c r="W67" s="11"/>
      <c r="X67" s="11"/>
    </row>
    <row r="68">
      <c r="A68" s="21" t="s">
        <v>43</v>
      </c>
      <c r="B68" s="12" t="s">
        <v>700</v>
      </c>
      <c r="C68" s="12" t="s">
        <v>45</v>
      </c>
      <c r="D68" s="20">
        <f t="shared" si="10"/>
        <v>111.7</v>
      </c>
      <c r="E68" s="12">
        <v>39.0</v>
      </c>
      <c r="F68" s="12">
        <v>27.0</v>
      </c>
      <c r="G68" s="12">
        <v>30.0</v>
      </c>
      <c r="H68" s="12">
        <v>14.0</v>
      </c>
      <c r="I68" s="12"/>
      <c r="J68" s="12"/>
      <c r="K68" s="12"/>
      <c r="L68" s="12"/>
      <c r="M68" s="12"/>
      <c r="N68" s="12"/>
      <c r="O68" s="12"/>
      <c r="P68" s="12"/>
      <c r="Q68" s="18"/>
      <c r="R68" s="18" t="s">
        <v>701</v>
      </c>
      <c r="S68" s="19" t="s">
        <v>702</v>
      </c>
      <c r="T68" s="11"/>
      <c r="U68" s="11"/>
      <c r="V68" s="11"/>
      <c r="W68" s="11"/>
      <c r="X68" s="11"/>
    </row>
    <row r="69">
      <c r="A69" s="2" t="s">
        <v>261</v>
      </c>
      <c r="B69" s="11"/>
      <c r="C69" s="11"/>
      <c r="D69" s="20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3"/>
      <c r="R69" s="13"/>
      <c r="S69" s="32"/>
      <c r="T69" s="11"/>
      <c r="U69" s="11"/>
      <c r="V69" s="11"/>
      <c r="W69" s="11"/>
      <c r="X69" s="11"/>
    </row>
    <row r="70">
      <c r="A70" s="11"/>
      <c r="B70" s="12" t="s">
        <v>703</v>
      </c>
      <c r="C70" s="12" t="s">
        <v>299</v>
      </c>
      <c r="D70" s="20">
        <f t="shared" ref="D70:D74" si="11">ROUND((F70*2.16)+(G70)+(H70*1.67)+(I70*2.13)+(J70*2.26)+(K70*2.48)+(L70*0.29)+(M70*64.27)+(N70*17.68)+(O70*18.08)+(P70*18.08), 2)</f>
        <v>161.68</v>
      </c>
      <c r="E70" s="12">
        <v>28.0</v>
      </c>
      <c r="F70" s="12">
        <v>28.0</v>
      </c>
      <c r="G70" s="12">
        <v>56.0</v>
      </c>
      <c r="H70" s="12"/>
      <c r="I70" s="12"/>
      <c r="J70" s="12">
        <v>20.0</v>
      </c>
      <c r="K70" s="12"/>
      <c r="L70" s="12"/>
      <c r="M70" s="12"/>
      <c r="N70" s="12"/>
      <c r="O70" s="12"/>
      <c r="P70" s="12"/>
      <c r="Q70" s="18"/>
      <c r="R70" s="18"/>
      <c r="S70" s="19" t="s">
        <v>705</v>
      </c>
      <c r="T70" s="11"/>
      <c r="U70" s="11"/>
      <c r="V70" s="11"/>
      <c r="W70" s="11"/>
      <c r="X70" s="11"/>
    </row>
    <row r="71">
      <c r="A71" s="11"/>
      <c r="B71" s="12" t="s">
        <v>706</v>
      </c>
      <c r="C71" s="12" t="s">
        <v>707</v>
      </c>
      <c r="D71" s="20">
        <f t="shared" si="11"/>
        <v>142.88</v>
      </c>
      <c r="E71" s="12">
        <v>21.0</v>
      </c>
      <c r="F71" s="12">
        <v>23.0</v>
      </c>
      <c r="G71" s="12">
        <v>48.0</v>
      </c>
      <c r="H71" s="12"/>
      <c r="I71" s="12"/>
      <c r="J71" s="12">
        <v>20.0</v>
      </c>
      <c r="K71" s="12"/>
      <c r="L71" s="12"/>
      <c r="M71" s="12"/>
      <c r="N71" s="12"/>
      <c r="O71" s="12"/>
      <c r="P71" s="12"/>
      <c r="Q71" s="18"/>
      <c r="R71" s="18"/>
      <c r="S71" s="19" t="s">
        <v>708</v>
      </c>
      <c r="T71" s="11"/>
      <c r="U71" s="11"/>
      <c r="V71" s="11"/>
      <c r="W71" s="11"/>
      <c r="X71" s="11"/>
    </row>
    <row r="72">
      <c r="A72" s="11"/>
      <c r="B72" s="12" t="s">
        <v>709</v>
      </c>
      <c r="C72" s="12" t="s">
        <v>335</v>
      </c>
      <c r="D72" s="20">
        <f t="shared" si="11"/>
        <v>132.42</v>
      </c>
      <c r="E72" s="12">
        <v>24.0</v>
      </c>
      <c r="F72" s="12">
        <v>25.0</v>
      </c>
      <c r="G72" s="12">
        <v>40.0</v>
      </c>
      <c r="H72" s="12"/>
      <c r="I72" s="12"/>
      <c r="J72" s="12">
        <v>17.0</v>
      </c>
      <c r="K72" s="12"/>
      <c r="L72" s="12"/>
      <c r="M72" s="12"/>
      <c r="N72" s="12"/>
      <c r="O72" s="12"/>
      <c r="P72" s="12"/>
      <c r="Q72" s="18"/>
      <c r="R72" s="18"/>
      <c r="S72" s="19" t="s">
        <v>710</v>
      </c>
      <c r="T72" s="11"/>
      <c r="U72" s="11"/>
      <c r="V72" s="11"/>
      <c r="W72" s="11"/>
      <c r="X72" s="11"/>
    </row>
    <row r="73">
      <c r="A73" s="11"/>
      <c r="B73" s="12" t="s">
        <v>711</v>
      </c>
      <c r="C73" s="12" t="s">
        <v>712</v>
      </c>
      <c r="D73" s="20">
        <f t="shared" si="11"/>
        <v>131.9</v>
      </c>
      <c r="E73" s="12"/>
      <c r="F73" s="12">
        <v>25.0</v>
      </c>
      <c r="G73" s="12">
        <v>44.0</v>
      </c>
      <c r="H73" s="12"/>
      <c r="I73" s="12"/>
      <c r="J73" s="12">
        <v>15.0</v>
      </c>
      <c r="K73" s="12"/>
      <c r="L73" s="12"/>
      <c r="M73" s="12"/>
      <c r="N73" s="12"/>
      <c r="O73" s="12"/>
      <c r="P73" s="12"/>
      <c r="Q73" s="18"/>
      <c r="R73" s="18" t="s">
        <v>713</v>
      </c>
      <c r="S73" s="19" t="s">
        <v>714</v>
      </c>
      <c r="T73" s="11"/>
      <c r="U73" s="11"/>
      <c r="V73" s="11"/>
      <c r="W73" s="11"/>
      <c r="X73" s="11"/>
    </row>
    <row r="74">
      <c r="A74" s="11"/>
      <c r="B74" s="12" t="s">
        <v>715</v>
      </c>
      <c r="C74" s="12" t="s">
        <v>93</v>
      </c>
      <c r="D74" s="20">
        <f t="shared" si="11"/>
        <v>131.12</v>
      </c>
      <c r="E74" s="12">
        <v>16.0</v>
      </c>
      <c r="F74" s="12">
        <v>21.0</v>
      </c>
      <c r="G74" s="12">
        <v>50.0</v>
      </c>
      <c r="H74" s="12"/>
      <c r="I74" s="12"/>
      <c r="J74" s="12"/>
      <c r="K74" s="12"/>
      <c r="L74" s="12"/>
      <c r="M74" s="12"/>
      <c r="N74" s="12">
        <v>1.0</v>
      </c>
      <c r="O74" s="12"/>
      <c r="P74" s="12">
        <v>1.0</v>
      </c>
      <c r="Q74" s="18" t="s">
        <v>716</v>
      </c>
      <c r="R74" s="18"/>
      <c r="S74" s="19" t="s">
        <v>717</v>
      </c>
      <c r="T74" s="11"/>
      <c r="U74" s="11"/>
      <c r="V74" s="11"/>
      <c r="W74" s="11"/>
      <c r="X74" s="11"/>
    </row>
    <row r="75">
      <c r="A75" s="11"/>
      <c r="B75" s="12" t="s">
        <v>718</v>
      </c>
      <c r="C75" s="12" t="s">
        <v>719</v>
      </c>
      <c r="D75" s="17" t="s">
        <v>720</v>
      </c>
      <c r="E75" s="12">
        <v>32.0</v>
      </c>
      <c r="F75" s="12">
        <v>20.0</v>
      </c>
      <c r="G75" s="12">
        <v>84.0</v>
      </c>
      <c r="H75" s="12"/>
      <c r="I75" s="12"/>
      <c r="J75" s="12"/>
      <c r="K75" s="12"/>
      <c r="L75" s="12"/>
      <c r="M75" s="12"/>
      <c r="N75" s="12"/>
      <c r="O75" s="12"/>
      <c r="P75" s="12"/>
      <c r="Q75" s="18"/>
      <c r="R75" s="18" t="s">
        <v>621</v>
      </c>
      <c r="S75" s="19" t="s">
        <v>721</v>
      </c>
      <c r="T75" s="11"/>
      <c r="U75" s="11"/>
      <c r="V75" s="11"/>
      <c r="W75" s="11"/>
      <c r="X75" s="11"/>
    </row>
    <row r="76">
      <c r="A76" s="11"/>
      <c r="B76" s="12" t="s">
        <v>722</v>
      </c>
      <c r="C76" s="12" t="s">
        <v>723</v>
      </c>
      <c r="D76" s="20">
        <f t="shared" ref="D76:D77" si="12">ROUND((F76*2.16)+(G76)+(H76*1.67)+(I76*2.13)+(J76*2.26)+(K76*2.48)+(L76*0.29)+(M76*64.27)+(N76*17.68)+(O76*18.08)+(P76*18.08), 2)</f>
        <v>113.84</v>
      </c>
      <c r="E76" s="12"/>
      <c r="F76" s="12"/>
      <c r="G76" s="12">
        <v>60.0</v>
      </c>
      <c r="H76" s="12">
        <v>16.0</v>
      </c>
      <c r="I76" s="12"/>
      <c r="J76" s="12">
        <v>12.0</v>
      </c>
      <c r="K76" s="12"/>
      <c r="L76" s="12"/>
      <c r="M76" s="12"/>
      <c r="N76" s="12"/>
      <c r="O76" s="12"/>
      <c r="P76" s="12"/>
      <c r="Q76" s="18"/>
      <c r="R76" s="18"/>
      <c r="S76" s="19" t="s">
        <v>727</v>
      </c>
      <c r="T76" s="11"/>
      <c r="U76" s="11"/>
      <c r="V76" s="11"/>
      <c r="W76" s="11"/>
      <c r="X76" s="11"/>
    </row>
    <row r="77">
      <c r="A77" s="11"/>
      <c r="B77" s="12" t="s">
        <v>729</v>
      </c>
      <c r="C77" s="12" t="s">
        <v>730</v>
      </c>
      <c r="D77" s="20">
        <f t="shared" si="12"/>
        <v>113.37</v>
      </c>
      <c r="E77" s="12">
        <v>39.0</v>
      </c>
      <c r="F77" s="12">
        <v>27.0</v>
      </c>
      <c r="G77" s="12">
        <v>30.0</v>
      </c>
      <c r="H77" s="12">
        <v>15.0</v>
      </c>
      <c r="I77" s="12"/>
      <c r="J77" s="12"/>
      <c r="K77" s="12"/>
      <c r="L77" s="12"/>
      <c r="M77" s="12"/>
      <c r="N77" s="12"/>
      <c r="O77" s="12"/>
      <c r="P77" s="12"/>
      <c r="Q77" s="18"/>
      <c r="R77" s="18" t="s">
        <v>731</v>
      </c>
      <c r="S77" s="19" t="s">
        <v>732</v>
      </c>
      <c r="T77" s="11"/>
      <c r="U77" s="11"/>
      <c r="V77" s="11"/>
      <c r="W77" s="11"/>
      <c r="X77" s="11"/>
    </row>
    <row r="78">
      <c r="A78" s="2" t="s">
        <v>283</v>
      </c>
      <c r="B78" s="11"/>
      <c r="C78" s="11"/>
      <c r="D78" s="20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3"/>
      <c r="R78" s="13"/>
      <c r="S78" s="22"/>
      <c r="T78" s="11"/>
      <c r="U78" s="11"/>
      <c r="V78" s="11"/>
      <c r="W78" s="11"/>
      <c r="X78" s="11"/>
    </row>
    <row r="79">
      <c r="A79" s="82"/>
      <c r="B79" s="12" t="s">
        <v>735</v>
      </c>
      <c r="C79" s="12" t="s">
        <v>512</v>
      </c>
      <c r="D79" s="20">
        <f t="shared" ref="D79:D80" si="13">ROUND((F79*2.16)+(G79)+(H79*1.67)+(I79*2.13)+(J79*2.26)+(K79*2.48)+(L79*0.29)+(M79*64.27)+(N79*17.68)+(O79*18.08)+(P79*18.08), 2)</f>
        <v>204.09</v>
      </c>
      <c r="E79" s="12"/>
      <c r="F79" s="12"/>
      <c r="G79" s="12">
        <v>52.0</v>
      </c>
      <c r="H79" s="12">
        <v>25.0</v>
      </c>
      <c r="I79" s="12"/>
      <c r="J79" s="12">
        <v>25.0</v>
      </c>
      <c r="K79" s="12"/>
      <c r="L79" s="12"/>
      <c r="M79" s="12"/>
      <c r="N79" s="12">
        <v>1.0</v>
      </c>
      <c r="O79" s="12">
        <v>2.0</v>
      </c>
      <c r="P79" s="12"/>
      <c r="Q79" s="18" t="s">
        <v>506</v>
      </c>
      <c r="R79" s="28" t="s">
        <v>76</v>
      </c>
      <c r="S79" s="19" t="s">
        <v>738</v>
      </c>
      <c r="T79" s="12"/>
      <c r="U79" s="11"/>
      <c r="V79" s="11"/>
      <c r="W79" s="11"/>
      <c r="X79" s="11"/>
      <c r="Y79" s="11"/>
    </row>
    <row r="80">
      <c r="A80" s="82"/>
      <c r="B80" s="12" t="s">
        <v>739</v>
      </c>
      <c r="C80" s="12" t="s">
        <v>321</v>
      </c>
      <c r="D80" s="20">
        <f t="shared" si="13"/>
        <v>200.95</v>
      </c>
      <c r="E80" s="12">
        <v>30.0</v>
      </c>
      <c r="F80" s="12"/>
      <c r="G80" s="12">
        <v>64.0</v>
      </c>
      <c r="H80" s="12">
        <v>27.0</v>
      </c>
      <c r="I80" s="12"/>
      <c r="J80" s="12">
        <v>17.0</v>
      </c>
      <c r="K80" s="12"/>
      <c r="L80" s="12"/>
      <c r="M80" s="12"/>
      <c r="N80" s="12">
        <v>2.0</v>
      </c>
      <c r="O80" s="12"/>
      <c r="P80" s="12">
        <v>1.0</v>
      </c>
      <c r="Q80" s="18" t="s">
        <v>740</v>
      </c>
      <c r="R80" s="18"/>
      <c r="S80" s="19" t="s">
        <v>741</v>
      </c>
      <c r="T80" s="11"/>
      <c r="U80" s="11"/>
      <c r="V80" s="11"/>
      <c r="W80" s="11"/>
      <c r="X80" s="11"/>
    </row>
    <row r="81">
      <c r="A81" s="21" t="s">
        <v>46</v>
      </c>
      <c r="B81" s="12" t="s">
        <v>742</v>
      </c>
      <c r="C81" s="12" t="s">
        <v>342</v>
      </c>
      <c r="D81" s="17" t="s">
        <v>743</v>
      </c>
      <c r="E81" s="12">
        <v>27.0</v>
      </c>
      <c r="F81" s="12">
        <v>31.0</v>
      </c>
      <c r="G81" s="12">
        <v>28.0</v>
      </c>
      <c r="H81" s="12"/>
      <c r="I81" s="12"/>
      <c r="J81" s="12">
        <v>19.0</v>
      </c>
      <c r="K81" s="12"/>
      <c r="L81" s="12"/>
      <c r="M81" s="12"/>
      <c r="N81" s="12">
        <v>2.0</v>
      </c>
      <c r="O81" s="12"/>
      <c r="P81" s="12">
        <v>1.0</v>
      </c>
      <c r="Q81" s="18" t="s">
        <v>49</v>
      </c>
      <c r="R81" s="28" t="s">
        <v>744</v>
      </c>
      <c r="S81" s="19" t="s">
        <v>745</v>
      </c>
      <c r="T81" s="12"/>
      <c r="U81" s="11"/>
      <c r="V81" s="11"/>
      <c r="W81" s="11"/>
      <c r="X81" s="11"/>
      <c r="Y81" s="11"/>
    </row>
    <row r="82">
      <c r="A82" s="82"/>
      <c r="B82" s="12" t="s">
        <v>746</v>
      </c>
      <c r="C82" s="12" t="s">
        <v>747</v>
      </c>
      <c r="D82" s="20">
        <f t="shared" ref="D82:D87" si="14">ROUND((F82*2.16)+(G82)+(H82*1.67)+(I82*2.13)+(J82*2.26)+(K82*2.48)+(L82*0.29)+(M82*64.27)+(N82*17.68)+(O82*18.08)+(P82*18.08), 2)</f>
        <v>180.86</v>
      </c>
      <c r="E82" s="12">
        <v>24.0</v>
      </c>
      <c r="F82" s="12">
        <v>30.0</v>
      </c>
      <c r="G82" s="12">
        <v>33.0</v>
      </c>
      <c r="H82" s="12"/>
      <c r="I82" s="12"/>
      <c r="J82" s="12">
        <v>17.0</v>
      </c>
      <c r="K82" s="12">
        <v>18.0</v>
      </c>
      <c r="L82" s="12"/>
      <c r="M82" s="12"/>
      <c r="N82" s="12"/>
      <c r="O82" s="12"/>
      <c r="P82" s="12"/>
      <c r="Q82" s="18"/>
      <c r="R82" s="28" t="s">
        <v>748</v>
      </c>
      <c r="S82" s="19" t="s">
        <v>749</v>
      </c>
      <c r="T82" s="12"/>
      <c r="U82" s="11"/>
      <c r="V82" s="11"/>
      <c r="W82" s="11"/>
      <c r="X82" s="11"/>
      <c r="Y82" s="11"/>
    </row>
    <row r="83">
      <c r="A83" s="21" t="s">
        <v>46</v>
      </c>
      <c r="B83" s="12" t="s">
        <v>750</v>
      </c>
      <c r="C83" s="12" t="s">
        <v>130</v>
      </c>
      <c r="D83" s="20">
        <f t="shared" si="14"/>
        <v>180.12</v>
      </c>
      <c r="E83" s="12">
        <v>33.0</v>
      </c>
      <c r="F83" s="12">
        <v>40.0</v>
      </c>
      <c r="G83" s="12">
        <v>44.0</v>
      </c>
      <c r="H83" s="12"/>
      <c r="I83" s="12"/>
      <c r="J83" s="12">
        <v>22.0</v>
      </c>
      <c r="K83" s="12"/>
      <c r="L83" s="12"/>
      <c r="M83" s="12"/>
      <c r="N83" s="12"/>
      <c r="O83" s="12"/>
      <c r="P83" s="12"/>
      <c r="Q83" s="18"/>
      <c r="R83" s="28" t="s">
        <v>76</v>
      </c>
      <c r="S83" s="19" t="s">
        <v>752</v>
      </c>
      <c r="T83" s="12"/>
      <c r="U83" s="11"/>
      <c r="V83" s="11"/>
      <c r="W83" s="11"/>
      <c r="X83" s="11"/>
      <c r="Y83" s="11"/>
    </row>
    <row r="84">
      <c r="A84" s="21"/>
      <c r="B84" s="12" t="s">
        <v>753</v>
      </c>
      <c r="C84" s="12" t="s">
        <v>442</v>
      </c>
      <c r="D84" s="20">
        <f t="shared" si="14"/>
        <v>167.84</v>
      </c>
      <c r="E84" s="12">
        <v>25.0</v>
      </c>
      <c r="F84" s="12">
        <v>25.0</v>
      </c>
      <c r="G84" s="12">
        <v>60.0</v>
      </c>
      <c r="H84" s="12"/>
      <c r="I84" s="12"/>
      <c r="J84" s="12"/>
      <c r="K84" s="12"/>
      <c r="L84" s="12"/>
      <c r="M84" s="12"/>
      <c r="N84" s="12">
        <v>1.0</v>
      </c>
      <c r="O84" s="12">
        <v>1.0</v>
      </c>
      <c r="P84" s="12">
        <v>1.0</v>
      </c>
      <c r="Q84" s="18" t="s">
        <v>498</v>
      </c>
      <c r="R84" s="18"/>
      <c r="S84" s="19" t="s">
        <v>755</v>
      </c>
      <c r="T84" s="11"/>
      <c r="U84" s="11"/>
      <c r="V84" s="11"/>
      <c r="W84" s="11"/>
      <c r="X84" s="11"/>
    </row>
    <row r="85">
      <c r="A85" s="82"/>
      <c r="B85" s="12" t="s">
        <v>756</v>
      </c>
      <c r="C85" s="12" t="s">
        <v>747</v>
      </c>
      <c r="D85" s="20">
        <f t="shared" si="14"/>
        <v>166.6</v>
      </c>
      <c r="E85" s="12">
        <v>24.0</v>
      </c>
      <c r="F85" s="12"/>
      <c r="G85" s="12">
        <v>60.0</v>
      </c>
      <c r="H85" s="12">
        <v>30.0</v>
      </c>
      <c r="I85" s="12"/>
      <c r="J85" s="12">
        <v>25.0</v>
      </c>
      <c r="K85" s="12"/>
      <c r="L85" s="12"/>
      <c r="M85" s="12"/>
      <c r="N85" s="12"/>
      <c r="O85" s="12"/>
      <c r="P85" s="12"/>
      <c r="Q85" s="18"/>
      <c r="R85" s="17"/>
      <c r="S85" s="19" t="s">
        <v>757</v>
      </c>
      <c r="T85" s="12"/>
      <c r="U85" s="11"/>
      <c r="V85" s="11"/>
      <c r="W85" s="11"/>
      <c r="X85" s="11"/>
      <c r="Y85" s="11"/>
    </row>
    <row r="86">
      <c r="A86" s="21" t="s">
        <v>43</v>
      </c>
      <c r="B86" s="16" t="s">
        <v>758</v>
      </c>
      <c r="C86" s="12" t="s">
        <v>45</v>
      </c>
      <c r="D86" s="20">
        <f t="shared" si="14"/>
        <v>151.49</v>
      </c>
      <c r="E86" s="12">
        <v>54.0</v>
      </c>
      <c r="F86" s="12">
        <v>36.0</v>
      </c>
      <c r="G86" s="12">
        <v>42.0</v>
      </c>
      <c r="H86" s="12">
        <v>19.0</v>
      </c>
      <c r="I86" s="12"/>
      <c r="J86" s="12"/>
      <c r="K86" s="12"/>
      <c r="L86" s="12"/>
      <c r="M86" s="12"/>
      <c r="N86" s="12"/>
      <c r="O86" s="12"/>
      <c r="P86" s="12"/>
      <c r="Q86" s="18"/>
      <c r="R86" s="18" t="s">
        <v>759</v>
      </c>
      <c r="S86" s="31" t="s">
        <v>760</v>
      </c>
      <c r="T86" s="11"/>
      <c r="U86" s="11"/>
      <c r="V86" s="11"/>
      <c r="W86" s="11"/>
      <c r="X86" s="11"/>
    </row>
    <row r="87">
      <c r="A87" s="21"/>
      <c r="B87" s="12" t="s">
        <v>761</v>
      </c>
      <c r="C87" s="12" t="s">
        <v>342</v>
      </c>
      <c r="D87" s="20">
        <f t="shared" si="14"/>
        <v>146.3</v>
      </c>
      <c r="E87" s="12">
        <v>24.0</v>
      </c>
      <c r="F87" s="12">
        <v>26.0</v>
      </c>
      <c r="G87" s="12">
        <v>36.3</v>
      </c>
      <c r="H87" s="12"/>
      <c r="I87" s="12"/>
      <c r="J87" s="12"/>
      <c r="K87" s="12"/>
      <c r="L87" s="12"/>
      <c r="M87" s="12"/>
      <c r="N87" s="12">
        <v>1.0</v>
      </c>
      <c r="O87" s="12"/>
      <c r="P87" s="12">
        <v>2.0</v>
      </c>
      <c r="Q87" s="18" t="s">
        <v>762</v>
      </c>
      <c r="R87" s="18" t="s">
        <v>763</v>
      </c>
      <c r="S87" s="19" t="s">
        <v>764</v>
      </c>
      <c r="T87" s="11"/>
      <c r="U87" s="11"/>
      <c r="V87" s="11"/>
      <c r="W87" s="11"/>
      <c r="X87" s="11"/>
    </row>
    <row r="88">
      <c r="A88" s="2" t="s">
        <v>313</v>
      </c>
      <c r="B88" s="11"/>
      <c r="C88" s="11"/>
      <c r="D88" s="20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3"/>
      <c r="R88" s="13"/>
      <c r="S88" s="22"/>
      <c r="T88" s="11"/>
      <c r="U88" s="11"/>
      <c r="V88" s="11"/>
      <c r="W88" s="11"/>
      <c r="X88" s="11"/>
    </row>
    <row r="89">
      <c r="A89" s="82"/>
      <c r="B89" s="12" t="s">
        <v>767</v>
      </c>
      <c r="C89" s="12" t="s">
        <v>512</v>
      </c>
      <c r="D89" s="20">
        <f t="shared" ref="D89:D95" si="15">ROUND((F89*2.16)+(G89)+(H89*1.67)+(I89*2.13)+(J89*2.26)+(K89*2.48)+(L89*0.29)+(M89*64.27)+(N89*17.68)+(O89*18.08)+(P89*18.08), 2)</f>
        <v>156.65</v>
      </c>
      <c r="E89" s="12"/>
      <c r="F89" s="12"/>
      <c r="G89" s="12">
        <v>36.0</v>
      </c>
      <c r="H89" s="12">
        <v>17.0</v>
      </c>
      <c r="I89" s="12"/>
      <c r="J89" s="12">
        <v>25.0</v>
      </c>
      <c r="K89" s="12"/>
      <c r="L89" s="12"/>
      <c r="M89" s="12"/>
      <c r="N89" s="12">
        <v>1.0</v>
      </c>
      <c r="O89" s="12">
        <v>1.0</v>
      </c>
      <c r="P89" s="12"/>
      <c r="Q89" s="18" t="s">
        <v>523</v>
      </c>
      <c r="R89" s="18" t="s">
        <v>76</v>
      </c>
      <c r="S89" s="19" t="s">
        <v>770</v>
      </c>
      <c r="T89" s="11"/>
      <c r="U89" s="11"/>
      <c r="V89" s="11"/>
      <c r="W89" s="11"/>
      <c r="X89" s="11"/>
    </row>
    <row r="90">
      <c r="A90" s="82"/>
      <c r="B90" s="12" t="s">
        <v>772</v>
      </c>
      <c r="C90" s="12" t="s">
        <v>96</v>
      </c>
      <c r="D90" s="20">
        <f t="shared" si="15"/>
        <v>136</v>
      </c>
      <c r="E90" s="12">
        <v>19.0</v>
      </c>
      <c r="F90" s="12">
        <v>24.0</v>
      </c>
      <c r="G90" s="12">
        <v>48.0</v>
      </c>
      <c r="H90" s="12"/>
      <c r="I90" s="12"/>
      <c r="J90" s="12">
        <v>16.0</v>
      </c>
      <c r="K90" s="12"/>
      <c r="L90" s="12"/>
      <c r="M90" s="12"/>
      <c r="N90" s="12"/>
      <c r="O90" s="12"/>
      <c r="P90" s="12"/>
      <c r="Q90" s="18"/>
      <c r="R90" s="18" t="s">
        <v>773</v>
      </c>
      <c r="S90" s="19" t="s">
        <v>774</v>
      </c>
      <c r="T90" s="11"/>
      <c r="U90" s="11"/>
      <c r="V90" s="11"/>
      <c r="W90" s="11"/>
      <c r="X90" s="11"/>
    </row>
    <row r="91">
      <c r="A91" s="82"/>
      <c r="B91" s="12" t="s">
        <v>775</v>
      </c>
      <c r="C91" s="12" t="s">
        <v>776</v>
      </c>
      <c r="D91" s="20">
        <f t="shared" si="15"/>
        <v>127.22</v>
      </c>
      <c r="E91" s="12">
        <v>15.0</v>
      </c>
      <c r="F91" s="12">
        <v>18.0</v>
      </c>
      <c r="G91" s="12">
        <v>68.0</v>
      </c>
      <c r="H91" s="12"/>
      <c r="I91" s="12"/>
      <c r="J91" s="12">
        <v>9.0</v>
      </c>
      <c r="K91" s="12"/>
      <c r="L91" s="12"/>
      <c r="M91" s="12"/>
      <c r="N91" s="12"/>
      <c r="O91" s="12"/>
      <c r="P91" s="12"/>
      <c r="Q91" s="18"/>
      <c r="R91" s="18"/>
      <c r="S91" s="19" t="s">
        <v>777</v>
      </c>
      <c r="T91" s="11"/>
      <c r="U91" s="11"/>
      <c r="V91" s="11"/>
      <c r="W91" s="11"/>
      <c r="X91" s="11"/>
    </row>
    <row r="92">
      <c r="A92" s="82"/>
      <c r="B92" s="12" t="s">
        <v>778</v>
      </c>
      <c r="C92" s="12" t="s">
        <v>271</v>
      </c>
      <c r="D92" s="20">
        <f t="shared" si="15"/>
        <v>125.11</v>
      </c>
      <c r="E92" s="12">
        <v>25.0</v>
      </c>
      <c r="F92" s="12"/>
      <c r="G92" s="12">
        <v>64.0</v>
      </c>
      <c r="H92" s="12">
        <v>19.0</v>
      </c>
      <c r="I92" s="12"/>
      <c r="J92" s="12">
        <v>13.0</v>
      </c>
      <c r="K92" s="12"/>
      <c r="L92" s="12"/>
      <c r="M92" s="12"/>
      <c r="N92" s="12"/>
      <c r="O92" s="12"/>
      <c r="P92" s="12"/>
      <c r="Q92" s="18"/>
      <c r="R92" s="18"/>
      <c r="S92" s="19" t="s">
        <v>779</v>
      </c>
      <c r="T92" s="11"/>
      <c r="U92" s="11"/>
      <c r="V92" s="11"/>
      <c r="W92" s="11"/>
      <c r="X92" s="11"/>
    </row>
    <row r="93">
      <c r="A93" s="82"/>
      <c r="B93" s="12" t="s">
        <v>782</v>
      </c>
      <c r="C93" s="12" t="s">
        <v>266</v>
      </c>
      <c r="D93" s="20">
        <f t="shared" si="15"/>
        <v>120.96</v>
      </c>
      <c r="E93" s="12">
        <v>30.0</v>
      </c>
      <c r="F93" s="12">
        <v>31.0</v>
      </c>
      <c r="G93" s="12">
        <v>54.0</v>
      </c>
      <c r="H93" s="12"/>
      <c r="I93" s="12"/>
      <c r="J93" s="12"/>
      <c r="K93" s="12"/>
      <c r="L93" s="12"/>
      <c r="M93" s="12"/>
      <c r="N93" s="12"/>
      <c r="O93" s="12"/>
      <c r="P93" s="12"/>
      <c r="Q93" s="18"/>
      <c r="R93" s="18"/>
      <c r="S93" s="19" t="s">
        <v>783</v>
      </c>
      <c r="T93" s="11"/>
      <c r="U93" s="11"/>
      <c r="V93" s="11"/>
      <c r="W93" s="11"/>
      <c r="X93" s="11"/>
    </row>
    <row r="94">
      <c r="A94" s="82"/>
      <c r="B94" s="12" t="s">
        <v>784</v>
      </c>
      <c r="C94" s="12" t="s">
        <v>785</v>
      </c>
      <c r="D94" s="20">
        <f t="shared" si="15"/>
        <v>117.28</v>
      </c>
      <c r="E94" s="12"/>
      <c r="F94" s="12">
        <v>16.0</v>
      </c>
      <c r="G94" s="12">
        <v>56.0</v>
      </c>
      <c r="H94" s="12">
        <v>16.0</v>
      </c>
      <c r="I94" s="12"/>
      <c r="J94" s="12"/>
      <c r="K94" s="12"/>
      <c r="L94" s="12"/>
      <c r="M94" s="12"/>
      <c r="N94" s="12"/>
      <c r="O94" s="12"/>
      <c r="P94" s="12"/>
      <c r="Q94" s="18"/>
      <c r="R94" s="18"/>
      <c r="S94" s="19" t="s">
        <v>786</v>
      </c>
      <c r="T94" s="11"/>
      <c r="U94" s="11"/>
      <c r="V94" s="11"/>
      <c r="W94" s="11"/>
      <c r="X94" s="11"/>
    </row>
    <row r="95">
      <c r="A95" s="82"/>
      <c r="B95" s="12" t="s">
        <v>788</v>
      </c>
      <c r="C95" s="12" t="s">
        <v>789</v>
      </c>
      <c r="D95" s="20">
        <f t="shared" si="15"/>
        <v>113.37</v>
      </c>
      <c r="E95" s="12">
        <v>39.0</v>
      </c>
      <c r="F95" s="12">
        <v>27.0</v>
      </c>
      <c r="G95" s="12">
        <v>30.0</v>
      </c>
      <c r="H95" s="12">
        <v>15.0</v>
      </c>
      <c r="I95" s="12"/>
      <c r="J95" s="12"/>
      <c r="K95" s="12"/>
      <c r="L95" s="12"/>
      <c r="M95" s="12"/>
      <c r="N95" s="12"/>
      <c r="O95" s="12"/>
      <c r="P95" s="12"/>
      <c r="Q95" s="18"/>
      <c r="R95" s="18" t="s">
        <v>731</v>
      </c>
      <c r="S95" s="19" t="s">
        <v>790</v>
      </c>
      <c r="T95" s="11"/>
      <c r="U95" s="11"/>
      <c r="V95" s="11"/>
      <c r="W95" s="11"/>
      <c r="X95" s="11"/>
    </row>
    <row r="96">
      <c r="A96" s="2" t="s">
        <v>333</v>
      </c>
      <c r="B96" s="11"/>
      <c r="C96" s="11"/>
      <c r="D96" s="20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3"/>
      <c r="R96" s="13"/>
      <c r="S96" s="22"/>
      <c r="T96" s="11"/>
      <c r="U96" s="11"/>
      <c r="V96" s="11"/>
      <c r="W96" s="11"/>
      <c r="X96" s="11"/>
    </row>
    <row r="97">
      <c r="A97" s="11"/>
      <c r="B97" s="12" t="s">
        <v>793</v>
      </c>
      <c r="C97" s="12" t="s">
        <v>339</v>
      </c>
      <c r="D97" s="20">
        <f t="shared" ref="D97:D108" si="16">ROUND((F97*2.16)+(G97)+(H97*1.67)+(I97*2.13)+(J97*2.26)+(K97*2.48)+(L97*0.29)+(M97*64.27)+(N97*17.68)+(O97*18.08)+(P97*18.08), 2)</f>
        <v>116.34</v>
      </c>
      <c r="E97" s="12"/>
      <c r="F97" s="12"/>
      <c r="G97" s="12">
        <v>40.0</v>
      </c>
      <c r="H97" s="12">
        <v>20.0</v>
      </c>
      <c r="I97" s="12"/>
      <c r="J97" s="12">
        <v>19.0</v>
      </c>
      <c r="K97" s="12"/>
      <c r="L97" s="12"/>
      <c r="M97" s="12"/>
      <c r="N97" s="12"/>
      <c r="O97" s="12"/>
      <c r="P97" s="12"/>
      <c r="Q97" s="18"/>
      <c r="R97" s="18"/>
      <c r="S97" s="19" t="s">
        <v>797</v>
      </c>
      <c r="T97" s="11"/>
      <c r="U97" s="11"/>
      <c r="V97" s="11"/>
      <c r="W97" s="11"/>
      <c r="X97" s="11"/>
    </row>
    <row r="98">
      <c r="A98" s="11"/>
      <c r="B98" s="12" t="s">
        <v>799</v>
      </c>
      <c r="C98" s="12" t="s">
        <v>800</v>
      </c>
      <c r="D98" s="20">
        <f t="shared" si="16"/>
        <v>105</v>
      </c>
      <c r="E98" s="12"/>
      <c r="F98" s="12">
        <v>15.0</v>
      </c>
      <c r="G98" s="12">
        <v>50.0</v>
      </c>
      <c r="H98" s="12"/>
      <c r="I98" s="12"/>
      <c r="J98" s="12">
        <v>10.0</v>
      </c>
      <c r="K98" s="12"/>
      <c r="L98" s="12"/>
      <c r="M98" s="12"/>
      <c r="N98" s="12"/>
      <c r="O98" s="12"/>
      <c r="P98" s="12"/>
      <c r="Q98" s="18"/>
      <c r="R98" s="18"/>
      <c r="S98" s="19" t="s">
        <v>801</v>
      </c>
      <c r="T98" s="11"/>
      <c r="U98" s="11"/>
      <c r="V98" s="11"/>
      <c r="W98" s="11"/>
      <c r="X98" s="11"/>
    </row>
    <row r="99">
      <c r="A99" s="11"/>
      <c r="B99" s="12" t="s">
        <v>802</v>
      </c>
      <c r="C99" s="12" t="s">
        <v>803</v>
      </c>
      <c r="D99" s="20">
        <f t="shared" si="16"/>
        <v>105</v>
      </c>
      <c r="E99" s="12"/>
      <c r="F99" s="12">
        <v>15.0</v>
      </c>
      <c r="G99" s="12">
        <v>50.0</v>
      </c>
      <c r="H99" s="12"/>
      <c r="I99" s="12"/>
      <c r="J99" s="12">
        <v>10.0</v>
      </c>
      <c r="K99" s="12"/>
      <c r="L99" s="12"/>
      <c r="M99" s="12"/>
      <c r="N99" s="12"/>
      <c r="O99" s="12"/>
      <c r="P99" s="12"/>
      <c r="Q99" s="18"/>
      <c r="R99" s="18"/>
      <c r="S99" s="19" t="s">
        <v>804</v>
      </c>
      <c r="T99" s="11"/>
      <c r="U99" s="11"/>
      <c r="V99" s="11"/>
      <c r="W99" s="11"/>
      <c r="X99" s="11"/>
    </row>
    <row r="100">
      <c r="A100" s="11"/>
      <c r="B100" s="12" t="s">
        <v>805</v>
      </c>
      <c r="C100" s="12" t="s">
        <v>806</v>
      </c>
      <c r="D100" s="20">
        <f t="shared" si="16"/>
        <v>103.6</v>
      </c>
      <c r="E100" s="12">
        <v>18.0</v>
      </c>
      <c r="F100" s="12">
        <v>25.0</v>
      </c>
      <c r="G100" s="12"/>
      <c r="H100" s="12"/>
      <c r="I100" s="12"/>
      <c r="J100" s="12"/>
      <c r="K100" s="12">
        <v>20.0</v>
      </c>
      <c r="L100" s="12"/>
      <c r="M100" s="12"/>
      <c r="N100" s="12"/>
      <c r="O100" s="12"/>
      <c r="P100" s="12"/>
      <c r="Q100" s="18"/>
      <c r="R100" s="18"/>
      <c r="S100" s="19" t="s">
        <v>807</v>
      </c>
      <c r="T100" s="11"/>
      <c r="U100" s="11"/>
      <c r="V100" s="11"/>
      <c r="W100" s="11"/>
      <c r="X100" s="11"/>
    </row>
    <row r="101">
      <c r="A101" s="11"/>
      <c r="B101" s="12" t="s">
        <v>808</v>
      </c>
      <c r="C101" s="12" t="s">
        <v>146</v>
      </c>
      <c r="D101" s="20">
        <f t="shared" si="16"/>
        <v>102.58</v>
      </c>
      <c r="E101" s="12">
        <v>15.0</v>
      </c>
      <c r="F101" s="12">
        <v>20.0</v>
      </c>
      <c r="G101" s="12">
        <v>30.0</v>
      </c>
      <c r="H101" s="12"/>
      <c r="I101" s="12"/>
      <c r="J101" s="12">
        <v>13.0</v>
      </c>
      <c r="K101" s="12"/>
      <c r="L101" s="12"/>
      <c r="M101" s="12"/>
      <c r="N101" s="12"/>
      <c r="O101" s="12"/>
      <c r="P101" s="12"/>
      <c r="Q101" s="18"/>
      <c r="R101" s="18"/>
      <c r="S101" s="19" t="s">
        <v>809</v>
      </c>
      <c r="T101" s="11"/>
      <c r="U101" s="11"/>
      <c r="V101" s="11"/>
      <c r="W101" s="11"/>
      <c r="X101" s="11"/>
    </row>
    <row r="102">
      <c r="A102" s="11"/>
      <c r="B102" s="12" t="s">
        <v>812</v>
      </c>
      <c r="C102" s="12" t="s">
        <v>253</v>
      </c>
      <c r="D102" s="20">
        <f t="shared" si="16"/>
        <v>100.68</v>
      </c>
      <c r="E102" s="12"/>
      <c r="F102" s="12">
        <v>13.0</v>
      </c>
      <c r="G102" s="12">
        <v>50.0</v>
      </c>
      <c r="H102" s="12"/>
      <c r="I102" s="12"/>
      <c r="J102" s="12">
        <v>10.0</v>
      </c>
      <c r="K102" s="12"/>
      <c r="L102" s="12"/>
      <c r="M102" s="12"/>
      <c r="N102" s="12"/>
      <c r="O102" s="12"/>
      <c r="P102" s="12"/>
      <c r="Q102" s="18"/>
      <c r="R102" s="18"/>
      <c r="S102" s="19" t="s">
        <v>813</v>
      </c>
      <c r="T102" s="11"/>
      <c r="U102" s="11"/>
      <c r="V102" s="11"/>
      <c r="W102" s="11"/>
      <c r="X102" s="11"/>
    </row>
    <row r="103">
      <c r="A103" s="11"/>
      <c r="B103" s="12" t="s">
        <v>814</v>
      </c>
      <c r="C103" s="12" t="s">
        <v>815</v>
      </c>
      <c r="D103" s="20">
        <f t="shared" si="16"/>
        <v>91.42</v>
      </c>
      <c r="E103" s="12">
        <v>15.0</v>
      </c>
      <c r="F103" s="12">
        <v>16.0</v>
      </c>
      <c r="G103" s="12">
        <v>32.0</v>
      </c>
      <c r="H103" s="12"/>
      <c r="I103" s="12"/>
      <c r="J103" s="12">
        <v>11.0</v>
      </c>
      <c r="K103" s="12"/>
      <c r="L103" s="12"/>
      <c r="M103" s="12"/>
      <c r="N103" s="12"/>
      <c r="O103" s="12"/>
      <c r="P103" s="12"/>
      <c r="Q103" s="18"/>
      <c r="R103" s="18"/>
      <c r="S103" s="19" t="s">
        <v>816</v>
      </c>
      <c r="T103" s="11"/>
      <c r="U103" s="11"/>
      <c r="V103" s="11"/>
      <c r="W103" s="11"/>
      <c r="X103" s="11"/>
    </row>
    <row r="104">
      <c r="B104" s="12" t="s">
        <v>817</v>
      </c>
      <c r="C104" s="12" t="s">
        <v>818</v>
      </c>
      <c r="D104" s="20">
        <f t="shared" si="16"/>
        <v>91.04</v>
      </c>
      <c r="E104" s="12"/>
      <c r="F104" s="12">
        <v>12.0</v>
      </c>
      <c r="G104" s="12">
        <v>38.0</v>
      </c>
      <c r="H104" s="12"/>
      <c r="I104" s="12"/>
      <c r="J104" s="12">
        <v>12.0</v>
      </c>
      <c r="K104" s="12"/>
      <c r="L104" s="12"/>
      <c r="M104" s="12"/>
      <c r="N104" s="12"/>
      <c r="O104" s="12"/>
      <c r="P104" s="12"/>
      <c r="Q104" s="18"/>
      <c r="R104" s="18"/>
      <c r="S104" s="31" t="s">
        <v>819</v>
      </c>
      <c r="T104" s="11"/>
      <c r="U104" s="11"/>
      <c r="V104" s="11"/>
      <c r="W104" s="11"/>
      <c r="X104" s="11"/>
    </row>
    <row r="105">
      <c r="A105" s="11"/>
      <c r="B105" s="12" t="s">
        <v>823</v>
      </c>
      <c r="C105" s="12" t="s">
        <v>93</v>
      </c>
      <c r="D105" s="20">
        <f t="shared" si="16"/>
        <v>88.45</v>
      </c>
      <c r="E105" s="12">
        <v>15.0</v>
      </c>
      <c r="F105" s="12"/>
      <c r="G105" s="12">
        <v>24.0</v>
      </c>
      <c r="H105" s="12">
        <v>21.0</v>
      </c>
      <c r="I105" s="12"/>
      <c r="J105" s="12">
        <v>13.0</v>
      </c>
      <c r="K105" s="12"/>
      <c r="L105" s="12"/>
      <c r="M105" s="12"/>
      <c r="N105" s="12"/>
      <c r="O105" s="12"/>
      <c r="P105" s="12"/>
      <c r="Q105" s="18"/>
      <c r="R105" s="18"/>
      <c r="S105" s="19" t="s">
        <v>824</v>
      </c>
      <c r="T105" s="11"/>
      <c r="U105" s="11"/>
      <c r="V105" s="11"/>
      <c r="W105" s="11"/>
      <c r="X105" s="11"/>
    </row>
    <row r="106">
      <c r="A106" s="11"/>
      <c r="B106" s="12" t="s">
        <v>828</v>
      </c>
      <c r="C106" s="12" t="s">
        <v>98</v>
      </c>
      <c r="D106" s="20">
        <f t="shared" si="16"/>
        <v>84.41</v>
      </c>
      <c r="E106" s="12">
        <v>24.0</v>
      </c>
      <c r="F106" s="12"/>
      <c r="G106" s="12">
        <v>46.0</v>
      </c>
      <c r="H106" s="12">
        <v>23.0</v>
      </c>
      <c r="I106" s="12"/>
      <c r="J106" s="12"/>
      <c r="K106" s="12"/>
      <c r="L106" s="12"/>
      <c r="M106" s="12"/>
      <c r="N106" s="12"/>
      <c r="O106" s="12"/>
      <c r="P106" s="12"/>
      <c r="Q106" s="18"/>
      <c r="R106" s="18"/>
      <c r="S106" s="19" t="s">
        <v>829</v>
      </c>
      <c r="T106" s="11"/>
      <c r="U106" s="11"/>
      <c r="V106" s="11"/>
      <c r="W106" s="11"/>
      <c r="X106" s="11"/>
    </row>
    <row r="107">
      <c r="A107" s="11"/>
      <c r="B107" s="12" t="s">
        <v>830</v>
      </c>
      <c r="C107" s="12" t="s">
        <v>831</v>
      </c>
      <c r="D107" s="20">
        <f t="shared" si="16"/>
        <v>64.06</v>
      </c>
      <c r="E107" s="12">
        <v>27.0</v>
      </c>
      <c r="F107" s="12"/>
      <c r="G107" s="12">
        <v>34.0</v>
      </c>
      <c r="H107" s="12">
        <v>18.0</v>
      </c>
      <c r="I107" s="12"/>
      <c r="J107" s="12"/>
      <c r="K107" s="12"/>
      <c r="L107" s="12"/>
      <c r="M107" s="12"/>
      <c r="N107" s="12"/>
      <c r="O107" s="12"/>
      <c r="P107" s="12"/>
      <c r="Q107" s="18"/>
      <c r="R107" s="18"/>
      <c r="S107" s="19" t="s">
        <v>832</v>
      </c>
      <c r="T107" s="11"/>
      <c r="U107" s="11"/>
      <c r="V107" s="11"/>
      <c r="W107" s="11"/>
      <c r="X107" s="11"/>
    </row>
    <row r="108">
      <c r="A108" s="11"/>
      <c r="B108" s="12" t="s">
        <v>836</v>
      </c>
      <c r="C108" s="12" t="s">
        <v>837</v>
      </c>
      <c r="D108" s="20">
        <f t="shared" si="16"/>
        <v>58.72</v>
      </c>
      <c r="E108" s="12">
        <v>21.0</v>
      </c>
      <c r="F108" s="12"/>
      <c r="G108" s="12">
        <v>32.0</v>
      </c>
      <c r="H108" s="12">
        <v>16.0</v>
      </c>
      <c r="I108" s="12"/>
      <c r="J108" s="12"/>
      <c r="K108" s="12"/>
      <c r="L108" s="12"/>
      <c r="M108" s="12"/>
      <c r="N108" s="12"/>
      <c r="O108" s="12"/>
      <c r="P108" s="12"/>
      <c r="Q108" s="18"/>
      <c r="R108" s="18" t="s">
        <v>165</v>
      </c>
      <c r="S108" s="19" t="s">
        <v>840</v>
      </c>
      <c r="T108" s="11"/>
      <c r="U108" s="11"/>
      <c r="V108" s="11"/>
      <c r="W108" s="11"/>
      <c r="X108" s="11"/>
    </row>
    <row r="109">
      <c r="A109" s="2" t="s">
        <v>365</v>
      </c>
      <c r="B109" s="83"/>
      <c r="C109" s="11"/>
      <c r="D109" s="20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3"/>
      <c r="R109" s="13"/>
      <c r="S109" s="22"/>
      <c r="T109" s="11"/>
      <c r="U109" s="11"/>
      <c r="V109" s="11"/>
      <c r="W109" s="11"/>
      <c r="X109" s="11"/>
    </row>
    <row r="110">
      <c r="A110" s="11"/>
      <c r="B110" s="12" t="s">
        <v>842</v>
      </c>
      <c r="C110" s="12" t="s">
        <v>378</v>
      </c>
      <c r="D110" s="84">
        <v>59.0</v>
      </c>
      <c r="E110" s="12"/>
      <c r="F110" s="12"/>
      <c r="G110" s="12">
        <v>72.0</v>
      </c>
      <c r="H110" s="12"/>
      <c r="I110" s="12"/>
      <c r="J110" s="12"/>
      <c r="K110" s="12"/>
      <c r="L110" s="12"/>
      <c r="M110" s="12"/>
      <c r="N110" s="12"/>
      <c r="O110" s="12"/>
      <c r="P110" s="12"/>
      <c r="Q110" s="18"/>
      <c r="R110" s="18" t="s">
        <v>843</v>
      </c>
      <c r="S110" s="19" t="s">
        <v>844</v>
      </c>
      <c r="T110" s="12"/>
      <c r="U110" s="11"/>
      <c r="V110" s="11"/>
      <c r="W110" s="11"/>
      <c r="X110" s="11"/>
      <c r="Y110" s="11"/>
    </row>
    <row r="111">
      <c r="A111" s="11"/>
      <c r="B111" s="12" t="s">
        <v>845</v>
      </c>
      <c r="C111" s="12" t="s">
        <v>292</v>
      </c>
      <c r="D111" s="84">
        <v>59.0</v>
      </c>
      <c r="E111" s="12"/>
      <c r="F111" s="12"/>
      <c r="G111" s="12"/>
      <c r="H111" s="12">
        <v>32.0</v>
      </c>
      <c r="I111" s="12"/>
      <c r="J111" s="12"/>
      <c r="K111" s="12"/>
      <c r="L111" s="12"/>
      <c r="M111" s="12"/>
      <c r="N111" s="12"/>
      <c r="O111" s="12"/>
      <c r="P111" s="12"/>
      <c r="Q111" s="18"/>
      <c r="R111" s="18" t="s">
        <v>846</v>
      </c>
      <c r="S111" s="19" t="s">
        <v>847</v>
      </c>
      <c r="T111" s="12"/>
      <c r="U111" s="11"/>
      <c r="V111" s="11"/>
      <c r="W111" s="11"/>
      <c r="X111" s="11"/>
      <c r="Y111" s="11"/>
    </row>
    <row r="112">
      <c r="A112" s="11"/>
      <c r="B112" s="12" t="s">
        <v>848</v>
      </c>
      <c r="C112" s="12" t="s">
        <v>48</v>
      </c>
      <c r="D112" s="84">
        <v>54.0</v>
      </c>
      <c r="E112" s="12"/>
      <c r="F112" s="12"/>
      <c r="G112" s="12">
        <v>64.0</v>
      </c>
      <c r="H112" s="12"/>
      <c r="I112" s="12"/>
      <c r="J112" s="12"/>
      <c r="K112" s="12"/>
      <c r="L112" s="12"/>
      <c r="M112" s="12"/>
      <c r="N112" s="12"/>
      <c r="O112" s="12"/>
      <c r="P112" s="12"/>
      <c r="Q112" s="18"/>
      <c r="R112" s="18" t="s">
        <v>849</v>
      </c>
      <c r="S112" s="19" t="s">
        <v>850</v>
      </c>
      <c r="T112" s="11"/>
      <c r="U112" s="11"/>
      <c r="V112" s="11"/>
      <c r="W112" s="11"/>
      <c r="X112" s="11"/>
    </row>
    <row r="113">
      <c r="A113" s="11"/>
      <c r="B113" s="12" t="s">
        <v>852</v>
      </c>
      <c r="C113" s="12" t="s">
        <v>442</v>
      </c>
      <c r="D113" s="84">
        <v>50.0</v>
      </c>
      <c r="E113" s="12"/>
      <c r="F113" s="12"/>
      <c r="G113" s="12"/>
      <c r="H113" s="12"/>
      <c r="I113" s="12"/>
      <c r="J113" s="12">
        <v>30.0</v>
      </c>
      <c r="K113" s="12"/>
      <c r="L113" s="12"/>
      <c r="M113" s="12"/>
      <c r="N113" s="12"/>
      <c r="O113" s="12"/>
      <c r="P113" s="12"/>
      <c r="Q113" s="18"/>
      <c r="R113" s="18" t="s">
        <v>853</v>
      </c>
      <c r="S113" s="19" t="s">
        <v>854</v>
      </c>
      <c r="T113" s="12"/>
      <c r="U113" s="11"/>
      <c r="V113" s="11"/>
      <c r="W113" s="11"/>
      <c r="X113" s="11"/>
      <c r="Y113" s="11"/>
    </row>
    <row r="114">
      <c r="A114" s="11"/>
      <c r="B114" s="12" t="s">
        <v>368</v>
      </c>
      <c r="C114" s="16" t="s">
        <v>369</v>
      </c>
      <c r="D114" s="84">
        <v>45.0</v>
      </c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8"/>
      <c r="R114" s="18" t="s">
        <v>855</v>
      </c>
      <c r="S114" s="19" t="s">
        <v>370</v>
      </c>
      <c r="T114" s="12"/>
      <c r="U114" s="11"/>
      <c r="V114" s="11"/>
      <c r="W114" s="11"/>
      <c r="X114" s="11"/>
      <c r="Y114" s="11"/>
    </row>
    <row r="115">
      <c r="A115" s="11"/>
      <c r="B115" s="12" t="s">
        <v>858</v>
      </c>
      <c r="C115" s="12" t="s">
        <v>859</v>
      </c>
      <c r="D115" s="84">
        <v>44.0</v>
      </c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8"/>
      <c r="R115" s="18" t="s">
        <v>860</v>
      </c>
      <c r="S115" s="19" t="s">
        <v>861</v>
      </c>
      <c r="T115" s="11"/>
      <c r="U115" s="11"/>
      <c r="V115" s="11"/>
      <c r="W115" s="11"/>
      <c r="X115" s="11"/>
    </row>
    <row r="116">
      <c r="A116" s="11"/>
      <c r="B116" s="12" t="s">
        <v>862</v>
      </c>
      <c r="C116" s="12" t="s">
        <v>863</v>
      </c>
      <c r="D116" s="84">
        <v>43.0</v>
      </c>
      <c r="E116" s="12"/>
      <c r="F116" s="12"/>
      <c r="G116" s="12">
        <v>52.0</v>
      </c>
      <c r="H116" s="12"/>
      <c r="I116" s="12"/>
      <c r="J116" s="12"/>
      <c r="K116" s="12"/>
      <c r="L116" s="12"/>
      <c r="M116" s="12"/>
      <c r="N116" s="12"/>
      <c r="O116" s="12"/>
      <c r="P116" s="12"/>
      <c r="Q116" s="18"/>
      <c r="R116" s="18" t="s">
        <v>864</v>
      </c>
      <c r="S116" s="19" t="s">
        <v>865</v>
      </c>
      <c r="T116" s="11"/>
      <c r="U116" s="11"/>
      <c r="V116" s="11"/>
      <c r="W116" s="11"/>
      <c r="X116" s="11"/>
    </row>
    <row r="117">
      <c r="A117" s="11"/>
      <c r="B117" s="12" t="s">
        <v>866</v>
      </c>
      <c r="C117" s="12" t="s">
        <v>867</v>
      </c>
      <c r="D117" s="84">
        <v>40.0</v>
      </c>
      <c r="E117" s="12"/>
      <c r="F117" s="12"/>
      <c r="G117" s="12"/>
      <c r="H117" s="12">
        <v>26.0</v>
      </c>
      <c r="I117" s="12"/>
      <c r="J117" s="12"/>
      <c r="K117" s="12"/>
      <c r="L117" s="12"/>
      <c r="M117" s="12"/>
      <c r="N117" s="12"/>
      <c r="O117" s="12"/>
      <c r="P117" s="12"/>
      <c r="Q117" s="18"/>
      <c r="R117" s="18" t="s">
        <v>864</v>
      </c>
      <c r="S117" s="19" t="s">
        <v>868</v>
      </c>
      <c r="T117" s="11"/>
      <c r="U117" s="11"/>
      <c r="V117" s="11"/>
      <c r="W117" s="11"/>
      <c r="X117" s="11"/>
    </row>
    <row r="118">
      <c r="A118" s="11"/>
      <c r="B118" s="12" t="s">
        <v>869</v>
      </c>
      <c r="C118" s="12" t="s">
        <v>392</v>
      </c>
      <c r="D118" s="85">
        <v>38.0</v>
      </c>
      <c r="E118" s="12"/>
      <c r="F118" s="12"/>
      <c r="G118" s="12">
        <v>54.0</v>
      </c>
      <c r="H118" s="12"/>
      <c r="I118" s="12"/>
      <c r="J118" s="12"/>
      <c r="K118" s="12"/>
      <c r="L118" s="12"/>
      <c r="M118" s="12"/>
      <c r="N118" s="12"/>
      <c r="O118" s="12"/>
      <c r="P118" s="12"/>
      <c r="Q118" s="18"/>
      <c r="R118" s="18" t="s">
        <v>870</v>
      </c>
      <c r="S118" s="19" t="s">
        <v>871</v>
      </c>
      <c r="T118" s="11"/>
      <c r="U118" s="11"/>
      <c r="V118" s="11"/>
      <c r="W118" s="11"/>
      <c r="X118" s="11"/>
    </row>
    <row r="119">
      <c r="A119" s="2" t="s">
        <v>395</v>
      </c>
      <c r="B119" s="11"/>
      <c r="C119" s="11"/>
      <c r="D119" s="20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3"/>
      <c r="R119" s="13"/>
      <c r="S119" s="22"/>
      <c r="T119" s="11"/>
      <c r="U119" s="11"/>
      <c r="V119" s="11"/>
      <c r="W119" s="11"/>
      <c r="X119" s="11"/>
    </row>
    <row r="120">
      <c r="A120" s="11"/>
      <c r="B120" s="12" t="s">
        <v>872</v>
      </c>
      <c r="C120" s="12" t="s">
        <v>873</v>
      </c>
      <c r="D120" s="20">
        <f t="shared" ref="D120:D133" si="17">ROUND((F120*2.16)+(G120)+(H120*1.67)+(I120*2.13)+(J120*2.26)+(K120*2.48)+(L120*0.29)+(M120*64.27)+(N120*17.68)+(O120*18.08)+(P120*18.08), 2)</f>
        <v>72.78</v>
      </c>
      <c r="E120" s="12"/>
      <c r="F120" s="12">
        <v>12.0</v>
      </c>
      <c r="G120" s="12">
        <v>22.0</v>
      </c>
      <c r="H120" s="36"/>
      <c r="I120" s="36"/>
      <c r="J120" s="12">
        <v>11.0</v>
      </c>
      <c r="K120" s="36"/>
      <c r="L120" s="36"/>
      <c r="M120" s="36"/>
      <c r="N120" s="36"/>
      <c r="O120" s="36"/>
      <c r="P120" s="36"/>
      <c r="Q120" s="37"/>
      <c r="R120" s="18" t="s">
        <v>875</v>
      </c>
      <c r="S120" s="19" t="s">
        <v>876</v>
      </c>
      <c r="T120" s="11"/>
      <c r="U120" s="11"/>
      <c r="V120" s="11"/>
      <c r="W120" s="11"/>
      <c r="X120" s="11"/>
    </row>
    <row r="121">
      <c r="A121" s="11"/>
      <c r="B121" s="12" t="s">
        <v>878</v>
      </c>
      <c r="C121" s="12" t="s">
        <v>879</v>
      </c>
      <c r="D121" s="20">
        <f t="shared" si="17"/>
        <v>72.78</v>
      </c>
      <c r="E121" s="12"/>
      <c r="F121" s="12">
        <v>12.0</v>
      </c>
      <c r="G121" s="12">
        <v>22.0</v>
      </c>
      <c r="H121" s="36"/>
      <c r="I121" s="36"/>
      <c r="J121" s="12">
        <v>11.0</v>
      </c>
      <c r="K121" s="36"/>
      <c r="L121" s="36"/>
      <c r="M121" s="36"/>
      <c r="N121" s="36"/>
      <c r="O121" s="36"/>
      <c r="P121" s="36"/>
      <c r="Q121" s="37"/>
      <c r="R121" s="18" t="s">
        <v>880</v>
      </c>
      <c r="S121" s="19" t="s">
        <v>881</v>
      </c>
      <c r="T121" s="11"/>
      <c r="U121" s="11"/>
      <c r="V121" s="11"/>
      <c r="W121" s="11"/>
      <c r="X121" s="11"/>
    </row>
    <row r="122">
      <c r="B122" s="12" t="s">
        <v>885</v>
      </c>
      <c r="C122" s="16" t="s">
        <v>886</v>
      </c>
      <c r="D122" s="20">
        <f t="shared" si="17"/>
        <v>63.62</v>
      </c>
      <c r="E122" s="12"/>
      <c r="F122" s="12">
        <v>10.0</v>
      </c>
      <c r="G122" s="12">
        <v>32.0</v>
      </c>
      <c r="H122" s="12">
        <v>6.0</v>
      </c>
      <c r="I122" s="12"/>
      <c r="J122" s="12"/>
      <c r="K122" s="12"/>
      <c r="L122" s="12"/>
      <c r="M122" s="12"/>
      <c r="N122" s="12"/>
      <c r="O122" s="12"/>
      <c r="P122" s="12"/>
      <c r="Q122" s="18"/>
      <c r="R122" s="18" t="s">
        <v>887</v>
      </c>
      <c r="S122" s="19" t="s">
        <v>888</v>
      </c>
      <c r="T122" s="11"/>
      <c r="U122" s="11"/>
      <c r="V122" s="11"/>
      <c r="W122" s="11"/>
      <c r="X122" s="11"/>
    </row>
    <row r="123">
      <c r="A123" s="11"/>
      <c r="B123" s="12" t="s">
        <v>891</v>
      </c>
      <c r="C123" s="12" t="s">
        <v>892</v>
      </c>
      <c r="D123" s="20">
        <f t="shared" si="17"/>
        <v>59.62</v>
      </c>
      <c r="E123" s="12"/>
      <c r="F123" s="12">
        <v>14.0</v>
      </c>
      <c r="G123" s="12"/>
      <c r="H123" s="12"/>
      <c r="I123" s="36"/>
      <c r="J123" s="12">
        <v>13.0</v>
      </c>
      <c r="K123" s="36"/>
      <c r="L123" s="36"/>
      <c r="M123" s="36"/>
      <c r="N123" s="36"/>
      <c r="O123" s="36"/>
      <c r="P123" s="36"/>
      <c r="Q123" s="37"/>
      <c r="R123" s="18" t="s">
        <v>893</v>
      </c>
      <c r="S123" s="19" t="s">
        <v>894</v>
      </c>
      <c r="T123" s="11"/>
      <c r="U123" s="11"/>
      <c r="V123" s="11"/>
      <c r="W123" s="11"/>
      <c r="X123" s="11"/>
    </row>
    <row r="124">
      <c r="A124" s="11"/>
      <c r="B124" s="12" t="s">
        <v>895</v>
      </c>
      <c r="C124" s="12" t="s">
        <v>896</v>
      </c>
      <c r="D124" s="20">
        <f t="shared" si="17"/>
        <v>59.3</v>
      </c>
      <c r="E124" s="12"/>
      <c r="F124" s="12"/>
      <c r="G124" s="12">
        <v>20.0</v>
      </c>
      <c r="H124" s="12">
        <v>10.0</v>
      </c>
      <c r="I124" s="12"/>
      <c r="J124" s="12">
        <v>10.0</v>
      </c>
      <c r="K124" s="12"/>
      <c r="L124" s="12"/>
      <c r="M124" s="12"/>
      <c r="N124" s="12"/>
      <c r="O124" s="12"/>
      <c r="P124" s="12"/>
      <c r="Q124" s="18"/>
      <c r="R124" s="18" t="s">
        <v>897</v>
      </c>
      <c r="S124" s="19" t="s">
        <v>898</v>
      </c>
      <c r="T124" s="11"/>
      <c r="U124" s="11"/>
      <c r="V124" s="11"/>
      <c r="W124" s="11"/>
      <c r="X124" s="11"/>
    </row>
    <row r="125">
      <c r="A125" s="11"/>
      <c r="B125" s="12" t="s">
        <v>899</v>
      </c>
      <c r="C125" s="12" t="s">
        <v>900</v>
      </c>
      <c r="D125" s="20">
        <f t="shared" si="17"/>
        <v>58.24</v>
      </c>
      <c r="E125" s="12"/>
      <c r="F125" s="12">
        <v>14.0</v>
      </c>
      <c r="G125" s="12">
        <v>28.0</v>
      </c>
      <c r="H125" s="12"/>
      <c r="I125" s="36"/>
      <c r="J125" s="36"/>
      <c r="K125" s="36"/>
      <c r="L125" s="36"/>
      <c r="M125" s="36"/>
      <c r="N125" s="36"/>
      <c r="O125" s="36"/>
      <c r="P125" s="36"/>
      <c r="Q125" s="37"/>
      <c r="R125" s="18" t="s">
        <v>901</v>
      </c>
      <c r="S125" s="19" t="s">
        <v>902</v>
      </c>
      <c r="T125" s="11"/>
      <c r="U125" s="11"/>
      <c r="V125" s="11"/>
      <c r="W125" s="11"/>
      <c r="X125" s="11"/>
    </row>
    <row r="126">
      <c r="A126" s="11"/>
      <c r="B126" s="12" t="s">
        <v>903</v>
      </c>
      <c r="C126" s="12" t="s">
        <v>445</v>
      </c>
      <c r="D126" s="20">
        <f t="shared" si="17"/>
        <v>57.64</v>
      </c>
      <c r="E126" s="12"/>
      <c r="F126" s="12"/>
      <c r="G126" s="12">
        <v>26.0</v>
      </c>
      <c r="H126" s="12"/>
      <c r="I126" s="36"/>
      <c r="J126" s="12">
        <v>14.0</v>
      </c>
      <c r="K126" s="36"/>
      <c r="L126" s="36"/>
      <c r="M126" s="36"/>
      <c r="N126" s="36"/>
      <c r="O126" s="36"/>
      <c r="P126" s="36"/>
      <c r="Q126" s="37"/>
      <c r="R126" s="18" t="s">
        <v>904</v>
      </c>
      <c r="S126" s="19" t="s">
        <v>906</v>
      </c>
      <c r="T126" s="11"/>
      <c r="U126" s="11"/>
      <c r="V126" s="11"/>
      <c r="W126" s="11"/>
      <c r="X126" s="11"/>
    </row>
    <row r="127">
      <c r="A127" s="11"/>
      <c r="B127" s="12" t="s">
        <v>907</v>
      </c>
      <c r="C127" s="12" t="s">
        <v>48</v>
      </c>
      <c r="D127" s="20">
        <f t="shared" si="17"/>
        <v>56.08</v>
      </c>
      <c r="E127" s="12"/>
      <c r="F127" s="12">
        <v>13.0</v>
      </c>
      <c r="G127" s="12">
        <v>28.0</v>
      </c>
      <c r="H127" s="12"/>
      <c r="I127" s="36"/>
      <c r="J127" s="36"/>
      <c r="K127" s="36"/>
      <c r="L127" s="36"/>
      <c r="M127" s="36"/>
      <c r="N127" s="36"/>
      <c r="O127" s="36"/>
      <c r="P127" s="36"/>
      <c r="Q127" s="37"/>
      <c r="R127" s="18" t="s">
        <v>908</v>
      </c>
      <c r="S127" s="19" t="s">
        <v>909</v>
      </c>
      <c r="T127" s="11"/>
      <c r="U127" s="11"/>
      <c r="V127" s="11"/>
      <c r="W127" s="11"/>
      <c r="X127" s="11"/>
    </row>
    <row r="128">
      <c r="A128" s="11"/>
      <c r="B128" s="12" t="s">
        <v>910</v>
      </c>
      <c r="C128" s="12" t="s">
        <v>442</v>
      </c>
      <c r="D128" s="20">
        <f t="shared" si="17"/>
        <v>55</v>
      </c>
      <c r="E128" s="12"/>
      <c r="F128" s="12">
        <v>15.0</v>
      </c>
      <c r="G128" s="12"/>
      <c r="H128" s="12"/>
      <c r="I128" s="36"/>
      <c r="J128" s="12">
        <v>10.0</v>
      </c>
      <c r="K128" s="36"/>
      <c r="L128" s="36"/>
      <c r="M128" s="36"/>
      <c r="N128" s="36"/>
      <c r="O128" s="36"/>
      <c r="P128" s="36"/>
      <c r="Q128" s="37"/>
      <c r="R128" s="18" t="s">
        <v>911</v>
      </c>
      <c r="S128" s="19" t="s">
        <v>912</v>
      </c>
      <c r="T128" s="11"/>
      <c r="U128" s="11"/>
      <c r="V128" s="11"/>
      <c r="W128" s="11"/>
      <c r="X128" s="11"/>
    </row>
    <row r="129">
      <c r="A129" s="11"/>
      <c r="B129" s="12" t="s">
        <v>915</v>
      </c>
      <c r="C129" s="12" t="s">
        <v>916</v>
      </c>
      <c r="D129" s="20">
        <f t="shared" si="17"/>
        <v>53.04</v>
      </c>
      <c r="E129" s="12"/>
      <c r="F129" s="12">
        <v>12.0</v>
      </c>
      <c r="G129" s="12"/>
      <c r="H129" s="12"/>
      <c r="I129" s="12"/>
      <c r="J129" s="12">
        <v>12.0</v>
      </c>
      <c r="K129" s="12"/>
      <c r="L129" s="12"/>
      <c r="M129" s="12"/>
      <c r="N129" s="12"/>
      <c r="O129" s="12"/>
      <c r="P129" s="12"/>
      <c r="Q129" s="18"/>
      <c r="R129" s="18" t="s">
        <v>918</v>
      </c>
      <c r="S129" s="19" t="s">
        <v>919</v>
      </c>
      <c r="T129" s="11"/>
      <c r="U129" s="11"/>
      <c r="V129" s="11"/>
      <c r="W129" s="11"/>
      <c r="X129" s="11"/>
    </row>
    <row r="130">
      <c r="A130" s="11"/>
      <c r="B130" s="12" t="s">
        <v>922</v>
      </c>
      <c r="C130" s="12" t="s">
        <v>923</v>
      </c>
      <c r="D130" s="20">
        <f t="shared" si="17"/>
        <v>54.4</v>
      </c>
      <c r="E130" s="12"/>
      <c r="F130" s="12">
        <v>15.0</v>
      </c>
      <c r="G130" s="12">
        <v>22.0</v>
      </c>
      <c r="H130" s="12"/>
      <c r="I130" s="12"/>
      <c r="J130" s="12"/>
      <c r="K130" s="12"/>
      <c r="L130" s="12"/>
      <c r="M130" s="12"/>
      <c r="N130" s="12"/>
      <c r="O130" s="12"/>
      <c r="P130" s="12"/>
      <c r="Q130" s="18"/>
      <c r="R130" s="18" t="s">
        <v>925</v>
      </c>
      <c r="S130" s="19" t="s">
        <v>926</v>
      </c>
      <c r="T130" s="11"/>
      <c r="U130" s="11"/>
      <c r="V130" s="11"/>
      <c r="W130" s="11"/>
      <c r="X130" s="11"/>
    </row>
    <row r="131">
      <c r="A131" s="11"/>
      <c r="B131" s="12" t="s">
        <v>927</v>
      </c>
      <c r="C131" s="12" t="s">
        <v>125</v>
      </c>
      <c r="D131" s="20">
        <f t="shared" si="17"/>
        <v>51.92</v>
      </c>
      <c r="E131" s="12"/>
      <c r="F131" s="12">
        <v>12.0</v>
      </c>
      <c r="G131" s="12">
        <v>26.0</v>
      </c>
      <c r="H131" s="12"/>
      <c r="I131" s="36"/>
      <c r="J131" s="12"/>
      <c r="K131" s="36"/>
      <c r="L131" s="36"/>
      <c r="M131" s="36"/>
      <c r="N131" s="36"/>
      <c r="O131" s="36"/>
      <c r="P131" s="36"/>
      <c r="Q131" s="37"/>
      <c r="R131" s="18" t="s">
        <v>928</v>
      </c>
      <c r="S131" s="19" t="s">
        <v>929</v>
      </c>
      <c r="T131" s="11"/>
      <c r="U131" s="11"/>
      <c r="V131" s="11"/>
      <c r="W131" s="11"/>
      <c r="X131" s="11"/>
    </row>
    <row r="132">
      <c r="A132" s="11"/>
      <c r="B132" s="12" t="s">
        <v>930</v>
      </c>
      <c r="C132" s="12" t="s">
        <v>931</v>
      </c>
      <c r="D132" s="20">
        <f t="shared" si="17"/>
        <v>48.86</v>
      </c>
      <c r="E132" s="12"/>
      <c r="F132" s="12"/>
      <c r="G132" s="12">
        <v>24.0</v>
      </c>
      <c r="H132" s="36"/>
      <c r="I132" s="36"/>
      <c r="J132" s="12">
        <v>11.0</v>
      </c>
      <c r="K132" s="36"/>
      <c r="L132" s="36"/>
      <c r="M132" s="36"/>
      <c r="N132" s="36"/>
      <c r="O132" s="36"/>
      <c r="P132" s="36"/>
      <c r="Q132" s="37"/>
      <c r="R132" s="18" t="s">
        <v>932</v>
      </c>
      <c r="S132" s="19" t="s">
        <v>933</v>
      </c>
      <c r="T132" s="11"/>
      <c r="U132" s="11"/>
      <c r="V132" s="11"/>
      <c r="W132" s="11"/>
      <c r="X132" s="11"/>
    </row>
    <row r="133">
      <c r="A133" s="11"/>
      <c r="B133" s="12" t="s">
        <v>936</v>
      </c>
      <c r="C133" s="12" t="s">
        <v>45</v>
      </c>
      <c r="D133" s="20">
        <f t="shared" si="17"/>
        <v>42.37</v>
      </c>
      <c r="E133" s="12">
        <v>15.0</v>
      </c>
      <c r="F133" s="12"/>
      <c r="G133" s="12">
        <v>24.0</v>
      </c>
      <c r="H133" s="12">
        <v>11.0</v>
      </c>
      <c r="I133" s="36"/>
      <c r="J133" s="12"/>
      <c r="K133" s="36"/>
      <c r="L133" s="12"/>
      <c r="M133" s="36"/>
      <c r="N133" s="36"/>
      <c r="O133" s="36"/>
      <c r="P133" s="36"/>
      <c r="Q133" s="37"/>
      <c r="R133" s="18" t="s">
        <v>938</v>
      </c>
      <c r="S133" s="19" t="s">
        <v>939</v>
      </c>
      <c r="T133" s="11"/>
      <c r="U133" s="11"/>
      <c r="V133" s="11"/>
      <c r="W133" s="11"/>
      <c r="X133" s="11"/>
    </row>
    <row r="134">
      <c r="A134" s="11"/>
      <c r="B134" s="12"/>
      <c r="C134" s="12"/>
      <c r="D134" s="20"/>
      <c r="E134" s="12"/>
      <c r="F134" s="12"/>
      <c r="G134" s="12"/>
      <c r="H134" s="12"/>
      <c r="I134" s="36"/>
      <c r="J134" s="12"/>
      <c r="K134" s="36"/>
      <c r="L134" s="12"/>
      <c r="M134" s="36"/>
      <c r="N134" s="36"/>
      <c r="O134" s="36"/>
      <c r="P134" s="36"/>
      <c r="Q134" s="37"/>
      <c r="R134" s="18"/>
      <c r="S134" s="38"/>
      <c r="T134" s="11"/>
      <c r="U134" s="11"/>
      <c r="V134" s="11"/>
      <c r="W134" s="11"/>
      <c r="X134" s="11"/>
    </row>
    <row r="135">
      <c r="A135" s="3"/>
      <c r="B135" s="44" t="s">
        <v>1</v>
      </c>
      <c r="C135" s="44" t="s">
        <v>2</v>
      </c>
      <c r="D135" s="44" t="s">
        <v>943</v>
      </c>
      <c r="E135" s="3" t="s">
        <v>944</v>
      </c>
      <c r="F135" s="3" t="s">
        <v>945</v>
      </c>
      <c r="G135" s="3" t="s">
        <v>486</v>
      </c>
      <c r="H135" s="3" t="s">
        <v>946</v>
      </c>
      <c r="I135" s="3" t="s">
        <v>7</v>
      </c>
      <c r="J135" s="2" t="s">
        <v>9</v>
      </c>
      <c r="K135" s="3" t="s">
        <v>489</v>
      </c>
      <c r="L135" s="3" t="s">
        <v>4</v>
      </c>
      <c r="M135" s="3" t="s">
        <v>947</v>
      </c>
      <c r="N135" s="5" t="s">
        <v>13</v>
      </c>
      <c r="O135" s="6" t="s">
        <v>14</v>
      </c>
      <c r="P135" s="7" t="s">
        <v>15</v>
      </c>
      <c r="Q135" s="41" t="s">
        <v>16</v>
      </c>
      <c r="R135" s="3" t="s">
        <v>17</v>
      </c>
      <c r="S135" s="42" t="s">
        <v>18</v>
      </c>
      <c r="T135" s="2"/>
      <c r="U135" s="43"/>
      <c r="V135" s="39"/>
      <c r="W135" s="39"/>
      <c r="X135" s="39"/>
    </row>
    <row r="136">
      <c r="A136" s="44" t="s">
        <v>419</v>
      </c>
      <c r="B136" s="24"/>
      <c r="C136" s="24"/>
      <c r="D136" s="20"/>
      <c r="E136" s="24"/>
      <c r="F136" s="24"/>
      <c r="G136" s="20"/>
      <c r="H136" s="24"/>
      <c r="I136" s="24"/>
      <c r="J136" s="24"/>
      <c r="K136" s="24"/>
      <c r="L136" s="24"/>
      <c r="M136" s="24"/>
      <c r="N136" s="24"/>
      <c r="O136" s="24"/>
      <c r="P136" s="24"/>
      <c r="Q136" s="25"/>
      <c r="R136" s="25"/>
      <c r="S136" s="38"/>
      <c r="T136" s="24"/>
      <c r="U136" s="45"/>
      <c r="V136" s="24"/>
      <c r="W136" s="24"/>
      <c r="X136" s="46"/>
    </row>
    <row r="137">
      <c r="A137" s="11"/>
      <c r="B137" s="24" t="s">
        <v>948</v>
      </c>
      <c r="C137" s="24" t="s">
        <v>45</v>
      </c>
      <c r="D137" s="20">
        <v>285.0</v>
      </c>
      <c r="E137" s="24">
        <v>91.2</v>
      </c>
      <c r="F137" s="24">
        <v>2.6</v>
      </c>
      <c r="G137" s="24"/>
      <c r="H137" s="24">
        <v>28.0</v>
      </c>
      <c r="I137" s="24">
        <v>15.0</v>
      </c>
      <c r="J137" s="24">
        <v>9.0</v>
      </c>
      <c r="K137" s="24"/>
      <c r="L137" s="24">
        <v>21.0</v>
      </c>
      <c r="M137" s="24"/>
      <c r="N137" s="24"/>
      <c r="O137" s="24"/>
      <c r="P137" s="24"/>
      <c r="Q137" s="25"/>
      <c r="R137" s="25" t="s">
        <v>949</v>
      </c>
      <c r="S137" s="19" t="s">
        <v>950</v>
      </c>
      <c r="T137" s="24"/>
      <c r="U137" s="24"/>
      <c r="V137" s="24"/>
      <c r="W137" s="24"/>
      <c r="X137" s="46"/>
    </row>
    <row r="138">
      <c r="A138" s="11"/>
      <c r="B138" s="24" t="s">
        <v>953</v>
      </c>
      <c r="C138" s="24" t="s">
        <v>954</v>
      </c>
      <c r="D138" s="20">
        <v>296.0</v>
      </c>
      <c r="E138" s="24">
        <v>84.3</v>
      </c>
      <c r="F138" s="24">
        <v>2.7</v>
      </c>
      <c r="G138" s="16"/>
      <c r="H138" s="24"/>
      <c r="I138" s="24"/>
      <c r="J138" s="24"/>
      <c r="K138" s="24"/>
      <c r="L138" s="24"/>
      <c r="M138" s="24"/>
      <c r="N138" s="24"/>
      <c r="O138" s="24"/>
      <c r="P138" s="24"/>
      <c r="Q138" s="25"/>
      <c r="R138" s="25" t="s">
        <v>955</v>
      </c>
      <c r="S138" s="19" t="s">
        <v>956</v>
      </c>
      <c r="T138" s="24"/>
      <c r="U138" s="24"/>
      <c r="V138" s="24"/>
      <c r="W138" s="24"/>
      <c r="X138" s="46"/>
    </row>
    <row r="139">
      <c r="A139" s="11"/>
      <c r="B139" s="24" t="s">
        <v>957</v>
      </c>
      <c r="C139" s="24" t="s">
        <v>958</v>
      </c>
      <c r="D139" s="20">
        <v>283.0</v>
      </c>
      <c r="E139" s="24">
        <v>83.7</v>
      </c>
      <c r="F139" s="24">
        <v>2.6</v>
      </c>
      <c r="G139" s="16"/>
      <c r="H139" s="24"/>
      <c r="I139" s="24"/>
      <c r="J139" s="24"/>
      <c r="K139" s="24"/>
      <c r="L139" s="24"/>
      <c r="M139" s="24"/>
      <c r="N139" s="24"/>
      <c r="O139" s="24"/>
      <c r="P139" s="24"/>
      <c r="Q139" s="25"/>
      <c r="R139" s="25" t="s">
        <v>959</v>
      </c>
      <c r="S139" s="19" t="s">
        <v>960</v>
      </c>
      <c r="T139" s="24"/>
      <c r="U139" s="24"/>
      <c r="V139" s="24"/>
      <c r="W139" s="24"/>
      <c r="X139" s="46"/>
    </row>
    <row r="140">
      <c r="A140" s="11"/>
      <c r="B140" s="24" t="s">
        <v>961</v>
      </c>
      <c r="C140" s="24" t="s">
        <v>962</v>
      </c>
      <c r="D140" s="20">
        <v>275.0</v>
      </c>
      <c r="E140" s="24">
        <v>81.2</v>
      </c>
      <c r="F140" s="24">
        <v>2.6</v>
      </c>
      <c r="G140" s="16"/>
      <c r="H140" s="24">
        <v>38.0</v>
      </c>
      <c r="I140" s="24"/>
      <c r="J140" s="24">
        <v>19.0</v>
      </c>
      <c r="K140" s="24"/>
      <c r="L140" s="24"/>
      <c r="M140" s="24"/>
      <c r="N140" s="24"/>
      <c r="O140" s="24"/>
      <c r="P140" s="24"/>
      <c r="Q140" s="25"/>
      <c r="R140" s="25"/>
      <c r="S140" s="19" t="s">
        <v>963</v>
      </c>
      <c r="T140" s="24"/>
      <c r="U140" s="24"/>
      <c r="V140" s="24"/>
      <c r="W140" s="24"/>
      <c r="X140" s="46"/>
    </row>
    <row r="141">
      <c r="A141" s="11"/>
      <c r="B141" s="24" t="s">
        <v>964</v>
      </c>
      <c r="C141" s="24" t="s">
        <v>96</v>
      </c>
      <c r="D141" s="20">
        <v>275.0</v>
      </c>
      <c r="E141" s="24">
        <v>81.2</v>
      </c>
      <c r="F141" s="24">
        <v>2.6</v>
      </c>
      <c r="G141" s="16"/>
      <c r="H141" s="24"/>
      <c r="I141" s="24"/>
      <c r="J141" s="24"/>
      <c r="K141" s="24"/>
      <c r="L141" s="24"/>
      <c r="M141" s="24"/>
      <c r="N141" s="24"/>
      <c r="O141" s="24"/>
      <c r="P141" s="24"/>
      <c r="Q141" s="25"/>
      <c r="R141" s="25" t="s">
        <v>965</v>
      </c>
      <c r="S141" s="19" t="s">
        <v>966</v>
      </c>
      <c r="T141" s="24"/>
      <c r="U141" s="24"/>
      <c r="V141" s="24"/>
      <c r="W141" s="24"/>
      <c r="X141" s="46"/>
    </row>
    <row r="142">
      <c r="A142" s="11"/>
      <c r="B142" s="24" t="s">
        <v>967</v>
      </c>
      <c r="C142" s="24" t="s">
        <v>896</v>
      </c>
      <c r="D142" s="20">
        <v>239.0</v>
      </c>
      <c r="E142" s="24">
        <v>83.4</v>
      </c>
      <c r="F142" s="24">
        <v>2.2</v>
      </c>
      <c r="G142" s="16">
        <v>26.0</v>
      </c>
      <c r="H142" s="24"/>
      <c r="I142" s="24"/>
      <c r="J142" s="24"/>
      <c r="K142" s="24"/>
      <c r="L142" s="24">
        <v>15.0</v>
      </c>
      <c r="M142" s="24"/>
      <c r="N142" s="24"/>
      <c r="O142" s="24"/>
      <c r="P142" s="24"/>
      <c r="Q142" s="25"/>
      <c r="R142" s="25"/>
      <c r="S142" s="19" t="s">
        <v>968</v>
      </c>
      <c r="T142" s="24"/>
      <c r="U142" s="24"/>
      <c r="V142" s="24"/>
      <c r="W142" s="24"/>
      <c r="X142" s="46"/>
    </row>
    <row r="143">
      <c r="A143" s="11"/>
      <c r="B143" s="24" t="s">
        <v>969</v>
      </c>
      <c r="C143" s="24" t="s">
        <v>896</v>
      </c>
      <c r="D143" s="20">
        <v>261.0</v>
      </c>
      <c r="E143" s="24">
        <v>83.5</v>
      </c>
      <c r="F143" s="24">
        <v>2.4</v>
      </c>
      <c r="G143" s="16"/>
      <c r="H143" s="24">
        <v>50.0</v>
      </c>
      <c r="I143" s="24"/>
      <c r="J143" s="24"/>
      <c r="K143" s="24"/>
      <c r="L143" s="24"/>
      <c r="M143" s="24"/>
      <c r="N143" s="24"/>
      <c r="O143" s="24"/>
      <c r="P143" s="24"/>
      <c r="Q143" s="25"/>
      <c r="R143" s="25"/>
      <c r="S143" s="19" t="s">
        <v>970</v>
      </c>
      <c r="T143" s="24"/>
      <c r="U143" s="24"/>
      <c r="V143" s="24"/>
      <c r="W143" s="24"/>
      <c r="X143" s="46"/>
    </row>
    <row r="144">
      <c r="A144" s="11"/>
      <c r="B144" s="24" t="s">
        <v>971</v>
      </c>
      <c r="C144" s="24" t="s">
        <v>397</v>
      </c>
      <c r="D144" s="20">
        <v>252.0</v>
      </c>
      <c r="E144" s="24">
        <v>71.7</v>
      </c>
      <c r="F144" s="24">
        <v>2.7</v>
      </c>
      <c r="G144" s="16"/>
      <c r="H144" s="24">
        <v>32.0</v>
      </c>
      <c r="I144" s="24"/>
      <c r="J144" s="24">
        <v>16.0</v>
      </c>
      <c r="K144" s="24"/>
      <c r="L144" s="24">
        <v>13.0</v>
      </c>
      <c r="M144" s="24"/>
      <c r="N144" s="24"/>
      <c r="O144" s="24"/>
      <c r="P144" s="24"/>
      <c r="Q144" s="25"/>
      <c r="R144" s="25"/>
      <c r="S144" s="19" t="s">
        <v>972</v>
      </c>
      <c r="T144" s="24"/>
      <c r="U144" s="24"/>
      <c r="V144" s="24"/>
      <c r="W144" s="24"/>
      <c r="X144" s="46"/>
    </row>
    <row r="145">
      <c r="A145" s="11"/>
      <c r="B145" s="24" t="s">
        <v>973</v>
      </c>
      <c r="C145" s="24" t="s">
        <v>883</v>
      </c>
      <c r="D145" s="20">
        <v>243.0</v>
      </c>
      <c r="E145" s="24">
        <v>71.7</v>
      </c>
      <c r="F145" s="24">
        <v>2.6</v>
      </c>
      <c r="G145" s="16"/>
      <c r="H145" s="24">
        <v>22.0</v>
      </c>
      <c r="I145" s="24">
        <v>21.0</v>
      </c>
      <c r="J145" s="24"/>
      <c r="K145" s="24"/>
      <c r="L145" s="24">
        <v>12.0</v>
      </c>
      <c r="M145" s="24"/>
      <c r="N145" s="24"/>
      <c r="O145" s="24"/>
      <c r="P145" s="24"/>
      <c r="Q145" s="25"/>
      <c r="R145" s="25"/>
      <c r="S145" s="19" t="s">
        <v>974</v>
      </c>
      <c r="T145" s="24"/>
      <c r="U145" s="24"/>
      <c r="V145" s="24"/>
      <c r="W145" s="24"/>
      <c r="X145" s="46"/>
    </row>
    <row r="146">
      <c r="A146" s="11"/>
      <c r="B146" s="24" t="s">
        <v>975</v>
      </c>
      <c r="C146" s="24" t="s">
        <v>463</v>
      </c>
      <c r="D146" s="20">
        <v>243.0</v>
      </c>
      <c r="E146" s="24">
        <v>71.7</v>
      </c>
      <c r="F146" s="24">
        <v>2.6</v>
      </c>
      <c r="G146" s="16"/>
      <c r="H146" s="24">
        <v>28.0</v>
      </c>
      <c r="I146" s="24"/>
      <c r="J146" s="24"/>
      <c r="K146" s="24">
        <v>17.0</v>
      </c>
      <c r="L146" s="24">
        <v>16.0</v>
      </c>
      <c r="M146" s="24"/>
      <c r="N146" s="24"/>
      <c r="O146" s="24"/>
      <c r="P146" s="24"/>
      <c r="Q146" s="25"/>
      <c r="R146" s="25"/>
      <c r="S146" s="19" t="s">
        <v>976</v>
      </c>
      <c r="T146" s="24"/>
      <c r="U146" s="24"/>
      <c r="V146" s="24"/>
      <c r="W146" s="24"/>
      <c r="X146" s="46"/>
    </row>
    <row r="147">
      <c r="A147" s="11"/>
      <c r="B147" s="24" t="s">
        <v>977</v>
      </c>
      <c r="C147" s="24" t="s">
        <v>48</v>
      </c>
      <c r="D147" s="20">
        <v>243.0</v>
      </c>
      <c r="E147" s="24">
        <v>71.7</v>
      </c>
      <c r="F147" s="24">
        <v>2.6</v>
      </c>
      <c r="G147" s="16"/>
      <c r="H147" s="24">
        <v>30.0</v>
      </c>
      <c r="I147" s="24">
        <v>16.0</v>
      </c>
      <c r="J147" s="24"/>
      <c r="K147" s="24"/>
      <c r="L147" s="24">
        <v>13.0</v>
      </c>
      <c r="M147" s="24"/>
      <c r="N147" s="24"/>
      <c r="O147" s="24"/>
      <c r="P147" s="24"/>
      <c r="Q147" s="25"/>
      <c r="R147" s="25"/>
      <c r="S147" s="19" t="s">
        <v>978</v>
      </c>
      <c r="T147" s="24"/>
      <c r="U147" s="24"/>
      <c r="V147" s="24"/>
      <c r="W147" s="24"/>
      <c r="X147" s="46"/>
    </row>
    <row r="148">
      <c r="A148" s="11"/>
      <c r="B148" s="24" t="s">
        <v>979</v>
      </c>
      <c r="C148" s="24" t="s">
        <v>237</v>
      </c>
      <c r="D148" s="20">
        <v>233.0</v>
      </c>
      <c r="E148" s="24">
        <v>71.6</v>
      </c>
      <c r="F148" s="24">
        <v>2.5</v>
      </c>
      <c r="G148" s="16"/>
      <c r="H148" s="24">
        <v>24.0</v>
      </c>
      <c r="I148" s="24">
        <v>12.0</v>
      </c>
      <c r="J148" s="24"/>
      <c r="K148" s="24"/>
      <c r="L148" s="24"/>
      <c r="M148" s="24"/>
      <c r="N148" s="24">
        <v>1.0</v>
      </c>
      <c r="O148" s="24">
        <v>1.0</v>
      </c>
      <c r="P148" s="24"/>
      <c r="Q148" s="25" t="s">
        <v>566</v>
      </c>
      <c r="R148" s="25"/>
      <c r="S148" s="19" t="s">
        <v>980</v>
      </c>
      <c r="T148" s="24"/>
      <c r="U148" s="24"/>
      <c r="V148" s="24"/>
      <c r="W148" s="24"/>
      <c r="X148" s="46"/>
    </row>
    <row r="149">
      <c r="A149" s="11"/>
      <c r="B149" s="24"/>
      <c r="C149" s="24"/>
      <c r="D149" s="20"/>
      <c r="E149" s="24"/>
      <c r="F149" s="24"/>
      <c r="G149" s="16"/>
      <c r="H149" s="24"/>
      <c r="I149" s="24"/>
      <c r="J149" s="24"/>
      <c r="K149" s="24"/>
      <c r="L149" s="24"/>
      <c r="M149" s="24"/>
      <c r="N149" s="24"/>
      <c r="O149" s="24"/>
      <c r="P149" s="24"/>
      <c r="Q149" s="25"/>
      <c r="R149" s="25"/>
      <c r="S149" s="38"/>
      <c r="T149" s="24"/>
      <c r="U149" s="24"/>
      <c r="V149" s="24"/>
      <c r="W149" s="24"/>
      <c r="X149" s="46"/>
    </row>
    <row r="150">
      <c r="A150" s="3" t="s">
        <v>451</v>
      </c>
      <c r="B150" s="24"/>
      <c r="C150" s="24"/>
      <c r="D150" s="20"/>
      <c r="E150" s="24"/>
      <c r="F150" s="24"/>
      <c r="G150" s="16"/>
      <c r="H150" s="24"/>
      <c r="I150" s="24"/>
      <c r="J150" s="24"/>
      <c r="K150" s="24"/>
      <c r="L150" s="24"/>
      <c r="M150" s="24"/>
      <c r="N150" s="24"/>
      <c r="O150" s="24"/>
      <c r="P150" s="24"/>
      <c r="Q150" s="25"/>
      <c r="R150" s="25"/>
      <c r="S150" s="38"/>
      <c r="T150" s="24"/>
      <c r="U150" s="24"/>
      <c r="V150" s="24"/>
      <c r="W150" s="24"/>
      <c r="X150" s="46"/>
    </row>
    <row r="151">
      <c r="A151" s="11"/>
      <c r="B151" s="24" t="s">
        <v>982</v>
      </c>
      <c r="C151" s="24" t="s">
        <v>984</v>
      </c>
      <c r="D151" s="20">
        <v>190.0</v>
      </c>
      <c r="E151" s="24">
        <v>91.3</v>
      </c>
      <c r="F151" s="24">
        <v>1.6</v>
      </c>
      <c r="G151" s="24">
        <v>17.0</v>
      </c>
      <c r="H151" s="24"/>
      <c r="I151" s="24"/>
      <c r="J151" s="24">
        <v>17.0</v>
      </c>
      <c r="K151" s="24"/>
      <c r="L151" s="24">
        <v>25.0</v>
      </c>
      <c r="M151" s="24"/>
      <c r="N151" s="24"/>
      <c r="O151" s="24"/>
      <c r="P151" s="24"/>
      <c r="Q151" s="25"/>
      <c r="R151" s="25"/>
      <c r="S151" s="19" t="s">
        <v>986</v>
      </c>
      <c r="T151" s="24"/>
      <c r="U151" s="24"/>
      <c r="V151" s="24"/>
      <c r="W151" s="24"/>
      <c r="X151" s="46"/>
    </row>
    <row r="152">
      <c r="A152" s="11"/>
      <c r="B152" s="24" t="s">
        <v>988</v>
      </c>
      <c r="C152" s="24" t="s">
        <v>45</v>
      </c>
      <c r="D152" s="20">
        <v>178.0</v>
      </c>
      <c r="E152" s="24">
        <v>91.0</v>
      </c>
      <c r="F152" s="24">
        <v>1.5</v>
      </c>
      <c r="G152" s="24"/>
      <c r="H152" s="24">
        <v>28.0</v>
      </c>
      <c r="I152" s="24">
        <v>15.0</v>
      </c>
      <c r="J152" s="24">
        <v>9.0</v>
      </c>
      <c r="K152" s="24"/>
      <c r="L152" s="24">
        <v>21.0</v>
      </c>
      <c r="M152" s="24"/>
      <c r="N152" s="24"/>
      <c r="O152" s="24"/>
      <c r="P152" s="24"/>
      <c r="Q152" s="25"/>
      <c r="R152" s="25" t="s">
        <v>949</v>
      </c>
      <c r="S152" s="19" t="s">
        <v>989</v>
      </c>
      <c r="T152" s="24"/>
      <c r="U152" s="24"/>
      <c r="V152" s="24"/>
      <c r="W152" s="24"/>
      <c r="X152" s="46"/>
    </row>
    <row r="153">
      <c r="A153" s="11"/>
      <c r="B153" s="24" t="s">
        <v>990</v>
      </c>
      <c r="C153" s="24" t="s">
        <v>64</v>
      </c>
      <c r="D153" s="20">
        <v>131.0</v>
      </c>
      <c r="E153" s="24">
        <v>71.8</v>
      </c>
      <c r="F153" s="24">
        <v>1.4</v>
      </c>
      <c r="G153" s="24">
        <v>15.0</v>
      </c>
      <c r="H153" s="24">
        <v>26.0</v>
      </c>
      <c r="I153" s="24"/>
      <c r="J153" s="24"/>
      <c r="K153" s="24">
        <v>14.0</v>
      </c>
      <c r="L153" s="24"/>
      <c r="M153" s="24"/>
      <c r="N153" s="24"/>
      <c r="O153" s="24"/>
      <c r="P153" s="24"/>
      <c r="Q153" s="25"/>
      <c r="R153" s="25" t="s">
        <v>76</v>
      </c>
      <c r="S153" s="19" t="s">
        <v>991</v>
      </c>
      <c r="T153" s="24"/>
      <c r="U153" s="24"/>
      <c r="V153" s="24"/>
      <c r="W153" s="24"/>
      <c r="X153" s="46"/>
    </row>
    <row r="154">
      <c r="A154" s="11"/>
      <c r="B154" s="24" t="s">
        <v>995</v>
      </c>
      <c r="C154" s="51" t="s">
        <v>996</v>
      </c>
      <c r="D154" s="20">
        <v>140.0</v>
      </c>
      <c r="E154" s="24">
        <v>71.7</v>
      </c>
      <c r="F154" s="24">
        <v>1.5</v>
      </c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5"/>
      <c r="R154" s="25" t="s">
        <v>997</v>
      </c>
      <c r="S154" s="19" t="s">
        <v>998</v>
      </c>
      <c r="T154" s="24"/>
      <c r="U154" s="45"/>
      <c r="V154" s="24"/>
      <c r="W154" s="24"/>
      <c r="X154" s="46"/>
    </row>
    <row r="155">
      <c r="A155" s="11"/>
      <c r="B155" s="24" t="s">
        <v>1000</v>
      </c>
      <c r="C155" s="24" t="s">
        <v>1001</v>
      </c>
      <c r="D155" s="20">
        <v>136.0</v>
      </c>
      <c r="E155" s="24">
        <v>69.7</v>
      </c>
      <c r="F155" s="24">
        <v>1.5</v>
      </c>
      <c r="G155" s="24"/>
      <c r="H155" s="24"/>
      <c r="I155" s="24"/>
      <c r="J155" s="24"/>
      <c r="K155" s="24"/>
      <c r="L155" s="24"/>
      <c r="M155" s="24"/>
      <c r="N155" s="24">
        <v>1.0</v>
      </c>
      <c r="O155" s="24">
        <v>1.0</v>
      </c>
      <c r="P155" s="24"/>
      <c r="Q155" s="25"/>
      <c r="R155" s="25" t="s">
        <v>1002</v>
      </c>
      <c r="S155" s="19" t="s">
        <v>1003</v>
      </c>
      <c r="T155" s="24"/>
      <c r="U155" s="46"/>
      <c r="V155" s="24"/>
      <c r="W155" s="24"/>
      <c r="X155" s="46"/>
    </row>
    <row r="156">
      <c r="A156" s="11"/>
      <c r="B156" s="24" t="s">
        <v>1004</v>
      </c>
      <c r="C156" s="24" t="s">
        <v>256</v>
      </c>
      <c r="D156" s="20">
        <v>149.0</v>
      </c>
      <c r="E156" s="24">
        <v>71.6</v>
      </c>
      <c r="F156" s="24">
        <v>1.6</v>
      </c>
      <c r="G156" s="24"/>
      <c r="H156" s="24">
        <v>22.0</v>
      </c>
      <c r="I156" s="24">
        <v>21.0</v>
      </c>
      <c r="J156" s="24"/>
      <c r="K156" s="24"/>
      <c r="L156" s="24">
        <v>13.0</v>
      </c>
      <c r="M156" s="24"/>
      <c r="N156" s="24"/>
      <c r="O156" s="24"/>
      <c r="P156" s="24"/>
      <c r="Q156" s="25"/>
      <c r="R156" s="25"/>
      <c r="S156" s="19" t="s">
        <v>1005</v>
      </c>
      <c r="T156" s="24"/>
      <c r="U156" s="45"/>
      <c r="V156" s="24"/>
      <c r="W156" s="24"/>
      <c r="X156" s="46"/>
    </row>
    <row r="157">
      <c r="A157" s="11"/>
      <c r="B157" s="24"/>
      <c r="C157" s="24"/>
      <c r="D157" s="20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5"/>
      <c r="R157" s="25"/>
      <c r="S157" s="38"/>
      <c r="T157" s="24"/>
      <c r="U157" s="45"/>
      <c r="V157" s="24"/>
      <c r="W157" s="24"/>
      <c r="X157" s="46"/>
    </row>
    <row r="158">
      <c r="A158" s="11"/>
      <c r="B158" s="24"/>
      <c r="C158" s="24"/>
      <c r="D158" s="20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5"/>
      <c r="R158" s="25"/>
      <c r="S158" s="38"/>
      <c r="T158" s="24"/>
      <c r="U158" s="45"/>
      <c r="V158" s="24"/>
      <c r="W158" s="24"/>
      <c r="X158" s="46"/>
    </row>
    <row r="159">
      <c r="A159" s="11"/>
      <c r="B159" s="24"/>
      <c r="C159" s="24"/>
      <c r="D159" s="20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5"/>
      <c r="R159" s="25"/>
      <c r="S159" s="38"/>
      <c r="T159" s="24"/>
      <c r="U159" s="45"/>
      <c r="V159" s="24"/>
      <c r="W159" s="24"/>
      <c r="X159" s="46"/>
    </row>
    <row r="160">
      <c r="A160" s="3" t="s">
        <v>1006</v>
      </c>
      <c r="B160" s="44" t="s">
        <v>1</v>
      </c>
      <c r="C160" s="44" t="s">
        <v>2</v>
      </c>
      <c r="D160" s="44" t="s">
        <v>943</v>
      </c>
      <c r="E160" s="3" t="s">
        <v>944</v>
      </c>
      <c r="F160" s="3" t="s">
        <v>945</v>
      </c>
      <c r="G160" s="3" t="s">
        <v>486</v>
      </c>
      <c r="H160" s="3" t="s">
        <v>946</v>
      </c>
      <c r="I160" s="3" t="s">
        <v>7</v>
      </c>
      <c r="J160" s="2" t="s">
        <v>9</v>
      </c>
      <c r="K160" s="3" t="s">
        <v>489</v>
      </c>
      <c r="L160" s="3" t="s">
        <v>4</v>
      </c>
      <c r="M160" s="3" t="s">
        <v>947</v>
      </c>
      <c r="N160" s="5" t="s">
        <v>13</v>
      </c>
      <c r="O160" s="6" t="s">
        <v>14</v>
      </c>
      <c r="P160" s="7" t="s">
        <v>15</v>
      </c>
      <c r="Q160" s="41" t="s">
        <v>16</v>
      </c>
      <c r="R160" s="3" t="s">
        <v>17</v>
      </c>
      <c r="S160" s="49"/>
      <c r="T160" s="47"/>
      <c r="U160" s="47"/>
      <c r="V160" s="47"/>
      <c r="W160" s="47"/>
      <c r="X160" s="47"/>
      <c r="Y160" s="50"/>
      <c r="Z160" s="50"/>
    </row>
    <row r="161">
      <c r="A161" s="44" t="s">
        <v>1007</v>
      </c>
      <c r="B161" s="24"/>
      <c r="C161" s="24"/>
      <c r="D161" s="20"/>
      <c r="E161" s="51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5"/>
      <c r="R161" s="24"/>
      <c r="S161" s="38"/>
      <c r="T161" s="24"/>
      <c r="U161" s="24"/>
      <c r="V161" s="24"/>
      <c r="W161" s="24"/>
      <c r="X161" s="46"/>
    </row>
    <row r="162">
      <c r="A162" s="54"/>
      <c r="B162" s="24" t="s">
        <v>1008</v>
      </c>
      <c r="C162" s="24" t="s">
        <v>45</v>
      </c>
      <c r="D162" s="20">
        <v>197.0</v>
      </c>
      <c r="E162" s="24">
        <v>91.1</v>
      </c>
      <c r="F162" s="24">
        <v>1.8</v>
      </c>
      <c r="G162" s="24"/>
      <c r="H162" s="24">
        <v>28.0</v>
      </c>
      <c r="I162" s="24">
        <v>15.0</v>
      </c>
      <c r="J162" s="24">
        <v>9.0</v>
      </c>
      <c r="K162" s="24"/>
      <c r="L162" s="24">
        <v>21.0</v>
      </c>
      <c r="M162" s="24"/>
      <c r="N162" s="24"/>
      <c r="O162" s="24"/>
      <c r="P162" s="24"/>
      <c r="Q162" s="25"/>
      <c r="R162" s="25" t="s">
        <v>949</v>
      </c>
      <c r="S162" s="19" t="s">
        <v>1009</v>
      </c>
      <c r="T162" s="24"/>
      <c r="U162" s="24"/>
      <c r="V162" s="24"/>
      <c r="W162" s="12"/>
      <c r="X162" s="11"/>
    </row>
    <row r="163">
      <c r="A163" s="54"/>
      <c r="B163" s="51" t="s">
        <v>1010</v>
      </c>
      <c r="C163" s="51" t="s">
        <v>266</v>
      </c>
      <c r="D163" s="86">
        <v>181.0</v>
      </c>
      <c r="E163" s="51">
        <v>83.6</v>
      </c>
      <c r="F163" s="51">
        <v>1.8</v>
      </c>
      <c r="G163" s="51"/>
      <c r="H163" s="51">
        <v>60.0</v>
      </c>
      <c r="I163" s="51"/>
      <c r="J163" s="51"/>
      <c r="K163" s="51"/>
      <c r="L163" s="51"/>
      <c r="M163" s="51"/>
      <c r="N163" s="51"/>
      <c r="O163" s="51"/>
      <c r="P163" s="51"/>
      <c r="Q163" s="66"/>
      <c r="R163" s="51"/>
      <c r="S163" s="87" t="s">
        <v>1011</v>
      </c>
      <c r="T163" s="51"/>
      <c r="U163" s="51"/>
      <c r="V163" s="51"/>
      <c r="W163" s="67"/>
      <c r="X163" s="65"/>
      <c r="Y163" s="88"/>
      <c r="Z163" s="88"/>
    </row>
    <row r="164">
      <c r="A164" s="52"/>
      <c r="B164" s="51" t="s">
        <v>1013</v>
      </c>
      <c r="C164" s="51" t="s">
        <v>1014</v>
      </c>
      <c r="D164" s="86">
        <v>176.0</v>
      </c>
      <c r="E164" s="51">
        <v>81.4</v>
      </c>
      <c r="F164" s="51">
        <v>1.8</v>
      </c>
      <c r="G164" s="51">
        <v>21.0</v>
      </c>
      <c r="H164" s="51">
        <v>22.0</v>
      </c>
      <c r="I164" s="51"/>
      <c r="J164" s="51"/>
      <c r="K164" s="51"/>
      <c r="L164" s="51"/>
      <c r="M164" s="51"/>
      <c r="N164" s="51"/>
      <c r="O164" s="51"/>
      <c r="P164" s="51"/>
      <c r="Q164" s="66"/>
      <c r="R164" s="51" t="s">
        <v>1015</v>
      </c>
      <c r="S164" s="87" t="s">
        <v>1016</v>
      </c>
      <c r="T164" s="51"/>
      <c r="U164" s="51"/>
      <c r="V164" s="51"/>
      <c r="W164" s="71"/>
      <c r="X164" s="68"/>
      <c r="Y164" s="88"/>
      <c r="Z164" s="88"/>
    </row>
    <row r="165">
      <c r="A165" s="54"/>
      <c r="B165" s="12" t="s">
        <v>1017</v>
      </c>
      <c r="C165" s="12" t="s">
        <v>96</v>
      </c>
      <c r="D165" s="20">
        <v>176.0</v>
      </c>
      <c r="E165" s="12">
        <v>81.4</v>
      </c>
      <c r="F165" s="12">
        <v>1.8</v>
      </c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8"/>
      <c r="R165" s="18" t="s">
        <v>1018</v>
      </c>
      <c r="S165" s="19" t="s">
        <v>1019</v>
      </c>
      <c r="T165" s="12"/>
      <c r="U165" s="12"/>
      <c r="V165" s="12"/>
      <c r="W165" s="16"/>
      <c r="X165" s="11"/>
    </row>
    <row r="166">
      <c r="A166" s="55"/>
      <c r="B166" s="24" t="s">
        <v>1020</v>
      </c>
      <c r="C166" s="24" t="s">
        <v>288</v>
      </c>
      <c r="D166" s="89">
        <v>164.0</v>
      </c>
      <c r="E166" s="24">
        <v>71.8</v>
      </c>
      <c r="F166" s="24">
        <v>1.9</v>
      </c>
      <c r="G166" s="24"/>
      <c r="H166" s="24">
        <v>26.0</v>
      </c>
      <c r="I166" s="24"/>
      <c r="J166" s="24"/>
      <c r="K166" s="24">
        <v>15.0</v>
      </c>
      <c r="L166" s="24">
        <v>21.0</v>
      </c>
      <c r="M166" s="24"/>
      <c r="N166" s="24"/>
      <c r="O166" s="24"/>
      <c r="P166" s="24"/>
      <c r="Q166" s="25"/>
      <c r="R166" s="25"/>
      <c r="S166" s="19" t="s">
        <v>1022</v>
      </c>
      <c r="T166" s="24"/>
      <c r="U166" s="24"/>
      <c r="V166" s="24"/>
      <c r="W166" s="56"/>
      <c r="X166" s="57"/>
    </row>
    <row r="167">
      <c r="A167" s="54"/>
      <c r="B167" s="24" t="s">
        <v>1024</v>
      </c>
      <c r="C167" s="24" t="s">
        <v>216</v>
      </c>
      <c r="D167" s="89">
        <v>155.0</v>
      </c>
      <c r="E167" s="51">
        <v>71.7</v>
      </c>
      <c r="F167" s="24">
        <v>1.8</v>
      </c>
      <c r="G167" s="24"/>
      <c r="H167" s="24">
        <v>34.0</v>
      </c>
      <c r="I167" s="24"/>
      <c r="J167" s="24">
        <v>14.0</v>
      </c>
      <c r="K167" s="24"/>
      <c r="L167" s="24">
        <v>15.0</v>
      </c>
      <c r="M167" s="24"/>
      <c r="N167" s="24"/>
      <c r="O167" s="24"/>
      <c r="P167" s="24"/>
      <c r="Q167" s="25"/>
      <c r="R167" s="25"/>
      <c r="S167" s="19" t="s">
        <v>1025</v>
      </c>
      <c r="T167" s="24"/>
      <c r="U167" s="24"/>
      <c r="V167" s="24"/>
      <c r="W167" s="12"/>
      <c r="X167" s="11"/>
    </row>
    <row r="168">
      <c r="A168" s="68"/>
      <c r="B168" s="51" t="s">
        <v>1026</v>
      </c>
      <c r="C168" s="51" t="s">
        <v>55</v>
      </c>
      <c r="D168" s="86">
        <v>155.0</v>
      </c>
      <c r="E168" s="51">
        <v>71.7</v>
      </c>
      <c r="F168" s="51">
        <v>1.8</v>
      </c>
      <c r="G168" s="51"/>
      <c r="H168" s="51">
        <v>30.0</v>
      </c>
      <c r="I168" s="51">
        <v>16.0</v>
      </c>
      <c r="J168" s="51"/>
      <c r="K168" s="51"/>
      <c r="L168" s="51">
        <v>13.0</v>
      </c>
      <c r="M168" s="51"/>
      <c r="N168" s="51"/>
      <c r="O168" s="51"/>
      <c r="P168" s="51"/>
      <c r="Q168" s="66"/>
      <c r="R168" s="51"/>
      <c r="S168" s="87" t="s">
        <v>1029</v>
      </c>
      <c r="T168" s="51"/>
      <c r="U168" s="51"/>
      <c r="V168" s="51"/>
      <c r="W168" s="69"/>
      <c r="X168" s="68"/>
      <c r="Y168" s="88"/>
      <c r="Z168" s="88"/>
    </row>
    <row r="169">
      <c r="A169" s="54"/>
      <c r="B169" s="12"/>
      <c r="C169" s="12"/>
      <c r="D169" s="20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8"/>
      <c r="R169" s="18"/>
      <c r="S169" s="38"/>
      <c r="T169" s="12"/>
      <c r="U169" s="12"/>
      <c r="V169" s="12"/>
      <c r="W169" s="16"/>
      <c r="X169" s="11"/>
    </row>
    <row r="170" ht="14.25" customHeight="1">
      <c r="A170" s="29"/>
      <c r="B170" s="16" t="s">
        <v>1034</v>
      </c>
      <c r="C170" s="16" t="s">
        <v>45</v>
      </c>
      <c r="D170" s="20">
        <v>166.0</v>
      </c>
      <c r="E170" s="16">
        <v>91.1</v>
      </c>
      <c r="F170" s="16">
        <v>1.4</v>
      </c>
      <c r="G170" s="16"/>
      <c r="H170" s="16">
        <v>28.0</v>
      </c>
      <c r="I170" s="16">
        <v>15.0</v>
      </c>
      <c r="J170" s="16">
        <v>9.0</v>
      </c>
      <c r="K170" s="16"/>
      <c r="L170" s="16">
        <v>21.0</v>
      </c>
      <c r="M170" s="16"/>
      <c r="N170" s="16"/>
      <c r="O170" s="16"/>
      <c r="P170" s="16"/>
      <c r="Q170" s="28"/>
      <c r="R170" s="28" t="s">
        <v>949</v>
      </c>
      <c r="S170" s="31" t="s">
        <v>1035</v>
      </c>
      <c r="T170" s="29"/>
      <c r="U170" s="29"/>
      <c r="V170" s="29"/>
      <c r="W170" s="29"/>
      <c r="X170" s="29"/>
      <c r="Y170" s="29"/>
      <c r="Z170" s="29"/>
    </row>
    <row r="171">
      <c r="A171" s="55"/>
      <c r="B171" s="24" t="s">
        <v>1039</v>
      </c>
      <c r="C171" s="24" t="s">
        <v>1040</v>
      </c>
      <c r="D171" s="20">
        <v>145.0</v>
      </c>
      <c r="E171" s="24">
        <v>85.4</v>
      </c>
      <c r="F171" s="24">
        <v>1.3</v>
      </c>
      <c r="G171" s="24">
        <v>24.0</v>
      </c>
      <c r="H171" s="24"/>
      <c r="I171" s="24"/>
      <c r="J171" s="24"/>
      <c r="K171" s="24"/>
      <c r="L171" s="24">
        <v>22.0</v>
      </c>
      <c r="M171" s="24"/>
      <c r="N171" s="24"/>
      <c r="O171" s="24"/>
      <c r="P171" s="24"/>
      <c r="Q171" s="25"/>
      <c r="R171" s="25"/>
      <c r="S171" s="19" t="s">
        <v>1041</v>
      </c>
      <c r="T171" s="24"/>
      <c r="U171" s="24"/>
      <c r="V171" s="24"/>
      <c r="W171" s="56"/>
      <c r="X171" s="57"/>
    </row>
    <row r="172">
      <c r="A172" s="54"/>
      <c r="B172" s="24" t="s">
        <v>1042</v>
      </c>
      <c r="C172" s="24" t="s">
        <v>1043</v>
      </c>
      <c r="D172" s="89">
        <v>156.0</v>
      </c>
      <c r="E172" s="51">
        <v>85.4</v>
      </c>
      <c r="F172" s="24">
        <v>1.4</v>
      </c>
      <c r="G172" s="24"/>
      <c r="H172" s="24">
        <v>34.0</v>
      </c>
      <c r="I172" s="24">
        <v>22.0</v>
      </c>
      <c r="J172" s="24"/>
      <c r="K172" s="24"/>
      <c r="L172" s="24"/>
      <c r="M172" s="24"/>
      <c r="N172" s="24"/>
      <c r="O172" s="24"/>
      <c r="P172" s="24"/>
      <c r="Q172" s="25"/>
      <c r="R172" s="25"/>
      <c r="S172" s="19" t="s">
        <v>1044</v>
      </c>
      <c r="T172" s="24"/>
      <c r="U172" s="24"/>
      <c r="V172" s="24"/>
      <c r="W172" s="24"/>
      <c r="X172" s="46"/>
    </row>
    <row r="173">
      <c r="A173" s="52"/>
      <c r="B173" s="24" t="s">
        <v>1045</v>
      </c>
      <c r="C173" s="24" t="s">
        <v>896</v>
      </c>
      <c r="D173" s="20">
        <v>152.0</v>
      </c>
      <c r="E173" s="24">
        <v>83.2</v>
      </c>
      <c r="F173" s="24">
        <v>1.4</v>
      </c>
      <c r="G173" s="24"/>
      <c r="H173" s="24">
        <v>40.0</v>
      </c>
      <c r="I173" s="24">
        <v>20.0</v>
      </c>
      <c r="J173" s="24"/>
      <c r="K173" s="24"/>
      <c r="L173" s="24"/>
      <c r="M173" s="24"/>
      <c r="N173" s="24"/>
      <c r="O173" s="24"/>
      <c r="P173" s="24"/>
      <c r="Q173" s="25"/>
      <c r="R173" s="25"/>
      <c r="S173" s="19" t="s">
        <v>1046</v>
      </c>
      <c r="T173" s="24"/>
      <c r="U173" s="24"/>
      <c r="V173" s="24"/>
      <c r="W173" s="27"/>
      <c r="X173" s="53"/>
    </row>
    <row r="174">
      <c r="A174" s="55"/>
      <c r="B174" s="51" t="s">
        <v>1047</v>
      </c>
      <c r="C174" s="51" t="s">
        <v>1048</v>
      </c>
      <c r="D174" s="86">
        <v>156.0</v>
      </c>
      <c r="E174" s="51">
        <v>81.3</v>
      </c>
      <c r="F174" s="51">
        <v>1.6</v>
      </c>
      <c r="G174" s="51">
        <v>19.0</v>
      </c>
      <c r="H174" s="51">
        <v>38.0</v>
      </c>
      <c r="I174" s="51"/>
      <c r="J174" s="51"/>
      <c r="K174" s="51"/>
      <c r="L174" s="51"/>
      <c r="M174" s="51"/>
      <c r="N174" s="51"/>
      <c r="O174" s="51"/>
      <c r="P174" s="51"/>
      <c r="Q174" s="66"/>
      <c r="R174" s="51"/>
      <c r="S174" s="87" t="s">
        <v>1049</v>
      </c>
      <c r="T174" s="51"/>
      <c r="U174" s="51"/>
      <c r="V174" s="51"/>
      <c r="W174" s="69"/>
      <c r="X174" s="70"/>
      <c r="Y174" s="88"/>
      <c r="Z174" s="88"/>
    </row>
    <row r="175">
      <c r="A175" s="65"/>
      <c r="B175" s="51" t="s">
        <v>1050</v>
      </c>
      <c r="C175" s="51" t="s">
        <v>359</v>
      </c>
      <c r="D175" s="86">
        <v>146.0</v>
      </c>
      <c r="E175" s="51">
        <v>81.0</v>
      </c>
      <c r="F175" s="51">
        <v>1.5</v>
      </c>
      <c r="G175" s="51">
        <v>22.0</v>
      </c>
      <c r="H175" s="72"/>
      <c r="I175" s="72"/>
      <c r="J175" s="72"/>
      <c r="K175" s="72"/>
      <c r="L175" s="51">
        <v>21.0</v>
      </c>
      <c r="M175" s="72"/>
      <c r="N175" s="72"/>
      <c r="O175" s="72"/>
      <c r="P175" s="72"/>
      <c r="Q175" s="73"/>
      <c r="R175" s="72"/>
      <c r="S175" s="87" t="s">
        <v>1052</v>
      </c>
      <c r="T175" s="72"/>
      <c r="U175" s="72"/>
      <c r="V175" s="72"/>
      <c r="W175" s="65"/>
      <c r="X175" s="65"/>
      <c r="Y175" s="88"/>
      <c r="Z175" s="88"/>
    </row>
    <row r="176">
      <c r="A176" s="54"/>
      <c r="B176" s="58" t="s">
        <v>1053</v>
      </c>
      <c r="C176" s="24" t="s">
        <v>141</v>
      </c>
      <c r="D176" s="89">
        <v>121.0</v>
      </c>
      <c r="E176" s="24">
        <v>71.8</v>
      </c>
      <c r="F176" s="24">
        <v>1.4</v>
      </c>
      <c r="G176" s="24"/>
      <c r="H176" s="24"/>
      <c r="I176" s="24">
        <v>21.0</v>
      </c>
      <c r="J176" s="24"/>
      <c r="K176" s="24">
        <v>11.0</v>
      </c>
      <c r="L176" s="24"/>
      <c r="M176" s="24"/>
      <c r="N176" s="24"/>
      <c r="O176" s="24"/>
      <c r="P176" s="24"/>
      <c r="Q176" s="25"/>
      <c r="R176" s="25"/>
      <c r="S176" s="19" t="s">
        <v>1055</v>
      </c>
      <c r="T176" s="24"/>
      <c r="U176" s="24"/>
      <c r="V176" s="24"/>
      <c r="W176" s="24"/>
      <c r="X176" s="46"/>
      <c r="Y176" s="29"/>
      <c r="Z176" s="29"/>
    </row>
    <row r="177">
      <c r="A177" s="52"/>
      <c r="B177" s="24" t="s">
        <v>1056</v>
      </c>
      <c r="C177" s="24" t="s">
        <v>335</v>
      </c>
      <c r="D177" s="89">
        <v>121.0</v>
      </c>
      <c r="E177" s="24">
        <v>71.8</v>
      </c>
      <c r="F177" s="24">
        <v>1.4</v>
      </c>
      <c r="G177" s="24"/>
      <c r="H177" s="24">
        <v>30.0</v>
      </c>
      <c r="I177" s="24"/>
      <c r="J177" s="24"/>
      <c r="K177" s="24">
        <v>15.0</v>
      </c>
      <c r="L177" s="24">
        <v>13.0</v>
      </c>
      <c r="M177" s="24"/>
      <c r="N177" s="24"/>
      <c r="O177" s="24"/>
      <c r="P177" s="24"/>
      <c r="Q177" s="25"/>
      <c r="R177" s="25"/>
      <c r="S177" s="19" t="s">
        <v>1057</v>
      </c>
      <c r="T177" s="24"/>
      <c r="U177" s="24"/>
      <c r="V177" s="24"/>
      <c r="W177" s="27"/>
      <c r="X177" s="53"/>
    </row>
    <row r="178">
      <c r="A178" s="10"/>
      <c r="B178" s="91" t="s">
        <v>1058</v>
      </c>
      <c r="C178" s="91" t="s">
        <v>183</v>
      </c>
      <c r="D178" s="92">
        <v>112.0</v>
      </c>
      <c r="E178" s="91">
        <v>71.5</v>
      </c>
      <c r="F178" s="91">
        <v>1.3</v>
      </c>
      <c r="G178" s="91">
        <v>16.0</v>
      </c>
      <c r="H178" s="88"/>
      <c r="I178" s="88"/>
      <c r="J178" s="91">
        <v>15.0</v>
      </c>
      <c r="K178" s="88"/>
      <c r="L178" s="91">
        <v>13.0</v>
      </c>
      <c r="M178" s="88"/>
      <c r="N178" s="88"/>
      <c r="O178" s="88"/>
      <c r="P178" s="88"/>
      <c r="Q178" s="93"/>
      <c r="R178" s="88"/>
      <c r="S178" s="94" t="s">
        <v>1059</v>
      </c>
      <c r="T178" s="63"/>
      <c r="U178" s="63"/>
      <c r="V178" s="63"/>
      <c r="W178" s="63"/>
      <c r="X178" s="65"/>
      <c r="Y178" s="63"/>
      <c r="Z178" s="63"/>
    </row>
    <row r="179">
      <c r="A179" s="65"/>
      <c r="B179" s="72"/>
      <c r="C179" s="72"/>
      <c r="D179" s="95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3"/>
      <c r="R179" s="72"/>
      <c r="S179" s="96"/>
      <c r="T179" s="72"/>
      <c r="U179" s="72"/>
      <c r="V179" s="72"/>
      <c r="W179" s="65"/>
      <c r="X179" s="65"/>
      <c r="Y179" s="88"/>
      <c r="Z179" s="88"/>
    </row>
    <row r="180">
      <c r="A180" s="54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3"/>
      <c r="R180" s="72"/>
      <c r="S180" s="96"/>
      <c r="T180" s="72"/>
      <c r="U180" s="72"/>
      <c r="V180" s="72"/>
      <c r="W180" s="65"/>
      <c r="X180" s="65"/>
      <c r="Y180" s="88"/>
      <c r="Z180" s="88"/>
    </row>
    <row r="181">
      <c r="A181" s="70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3"/>
      <c r="R181" s="72"/>
      <c r="S181" s="96"/>
      <c r="T181" s="72"/>
      <c r="U181" s="72"/>
      <c r="V181" s="72"/>
      <c r="W181" s="70"/>
      <c r="X181" s="70"/>
      <c r="Y181" s="88"/>
      <c r="Z181" s="88"/>
    </row>
    <row r="182">
      <c r="A182" s="65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3"/>
      <c r="R182" s="72"/>
      <c r="S182" s="96"/>
      <c r="T182" s="72"/>
      <c r="U182" s="72"/>
      <c r="V182" s="72"/>
      <c r="W182" s="65"/>
      <c r="X182" s="65"/>
      <c r="Y182" s="88"/>
      <c r="Z182" s="88"/>
    </row>
    <row r="183">
      <c r="A183" s="65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3"/>
      <c r="R183" s="72"/>
      <c r="S183" s="72"/>
      <c r="T183" s="72"/>
      <c r="U183" s="72"/>
      <c r="V183" s="72"/>
      <c r="W183" s="65"/>
      <c r="X183" s="65"/>
      <c r="Y183" s="88"/>
      <c r="Z183" s="88"/>
    </row>
    <row r="184">
      <c r="A184" s="65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3"/>
      <c r="R184" s="72"/>
      <c r="S184" s="72"/>
      <c r="T184" s="72"/>
      <c r="U184" s="72"/>
      <c r="V184" s="72"/>
      <c r="W184" s="65"/>
      <c r="X184" s="65"/>
      <c r="Y184" s="88"/>
      <c r="Z184" s="88"/>
    </row>
    <row r="185">
      <c r="A185" s="5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3"/>
      <c r="R185" s="72"/>
      <c r="S185" s="72"/>
      <c r="T185" s="72"/>
      <c r="U185" s="72"/>
      <c r="V185" s="72"/>
      <c r="W185" s="68"/>
      <c r="X185" s="68"/>
      <c r="Y185" s="88"/>
      <c r="Z185" s="88"/>
    </row>
    <row r="186">
      <c r="A186" s="55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3"/>
      <c r="R186" s="72"/>
      <c r="S186" s="72"/>
      <c r="T186" s="72"/>
      <c r="U186" s="72"/>
      <c r="V186" s="72"/>
      <c r="W186" s="70"/>
      <c r="X186" s="70"/>
      <c r="Y186" s="88"/>
      <c r="Z186" s="88"/>
    </row>
    <row r="187">
      <c r="A187" s="54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3"/>
      <c r="R187" s="72"/>
      <c r="S187" s="72"/>
      <c r="T187" s="72"/>
      <c r="U187" s="72"/>
      <c r="V187" s="72"/>
      <c r="W187" s="65"/>
      <c r="X187" s="65"/>
      <c r="Y187" s="88"/>
      <c r="Z187" s="88"/>
    </row>
    <row r="188">
      <c r="A188" s="54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3"/>
      <c r="R188" s="72"/>
      <c r="S188" s="72"/>
      <c r="T188" s="72"/>
      <c r="U188" s="72"/>
      <c r="V188" s="72"/>
      <c r="W188" s="65"/>
      <c r="X188" s="65"/>
      <c r="Y188" s="88"/>
      <c r="Z188" s="88"/>
    </row>
    <row r="189">
      <c r="A189" s="54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3"/>
      <c r="R189" s="72"/>
      <c r="S189" s="72"/>
      <c r="T189" s="72"/>
      <c r="U189" s="72"/>
      <c r="V189" s="72"/>
      <c r="W189" s="65"/>
      <c r="X189" s="65"/>
      <c r="Y189" s="88"/>
      <c r="Z189" s="88"/>
    </row>
    <row r="190">
      <c r="A190" s="55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3"/>
      <c r="R190" s="72"/>
      <c r="S190" s="72"/>
      <c r="T190" s="72"/>
      <c r="U190" s="72"/>
      <c r="V190" s="72"/>
      <c r="W190" s="70"/>
      <c r="X190" s="70"/>
      <c r="Y190" s="88"/>
      <c r="Z190" s="88"/>
    </row>
    <row r="191">
      <c r="A191" s="54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3"/>
      <c r="R191" s="72"/>
      <c r="S191" s="72"/>
      <c r="T191" s="72"/>
      <c r="U191" s="72"/>
      <c r="V191" s="72"/>
      <c r="W191" s="65"/>
      <c r="X191" s="65"/>
      <c r="Y191" s="88"/>
      <c r="Z191" s="88"/>
    </row>
    <row r="192">
      <c r="A192" s="54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6"/>
      <c r="R192" s="75"/>
      <c r="S192" s="75"/>
      <c r="T192" s="75"/>
      <c r="U192" s="75"/>
      <c r="V192" s="75"/>
      <c r="W192" s="65"/>
      <c r="X192" s="65"/>
      <c r="Y192" s="88"/>
      <c r="Z192" s="88"/>
    </row>
    <row r="193">
      <c r="A193" s="54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6"/>
      <c r="R193" s="75"/>
      <c r="S193" s="75"/>
      <c r="T193" s="75"/>
      <c r="U193" s="75"/>
      <c r="V193" s="75"/>
      <c r="W193" s="65"/>
      <c r="X193" s="65"/>
      <c r="Y193" s="88"/>
      <c r="Z193" s="88"/>
    </row>
    <row r="194">
      <c r="A194" s="10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6"/>
      <c r="R194" s="75"/>
      <c r="S194" s="75"/>
      <c r="T194" s="75"/>
      <c r="U194" s="75"/>
      <c r="V194" s="75"/>
      <c r="W194" s="65"/>
      <c r="X194" s="65"/>
      <c r="Y194" s="88"/>
      <c r="Z194" s="88"/>
    </row>
    <row r="195">
      <c r="A195" s="11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77"/>
      <c r="R195" s="45"/>
      <c r="S195" s="45"/>
      <c r="T195" s="45"/>
      <c r="U195" s="45"/>
      <c r="V195" s="45"/>
      <c r="W195" s="11"/>
      <c r="X195" s="11"/>
      <c r="Y195" s="29"/>
      <c r="Z195" s="29"/>
    </row>
    <row r="196">
      <c r="A196" s="5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77"/>
      <c r="R196" s="45"/>
      <c r="S196" s="45"/>
      <c r="T196" s="45"/>
      <c r="U196" s="45"/>
      <c r="V196" s="45"/>
      <c r="W196" s="57"/>
      <c r="X196" s="57"/>
      <c r="Y196" s="29"/>
      <c r="Z196" s="29"/>
    </row>
    <row r="197">
      <c r="A197" s="5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77"/>
      <c r="R197" s="45"/>
      <c r="S197" s="45"/>
      <c r="T197" s="45"/>
      <c r="U197" s="45"/>
      <c r="V197" s="45"/>
      <c r="W197" s="57"/>
      <c r="X197" s="57"/>
      <c r="Y197" s="29"/>
      <c r="Z197" s="29"/>
    </row>
    <row r="198">
      <c r="A198" s="54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77"/>
      <c r="R198" s="45"/>
      <c r="S198" s="45"/>
      <c r="T198" s="45"/>
      <c r="U198" s="45"/>
      <c r="V198" s="45"/>
      <c r="W198" s="11"/>
      <c r="X198" s="11"/>
      <c r="Y198" s="29"/>
      <c r="Z198" s="29"/>
    </row>
    <row r="199">
      <c r="A199" s="54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77"/>
      <c r="R199" s="45"/>
      <c r="S199" s="45"/>
      <c r="T199" s="45"/>
      <c r="U199" s="45"/>
      <c r="V199" s="45"/>
      <c r="W199" s="11"/>
      <c r="X199" s="11"/>
      <c r="Y199" s="29"/>
      <c r="Z199" s="29"/>
    </row>
    <row r="200">
      <c r="A200" s="54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77"/>
      <c r="R200" s="45"/>
      <c r="S200" s="45"/>
      <c r="T200" s="45"/>
      <c r="U200" s="45"/>
      <c r="V200" s="45"/>
      <c r="W200" s="11"/>
      <c r="X200" s="11"/>
      <c r="Y200" s="29"/>
      <c r="Z200" s="29"/>
    </row>
    <row r="201">
      <c r="A201" s="54"/>
      <c r="B201" s="11"/>
      <c r="C201" s="11"/>
      <c r="D201" s="11"/>
      <c r="E201" s="11"/>
      <c r="F201" s="11"/>
      <c r="G201" s="45"/>
      <c r="H201" s="11"/>
      <c r="I201" s="11"/>
      <c r="J201" s="11"/>
      <c r="K201" s="11"/>
      <c r="L201" s="11"/>
      <c r="M201" s="11"/>
      <c r="N201" s="11"/>
      <c r="O201" s="11"/>
      <c r="P201" s="11"/>
      <c r="Q201" s="13"/>
      <c r="R201" s="11"/>
      <c r="S201" s="11"/>
      <c r="T201" s="11"/>
      <c r="U201" s="11"/>
      <c r="V201" s="11"/>
      <c r="W201" s="11"/>
      <c r="X201" s="11"/>
      <c r="Y201" s="29"/>
      <c r="Z201" s="29"/>
    </row>
    <row r="202">
      <c r="A202" s="54"/>
      <c r="B202" s="11"/>
      <c r="C202" s="11"/>
      <c r="D202" s="11"/>
      <c r="E202" s="11"/>
      <c r="F202" s="11"/>
      <c r="G202" s="45"/>
      <c r="H202" s="11"/>
      <c r="I202" s="11"/>
      <c r="J202" s="11"/>
      <c r="K202" s="11"/>
      <c r="L202" s="11"/>
      <c r="M202" s="11"/>
      <c r="N202" s="11"/>
      <c r="O202" s="11"/>
      <c r="P202" s="11"/>
      <c r="Q202" s="13"/>
      <c r="R202" s="11"/>
      <c r="S202" s="11"/>
      <c r="T202" s="11"/>
      <c r="U202" s="11"/>
      <c r="V202" s="11"/>
      <c r="W202" s="11"/>
      <c r="X202" s="11"/>
      <c r="Y202" s="29"/>
      <c r="Z202" s="29"/>
    </row>
    <row r="203">
      <c r="A203" s="54"/>
      <c r="B203" s="11"/>
      <c r="C203" s="11"/>
      <c r="D203" s="11"/>
      <c r="E203" s="11"/>
      <c r="F203" s="11"/>
      <c r="G203" s="45"/>
      <c r="H203" s="11"/>
      <c r="I203" s="11"/>
      <c r="J203" s="11"/>
      <c r="K203" s="11"/>
      <c r="L203" s="11"/>
      <c r="M203" s="11"/>
      <c r="N203" s="11"/>
      <c r="O203" s="11"/>
      <c r="P203" s="11"/>
      <c r="Q203" s="13"/>
      <c r="R203" s="11"/>
      <c r="S203" s="11"/>
      <c r="T203" s="11"/>
      <c r="U203" s="11"/>
      <c r="V203" s="11"/>
      <c r="W203" s="11"/>
      <c r="X203" s="11"/>
      <c r="Y203" s="29"/>
      <c r="Z203" s="29"/>
    </row>
    <row r="204">
      <c r="A204" s="54"/>
      <c r="B204" s="11"/>
      <c r="C204" s="11"/>
      <c r="D204" s="11"/>
      <c r="E204" s="11"/>
      <c r="F204" s="11"/>
      <c r="G204" s="45"/>
      <c r="H204" s="11"/>
      <c r="I204" s="11"/>
      <c r="J204" s="11"/>
      <c r="K204" s="11"/>
      <c r="L204" s="11"/>
      <c r="M204" s="11"/>
      <c r="N204" s="11"/>
      <c r="O204" s="11"/>
      <c r="P204" s="11"/>
      <c r="Q204" s="13"/>
      <c r="R204" s="11"/>
      <c r="S204" s="11"/>
      <c r="T204" s="11"/>
      <c r="U204" s="11"/>
      <c r="V204" s="11"/>
      <c r="W204" s="11"/>
      <c r="X204" s="11"/>
      <c r="Y204" s="29"/>
      <c r="Z204" s="29"/>
    </row>
    <row r="205">
      <c r="A205" s="54"/>
      <c r="B205" s="11"/>
      <c r="C205" s="11"/>
      <c r="D205" s="11"/>
      <c r="E205" s="11"/>
      <c r="F205" s="11"/>
      <c r="G205" s="45"/>
      <c r="H205" s="11"/>
      <c r="I205" s="11"/>
      <c r="J205" s="11"/>
      <c r="K205" s="11"/>
      <c r="L205" s="11"/>
      <c r="M205" s="11"/>
      <c r="N205" s="11"/>
      <c r="O205" s="11"/>
      <c r="P205" s="11"/>
      <c r="Q205" s="13"/>
      <c r="R205" s="11"/>
      <c r="S205" s="11"/>
      <c r="T205" s="11"/>
      <c r="U205" s="11"/>
      <c r="V205" s="11"/>
      <c r="W205" s="11"/>
      <c r="X205" s="11"/>
      <c r="Y205" s="29"/>
      <c r="Z205" s="29"/>
    </row>
    <row r="206">
      <c r="A206" s="54"/>
      <c r="B206" s="11"/>
      <c r="C206" s="11"/>
      <c r="D206" s="11"/>
      <c r="E206" s="11"/>
      <c r="F206" s="11"/>
      <c r="G206" s="45"/>
      <c r="H206" s="11"/>
      <c r="I206" s="11"/>
      <c r="J206" s="11"/>
      <c r="K206" s="11"/>
      <c r="L206" s="11"/>
      <c r="M206" s="11"/>
      <c r="N206" s="11"/>
      <c r="O206" s="11"/>
      <c r="P206" s="11"/>
      <c r="Q206" s="13"/>
      <c r="R206" s="11"/>
      <c r="S206" s="11"/>
      <c r="T206" s="11"/>
      <c r="U206" s="11"/>
      <c r="V206" s="11"/>
      <c r="W206" s="11"/>
      <c r="X206" s="11"/>
      <c r="Y206" s="29"/>
      <c r="Z206" s="29"/>
    </row>
    <row r="207">
      <c r="A207" s="54"/>
      <c r="B207" s="11"/>
      <c r="C207" s="11"/>
      <c r="D207" s="11"/>
      <c r="E207" s="11"/>
      <c r="F207" s="11"/>
      <c r="G207" s="45"/>
      <c r="H207" s="11"/>
      <c r="I207" s="11"/>
      <c r="J207" s="11"/>
      <c r="K207" s="11"/>
      <c r="L207" s="11"/>
      <c r="M207" s="11"/>
      <c r="N207" s="11"/>
      <c r="O207" s="11"/>
      <c r="P207" s="11"/>
      <c r="Q207" s="13"/>
      <c r="R207" s="11"/>
      <c r="S207" s="11"/>
      <c r="T207" s="11"/>
      <c r="U207" s="11"/>
      <c r="V207" s="11"/>
      <c r="W207" s="11"/>
      <c r="X207" s="11"/>
      <c r="Y207" s="29"/>
      <c r="Z207" s="29"/>
    </row>
    <row r="208">
      <c r="A208" s="54"/>
      <c r="B208" s="11"/>
      <c r="C208" s="11"/>
      <c r="D208" s="11"/>
      <c r="E208" s="11"/>
      <c r="F208" s="11"/>
      <c r="G208" s="45"/>
      <c r="H208" s="11"/>
      <c r="I208" s="11"/>
      <c r="J208" s="11"/>
      <c r="K208" s="11"/>
      <c r="L208" s="11"/>
      <c r="M208" s="11"/>
      <c r="N208" s="11"/>
      <c r="O208" s="11"/>
      <c r="P208" s="11"/>
      <c r="Q208" s="13"/>
      <c r="R208" s="11"/>
      <c r="S208" s="11"/>
      <c r="T208" s="11"/>
      <c r="U208" s="11"/>
      <c r="V208" s="11"/>
      <c r="W208" s="11"/>
      <c r="X208" s="11"/>
      <c r="Y208" s="29"/>
      <c r="Z208" s="29"/>
    </row>
    <row r="209">
      <c r="A209" s="54"/>
      <c r="B209" s="11"/>
      <c r="C209" s="11"/>
      <c r="D209" s="11"/>
      <c r="E209" s="11"/>
      <c r="F209" s="11"/>
      <c r="G209" s="45"/>
      <c r="H209" s="11"/>
      <c r="I209" s="11"/>
      <c r="J209" s="11"/>
      <c r="K209" s="11"/>
      <c r="L209" s="11"/>
      <c r="M209" s="11"/>
      <c r="N209" s="11"/>
      <c r="O209" s="11"/>
      <c r="P209" s="11"/>
      <c r="Q209" s="13"/>
      <c r="R209" s="11"/>
      <c r="S209" s="11"/>
      <c r="T209" s="11"/>
      <c r="U209" s="11"/>
      <c r="V209" s="11"/>
      <c r="W209" s="11"/>
      <c r="X209" s="11"/>
      <c r="Y209" s="29"/>
      <c r="Z209" s="29"/>
    </row>
    <row r="210">
      <c r="A210" s="54"/>
      <c r="B210" s="11"/>
      <c r="C210" s="11"/>
      <c r="D210" s="11"/>
      <c r="E210" s="11"/>
      <c r="F210" s="11"/>
      <c r="G210" s="46"/>
      <c r="H210" s="11"/>
      <c r="I210" s="11"/>
      <c r="J210" s="11"/>
      <c r="K210" s="11"/>
      <c r="L210" s="11"/>
      <c r="M210" s="11"/>
      <c r="N210" s="11"/>
      <c r="O210" s="11"/>
      <c r="P210" s="11"/>
      <c r="Q210" s="13"/>
      <c r="R210" s="11"/>
      <c r="S210" s="11"/>
      <c r="T210" s="11"/>
      <c r="U210" s="11"/>
      <c r="V210" s="11"/>
      <c r="W210" s="11"/>
      <c r="X210" s="11"/>
      <c r="Y210" s="29"/>
      <c r="Z210" s="29"/>
    </row>
    <row r="211">
      <c r="A211" s="54"/>
      <c r="B211" s="11"/>
      <c r="C211" s="11"/>
      <c r="D211" s="11"/>
      <c r="E211" s="11"/>
      <c r="F211" s="11"/>
      <c r="G211" s="46"/>
      <c r="H211" s="11"/>
      <c r="I211" s="11"/>
      <c r="J211" s="11"/>
      <c r="K211" s="11"/>
      <c r="L211" s="11"/>
      <c r="M211" s="11"/>
      <c r="N211" s="11"/>
      <c r="O211" s="11"/>
      <c r="P211" s="11"/>
      <c r="Q211" s="13"/>
      <c r="R211" s="11"/>
      <c r="S211" s="11"/>
      <c r="T211" s="11"/>
      <c r="U211" s="11"/>
      <c r="V211" s="11"/>
      <c r="W211" s="11"/>
      <c r="X211" s="11"/>
      <c r="Y211" s="29"/>
      <c r="Z211" s="29"/>
    </row>
    <row r="212">
      <c r="A212" s="54"/>
      <c r="B212" s="11"/>
      <c r="C212" s="11"/>
      <c r="D212" s="11"/>
      <c r="E212" s="11"/>
      <c r="F212" s="11"/>
      <c r="G212" s="46"/>
      <c r="H212" s="11"/>
      <c r="I212" s="11"/>
      <c r="J212" s="11"/>
      <c r="K212" s="11"/>
      <c r="L212" s="11"/>
      <c r="M212" s="11"/>
      <c r="N212" s="11"/>
      <c r="O212" s="11"/>
      <c r="P212" s="11"/>
      <c r="Q212" s="13"/>
      <c r="R212" s="11"/>
      <c r="S212" s="11"/>
      <c r="T212" s="11"/>
      <c r="U212" s="11"/>
      <c r="V212" s="11"/>
      <c r="W212" s="11"/>
      <c r="X212" s="11"/>
      <c r="Y212" s="29"/>
      <c r="Z212" s="29"/>
    </row>
    <row r="213">
      <c r="A213" s="54"/>
      <c r="B213" s="11"/>
      <c r="C213" s="11"/>
      <c r="D213" s="11"/>
      <c r="E213" s="11"/>
      <c r="F213" s="11"/>
      <c r="G213" s="24"/>
      <c r="H213" s="11"/>
      <c r="I213" s="11"/>
      <c r="J213" s="11"/>
      <c r="K213" s="11"/>
      <c r="L213" s="11"/>
      <c r="M213" s="11"/>
      <c r="N213" s="11"/>
      <c r="O213" s="11"/>
      <c r="P213" s="11"/>
      <c r="Q213" s="13"/>
      <c r="R213" s="11"/>
      <c r="S213" s="11"/>
      <c r="T213" s="11"/>
      <c r="U213" s="11"/>
      <c r="V213" s="11"/>
      <c r="W213" s="11"/>
      <c r="X213" s="11"/>
      <c r="Y213" s="29"/>
      <c r="Z213" s="29"/>
    </row>
    <row r="214">
      <c r="A214" s="54"/>
      <c r="B214" s="11"/>
      <c r="C214" s="11"/>
      <c r="D214" s="11"/>
      <c r="E214" s="11"/>
      <c r="F214" s="11"/>
      <c r="G214" s="24"/>
      <c r="H214" s="11"/>
      <c r="I214" s="11"/>
      <c r="J214" s="11"/>
      <c r="K214" s="11"/>
      <c r="L214" s="11"/>
      <c r="M214" s="11"/>
      <c r="N214" s="11"/>
      <c r="O214" s="11"/>
      <c r="P214" s="11"/>
      <c r="Q214" s="13"/>
      <c r="R214" s="11"/>
      <c r="S214" s="11"/>
      <c r="T214" s="11"/>
      <c r="U214" s="11"/>
      <c r="V214" s="11"/>
      <c r="W214" s="11"/>
      <c r="X214" s="11"/>
      <c r="Y214" s="29"/>
      <c r="Z214" s="29"/>
    </row>
    <row r="215">
      <c r="A215" s="54"/>
      <c r="B215" s="11"/>
      <c r="C215" s="11"/>
      <c r="D215" s="11"/>
      <c r="E215" s="11"/>
      <c r="F215" s="11"/>
      <c r="G215" s="24"/>
      <c r="H215" s="11"/>
      <c r="I215" s="11"/>
      <c r="J215" s="11"/>
      <c r="K215" s="11"/>
      <c r="L215" s="11"/>
      <c r="M215" s="11"/>
      <c r="N215" s="11"/>
      <c r="O215" s="11"/>
      <c r="P215" s="11"/>
      <c r="Q215" s="13"/>
      <c r="R215" s="11"/>
      <c r="S215" s="11"/>
      <c r="T215" s="11"/>
      <c r="U215" s="11"/>
      <c r="V215" s="11"/>
      <c r="W215" s="11"/>
      <c r="X215" s="11"/>
      <c r="Y215" s="29"/>
      <c r="Z215" s="29"/>
    </row>
    <row r="216">
      <c r="A216" s="54"/>
      <c r="B216" s="11"/>
      <c r="C216" s="11"/>
      <c r="D216" s="11"/>
      <c r="E216" s="11"/>
      <c r="F216" s="11"/>
      <c r="G216" s="24"/>
      <c r="H216" s="11"/>
      <c r="I216" s="11"/>
      <c r="J216" s="11"/>
      <c r="K216" s="11"/>
      <c r="L216" s="11"/>
      <c r="M216" s="11"/>
      <c r="N216" s="11"/>
      <c r="O216" s="11"/>
      <c r="P216" s="11"/>
      <c r="Q216" s="13"/>
      <c r="R216" s="11"/>
      <c r="S216" s="11"/>
      <c r="T216" s="11"/>
      <c r="U216" s="11"/>
      <c r="V216" s="11"/>
      <c r="W216" s="11"/>
      <c r="X216" s="11"/>
      <c r="Y216" s="29"/>
      <c r="Z216" s="29"/>
    </row>
    <row r="217">
      <c r="A217" s="54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3"/>
      <c r="R217" s="11"/>
      <c r="S217" s="11"/>
      <c r="T217" s="11"/>
      <c r="U217" s="11"/>
      <c r="V217" s="11"/>
      <c r="W217" s="11"/>
      <c r="X217" s="11"/>
      <c r="Y217" s="29"/>
      <c r="Z217" s="29"/>
    </row>
    <row r="218">
      <c r="A218" s="54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3"/>
      <c r="R218" s="11"/>
      <c r="S218" s="11"/>
      <c r="T218" s="11"/>
      <c r="U218" s="11"/>
      <c r="V218" s="11"/>
      <c r="W218" s="11"/>
      <c r="X218" s="11"/>
      <c r="Y218" s="29"/>
      <c r="Z218" s="29"/>
    </row>
    <row r="219">
      <c r="A219" s="54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3"/>
      <c r="R219" s="11"/>
      <c r="S219" s="11"/>
      <c r="T219" s="11"/>
      <c r="U219" s="11"/>
      <c r="V219" s="11"/>
      <c r="W219" s="11"/>
      <c r="X219" s="11"/>
      <c r="Y219" s="29"/>
      <c r="Z219" s="29"/>
    </row>
    <row r="220">
      <c r="A220" s="54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3"/>
      <c r="R220" s="11"/>
      <c r="S220" s="11"/>
      <c r="T220" s="11"/>
      <c r="U220" s="11"/>
      <c r="V220" s="11"/>
      <c r="W220" s="11"/>
      <c r="X220" s="11"/>
      <c r="Y220" s="29"/>
      <c r="Z220" s="29"/>
    </row>
    <row r="221">
      <c r="A221" s="54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3"/>
      <c r="R221" s="11"/>
      <c r="S221" s="11"/>
      <c r="T221" s="11"/>
      <c r="U221" s="11"/>
      <c r="V221" s="11"/>
      <c r="W221" s="11"/>
      <c r="X221" s="11"/>
      <c r="Y221" s="29"/>
      <c r="Z221" s="29"/>
    </row>
    <row r="222">
      <c r="A222" s="54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3"/>
      <c r="R222" s="11"/>
      <c r="S222" s="11"/>
      <c r="T222" s="11"/>
      <c r="U222" s="11"/>
      <c r="V222" s="11"/>
      <c r="W222" s="11"/>
      <c r="X222" s="11"/>
      <c r="Y222" s="29"/>
      <c r="Z222" s="29"/>
    </row>
    <row r="223">
      <c r="A223" s="54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3"/>
      <c r="R223" s="11"/>
      <c r="S223" s="11"/>
      <c r="T223" s="11"/>
      <c r="U223" s="11"/>
      <c r="V223" s="11"/>
      <c r="W223" s="11"/>
      <c r="X223" s="11"/>
      <c r="Y223" s="29"/>
      <c r="Z223" s="29"/>
    </row>
    <row r="224">
      <c r="A224" s="54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3"/>
      <c r="R224" s="11"/>
      <c r="S224" s="11"/>
      <c r="T224" s="11"/>
      <c r="U224" s="11"/>
      <c r="V224" s="11"/>
      <c r="W224" s="11"/>
      <c r="X224" s="11"/>
      <c r="Y224" s="29"/>
      <c r="Z224" s="29"/>
    </row>
    <row r="225">
      <c r="A225" s="54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3"/>
      <c r="R225" s="11"/>
      <c r="S225" s="11"/>
      <c r="T225" s="11"/>
      <c r="U225" s="11"/>
      <c r="V225" s="11"/>
      <c r="W225" s="11"/>
      <c r="X225" s="11"/>
      <c r="Y225" s="29"/>
      <c r="Z225" s="29"/>
    </row>
    <row r="226">
      <c r="A226" s="54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3"/>
      <c r="R226" s="11"/>
      <c r="S226" s="11"/>
      <c r="T226" s="11"/>
      <c r="U226" s="11"/>
      <c r="V226" s="11"/>
      <c r="W226" s="11"/>
      <c r="X226" s="11"/>
      <c r="Y226" s="29"/>
      <c r="Z226" s="29"/>
    </row>
    <row r="227">
      <c r="A227" s="54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3"/>
      <c r="R227" s="11"/>
      <c r="S227" s="11"/>
      <c r="T227" s="11"/>
      <c r="U227" s="11"/>
      <c r="V227" s="11"/>
      <c r="W227" s="11"/>
      <c r="X227" s="11"/>
      <c r="Y227" s="29"/>
      <c r="Z227" s="29"/>
    </row>
    <row r="228">
      <c r="A228" s="54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3"/>
      <c r="R228" s="11"/>
      <c r="S228" s="11"/>
      <c r="T228" s="11"/>
      <c r="U228" s="11"/>
      <c r="V228" s="11"/>
      <c r="W228" s="11"/>
      <c r="X228" s="11"/>
      <c r="Y228" s="29"/>
      <c r="Z228" s="29"/>
    </row>
    <row r="229">
      <c r="A229" s="54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3"/>
      <c r="R229" s="11"/>
      <c r="S229" s="11"/>
      <c r="T229" s="11"/>
      <c r="U229" s="11"/>
      <c r="V229" s="11"/>
      <c r="W229" s="11"/>
      <c r="X229" s="11"/>
      <c r="Y229" s="29"/>
      <c r="Z229" s="29"/>
    </row>
    <row r="230">
      <c r="A230" s="54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3"/>
      <c r="R230" s="11"/>
      <c r="S230" s="11"/>
      <c r="T230" s="11"/>
      <c r="U230" s="11"/>
      <c r="V230" s="11"/>
      <c r="W230" s="11"/>
      <c r="X230" s="11"/>
      <c r="Y230" s="29"/>
      <c r="Z230" s="29"/>
    </row>
    <row r="231">
      <c r="A231" s="54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3"/>
      <c r="R231" s="11"/>
      <c r="S231" s="11"/>
      <c r="T231" s="11"/>
      <c r="U231" s="11"/>
      <c r="V231" s="11"/>
      <c r="W231" s="11"/>
      <c r="X231" s="11"/>
      <c r="Y231" s="29"/>
      <c r="Z231" s="29"/>
    </row>
    <row r="232">
      <c r="A232" s="54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3"/>
      <c r="R232" s="11"/>
      <c r="S232" s="11"/>
      <c r="T232" s="11"/>
      <c r="U232" s="11"/>
      <c r="V232" s="11"/>
      <c r="W232" s="11"/>
      <c r="X232" s="11"/>
      <c r="Y232" s="29"/>
      <c r="Z232" s="29"/>
    </row>
    <row r="233">
      <c r="A233" s="54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3"/>
      <c r="R233" s="11"/>
      <c r="S233" s="11"/>
      <c r="T233" s="11"/>
      <c r="U233" s="11"/>
      <c r="V233" s="11"/>
      <c r="W233" s="11"/>
      <c r="X233" s="11"/>
      <c r="Y233" s="29"/>
      <c r="Z233" s="29"/>
    </row>
    <row r="234">
      <c r="A234" s="54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3"/>
      <c r="R234" s="11"/>
      <c r="S234" s="11"/>
      <c r="T234" s="11"/>
      <c r="U234" s="11"/>
      <c r="V234" s="11"/>
      <c r="W234" s="11"/>
      <c r="X234" s="11"/>
      <c r="Y234" s="29"/>
      <c r="Z234" s="29"/>
    </row>
    <row r="235">
      <c r="A235" s="54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3"/>
      <c r="R235" s="11"/>
      <c r="S235" s="11"/>
      <c r="T235" s="11"/>
      <c r="U235" s="11"/>
      <c r="V235" s="11"/>
      <c r="W235" s="11"/>
      <c r="X235" s="11"/>
      <c r="Y235" s="29"/>
      <c r="Z235" s="29"/>
    </row>
    <row r="236">
      <c r="A236" s="54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3"/>
      <c r="R236" s="11"/>
      <c r="S236" s="11"/>
      <c r="T236" s="11"/>
      <c r="U236" s="11"/>
      <c r="V236" s="11"/>
      <c r="W236" s="11"/>
      <c r="X236" s="11"/>
      <c r="Y236" s="29"/>
      <c r="Z236" s="29"/>
    </row>
    <row r="237">
      <c r="A237" s="54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3"/>
      <c r="R237" s="11"/>
      <c r="S237" s="11"/>
      <c r="T237" s="11"/>
      <c r="U237" s="11"/>
      <c r="V237" s="11"/>
      <c r="W237" s="11"/>
      <c r="X237" s="11"/>
      <c r="Y237" s="29"/>
      <c r="Z237" s="29"/>
    </row>
    <row r="238">
      <c r="A238" s="54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3"/>
      <c r="R238" s="11"/>
      <c r="S238" s="11"/>
      <c r="T238" s="11"/>
      <c r="U238" s="11"/>
      <c r="V238" s="11"/>
      <c r="W238" s="11"/>
      <c r="X238" s="11"/>
      <c r="Y238" s="29"/>
      <c r="Z238" s="29"/>
    </row>
    <row r="239">
      <c r="A239" s="54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3"/>
      <c r="R239" s="11"/>
      <c r="S239" s="11"/>
      <c r="T239" s="11"/>
      <c r="U239" s="11"/>
      <c r="V239" s="11"/>
      <c r="W239" s="11"/>
      <c r="X239" s="11"/>
      <c r="Y239" s="29"/>
      <c r="Z239" s="29"/>
    </row>
    <row r="240">
      <c r="A240" s="54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29"/>
      <c r="Z240" s="29"/>
    </row>
    <row r="241">
      <c r="A241" s="54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29"/>
      <c r="Z241" s="29"/>
    </row>
    <row r="242">
      <c r="A242" s="54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29"/>
      <c r="Z242" s="29"/>
    </row>
    <row r="243">
      <c r="A243" s="54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29"/>
      <c r="Z243" s="29"/>
    </row>
    <row r="244">
      <c r="A244" s="54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29"/>
      <c r="Z244" s="29"/>
    </row>
    <row r="245">
      <c r="A245" s="54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29"/>
      <c r="Z245" s="29"/>
    </row>
    <row r="246">
      <c r="A246" s="54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29"/>
      <c r="Z246" s="29"/>
    </row>
    <row r="247">
      <c r="A247" s="54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29"/>
      <c r="Z247" s="29"/>
    </row>
    <row r="248">
      <c r="A248" s="54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29"/>
      <c r="Z248" s="29"/>
    </row>
    <row r="249">
      <c r="A249" s="54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29"/>
      <c r="Z249" s="29"/>
    </row>
    <row r="250">
      <c r="A250" s="54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29"/>
      <c r="Z250" s="29"/>
    </row>
    <row r="251">
      <c r="A251" s="54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29"/>
      <c r="Z251" s="29"/>
    </row>
    <row r="252">
      <c r="A252" s="54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29"/>
      <c r="Z252" s="29"/>
    </row>
    <row r="253">
      <c r="A253" s="54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29"/>
      <c r="Z253" s="29"/>
    </row>
    <row r="254">
      <c r="A254" s="54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29"/>
      <c r="Z254" s="29"/>
    </row>
    <row r="255">
      <c r="A255" s="54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29"/>
      <c r="Z255" s="29"/>
    </row>
    <row r="256">
      <c r="A256" s="54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29"/>
      <c r="Z256" s="29"/>
    </row>
    <row r="257">
      <c r="A257" s="54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29"/>
      <c r="Z257" s="29"/>
    </row>
  </sheetData>
  <hyperlinks>
    <hyperlink r:id="rId2" ref="S5"/>
    <hyperlink r:id="rId3" ref="S6"/>
    <hyperlink r:id="rId4" ref="S7"/>
    <hyperlink r:id="rId5" ref="S8"/>
    <hyperlink r:id="rId6" ref="S9"/>
    <hyperlink r:id="rId7" ref="S10"/>
    <hyperlink r:id="rId8" ref="S11"/>
    <hyperlink r:id="rId9" ref="S12"/>
    <hyperlink r:id="rId10" ref="S13"/>
    <hyperlink r:id="rId11" ref="S14"/>
    <hyperlink r:id="rId12" ref="S16"/>
    <hyperlink r:id="rId13" ref="S17"/>
    <hyperlink r:id="rId14" ref="S18"/>
    <hyperlink r:id="rId15" ref="S19"/>
    <hyperlink r:id="rId16" ref="S20"/>
    <hyperlink r:id="rId17" ref="S21"/>
    <hyperlink r:id="rId18" ref="S22"/>
    <hyperlink r:id="rId19" ref="S23"/>
    <hyperlink r:id="rId20" ref="S24"/>
    <hyperlink r:id="rId21" ref="S25"/>
    <hyperlink r:id="rId22" ref="S27"/>
    <hyperlink r:id="rId23" ref="S28"/>
    <hyperlink r:id="rId24" ref="S29"/>
    <hyperlink r:id="rId25" ref="S30"/>
    <hyperlink r:id="rId26" ref="S31"/>
    <hyperlink r:id="rId27" ref="S32"/>
    <hyperlink r:id="rId28" ref="S33"/>
    <hyperlink r:id="rId29" ref="S34"/>
    <hyperlink r:id="rId30" ref="S36"/>
    <hyperlink r:id="rId31" ref="S37"/>
    <hyperlink r:id="rId32" ref="S38"/>
    <hyperlink r:id="rId33" ref="S39"/>
    <hyperlink r:id="rId34" ref="S40"/>
    <hyperlink r:id="rId35" ref="S41"/>
    <hyperlink r:id="rId36" ref="S42"/>
    <hyperlink r:id="rId37" ref="S43"/>
    <hyperlink r:id="rId38" ref="S45"/>
    <hyperlink r:id="rId39" ref="S46"/>
    <hyperlink r:id="rId40" ref="S47"/>
    <hyperlink r:id="rId41" ref="S48"/>
    <hyperlink r:id="rId42" ref="S49"/>
    <hyperlink r:id="rId43" ref="S50"/>
    <hyperlink r:id="rId44" ref="S51"/>
    <hyperlink r:id="rId45" ref="S52"/>
    <hyperlink r:id="rId46" ref="S54"/>
    <hyperlink r:id="rId47" ref="S55"/>
    <hyperlink r:id="rId48" ref="S56"/>
    <hyperlink r:id="rId49" ref="S57"/>
    <hyperlink r:id="rId50" ref="S58"/>
    <hyperlink r:id="rId51" ref="S59"/>
    <hyperlink r:id="rId52" ref="S61"/>
    <hyperlink r:id="rId53" ref="S62"/>
    <hyperlink r:id="rId54" ref="S63"/>
    <hyperlink r:id="rId55" ref="S64"/>
    <hyperlink r:id="rId56" ref="S65"/>
    <hyperlink r:id="rId57" ref="S66"/>
    <hyperlink r:id="rId58" ref="S67"/>
    <hyperlink r:id="rId59" ref="S68"/>
    <hyperlink r:id="rId60" ref="S70"/>
    <hyperlink r:id="rId61" ref="S71"/>
    <hyperlink r:id="rId62" ref="S72"/>
    <hyperlink r:id="rId63" ref="S73"/>
    <hyperlink r:id="rId64" ref="S74"/>
    <hyperlink r:id="rId65" ref="S75"/>
    <hyperlink r:id="rId66" ref="S76"/>
    <hyperlink r:id="rId67" ref="S77"/>
    <hyperlink r:id="rId68" ref="S79"/>
    <hyperlink r:id="rId69" ref="S80"/>
    <hyperlink r:id="rId70" ref="S81"/>
    <hyperlink r:id="rId71" ref="S82"/>
    <hyperlink r:id="rId72" ref="S83"/>
    <hyperlink r:id="rId73" ref="S84"/>
    <hyperlink r:id="rId74" ref="S85"/>
    <hyperlink r:id="rId75" ref="S86"/>
    <hyperlink r:id="rId76" ref="S87"/>
    <hyperlink r:id="rId77" ref="S89"/>
    <hyperlink r:id="rId78" ref="S90"/>
    <hyperlink r:id="rId79" ref="S91"/>
    <hyperlink r:id="rId80" ref="S92"/>
    <hyperlink r:id="rId81" ref="S93"/>
    <hyperlink r:id="rId82" ref="S94"/>
    <hyperlink r:id="rId83" ref="S95"/>
    <hyperlink r:id="rId84" ref="S97"/>
    <hyperlink r:id="rId85" ref="S98"/>
    <hyperlink r:id="rId86" ref="S99"/>
    <hyperlink r:id="rId87" ref="S100"/>
    <hyperlink r:id="rId88" ref="S101"/>
    <hyperlink r:id="rId89" ref="S102"/>
    <hyperlink r:id="rId90" ref="S103"/>
    <hyperlink r:id="rId91" ref="S104"/>
    <hyperlink r:id="rId92" ref="S105"/>
    <hyperlink r:id="rId93" ref="S106"/>
    <hyperlink r:id="rId94" ref="S107"/>
    <hyperlink r:id="rId95" ref="S108"/>
    <hyperlink r:id="rId96" ref="S110"/>
    <hyperlink r:id="rId97" ref="S111"/>
    <hyperlink r:id="rId98" ref="S112"/>
    <hyperlink r:id="rId99" ref="S113"/>
    <hyperlink r:id="rId100" ref="S114"/>
    <hyperlink r:id="rId101" ref="S115"/>
    <hyperlink r:id="rId102" ref="S116"/>
    <hyperlink r:id="rId103" ref="S117"/>
    <hyperlink r:id="rId104" ref="S118"/>
    <hyperlink r:id="rId105" ref="S120"/>
    <hyperlink r:id="rId106" ref="S121"/>
    <hyperlink r:id="rId107" ref="S122"/>
    <hyperlink r:id="rId108" ref="S123"/>
    <hyperlink r:id="rId109" ref="S124"/>
    <hyperlink r:id="rId110" ref="S125"/>
    <hyperlink r:id="rId111" ref="S126"/>
    <hyperlink r:id="rId112" ref="S127"/>
    <hyperlink r:id="rId113" ref="S128"/>
    <hyperlink r:id="rId114" ref="S129"/>
    <hyperlink r:id="rId115" ref="S130"/>
    <hyperlink r:id="rId116" ref="S131"/>
    <hyperlink r:id="rId117" ref="S132"/>
    <hyperlink r:id="rId118" ref="S133"/>
    <hyperlink r:id="rId119" ref="S137"/>
    <hyperlink r:id="rId120" ref="S138"/>
    <hyperlink r:id="rId121" ref="S139"/>
    <hyperlink r:id="rId122" ref="S140"/>
    <hyperlink r:id="rId123" ref="S141"/>
    <hyperlink r:id="rId124" ref="S142"/>
    <hyperlink r:id="rId125" ref="S143"/>
    <hyperlink r:id="rId126" ref="S144"/>
    <hyperlink r:id="rId127" ref="S145"/>
    <hyperlink r:id="rId128" ref="S146"/>
    <hyperlink r:id="rId129" ref="S147"/>
    <hyperlink r:id="rId130" ref="S148"/>
    <hyperlink r:id="rId131" location="created-by" ref="S151"/>
    <hyperlink r:id="rId132" ref="S152"/>
    <hyperlink r:id="rId133" ref="S153"/>
    <hyperlink r:id="rId134" ref="S154"/>
    <hyperlink r:id="rId135" ref="S155"/>
    <hyperlink r:id="rId136" ref="S156"/>
    <hyperlink r:id="rId137" ref="S162"/>
    <hyperlink r:id="rId138" ref="S163"/>
    <hyperlink r:id="rId139" ref="S164"/>
    <hyperlink r:id="rId140" ref="S165"/>
    <hyperlink r:id="rId141" ref="S166"/>
    <hyperlink r:id="rId142" ref="S167"/>
    <hyperlink r:id="rId143" ref="S168"/>
    <hyperlink r:id="rId144" ref="S170"/>
    <hyperlink r:id="rId145" ref="S171"/>
    <hyperlink r:id="rId146" ref="S172"/>
    <hyperlink r:id="rId147" ref="S173"/>
    <hyperlink r:id="rId148" ref="S174"/>
    <hyperlink r:id="rId149" ref="S175"/>
    <hyperlink r:id="rId150" ref="S176"/>
    <hyperlink r:id="rId151" ref="S177"/>
    <hyperlink r:id="rId152" ref="S178"/>
  </hyperlinks>
  <drawing r:id="rId153"/>
  <legacyDrawing r:id="rId15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0124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0"/>
    <col customWidth="1" min="2" max="2" width="36.29"/>
    <col customWidth="1" min="3" max="3" width="40.29"/>
    <col customWidth="1" min="4" max="4" width="13.0"/>
    <col customWidth="1" min="5" max="5" width="9.71"/>
    <col customWidth="1" min="6" max="6" width="9.0"/>
    <col customWidth="1" min="7" max="7" width="15.71"/>
    <col customWidth="1" min="8" max="8" width="8.43"/>
    <col customWidth="1" min="9" max="9" width="7.57"/>
    <col customWidth="1" min="10" max="10" width="6.14"/>
    <col customWidth="1" min="11" max="11" width="6.57"/>
    <col customWidth="1" min="12" max="12" width="7.43"/>
    <col customWidth="1" min="13" max="16" width="9.29"/>
    <col customWidth="1" min="17" max="17" width="17.14"/>
    <col customWidth="1" min="18" max="18" width="28.0"/>
    <col customWidth="1" min="19" max="19" width="56.0"/>
    <col customWidth="1" min="20" max="20" width="41.71"/>
    <col customWidth="1" min="21" max="21" width="25.14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3" t="s">
        <v>16</v>
      </c>
      <c r="R1" s="3" t="s">
        <v>17</v>
      </c>
      <c r="S1" s="3" t="s">
        <v>18</v>
      </c>
      <c r="T1" s="8"/>
      <c r="U1" s="8"/>
      <c r="V1" s="3"/>
      <c r="W1" s="3"/>
      <c r="X1" s="9"/>
    </row>
    <row r="2">
      <c r="A2" s="78"/>
      <c r="B2" s="11"/>
      <c r="C2" s="12"/>
      <c r="D2" s="12" t="s">
        <v>544</v>
      </c>
      <c r="E2" s="11"/>
      <c r="F2" s="11"/>
      <c r="G2" s="11"/>
      <c r="H2" s="11"/>
      <c r="I2" s="11"/>
      <c r="J2" s="11"/>
      <c r="K2" s="11"/>
      <c r="L2" s="11"/>
      <c r="M2" s="12" t="s">
        <v>545</v>
      </c>
      <c r="N2" s="12" t="s">
        <v>25</v>
      </c>
      <c r="O2" s="12" t="s">
        <v>25</v>
      </c>
      <c r="P2" s="12" t="s">
        <v>25</v>
      </c>
      <c r="Q2" s="13"/>
      <c r="R2" s="13"/>
      <c r="S2" s="11"/>
      <c r="T2" s="11"/>
      <c r="U2" s="11"/>
      <c r="V2" s="11"/>
      <c r="W2" s="11"/>
      <c r="X2" s="11"/>
    </row>
    <row r="3">
      <c r="A3" s="2"/>
      <c r="B3" s="11"/>
      <c r="C3" s="12"/>
      <c r="D3" s="12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3"/>
      <c r="R3" s="13"/>
      <c r="S3" s="11"/>
      <c r="T3" s="11"/>
      <c r="U3" s="11"/>
      <c r="V3" s="11"/>
      <c r="W3" s="11"/>
      <c r="X3" s="11"/>
    </row>
    <row r="4">
      <c r="A4" s="14" t="s">
        <v>26</v>
      </c>
      <c r="B4" s="15"/>
      <c r="C4" s="12"/>
      <c r="D4" s="12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3"/>
      <c r="R4" s="13"/>
      <c r="S4" s="11"/>
      <c r="T4" s="11"/>
      <c r="U4" s="11"/>
      <c r="V4" s="11"/>
      <c r="W4" s="11"/>
      <c r="X4" s="11"/>
    </row>
    <row r="5">
      <c r="A5" s="11"/>
      <c r="B5" s="12" t="s">
        <v>27</v>
      </c>
      <c r="C5" s="16" t="s">
        <v>28</v>
      </c>
      <c r="D5" s="20" t="s">
        <v>547</v>
      </c>
      <c r="E5" s="12">
        <v>16.0</v>
      </c>
      <c r="F5" s="12">
        <v>12.0</v>
      </c>
      <c r="G5" s="12">
        <v>46.0</v>
      </c>
      <c r="H5" s="12">
        <v>24.0</v>
      </c>
      <c r="I5" s="12"/>
      <c r="J5" s="12">
        <v>16.0</v>
      </c>
      <c r="K5" s="12"/>
      <c r="L5" s="12"/>
      <c r="M5" s="12">
        <v>0.0</v>
      </c>
      <c r="N5" s="12">
        <v>1.0</v>
      </c>
      <c r="O5" s="12">
        <v>1.0</v>
      </c>
      <c r="P5" s="12">
        <v>1.0</v>
      </c>
      <c r="Q5" s="18" t="s">
        <v>31</v>
      </c>
      <c r="R5" s="18" t="s">
        <v>548</v>
      </c>
      <c r="S5" s="19" t="s">
        <v>35</v>
      </c>
      <c r="T5" s="11"/>
      <c r="U5" s="11"/>
      <c r="V5" s="11"/>
      <c r="W5" s="11"/>
      <c r="X5" s="11"/>
    </row>
    <row r="6">
      <c r="A6" s="11"/>
      <c r="B6" s="12" t="s">
        <v>37</v>
      </c>
      <c r="C6" s="16" t="s">
        <v>38</v>
      </c>
      <c r="D6" s="20">
        <f t="shared" ref="D6:D8" si="1">ROUND((F6*0.05)+(G6)+(H6*0.1629)+(I6*0.535)+(J6*0.7692)+(M6*30.9)+(N6*9)+(O6*9)+(P6*9), 2)</f>
        <v>109.82</v>
      </c>
      <c r="E6" s="12">
        <v>22.0</v>
      </c>
      <c r="F6" s="12">
        <v>24.0</v>
      </c>
      <c r="G6" s="12">
        <v>64.0</v>
      </c>
      <c r="H6" s="12">
        <v>29.0</v>
      </c>
      <c r="I6" s="12"/>
      <c r="J6" s="12"/>
      <c r="K6" s="12"/>
      <c r="L6" s="12"/>
      <c r="M6" s="12">
        <v>1.0</v>
      </c>
      <c r="N6" s="12"/>
      <c r="O6" s="12"/>
      <c r="P6" s="12">
        <v>1.0</v>
      </c>
      <c r="Q6" s="18" t="s">
        <v>39</v>
      </c>
      <c r="R6" s="18" t="s">
        <v>553</v>
      </c>
      <c r="S6" s="19" t="s">
        <v>42</v>
      </c>
      <c r="T6" s="11"/>
      <c r="U6" s="11"/>
      <c r="V6" s="11"/>
      <c r="W6" s="11"/>
      <c r="X6" s="11"/>
    </row>
    <row r="7">
      <c r="A7" s="20" t="s">
        <v>46</v>
      </c>
      <c r="B7" s="12" t="s">
        <v>54</v>
      </c>
      <c r="C7" s="12" t="s">
        <v>55</v>
      </c>
      <c r="D7" s="20">
        <f t="shared" si="1"/>
        <v>81.5</v>
      </c>
      <c r="E7" s="12">
        <v>27.0</v>
      </c>
      <c r="F7" s="12">
        <v>32.0</v>
      </c>
      <c r="G7" s="12">
        <v>40.0</v>
      </c>
      <c r="H7" s="12"/>
      <c r="I7" s="12"/>
      <c r="J7" s="12"/>
      <c r="K7" s="12"/>
      <c r="L7" s="12"/>
      <c r="M7" s="12">
        <v>1.0</v>
      </c>
      <c r="N7" s="12"/>
      <c r="O7" s="12"/>
      <c r="P7" s="12">
        <v>1.0</v>
      </c>
      <c r="Q7" s="18" t="s">
        <v>39</v>
      </c>
      <c r="R7" s="18"/>
      <c r="S7" s="19" t="s">
        <v>58</v>
      </c>
      <c r="T7" s="11"/>
      <c r="U7" s="11"/>
      <c r="V7" s="11"/>
      <c r="W7" s="11"/>
      <c r="X7" s="11"/>
    </row>
    <row r="8">
      <c r="A8" s="20"/>
      <c r="B8" s="12" t="s">
        <v>561</v>
      </c>
      <c r="C8" s="12" t="s">
        <v>96</v>
      </c>
      <c r="D8" s="20">
        <f t="shared" si="1"/>
        <v>80</v>
      </c>
      <c r="E8" s="12"/>
      <c r="F8" s="12"/>
      <c r="G8" s="12">
        <v>80.0</v>
      </c>
      <c r="H8" s="12"/>
      <c r="I8" s="12"/>
      <c r="J8" s="12"/>
      <c r="K8" s="12"/>
      <c r="L8" s="12"/>
      <c r="M8" s="12"/>
      <c r="N8" s="12"/>
      <c r="O8" s="12"/>
      <c r="P8" s="12"/>
      <c r="Q8" s="18"/>
      <c r="R8" s="18"/>
      <c r="S8" s="19" t="s">
        <v>562</v>
      </c>
      <c r="T8" s="11"/>
      <c r="U8" s="11"/>
      <c r="V8" s="11"/>
      <c r="W8" s="11"/>
      <c r="X8" s="11"/>
    </row>
    <row r="9">
      <c r="A9" s="21" t="s">
        <v>46</v>
      </c>
      <c r="B9" s="12" t="s">
        <v>63</v>
      </c>
      <c r="C9" s="12" t="s">
        <v>64</v>
      </c>
      <c r="D9" s="17" t="s">
        <v>568</v>
      </c>
      <c r="E9" s="12">
        <v>27.0</v>
      </c>
      <c r="F9" s="12">
        <v>20.0</v>
      </c>
      <c r="G9" s="12">
        <v>34.0</v>
      </c>
      <c r="H9" s="12"/>
      <c r="I9" s="12"/>
      <c r="J9" s="12"/>
      <c r="K9" s="12"/>
      <c r="L9" s="12"/>
      <c r="M9" s="12">
        <v>1.0</v>
      </c>
      <c r="N9" s="12">
        <v>1.0</v>
      </c>
      <c r="O9" s="12"/>
      <c r="P9" s="12"/>
      <c r="Q9" s="18" t="s">
        <v>49</v>
      </c>
      <c r="R9" s="18" t="s">
        <v>71</v>
      </c>
      <c r="S9" s="19" t="s">
        <v>68</v>
      </c>
      <c r="T9" s="11"/>
      <c r="U9" s="11"/>
      <c r="V9" s="11"/>
      <c r="W9" s="11"/>
      <c r="X9" s="11"/>
    </row>
    <row r="10">
      <c r="A10" s="20" t="s">
        <v>46</v>
      </c>
      <c r="B10" s="12" t="s">
        <v>47</v>
      </c>
      <c r="C10" s="12" t="s">
        <v>48</v>
      </c>
      <c r="D10" s="20">
        <f t="shared" ref="D10:D19" si="2">ROUND((F10*0.05)+(G10)+(H10*0.1629)+(I10*0.535)+(J10*0.7692)+(L10*0.11)+(M10*30.9)+(N10*9)+(O10*9)+(P10*9), 2)</f>
        <v>75.22</v>
      </c>
      <c r="E10" s="12">
        <v>15.0</v>
      </c>
      <c r="F10" s="12">
        <v>27.0</v>
      </c>
      <c r="G10" s="12">
        <v>29.0</v>
      </c>
      <c r="H10" s="12">
        <v>19.0</v>
      </c>
      <c r="I10" s="12"/>
      <c r="J10" s="12"/>
      <c r="K10" s="12"/>
      <c r="L10" s="12">
        <v>17.0</v>
      </c>
      <c r="M10" s="12">
        <v>1.0</v>
      </c>
      <c r="N10" s="12"/>
      <c r="O10" s="12">
        <v>1.0</v>
      </c>
      <c r="P10" s="12"/>
      <c r="Q10" s="18" t="s">
        <v>52</v>
      </c>
      <c r="R10" s="18"/>
      <c r="S10" s="19" t="s">
        <v>53</v>
      </c>
      <c r="T10" s="11"/>
      <c r="U10" s="11"/>
      <c r="V10" s="11"/>
      <c r="W10" s="11"/>
      <c r="X10" s="11"/>
    </row>
    <row r="11">
      <c r="A11" s="20"/>
      <c r="B11" s="12" t="s">
        <v>574</v>
      </c>
      <c r="C11" s="12" t="s">
        <v>502</v>
      </c>
      <c r="D11" s="20">
        <f t="shared" si="2"/>
        <v>74.25</v>
      </c>
      <c r="E11" s="12">
        <v>21.0</v>
      </c>
      <c r="F11" s="12">
        <v>27.0</v>
      </c>
      <c r="G11" s="12">
        <v>33.0</v>
      </c>
      <c r="H11" s="12"/>
      <c r="I11" s="12"/>
      <c r="J11" s="12"/>
      <c r="K11" s="12"/>
      <c r="L11" s="12"/>
      <c r="M11" s="12">
        <v>1.0</v>
      </c>
      <c r="N11" s="12"/>
      <c r="O11" s="12"/>
      <c r="P11" s="12">
        <v>1.0</v>
      </c>
      <c r="Q11" s="18" t="s">
        <v>39</v>
      </c>
      <c r="R11" s="18"/>
      <c r="S11" s="19" t="s">
        <v>575</v>
      </c>
      <c r="T11" s="11"/>
      <c r="U11" s="11"/>
      <c r="V11" s="11"/>
      <c r="W11" s="11"/>
      <c r="X11" s="11"/>
    </row>
    <row r="12">
      <c r="A12" s="21" t="s">
        <v>43</v>
      </c>
      <c r="B12" s="12" t="s">
        <v>579</v>
      </c>
      <c r="C12" s="12" t="s">
        <v>45</v>
      </c>
      <c r="D12" s="20">
        <f t="shared" si="2"/>
        <v>72.9</v>
      </c>
      <c r="E12" s="12">
        <v>60.0</v>
      </c>
      <c r="F12" s="12">
        <v>20.0</v>
      </c>
      <c r="G12" s="12">
        <v>32.0</v>
      </c>
      <c r="H12" s="12"/>
      <c r="I12" s="12"/>
      <c r="J12" s="12"/>
      <c r="K12" s="12"/>
      <c r="L12" s="12"/>
      <c r="M12" s="12">
        <v>1.0</v>
      </c>
      <c r="N12" s="12">
        <v>1.0</v>
      </c>
      <c r="O12" s="12"/>
      <c r="P12" s="12"/>
      <c r="Q12" s="18" t="s">
        <v>49</v>
      </c>
      <c r="R12" s="18" t="s">
        <v>50</v>
      </c>
      <c r="S12" s="19" t="s">
        <v>580</v>
      </c>
      <c r="T12" s="11"/>
      <c r="U12" s="11"/>
      <c r="V12" s="11"/>
      <c r="W12" s="11"/>
      <c r="X12" s="11"/>
    </row>
    <row r="13">
      <c r="B13" s="12" t="s">
        <v>584</v>
      </c>
      <c r="C13" s="12" t="s">
        <v>57</v>
      </c>
      <c r="D13" s="20">
        <f t="shared" si="2"/>
        <v>67.54</v>
      </c>
      <c r="E13" s="12">
        <v>12.0</v>
      </c>
      <c r="F13" s="12">
        <v>15.0</v>
      </c>
      <c r="G13" s="12">
        <v>35.0</v>
      </c>
      <c r="H13" s="12">
        <v>24.0</v>
      </c>
      <c r="I13" s="12"/>
      <c r="J13" s="12"/>
      <c r="K13" s="12"/>
      <c r="L13" s="12">
        <v>8.0</v>
      </c>
      <c r="M13" s="12"/>
      <c r="N13" s="12"/>
      <c r="O13" s="12">
        <v>1.0</v>
      </c>
      <c r="P13" s="12">
        <v>2.0</v>
      </c>
      <c r="Q13" s="18" t="s">
        <v>39</v>
      </c>
      <c r="R13" s="18"/>
      <c r="S13" s="19" t="s">
        <v>59</v>
      </c>
      <c r="T13" s="11"/>
      <c r="U13" s="11"/>
      <c r="V13" s="11"/>
      <c r="W13" s="11"/>
      <c r="X13" s="11"/>
    </row>
    <row r="14">
      <c r="A14" s="21"/>
      <c r="B14" s="12" t="s">
        <v>588</v>
      </c>
      <c r="C14" s="12" t="s">
        <v>522</v>
      </c>
      <c r="D14" s="20">
        <f t="shared" si="2"/>
        <v>64.67</v>
      </c>
      <c r="E14" s="12">
        <v>34.0</v>
      </c>
      <c r="F14" s="12">
        <v>14.0</v>
      </c>
      <c r="G14" s="12">
        <v>29.0</v>
      </c>
      <c r="H14" s="12">
        <v>25.0</v>
      </c>
      <c r="I14" s="12"/>
      <c r="J14" s="12"/>
      <c r="K14" s="12"/>
      <c r="L14" s="12"/>
      <c r="M14" s="12">
        <v>1.0</v>
      </c>
      <c r="N14" s="12"/>
      <c r="O14" s="12"/>
      <c r="P14" s="12"/>
      <c r="Q14" s="18" t="s">
        <v>131</v>
      </c>
      <c r="R14" s="18" t="s">
        <v>524</v>
      </c>
      <c r="S14" s="19" t="s">
        <v>589</v>
      </c>
      <c r="T14" s="11"/>
      <c r="U14" s="11"/>
      <c r="V14" s="11"/>
      <c r="W14" s="11"/>
      <c r="X14" s="11"/>
    </row>
    <row r="15">
      <c r="A15" s="20"/>
      <c r="B15" s="12" t="s">
        <v>60</v>
      </c>
      <c r="C15" s="12" t="s">
        <v>61</v>
      </c>
      <c r="D15" s="20">
        <f t="shared" si="2"/>
        <v>62.47</v>
      </c>
      <c r="E15" s="12">
        <v>18.0</v>
      </c>
      <c r="F15" s="12">
        <v>16.0</v>
      </c>
      <c r="G15" s="12">
        <v>50.0</v>
      </c>
      <c r="H15" s="12">
        <v>15.0</v>
      </c>
      <c r="I15" s="12"/>
      <c r="J15" s="12">
        <v>12.0</v>
      </c>
      <c r="K15" s="12"/>
      <c r="L15" s="12"/>
      <c r="M15" s="12"/>
      <c r="N15" s="12"/>
      <c r="O15" s="12"/>
      <c r="P15" s="12"/>
      <c r="Q15" s="18"/>
      <c r="R15" s="18"/>
      <c r="S15" s="19" t="s">
        <v>62</v>
      </c>
      <c r="T15" s="11"/>
      <c r="U15" s="11"/>
      <c r="V15" s="11"/>
      <c r="W15" s="11"/>
      <c r="X15" s="11"/>
    </row>
    <row r="16">
      <c r="A16" s="11"/>
      <c r="B16" s="12" t="s">
        <v>74</v>
      </c>
      <c r="C16" s="12" t="s">
        <v>28</v>
      </c>
      <c r="D16" s="20">
        <f t="shared" si="2"/>
        <v>62.4</v>
      </c>
      <c r="E16" s="12">
        <v>43.0</v>
      </c>
      <c r="F16" s="12">
        <v>28.0</v>
      </c>
      <c r="G16" s="12">
        <v>43.0</v>
      </c>
      <c r="H16" s="12"/>
      <c r="I16" s="12"/>
      <c r="J16" s="12"/>
      <c r="K16" s="12"/>
      <c r="L16" s="12"/>
      <c r="M16" s="12"/>
      <c r="N16" s="12">
        <v>1.0</v>
      </c>
      <c r="O16" s="12"/>
      <c r="P16" s="12">
        <v>1.0</v>
      </c>
      <c r="Q16" s="18" t="s">
        <v>75</v>
      </c>
      <c r="R16" s="18" t="s">
        <v>76</v>
      </c>
      <c r="S16" s="19" t="s">
        <v>77</v>
      </c>
      <c r="T16" s="11"/>
      <c r="U16" s="11"/>
      <c r="V16" s="11"/>
      <c r="W16" s="11"/>
      <c r="X16" s="11"/>
    </row>
    <row r="17">
      <c r="A17" s="11"/>
      <c r="B17" s="12" t="s">
        <v>70</v>
      </c>
      <c r="C17" s="12" t="s">
        <v>72</v>
      </c>
      <c r="D17" s="20">
        <f t="shared" si="2"/>
        <v>52.11</v>
      </c>
      <c r="E17" s="12">
        <v>39.0</v>
      </c>
      <c r="F17" s="12">
        <v>30.0</v>
      </c>
      <c r="G17" s="12">
        <v>36.0</v>
      </c>
      <c r="H17" s="12"/>
      <c r="I17" s="12"/>
      <c r="J17" s="12">
        <v>19.0</v>
      </c>
      <c r="K17" s="12"/>
      <c r="L17" s="12"/>
      <c r="M17" s="12"/>
      <c r="N17" s="12"/>
      <c r="O17" s="12"/>
      <c r="P17" s="12"/>
      <c r="Q17" s="18"/>
      <c r="R17" s="18"/>
      <c r="S17" s="19" t="s">
        <v>73</v>
      </c>
      <c r="T17" s="11"/>
      <c r="U17" s="11"/>
      <c r="V17" s="11"/>
      <c r="W17" s="11"/>
      <c r="X17" s="11"/>
    </row>
    <row r="18">
      <c r="B18" s="12" t="s">
        <v>81</v>
      </c>
      <c r="C18" s="12" t="s">
        <v>82</v>
      </c>
      <c r="D18" s="20">
        <f t="shared" si="2"/>
        <v>44.4</v>
      </c>
      <c r="E18" s="12">
        <v>32.0</v>
      </c>
      <c r="F18" s="12">
        <v>33.0</v>
      </c>
      <c r="G18" s="12">
        <v>39.0</v>
      </c>
      <c r="H18" s="12">
        <v>23.0</v>
      </c>
      <c r="I18" s="12"/>
      <c r="J18" s="12"/>
      <c r="K18" s="12"/>
      <c r="L18" s="12"/>
      <c r="M18" s="12"/>
      <c r="N18" s="12"/>
      <c r="O18" s="12"/>
      <c r="P18" s="12"/>
      <c r="Q18" s="18"/>
      <c r="R18" s="18"/>
      <c r="S18" s="19" t="s">
        <v>83</v>
      </c>
      <c r="T18" s="11"/>
      <c r="U18" s="11"/>
      <c r="V18" s="11"/>
      <c r="W18" s="11"/>
      <c r="X18" s="11"/>
    </row>
    <row r="19">
      <c r="B19" s="12" t="s">
        <v>78</v>
      </c>
      <c r="C19" s="12" t="s">
        <v>79</v>
      </c>
      <c r="D19" s="20">
        <f t="shared" si="2"/>
        <v>39.4</v>
      </c>
      <c r="E19" s="12">
        <v>25.0</v>
      </c>
      <c r="F19" s="12">
        <v>33.0</v>
      </c>
      <c r="G19" s="12">
        <v>33.0</v>
      </c>
      <c r="H19" s="12">
        <v>17.0</v>
      </c>
      <c r="I19" s="12"/>
      <c r="J19" s="12"/>
      <c r="K19" s="12"/>
      <c r="L19" s="12">
        <v>18.0</v>
      </c>
      <c r="M19" s="12"/>
      <c r="N19" s="12"/>
      <c r="O19" s="12"/>
      <c r="P19" s="12"/>
      <c r="Q19" s="18"/>
      <c r="R19" s="18"/>
      <c r="S19" s="19" t="s">
        <v>80</v>
      </c>
      <c r="T19" s="11"/>
      <c r="U19" s="11"/>
      <c r="V19" s="11"/>
      <c r="W19" s="11"/>
      <c r="X19" s="11"/>
    </row>
    <row r="20">
      <c r="A20" s="2" t="s">
        <v>84</v>
      </c>
      <c r="B20" s="11"/>
      <c r="C20" s="11"/>
      <c r="D20" s="20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3"/>
      <c r="R20" s="13"/>
      <c r="S20" s="22"/>
      <c r="T20" s="11"/>
      <c r="U20" s="11"/>
      <c r="V20" s="11"/>
      <c r="W20" s="11"/>
      <c r="X20" s="11"/>
    </row>
    <row r="21">
      <c r="A21" s="11"/>
      <c r="B21" s="12" t="s">
        <v>85</v>
      </c>
      <c r="C21" s="12" t="s">
        <v>86</v>
      </c>
      <c r="D21" s="20">
        <f t="shared" ref="D21:D26" si="3">ROUND((F21*0.05)+(G21)+(H21*0.1629)+(I21*0.535)+(J21*0.7692)+(L21*0.11)+(M21*30.9)+(N21*9)+(O21*9)+(P21*9), 2)</f>
        <v>38.21</v>
      </c>
      <c r="E21" s="12">
        <v>31.0</v>
      </c>
      <c r="F21" s="12">
        <v>12.0</v>
      </c>
      <c r="G21" s="12">
        <v>26.0</v>
      </c>
      <c r="H21" s="12">
        <v>16.0</v>
      </c>
      <c r="I21" s="12"/>
      <c r="J21" s="12"/>
      <c r="K21" s="12"/>
      <c r="L21" s="12"/>
      <c r="M21" s="12"/>
      <c r="N21" s="12"/>
      <c r="O21" s="12">
        <v>1.0</v>
      </c>
      <c r="P21" s="12"/>
      <c r="Q21" s="18" t="s">
        <v>89</v>
      </c>
      <c r="R21" s="23"/>
      <c r="S21" s="19" t="s">
        <v>90</v>
      </c>
      <c r="T21" s="12"/>
      <c r="U21" s="11"/>
      <c r="V21" s="11"/>
      <c r="W21" s="11"/>
      <c r="X21" s="11"/>
      <c r="Y21" s="11"/>
    </row>
    <row r="22">
      <c r="A22" s="11"/>
      <c r="B22" s="24" t="s">
        <v>92</v>
      </c>
      <c r="C22" s="24" t="s">
        <v>93</v>
      </c>
      <c r="D22" s="20">
        <f t="shared" si="3"/>
        <v>32.11</v>
      </c>
      <c r="E22" s="24">
        <v>17.0</v>
      </c>
      <c r="F22" s="24">
        <v>16.0</v>
      </c>
      <c r="G22" s="24">
        <v>19.0</v>
      </c>
      <c r="H22" s="24"/>
      <c r="I22" s="24"/>
      <c r="J22" s="24">
        <v>16.0</v>
      </c>
      <c r="K22" s="24"/>
      <c r="L22" s="24"/>
      <c r="M22" s="24"/>
      <c r="N22" s="24"/>
      <c r="O22" s="24"/>
      <c r="P22" s="24"/>
      <c r="Q22" s="25"/>
      <c r="R22" s="23"/>
      <c r="S22" s="26" t="s">
        <v>94</v>
      </c>
      <c r="T22" s="27"/>
      <c r="U22" s="11"/>
      <c r="V22" s="11"/>
      <c r="W22" s="11"/>
      <c r="X22" s="11"/>
      <c r="Y22" s="11"/>
    </row>
    <row r="23">
      <c r="A23" s="11"/>
      <c r="B23" s="12" t="s">
        <v>87</v>
      </c>
      <c r="C23" s="12" t="s">
        <v>88</v>
      </c>
      <c r="D23" s="20">
        <f t="shared" si="3"/>
        <v>31.8</v>
      </c>
      <c r="E23" s="12">
        <v>15.0</v>
      </c>
      <c r="F23" s="12">
        <v>12.0</v>
      </c>
      <c r="G23" s="12">
        <v>22.0</v>
      </c>
      <c r="H23" s="12">
        <v>14.0</v>
      </c>
      <c r="I23" s="12"/>
      <c r="J23" s="12">
        <v>9.0</v>
      </c>
      <c r="K23" s="12"/>
      <c r="L23" s="12"/>
      <c r="M23" s="12"/>
      <c r="N23" s="12"/>
      <c r="O23" s="12"/>
      <c r="P23" s="12"/>
      <c r="Q23" s="18"/>
      <c r="R23" s="23"/>
      <c r="S23" s="19" t="s">
        <v>91</v>
      </c>
      <c r="T23" s="11"/>
      <c r="U23" s="11"/>
      <c r="V23" s="11"/>
      <c r="W23" s="11"/>
      <c r="X23" s="11"/>
      <c r="Y23" s="11"/>
    </row>
    <row r="24">
      <c r="A24" s="11"/>
      <c r="B24" s="12" t="s">
        <v>617</v>
      </c>
      <c r="C24" s="12" t="s">
        <v>537</v>
      </c>
      <c r="D24" s="20">
        <f t="shared" si="3"/>
        <v>31.38</v>
      </c>
      <c r="E24" s="12"/>
      <c r="F24" s="12">
        <v>15.0</v>
      </c>
      <c r="G24" s="12">
        <v>29.0</v>
      </c>
      <c r="H24" s="12">
        <v>10.0</v>
      </c>
      <c r="I24" s="12"/>
      <c r="J24" s="12"/>
      <c r="K24" s="12"/>
      <c r="L24" s="12"/>
      <c r="M24" s="12"/>
      <c r="N24" s="12"/>
      <c r="O24" s="12"/>
      <c r="P24" s="12"/>
      <c r="Q24" s="18"/>
      <c r="R24" s="28"/>
      <c r="S24" s="19" t="s">
        <v>618</v>
      </c>
      <c r="T24" s="11"/>
      <c r="U24" s="11"/>
      <c r="V24" s="11"/>
      <c r="W24" s="11"/>
      <c r="X24" s="11"/>
      <c r="Y24" s="11"/>
    </row>
    <row r="25">
      <c r="A25" s="11"/>
      <c r="B25" s="12" t="s">
        <v>97</v>
      </c>
      <c r="C25" s="12" t="s">
        <v>98</v>
      </c>
      <c r="D25" s="20">
        <f t="shared" si="3"/>
        <v>29.1</v>
      </c>
      <c r="E25" s="12">
        <v>24.0</v>
      </c>
      <c r="F25" s="12">
        <v>22.0</v>
      </c>
      <c r="G25" s="12">
        <v>28.0</v>
      </c>
      <c r="H25" s="12"/>
      <c r="I25" s="12"/>
      <c r="J25" s="12"/>
      <c r="K25" s="12"/>
      <c r="L25" s="12"/>
      <c r="M25" s="12"/>
      <c r="N25" s="12"/>
      <c r="O25" s="12"/>
      <c r="P25" s="12"/>
      <c r="Q25" s="18"/>
      <c r="R25" s="23"/>
      <c r="S25" s="19" t="s">
        <v>102</v>
      </c>
      <c r="T25" s="12"/>
      <c r="U25" s="11"/>
      <c r="V25" s="11"/>
      <c r="W25" s="11"/>
      <c r="X25" s="11"/>
      <c r="Y25" s="11"/>
    </row>
    <row r="26">
      <c r="A26" s="11"/>
      <c r="B26" s="24" t="s">
        <v>110</v>
      </c>
      <c r="C26" s="24" t="s">
        <v>79</v>
      </c>
      <c r="D26" s="20">
        <f t="shared" si="3"/>
        <v>25.95</v>
      </c>
      <c r="E26" s="24">
        <v>19.0</v>
      </c>
      <c r="F26" s="24">
        <v>19.0</v>
      </c>
      <c r="G26" s="24">
        <v>25.0</v>
      </c>
      <c r="H26" s="24"/>
      <c r="I26" s="24"/>
      <c r="J26" s="24"/>
      <c r="K26" s="24"/>
      <c r="L26" s="24"/>
      <c r="M26" s="24"/>
      <c r="N26" s="24"/>
      <c r="O26" s="24"/>
      <c r="P26" s="24"/>
      <c r="Q26" s="25"/>
      <c r="R26" s="23"/>
      <c r="S26" s="26" t="s">
        <v>111</v>
      </c>
      <c r="T26" s="27"/>
      <c r="U26" s="11"/>
      <c r="V26" s="11"/>
      <c r="W26" s="11"/>
      <c r="X26" s="11"/>
      <c r="Y26" s="11"/>
    </row>
    <row r="27">
      <c r="A27" s="11"/>
      <c r="B27" s="12" t="s">
        <v>95</v>
      </c>
      <c r="C27" s="12" t="s">
        <v>96</v>
      </c>
      <c r="D27" s="17" t="s">
        <v>623</v>
      </c>
      <c r="E27" s="12">
        <v>18.0</v>
      </c>
      <c r="F27" s="12">
        <v>19.0</v>
      </c>
      <c r="G27" s="12">
        <v>23.0</v>
      </c>
      <c r="H27" s="12"/>
      <c r="I27" s="12"/>
      <c r="J27" s="12"/>
      <c r="K27" s="12"/>
      <c r="L27" s="12">
        <v>14.0</v>
      </c>
      <c r="M27" s="12"/>
      <c r="N27" s="12"/>
      <c r="O27" s="12"/>
      <c r="P27" s="12"/>
      <c r="Q27" s="18"/>
      <c r="R27" s="18" t="s">
        <v>100</v>
      </c>
      <c r="S27" s="19" t="s">
        <v>101</v>
      </c>
      <c r="T27" s="11"/>
      <c r="U27" s="11"/>
      <c r="V27" s="11"/>
      <c r="W27" s="11"/>
      <c r="X27" s="11"/>
      <c r="Y27" s="11"/>
    </row>
    <row r="28">
      <c r="A28" s="11"/>
      <c r="B28" s="12" t="s">
        <v>628</v>
      </c>
      <c r="C28" s="12" t="s">
        <v>442</v>
      </c>
      <c r="D28" s="20">
        <f t="shared" ref="D28:D31" si="4">ROUND((F28*0.05)+(G28)+(H28*0.1629)+(I28*0.535)+(J28*0.7692)+(L28*0.11)+(M28*30.9)+(N28*9)+(O28*9)+(P28*9), 2)</f>
        <v>23.85</v>
      </c>
      <c r="E28" s="12">
        <v>18.0</v>
      </c>
      <c r="F28" s="12">
        <v>17.0</v>
      </c>
      <c r="G28" s="12">
        <v>23.0</v>
      </c>
      <c r="H28" s="12"/>
      <c r="I28" s="12"/>
      <c r="J28" s="12"/>
      <c r="K28" s="12"/>
      <c r="L28" s="12"/>
      <c r="M28" s="12"/>
      <c r="N28" s="12"/>
      <c r="O28" s="12"/>
      <c r="P28" s="12"/>
      <c r="Q28" s="18"/>
      <c r="R28" s="28" t="s">
        <v>633</v>
      </c>
      <c r="S28" s="19" t="s">
        <v>634</v>
      </c>
      <c r="T28" s="11"/>
      <c r="U28" s="11"/>
      <c r="V28" s="11"/>
      <c r="W28" s="11"/>
      <c r="X28" s="11"/>
      <c r="Y28" s="11"/>
    </row>
    <row r="29">
      <c r="A29" s="11"/>
      <c r="B29" s="12" t="s">
        <v>113</v>
      </c>
      <c r="C29" s="12" t="s">
        <v>96</v>
      </c>
      <c r="D29" s="20">
        <f t="shared" si="4"/>
        <v>22.75</v>
      </c>
      <c r="E29" s="12"/>
      <c r="F29" s="12">
        <v>15.0</v>
      </c>
      <c r="G29" s="12">
        <v>22.0</v>
      </c>
      <c r="H29" s="12"/>
      <c r="I29" s="12"/>
      <c r="J29" s="12"/>
      <c r="K29" s="12"/>
      <c r="L29" s="12"/>
      <c r="M29" s="12"/>
      <c r="N29" s="12"/>
      <c r="O29" s="12"/>
      <c r="P29" s="12"/>
      <c r="Q29" s="18"/>
      <c r="R29" s="23"/>
      <c r="S29" s="19" t="s">
        <v>114</v>
      </c>
      <c r="T29" s="12"/>
      <c r="U29" s="11"/>
      <c r="V29" s="11"/>
      <c r="W29" s="11"/>
      <c r="X29" s="11"/>
      <c r="Y29" s="11"/>
    </row>
    <row r="30">
      <c r="A30" s="11"/>
      <c r="B30" s="24" t="s">
        <v>107</v>
      </c>
      <c r="C30" s="24" t="s">
        <v>108</v>
      </c>
      <c r="D30" s="20">
        <f t="shared" si="4"/>
        <v>22.51</v>
      </c>
      <c r="E30" s="24">
        <v>17.0</v>
      </c>
      <c r="F30" s="24">
        <v>18.0</v>
      </c>
      <c r="G30" s="24">
        <v>19.0</v>
      </c>
      <c r="H30" s="24">
        <v>16.0</v>
      </c>
      <c r="I30" s="24"/>
      <c r="J30" s="24"/>
      <c r="K30" s="24"/>
      <c r="L30" s="24"/>
      <c r="M30" s="24"/>
      <c r="N30" s="24"/>
      <c r="O30" s="24"/>
      <c r="P30" s="24"/>
      <c r="Q30" s="25"/>
      <c r="R30" s="23"/>
      <c r="S30" s="26" t="s">
        <v>109</v>
      </c>
      <c r="T30" s="27"/>
      <c r="U30" s="11"/>
      <c r="V30" s="11"/>
      <c r="W30" s="11"/>
      <c r="X30" s="11"/>
      <c r="Y30" s="11"/>
    </row>
    <row r="31">
      <c r="B31" s="12" t="s">
        <v>645</v>
      </c>
      <c r="C31" s="12" t="s">
        <v>104</v>
      </c>
      <c r="D31" s="20">
        <f t="shared" si="4"/>
        <v>21.95</v>
      </c>
      <c r="E31" s="12"/>
      <c r="F31" s="12">
        <v>19.0</v>
      </c>
      <c r="G31" s="12">
        <v>21.0</v>
      </c>
      <c r="H31" s="12"/>
      <c r="I31" s="12"/>
      <c r="J31" s="12"/>
      <c r="K31" s="12"/>
      <c r="L31" s="12"/>
      <c r="M31" s="12"/>
      <c r="N31" s="12"/>
      <c r="O31" s="12"/>
      <c r="P31" s="12"/>
      <c r="Q31" s="18"/>
      <c r="R31" s="28" t="s">
        <v>647</v>
      </c>
      <c r="S31" s="19" t="s">
        <v>648</v>
      </c>
      <c r="T31" s="12"/>
      <c r="U31" s="11"/>
      <c r="V31" s="11"/>
      <c r="W31" s="11"/>
      <c r="X31" s="11"/>
      <c r="Y31" s="11"/>
    </row>
    <row r="32">
      <c r="A32" s="2" t="s">
        <v>116</v>
      </c>
      <c r="B32" s="11"/>
      <c r="C32" s="11"/>
      <c r="D32" s="2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3"/>
      <c r="R32" s="13"/>
      <c r="S32" s="26"/>
      <c r="T32" s="11"/>
      <c r="U32" s="11"/>
      <c r="V32" s="11"/>
      <c r="W32" s="11"/>
      <c r="X32" s="11"/>
    </row>
    <row r="33">
      <c r="A33" s="11"/>
      <c r="B33" s="12" t="s">
        <v>126</v>
      </c>
      <c r="C33" s="12" t="s">
        <v>127</v>
      </c>
      <c r="D33" s="20">
        <f t="shared" ref="D33:D35" si="5">ROUND((F33*0.05)+(G33)+(H33*0.1629)+(I33*0.535)+(J33*0.7692)+(L33*0.11)+(M33*30.9)+(N33*9)+(O33*9)+(P33*9), 2)</f>
        <v>68.75</v>
      </c>
      <c r="E33" s="12">
        <v>21.0</v>
      </c>
      <c r="F33" s="12">
        <v>15.0</v>
      </c>
      <c r="G33" s="12">
        <v>50.0</v>
      </c>
      <c r="H33" s="12"/>
      <c r="I33" s="12"/>
      <c r="J33" s="12"/>
      <c r="K33" s="12"/>
      <c r="L33" s="12"/>
      <c r="M33" s="12"/>
      <c r="N33" s="12"/>
      <c r="O33" s="12">
        <v>1.0</v>
      </c>
      <c r="P33" s="12">
        <v>1.0</v>
      </c>
      <c r="Q33" s="18" t="s">
        <v>131</v>
      </c>
      <c r="R33" s="18" t="s">
        <v>76</v>
      </c>
      <c r="S33" s="19" t="s">
        <v>133</v>
      </c>
      <c r="T33" s="11"/>
      <c r="U33" s="11"/>
      <c r="V33" s="11"/>
      <c r="W33" s="11"/>
      <c r="X33" s="11"/>
    </row>
    <row r="34">
      <c r="A34" s="21" t="s">
        <v>46</v>
      </c>
      <c r="B34" s="12" t="s">
        <v>129</v>
      </c>
      <c r="C34" s="12" t="s">
        <v>130</v>
      </c>
      <c r="D34" s="20">
        <f t="shared" si="5"/>
        <v>47.85</v>
      </c>
      <c r="E34" s="12">
        <v>25.0</v>
      </c>
      <c r="F34" s="12">
        <v>17.0</v>
      </c>
      <c r="G34" s="12">
        <v>29.0</v>
      </c>
      <c r="H34" s="12"/>
      <c r="I34" s="12"/>
      <c r="J34" s="12"/>
      <c r="K34" s="12"/>
      <c r="L34" s="12"/>
      <c r="M34" s="12"/>
      <c r="N34" s="12"/>
      <c r="O34" s="12">
        <v>1.0</v>
      </c>
      <c r="P34" s="12">
        <v>1.0</v>
      </c>
      <c r="Q34" s="18" t="s">
        <v>131</v>
      </c>
      <c r="R34" s="18"/>
      <c r="S34" s="19" t="s">
        <v>132</v>
      </c>
      <c r="T34" s="11"/>
      <c r="U34" s="11"/>
      <c r="V34" s="11"/>
      <c r="W34" s="11"/>
      <c r="X34" s="11"/>
      <c r="Y34" s="11"/>
    </row>
    <row r="35">
      <c r="A35" s="11"/>
      <c r="B35" s="12" t="s">
        <v>124</v>
      </c>
      <c r="C35" s="12" t="s">
        <v>125</v>
      </c>
      <c r="D35" s="20">
        <f t="shared" si="5"/>
        <v>44.16</v>
      </c>
      <c r="E35" s="12">
        <v>10.0</v>
      </c>
      <c r="F35" s="12">
        <v>7.0</v>
      </c>
      <c r="G35" s="12">
        <v>40.0</v>
      </c>
      <c r="H35" s="12">
        <v>18.0</v>
      </c>
      <c r="I35" s="12"/>
      <c r="J35" s="12"/>
      <c r="K35" s="12"/>
      <c r="L35" s="12">
        <v>8.0</v>
      </c>
      <c r="M35" s="12"/>
      <c r="N35" s="12"/>
      <c r="O35" s="12"/>
      <c r="P35" s="12"/>
      <c r="Q35" s="18"/>
      <c r="R35" s="18"/>
      <c r="S35" s="19" t="s">
        <v>128</v>
      </c>
      <c r="T35" s="11"/>
      <c r="U35" s="11"/>
      <c r="V35" s="11"/>
      <c r="W35" s="11"/>
      <c r="X35" s="11"/>
    </row>
    <row r="36">
      <c r="A36" s="21" t="s">
        <v>46</v>
      </c>
      <c r="B36" s="12" t="s">
        <v>134</v>
      </c>
      <c r="C36" s="12" t="s">
        <v>135</v>
      </c>
      <c r="D36" s="17" t="s">
        <v>658</v>
      </c>
      <c r="E36" s="12">
        <v>25.0</v>
      </c>
      <c r="F36" s="12">
        <v>17.0</v>
      </c>
      <c r="G36" s="12">
        <v>20.0</v>
      </c>
      <c r="H36" s="12">
        <v>16.0</v>
      </c>
      <c r="I36" s="12"/>
      <c r="J36" s="12"/>
      <c r="K36" s="12"/>
      <c r="L36" s="12"/>
      <c r="M36" s="12"/>
      <c r="N36" s="12">
        <v>1.0</v>
      </c>
      <c r="O36" s="12">
        <v>1.0</v>
      </c>
      <c r="P36" s="12"/>
      <c r="Q36" s="18" t="s">
        <v>121</v>
      </c>
      <c r="R36" s="18" t="s">
        <v>71</v>
      </c>
      <c r="S36" s="19" t="s">
        <v>137</v>
      </c>
      <c r="T36" s="11"/>
      <c r="U36" s="11"/>
      <c r="V36" s="11"/>
      <c r="W36" s="11"/>
      <c r="X36" s="11"/>
      <c r="Y36" s="11"/>
    </row>
    <row r="37">
      <c r="A37" s="20" t="s">
        <v>43</v>
      </c>
      <c r="B37" s="12" t="s">
        <v>662</v>
      </c>
      <c r="C37" s="12" t="s">
        <v>45</v>
      </c>
      <c r="D37" s="20">
        <f t="shared" ref="D37:D39" si="6">ROUND((F37*0.05)+(G37)+(H37*0.1629)+(I37*0.535)+(J37*0.7692)+(L37*0.11)+(M37*30.9)+(N37*9)+(O37*9)+(P37*9), 2)</f>
        <v>41.1</v>
      </c>
      <c r="E37" s="12">
        <v>40.0</v>
      </c>
      <c r="F37" s="12">
        <v>22.0</v>
      </c>
      <c r="G37" s="12">
        <v>22.0</v>
      </c>
      <c r="H37" s="12"/>
      <c r="I37" s="12"/>
      <c r="J37" s="12"/>
      <c r="K37" s="12"/>
      <c r="L37" s="12"/>
      <c r="M37" s="12"/>
      <c r="N37" s="12">
        <v>1.0</v>
      </c>
      <c r="O37" s="12">
        <v>1.0</v>
      </c>
      <c r="P37" s="12"/>
      <c r="Q37" s="18" t="s">
        <v>121</v>
      </c>
      <c r="R37" s="18" t="s">
        <v>195</v>
      </c>
      <c r="S37" s="19" t="s">
        <v>663</v>
      </c>
      <c r="T37" s="11"/>
      <c r="U37" s="11"/>
      <c r="V37" s="11"/>
      <c r="W37" s="11"/>
      <c r="X37" s="11"/>
    </row>
    <row r="38">
      <c r="A38" s="11"/>
      <c r="B38" s="12" t="s">
        <v>117</v>
      </c>
      <c r="C38" s="12" t="s">
        <v>118</v>
      </c>
      <c r="D38" s="20">
        <f t="shared" si="6"/>
        <v>39.48</v>
      </c>
      <c r="E38" s="12">
        <v>29.0</v>
      </c>
      <c r="F38" s="12">
        <v>25.0</v>
      </c>
      <c r="G38" s="12">
        <v>29.0</v>
      </c>
      <c r="H38" s="12"/>
      <c r="I38" s="12"/>
      <c r="J38" s="12">
        <v>12.0</v>
      </c>
      <c r="K38" s="12"/>
      <c r="L38" s="12"/>
      <c r="M38" s="12"/>
      <c r="N38" s="12"/>
      <c r="O38" s="12"/>
      <c r="P38" s="12"/>
      <c r="Q38" s="18"/>
      <c r="R38" s="18"/>
      <c r="S38" s="19" t="s">
        <v>120</v>
      </c>
      <c r="T38" s="11"/>
      <c r="U38" s="11"/>
      <c r="V38" s="11"/>
      <c r="W38" s="11"/>
      <c r="X38" s="11"/>
      <c r="Y38" s="11"/>
    </row>
    <row r="39">
      <c r="A39" s="11"/>
      <c r="B39" s="12" t="s">
        <v>140</v>
      </c>
      <c r="C39" s="12" t="s">
        <v>141</v>
      </c>
      <c r="D39" s="20">
        <f t="shared" si="6"/>
        <v>34.75</v>
      </c>
      <c r="E39" s="12">
        <v>22.0</v>
      </c>
      <c r="F39" s="12">
        <v>15.0</v>
      </c>
      <c r="G39" s="12">
        <v>34.0</v>
      </c>
      <c r="H39" s="12"/>
      <c r="I39" s="12"/>
      <c r="J39" s="12"/>
      <c r="K39" s="12"/>
      <c r="L39" s="12"/>
      <c r="M39" s="12"/>
      <c r="N39" s="12"/>
      <c r="O39" s="12"/>
      <c r="P39" s="12"/>
      <c r="Q39" s="18"/>
      <c r="R39" s="18" t="s">
        <v>142</v>
      </c>
      <c r="S39" s="19" t="s">
        <v>143</v>
      </c>
      <c r="T39" s="11"/>
      <c r="U39" s="11"/>
      <c r="V39" s="11"/>
      <c r="W39" s="11"/>
      <c r="X39" s="11"/>
      <c r="Y39" s="11"/>
    </row>
    <row r="40">
      <c r="A40" s="2" t="s">
        <v>144</v>
      </c>
      <c r="B40" s="11"/>
      <c r="C40" s="11"/>
      <c r="D40" s="2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3"/>
      <c r="R40" s="13"/>
      <c r="S40" s="22"/>
      <c r="T40" s="11"/>
      <c r="U40" s="11"/>
      <c r="V40" s="11"/>
      <c r="W40" s="11"/>
      <c r="X40" s="11"/>
    </row>
    <row r="41">
      <c r="A41" s="11"/>
      <c r="B41" s="16" t="s">
        <v>674</v>
      </c>
      <c r="C41" s="12" t="s">
        <v>675</v>
      </c>
      <c r="D41" s="20">
        <f t="shared" ref="D41:D50" si="7">ROUND((F41*0.05)+(G41)+(H41*0.1629)+(I41*0.535)+(J41*0.7692)+(L41*0.11)+(M41*30.9)+(N41*9)+(O41*9)+(P41*9), 2)</f>
        <v>47</v>
      </c>
      <c r="E41" s="12"/>
      <c r="F41" s="12"/>
      <c r="G41" s="12">
        <v>47.0</v>
      </c>
      <c r="H41" s="12"/>
      <c r="I41" s="12"/>
      <c r="J41" s="12"/>
      <c r="K41" s="12"/>
      <c r="L41" s="12"/>
      <c r="M41" s="12"/>
      <c r="N41" s="12"/>
      <c r="O41" s="12"/>
      <c r="P41" s="12"/>
      <c r="Q41" s="18"/>
      <c r="R41" s="23"/>
      <c r="S41" s="19" t="s">
        <v>678</v>
      </c>
      <c r="T41" s="12"/>
      <c r="U41" s="11"/>
      <c r="V41" s="11"/>
      <c r="W41" s="11"/>
      <c r="X41" s="11"/>
      <c r="Y41" s="11"/>
    </row>
    <row r="42">
      <c r="A42" s="11"/>
      <c r="B42" s="16" t="s">
        <v>680</v>
      </c>
      <c r="C42" s="12" t="s">
        <v>96</v>
      </c>
      <c r="D42" s="20">
        <f t="shared" si="7"/>
        <v>42</v>
      </c>
      <c r="E42" s="12"/>
      <c r="F42" s="12"/>
      <c r="G42" s="12">
        <v>42.0</v>
      </c>
      <c r="H42" s="12"/>
      <c r="I42" s="12"/>
      <c r="J42" s="12"/>
      <c r="K42" s="12"/>
      <c r="L42" s="12"/>
      <c r="M42" s="12"/>
      <c r="N42" s="12"/>
      <c r="O42" s="12"/>
      <c r="P42" s="12"/>
      <c r="Q42" s="18"/>
      <c r="R42" s="23"/>
      <c r="S42" s="19" t="s">
        <v>681</v>
      </c>
      <c r="T42" s="12"/>
      <c r="U42" s="11"/>
      <c r="V42" s="11"/>
      <c r="W42" s="11"/>
      <c r="X42" s="11"/>
      <c r="Y42" s="11"/>
    </row>
    <row r="43">
      <c r="A43" s="11"/>
      <c r="B43" s="12" t="s">
        <v>156</v>
      </c>
      <c r="C43" s="12" t="s">
        <v>28</v>
      </c>
      <c r="D43" s="20">
        <f t="shared" si="7"/>
        <v>35.55</v>
      </c>
      <c r="E43" s="12"/>
      <c r="F43" s="12">
        <v>11.0</v>
      </c>
      <c r="G43" s="12">
        <v>35.0</v>
      </c>
      <c r="H43" s="12"/>
      <c r="I43" s="12"/>
      <c r="J43" s="12"/>
      <c r="K43" s="12"/>
      <c r="L43" s="12"/>
      <c r="M43" s="12"/>
      <c r="N43" s="12"/>
      <c r="O43" s="12"/>
      <c r="P43" s="12"/>
      <c r="Q43" s="18"/>
      <c r="R43" s="23"/>
      <c r="S43" s="19" t="s">
        <v>157</v>
      </c>
      <c r="T43" s="11"/>
      <c r="U43" s="11"/>
      <c r="V43" s="11"/>
      <c r="W43" s="11"/>
      <c r="X43" s="11"/>
      <c r="Y43" s="11"/>
    </row>
    <row r="44">
      <c r="A44" s="29"/>
      <c r="B44" s="16" t="s">
        <v>148</v>
      </c>
      <c r="C44" s="16" t="s">
        <v>149</v>
      </c>
      <c r="D44" s="20">
        <f t="shared" si="7"/>
        <v>33.8</v>
      </c>
      <c r="E44" s="12">
        <v>18.0</v>
      </c>
      <c r="F44" s="12">
        <v>16.0</v>
      </c>
      <c r="G44" s="12">
        <v>33.0</v>
      </c>
      <c r="H44" s="12"/>
      <c r="I44" s="12"/>
      <c r="J44" s="12"/>
      <c r="K44" s="12"/>
      <c r="L44" s="12"/>
      <c r="M44" s="12"/>
      <c r="N44" s="12"/>
      <c r="O44" s="12"/>
      <c r="P44" s="12"/>
      <c r="Q44" s="18"/>
      <c r="R44" s="18" t="s">
        <v>150</v>
      </c>
      <c r="S44" s="19" t="s">
        <v>151</v>
      </c>
      <c r="T44" s="11"/>
      <c r="U44" s="11"/>
      <c r="V44" s="11"/>
      <c r="W44" s="11"/>
      <c r="X44" s="11"/>
      <c r="Y44" s="29"/>
      <c r="Z44" s="29"/>
    </row>
    <row r="45">
      <c r="A45" s="11"/>
      <c r="B45" s="12" t="s">
        <v>154</v>
      </c>
      <c r="C45" s="12" t="s">
        <v>96</v>
      </c>
      <c r="D45" s="20">
        <f t="shared" si="7"/>
        <v>33.24</v>
      </c>
      <c r="E45" s="12"/>
      <c r="F45" s="12">
        <v>11.0</v>
      </c>
      <c r="G45" s="12">
        <v>25.0</v>
      </c>
      <c r="H45" s="12"/>
      <c r="I45" s="12"/>
      <c r="J45" s="12">
        <v>10.0</v>
      </c>
      <c r="K45" s="12"/>
      <c r="L45" s="12"/>
      <c r="M45" s="12"/>
      <c r="N45" s="12"/>
      <c r="O45" s="12"/>
      <c r="P45" s="12"/>
      <c r="Q45" s="18"/>
      <c r="R45" s="23"/>
      <c r="S45" s="19" t="s">
        <v>155</v>
      </c>
      <c r="T45" s="11"/>
      <c r="U45" s="11"/>
      <c r="V45" s="11"/>
      <c r="W45" s="11"/>
      <c r="X45" s="11"/>
      <c r="Y45" s="11"/>
    </row>
    <row r="46">
      <c r="A46" s="11"/>
      <c r="B46" s="16" t="s">
        <v>145</v>
      </c>
      <c r="C46" s="12" t="s">
        <v>146</v>
      </c>
      <c r="D46" s="20">
        <f t="shared" si="7"/>
        <v>32.13</v>
      </c>
      <c r="E46" s="12">
        <v>18.0</v>
      </c>
      <c r="F46" s="12">
        <v>18.0</v>
      </c>
      <c r="G46" s="12">
        <v>22.0</v>
      </c>
      <c r="H46" s="12"/>
      <c r="I46" s="12"/>
      <c r="J46" s="12">
        <v>12.0</v>
      </c>
      <c r="K46" s="12"/>
      <c r="L46" s="12"/>
      <c r="M46" s="12"/>
      <c r="N46" s="12"/>
      <c r="O46" s="12"/>
      <c r="P46" s="12"/>
      <c r="Q46" s="18"/>
      <c r="R46" s="23"/>
      <c r="S46" s="19" t="s">
        <v>147</v>
      </c>
      <c r="T46" s="12"/>
      <c r="U46" s="11"/>
      <c r="V46" s="11"/>
      <c r="W46" s="11"/>
      <c r="X46" s="11"/>
      <c r="Y46" s="11"/>
    </row>
    <row r="47">
      <c r="A47" s="11"/>
      <c r="B47" s="12" t="s">
        <v>158</v>
      </c>
      <c r="C47" s="12" t="s">
        <v>159</v>
      </c>
      <c r="D47" s="20">
        <f t="shared" si="7"/>
        <v>30.96</v>
      </c>
      <c r="E47" s="12">
        <v>6.0</v>
      </c>
      <c r="F47" s="12">
        <v>13.0</v>
      </c>
      <c r="G47" s="12">
        <v>29.0</v>
      </c>
      <c r="H47" s="12">
        <v>6.0</v>
      </c>
      <c r="I47" s="12"/>
      <c r="J47" s="12"/>
      <c r="K47" s="12"/>
      <c r="L47" s="12">
        <v>3.0</v>
      </c>
      <c r="M47" s="12"/>
      <c r="N47" s="12"/>
      <c r="O47" s="12"/>
      <c r="P47" s="12"/>
      <c r="Q47" s="18"/>
      <c r="R47" s="23"/>
      <c r="S47" s="19" t="s">
        <v>160</v>
      </c>
      <c r="T47" s="11"/>
      <c r="U47" s="11"/>
      <c r="V47" s="11"/>
      <c r="W47" s="11"/>
      <c r="X47" s="11"/>
      <c r="Y47" s="11"/>
    </row>
    <row r="48">
      <c r="A48" s="11"/>
      <c r="B48" s="12" t="s">
        <v>163</v>
      </c>
      <c r="C48" s="12" t="s">
        <v>164</v>
      </c>
      <c r="D48" s="20">
        <f t="shared" si="7"/>
        <v>26.6</v>
      </c>
      <c r="E48" s="12">
        <v>33.0</v>
      </c>
      <c r="F48" s="12">
        <v>12.0</v>
      </c>
      <c r="G48" s="12">
        <v>26.0</v>
      </c>
      <c r="H48" s="12"/>
      <c r="I48" s="12"/>
      <c r="J48" s="12"/>
      <c r="K48" s="12"/>
      <c r="L48" s="12"/>
      <c r="M48" s="12"/>
      <c r="N48" s="12"/>
      <c r="O48" s="12"/>
      <c r="P48" s="12"/>
      <c r="Q48" s="18"/>
      <c r="R48" s="28" t="s">
        <v>165</v>
      </c>
      <c r="S48" s="19" t="s">
        <v>166</v>
      </c>
      <c r="T48" s="11"/>
      <c r="U48" s="11"/>
      <c r="V48" s="11"/>
      <c r="W48" s="11"/>
      <c r="X48" s="11"/>
      <c r="Y48" s="11"/>
    </row>
    <row r="49">
      <c r="A49" s="11"/>
      <c r="B49" s="12" t="s">
        <v>152</v>
      </c>
      <c r="C49" s="12" t="s">
        <v>98</v>
      </c>
      <c r="D49" s="20">
        <f t="shared" si="7"/>
        <v>25.38</v>
      </c>
      <c r="E49" s="12">
        <v>18.0</v>
      </c>
      <c r="F49" s="12">
        <v>16.0</v>
      </c>
      <c r="G49" s="12">
        <v>21.0</v>
      </c>
      <c r="H49" s="12">
        <v>22.0</v>
      </c>
      <c r="I49" s="12"/>
      <c r="J49" s="12"/>
      <c r="K49" s="12"/>
      <c r="L49" s="12"/>
      <c r="M49" s="12"/>
      <c r="N49" s="12"/>
      <c r="O49" s="12"/>
      <c r="P49" s="12"/>
      <c r="Q49" s="18"/>
      <c r="R49" s="23"/>
      <c r="S49" s="19" t="s">
        <v>153</v>
      </c>
      <c r="T49" s="11"/>
      <c r="U49" s="11"/>
      <c r="V49" s="11"/>
      <c r="W49" s="11"/>
      <c r="X49" s="11"/>
      <c r="Y49" s="11"/>
    </row>
    <row r="50">
      <c r="A50" s="11"/>
      <c r="B50" s="12" t="s">
        <v>161</v>
      </c>
      <c r="C50" s="12" t="s">
        <v>48</v>
      </c>
      <c r="D50" s="20">
        <f t="shared" si="7"/>
        <v>25.03</v>
      </c>
      <c r="E50" s="12">
        <v>15.0</v>
      </c>
      <c r="F50" s="12">
        <v>15.0</v>
      </c>
      <c r="G50" s="12">
        <v>22.0</v>
      </c>
      <c r="H50" s="12">
        <v>14.0</v>
      </c>
      <c r="I50" s="12"/>
      <c r="J50" s="12"/>
      <c r="K50" s="12"/>
      <c r="L50" s="12"/>
      <c r="M50" s="12"/>
      <c r="N50" s="12"/>
      <c r="O50" s="12"/>
      <c r="P50" s="12"/>
      <c r="Q50" s="18"/>
      <c r="R50" s="23"/>
      <c r="S50" s="19" t="s">
        <v>162</v>
      </c>
      <c r="T50" s="11"/>
      <c r="U50" s="11"/>
      <c r="V50" s="11"/>
      <c r="W50" s="11"/>
      <c r="X50" s="11"/>
      <c r="Y50" s="11"/>
    </row>
    <row r="51">
      <c r="A51" s="2" t="s">
        <v>167</v>
      </c>
      <c r="B51" s="11"/>
      <c r="C51" s="11"/>
      <c r="D51" s="2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3"/>
      <c r="R51" s="23"/>
      <c r="S51" s="22"/>
      <c r="T51" s="11"/>
      <c r="U51" s="11"/>
      <c r="V51" s="11"/>
      <c r="W51" s="11"/>
      <c r="X51" s="11"/>
    </row>
    <row r="52">
      <c r="A52" s="11"/>
      <c r="B52" s="12" t="s">
        <v>190</v>
      </c>
      <c r="C52" s="12" t="s">
        <v>127</v>
      </c>
      <c r="D52" s="20">
        <f t="shared" ref="D52:D58" si="8">ROUND((F52*0.05)+(G52)+(H52*0.1629)+(I52*0.535)+(J52*0.7692)+(L52*0.11)+(M52*30.9)+(N52*9)+(O52*9)+(P52*9), 2)</f>
        <v>91</v>
      </c>
      <c r="E52" s="12">
        <v>30.0</v>
      </c>
      <c r="F52" s="12">
        <v>20.0</v>
      </c>
      <c r="G52" s="12">
        <v>72.0</v>
      </c>
      <c r="H52" s="12"/>
      <c r="I52" s="12"/>
      <c r="J52" s="12"/>
      <c r="K52" s="12"/>
      <c r="L52" s="12"/>
      <c r="M52" s="12"/>
      <c r="N52" s="12"/>
      <c r="O52" s="12">
        <v>1.0</v>
      </c>
      <c r="P52" s="12">
        <v>1.0</v>
      </c>
      <c r="Q52" s="18" t="s">
        <v>131</v>
      </c>
      <c r="R52" s="28" t="s">
        <v>76</v>
      </c>
      <c r="S52" s="19" t="s">
        <v>199</v>
      </c>
      <c r="T52" s="11"/>
      <c r="U52" s="11"/>
      <c r="V52" s="11"/>
      <c r="W52" s="11"/>
      <c r="X52" s="11"/>
    </row>
    <row r="53">
      <c r="A53" s="11"/>
      <c r="B53" s="30" t="s">
        <v>174</v>
      </c>
      <c r="C53" s="12" t="s">
        <v>96</v>
      </c>
      <c r="D53" s="20">
        <f t="shared" si="8"/>
        <v>74.23</v>
      </c>
      <c r="E53" s="12"/>
      <c r="F53" s="12">
        <v>23.0</v>
      </c>
      <c r="G53" s="12">
        <v>50.0</v>
      </c>
      <c r="H53" s="12"/>
      <c r="I53" s="12"/>
      <c r="J53" s="12">
        <v>30.0</v>
      </c>
      <c r="K53" s="12"/>
      <c r="L53" s="12"/>
      <c r="M53" s="12"/>
      <c r="N53" s="12"/>
      <c r="O53" s="12"/>
      <c r="P53" s="12"/>
      <c r="Q53" s="18"/>
      <c r="R53" s="18"/>
      <c r="S53" s="19" t="s">
        <v>177</v>
      </c>
      <c r="T53" s="11"/>
      <c r="U53" s="11"/>
      <c r="V53" s="11"/>
      <c r="W53" s="11"/>
      <c r="X53" s="11"/>
    </row>
    <row r="54">
      <c r="A54" s="11"/>
      <c r="B54" s="30" t="s">
        <v>178</v>
      </c>
      <c r="C54" s="12" t="s">
        <v>179</v>
      </c>
      <c r="D54" s="20">
        <f t="shared" si="8"/>
        <v>73.89</v>
      </c>
      <c r="E54" s="12"/>
      <c r="F54" s="12">
        <v>24.0</v>
      </c>
      <c r="G54" s="12">
        <v>28.0</v>
      </c>
      <c r="H54" s="12"/>
      <c r="I54" s="12"/>
      <c r="J54" s="12">
        <v>23.0</v>
      </c>
      <c r="K54" s="12"/>
      <c r="L54" s="12"/>
      <c r="M54" s="12"/>
      <c r="N54" s="12">
        <v>1.0</v>
      </c>
      <c r="O54" s="12">
        <v>2.0</v>
      </c>
      <c r="P54" s="12"/>
      <c r="Q54" s="18" t="s">
        <v>180</v>
      </c>
      <c r="R54" s="18"/>
      <c r="S54" s="19" t="s">
        <v>181</v>
      </c>
      <c r="T54" s="11"/>
      <c r="U54" s="11"/>
      <c r="V54" s="11"/>
      <c r="W54" s="11"/>
      <c r="X54" s="11"/>
    </row>
    <row r="55">
      <c r="A55" s="21" t="s">
        <v>46</v>
      </c>
      <c r="B55" s="30" t="s">
        <v>203</v>
      </c>
      <c r="C55" s="12" t="s">
        <v>130</v>
      </c>
      <c r="D55" s="20">
        <f t="shared" si="8"/>
        <v>68</v>
      </c>
      <c r="E55" s="12">
        <v>30.0</v>
      </c>
      <c r="F55" s="12">
        <v>20.0</v>
      </c>
      <c r="G55" s="12">
        <v>40.0</v>
      </c>
      <c r="H55" s="12"/>
      <c r="I55" s="12"/>
      <c r="J55" s="12"/>
      <c r="K55" s="12"/>
      <c r="L55" s="12"/>
      <c r="M55" s="12"/>
      <c r="N55" s="12">
        <v>1.0</v>
      </c>
      <c r="O55" s="12">
        <v>1.0</v>
      </c>
      <c r="P55" s="12">
        <v>1.0</v>
      </c>
      <c r="Q55" s="18" t="s">
        <v>31</v>
      </c>
      <c r="R55" s="18"/>
      <c r="S55" s="19" t="s">
        <v>205</v>
      </c>
      <c r="T55" s="11"/>
      <c r="U55" s="11"/>
      <c r="V55" s="11"/>
      <c r="W55" s="11"/>
      <c r="X55" s="11"/>
    </row>
    <row r="56">
      <c r="A56" s="11"/>
      <c r="B56" s="30" t="s">
        <v>182</v>
      </c>
      <c r="C56" s="12" t="s">
        <v>183</v>
      </c>
      <c r="D56" s="20">
        <f t="shared" si="8"/>
        <v>67.63</v>
      </c>
      <c r="E56" s="12">
        <v>27.0</v>
      </c>
      <c r="F56" s="12">
        <v>28.0</v>
      </c>
      <c r="G56" s="12">
        <v>30.0</v>
      </c>
      <c r="H56" s="12"/>
      <c r="I56" s="12"/>
      <c r="J56" s="12">
        <v>12.0</v>
      </c>
      <c r="K56" s="12"/>
      <c r="L56" s="12"/>
      <c r="M56" s="12"/>
      <c r="N56" s="12">
        <v>1.0</v>
      </c>
      <c r="O56" s="12">
        <v>1.0</v>
      </c>
      <c r="P56" s="12">
        <v>1.0</v>
      </c>
      <c r="Q56" s="18" t="s">
        <v>180</v>
      </c>
      <c r="R56" s="18"/>
      <c r="S56" s="19" t="s">
        <v>184</v>
      </c>
      <c r="T56" s="11"/>
      <c r="U56" s="11"/>
      <c r="V56" s="11"/>
      <c r="W56" s="11"/>
      <c r="X56" s="11"/>
    </row>
    <row r="57" ht="16.5" customHeight="1">
      <c r="A57" s="21" t="s">
        <v>46</v>
      </c>
      <c r="B57" s="30" t="s">
        <v>187</v>
      </c>
      <c r="C57" s="12" t="s">
        <v>183</v>
      </c>
      <c r="D57" s="20">
        <f t="shared" si="8"/>
        <v>60.82</v>
      </c>
      <c r="E57" s="12">
        <v>24.0</v>
      </c>
      <c r="F57" s="12">
        <v>22.0</v>
      </c>
      <c r="G57" s="12">
        <v>29.0</v>
      </c>
      <c r="H57" s="12">
        <v>8.0</v>
      </c>
      <c r="I57" s="12"/>
      <c r="J57" s="12"/>
      <c r="K57" s="12"/>
      <c r="L57" s="12">
        <v>22.0</v>
      </c>
      <c r="M57" s="12"/>
      <c r="N57" s="12">
        <v>1.0</v>
      </c>
      <c r="O57" s="12">
        <v>2.0</v>
      </c>
      <c r="P57" s="12"/>
      <c r="Q57" s="18" t="s">
        <v>188</v>
      </c>
      <c r="R57" s="18"/>
      <c r="S57" s="19" t="s">
        <v>189</v>
      </c>
      <c r="T57" s="11"/>
      <c r="U57" s="11"/>
      <c r="V57" s="11"/>
      <c r="W57" s="11"/>
      <c r="X57" s="11"/>
    </row>
    <row r="58">
      <c r="A58" s="21" t="s">
        <v>43</v>
      </c>
      <c r="B58" s="12" t="s">
        <v>724</v>
      </c>
      <c r="C58" s="12" t="s">
        <v>45</v>
      </c>
      <c r="D58" s="20">
        <f t="shared" si="8"/>
        <v>60.3</v>
      </c>
      <c r="E58" s="12">
        <v>51.0</v>
      </c>
      <c r="F58" s="12">
        <v>26.0</v>
      </c>
      <c r="G58" s="12">
        <v>32.0</v>
      </c>
      <c r="H58" s="12"/>
      <c r="I58" s="12"/>
      <c r="J58" s="12"/>
      <c r="K58" s="12"/>
      <c r="L58" s="12"/>
      <c r="M58" s="12"/>
      <c r="N58" s="12">
        <v>1.0</v>
      </c>
      <c r="O58" s="12">
        <v>2.0</v>
      </c>
      <c r="P58" s="12"/>
      <c r="Q58" s="18" t="s">
        <v>49</v>
      </c>
      <c r="R58" s="18" t="s">
        <v>725</v>
      </c>
      <c r="S58" s="19" t="s">
        <v>726</v>
      </c>
      <c r="T58" s="11"/>
      <c r="U58" s="11"/>
      <c r="V58" s="11"/>
      <c r="W58" s="11"/>
      <c r="X58" s="11"/>
    </row>
    <row r="59">
      <c r="A59" s="21" t="s">
        <v>46</v>
      </c>
      <c r="B59" s="30" t="s">
        <v>206</v>
      </c>
      <c r="C59" s="12" t="s">
        <v>207</v>
      </c>
      <c r="D59" s="17" t="s">
        <v>728</v>
      </c>
      <c r="E59" s="12">
        <v>25.0</v>
      </c>
      <c r="F59" s="12">
        <v>25.0</v>
      </c>
      <c r="G59" s="12">
        <v>29.0</v>
      </c>
      <c r="H59" s="12">
        <v>17.0</v>
      </c>
      <c r="I59" s="12"/>
      <c r="J59" s="12"/>
      <c r="K59" s="12"/>
      <c r="L59" s="12"/>
      <c r="M59" s="12"/>
      <c r="N59" s="12">
        <v>1.0</v>
      </c>
      <c r="O59" s="12">
        <v>1.0</v>
      </c>
      <c r="P59" s="12">
        <v>1.0</v>
      </c>
      <c r="Q59" s="18" t="s">
        <v>39</v>
      </c>
      <c r="R59" s="18" t="s">
        <v>71</v>
      </c>
      <c r="S59" s="19" t="s">
        <v>209</v>
      </c>
      <c r="T59" s="11"/>
      <c r="U59" s="11"/>
      <c r="V59" s="11"/>
      <c r="W59" s="11"/>
      <c r="X59" s="11"/>
    </row>
    <row r="60">
      <c r="A60" s="11"/>
      <c r="B60" s="30" t="s">
        <v>733</v>
      </c>
      <c r="C60" s="12" t="s">
        <v>734</v>
      </c>
      <c r="D60" s="20">
        <f t="shared" ref="D60:D65" si="9">ROUND((F60*0.05)+(G60)+(H60*0.1629)+(I60*0.535)+(J60*0.7692)+(L60*0.11)+(M60*30.9)+(N60*9)+(O60*9)+(P60*9), 2)</f>
        <v>59.88</v>
      </c>
      <c r="E60" s="12">
        <v>16.0</v>
      </c>
      <c r="F60" s="12">
        <v>38.0</v>
      </c>
      <c r="G60" s="12">
        <v>29.0</v>
      </c>
      <c r="H60" s="12"/>
      <c r="I60" s="12"/>
      <c r="J60" s="12"/>
      <c r="K60" s="12"/>
      <c r="L60" s="12">
        <v>18.0</v>
      </c>
      <c r="M60" s="12"/>
      <c r="N60" s="12"/>
      <c r="O60" s="12">
        <v>2.0</v>
      </c>
      <c r="P60" s="12">
        <v>1.0</v>
      </c>
      <c r="Q60" s="18" t="s">
        <v>736</v>
      </c>
      <c r="R60" s="18"/>
      <c r="S60" s="19" t="s">
        <v>737</v>
      </c>
      <c r="T60" s="11"/>
      <c r="U60" s="11"/>
      <c r="V60" s="11"/>
      <c r="W60" s="11"/>
      <c r="X60" s="11"/>
    </row>
    <row r="61">
      <c r="A61" s="11"/>
      <c r="B61" s="30" t="s">
        <v>185</v>
      </c>
      <c r="C61" s="12" t="s">
        <v>96</v>
      </c>
      <c r="D61" s="20">
        <f t="shared" si="9"/>
        <v>59.39</v>
      </c>
      <c r="E61" s="12"/>
      <c r="F61" s="12">
        <v>30.0</v>
      </c>
      <c r="G61" s="12">
        <v>53.0</v>
      </c>
      <c r="H61" s="12">
        <v>30.0</v>
      </c>
      <c r="I61" s="12"/>
      <c r="J61" s="12"/>
      <c r="K61" s="12"/>
      <c r="L61" s="12"/>
      <c r="M61" s="12"/>
      <c r="N61" s="12"/>
      <c r="O61" s="12"/>
      <c r="P61" s="12"/>
      <c r="Q61" s="18"/>
      <c r="R61" s="18"/>
      <c r="S61" s="19" t="s">
        <v>186</v>
      </c>
      <c r="T61" s="11"/>
      <c r="U61" s="11"/>
      <c r="V61" s="11"/>
      <c r="W61" s="11"/>
      <c r="X61" s="11"/>
    </row>
    <row r="62">
      <c r="A62" s="11"/>
      <c r="B62" s="30" t="s">
        <v>211</v>
      </c>
      <c r="C62" s="12" t="s">
        <v>212</v>
      </c>
      <c r="D62" s="20">
        <f t="shared" si="9"/>
        <v>55.35</v>
      </c>
      <c r="E62" s="12">
        <v>27.0</v>
      </c>
      <c r="F62" s="12">
        <v>27.0</v>
      </c>
      <c r="G62" s="12">
        <v>54.0</v>
      </c>
      <c r="H62" s="12"/>
      <c r="I62" s="12"/>
      <c r="J62" s="12"/>
      <c r="K62" s="12"/>
      <c r="L62" s="12"/>
      <c r="M62" s="12"/>
      <c r="N62" s="12"/>
      <c r="O62" s="12"/>
      <c r="P62" s="12"/>
      <c r="Q62" s="18"/>
      <c r="R62" s="18"/>
      <c r="S62" s="19" t="s">
        <v>213</v>
      </c>
      <c r="T62" s="11"/>
      <c r="U62" s="11"/>
      <c r="V62" s="11"/>
      <c r="W62" s="11"/>
      <c r="X62" s="11"/>
    </row>
    <row r="63">
      <c r="A63" s="11"/>
      <c r="B63" s="30" t="s">
        <v>192</v>
      </c>
      <c r="C63" s="12" t="s">
        <v>193</v>
      </c>
      <c r="D63" s="20">
        <f t="shared" si="9"/>
        <v>53.94</v>
      </c>
      <c r="E63" s="12">
        <v>19.0</v>
      </c>
      <c r="F63" s="12">
        <v>26.0</v>
      </c>
      <c r="G63" s="12">
        <v>40.0</v>
      </c>
      <c r="H63" s="12"/>
      <c r="I63" s="12"/>
      <c r="J63" s="12">
        <v>14.0</v>
      </c>
      <c r="K63" s="12"/>
      <c r="L63" s="12">
        <v>17.0</v>
      </c>
      <c r="M63" s="12"/>
      <c r="N63" s="12"/>
      <c r="O63" s="12"/>
      <c r="P63" s="12"/>
      <c r="Q63" s="18"/>
      <c r="R63" s="18"/>
      <c r="S63" s="19" t="s">
        <v>194</v>
      </c>
      <c r="T63" s="11"/>
      <c r="U63" s="11"/>
      <c r="V63" s="11"/>
      <c r="W63" s="11"/>
      <c r="X63" s="11"/>
    </row>
    <row r="64">
      <c r="A64" s="11"/>
      <c r="B64" s="30" t="s">
        <v>201</v>
      </c>
      <c r="C64" s="12" t="s">
        <v>202</v>
      </c>
      <c r="D64" s="20">
        <f t="shared" si="9"/>
        <v>52.88</v>
      </c>
      <c r="E64" s="12">
        <v>37.0</v>
      </c>
      <c r="F64" s="12">
        <v>33.0</v>
      </c>
      <c r="G64" s="12">
        <v>42.0</v>
      </c>
      <c r="H64" s="12"/>
      <c r="I64" s="12"/>
      <c r="J64" s="12">
        <v>12.0</v>
      </c>
      <c r="K64" s="12"/>
      <c r="L64" s="12"/>
      <c r="M64" s="12"/>
      <c r="N64" s="12"/>
      <c r="O64" s="12"/>
      <c r="P64" s="12"/>
      <c r="Q64" s="18"/>
      <c r="R64" s="18"/>
      <c r="S64" s="19" t="s">
        <v>204</v>
      </c>
      <c r="T64" s="11"/>
      <c r="U64" s="11"/>
      <c r="V64" s="11"/>
      <c r="W64" s="11"/>
      <c r="X64" s="11"/>
    </row>
    <row r="65">
      <c r="A65" s="11"/>
      <c r="B65" s="30" t="s">
        <v>197</v>
      </c>
      <c r="C65" s="12" t="s">
        <v>198</v>
      </c>
      <c r="D65" s="20">
        <f t="shared" si="9"/>
        <v>46.23</v>
      </c>
      <c r="E65" s="12">
        <v>25.0</v>
      </c>
      <c r="F65" s="12">
        <v>30.0</v>
      </c>
      <c r="G65" s="12">
        <v>39.0</v>
      </c>
      <c r="H65" s="12">
        <v>23.0</v>
      </c>
      <c r="I65" s="12"/>
      <c r="J65" s="12"/>
      <c r="K65" s="12"/>
      <c r="L65" s="12">
        <v>18.0</v>
      </c>
      <c r="M65" s="12"/>
      <c r="N65" s="12"/>
      <c r="O65" s="12"/>
      <c r="P65" s="12"/>
      <c r="Q65" s="18"/>
      <c r="R65" s="18"/>
      <c r="S65" s="19" t="s">
        <v>200</v>
      </c>
      <c r="T65" s="11"/>
      <c r="U65" s="11"/>
      <c r="V65" s="11"/>
      <c r="W65" s="11"/>
      <c r="X65" s="11"/>
    </row>
    <row r="66">
      <c r="A66" s="2" t="s">
        <v>214</v>
      </c>
      <c r="B66" s="11"/>
      <c r="C66" s="11"/>
      <c r="D66" s="20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3"/>
      <c r="R66" s="13"/>
      <c r="S66" s="22"/>
      <c r="T66" s="11"/>
      <c r="U66" s="11"/>
      <c r="V66" s="11"/>
      <c r="W66" s="11"/>
      <c r="X66" s="11"/>
    </row>
    <row r="67">
      <c r="A67" s="11"/>
      <c r="B67" s="12" t="s">
        <v>751</v>
      </c>
      <c r="C67" s="12" t="s">
        <v>96</v>
      </c>
      <c r="D67" s="20">
        <f t="shared" ref="D67:D73" si="10">ROUND((F67*0.05)+(G67)+(H67*0.1629)+(I67*0.535)+(J67*0.7692)+(L67*0.11)+(M67*30.9)+(N67*9)+(O67*9)+(P67*9), 2)</f>
        <v>45</v>
      </c>
      <c r="E67" s="12"/>
      <c r="F67" s="12"/>
      <c r="G67" s="12">
        <v>45.0</v>
      </c>
      <c r="H67" s="12"/>
      <c r="I67" s="12"/>
      <c r="J67" s="12"/>
      <c r="K67" s="12"/>
      <c r="L67" s="12"/>
      <c r="M67" s="12"/>
      <c r="N67" s="12"/>
      <c r="O67" s="12"/>
      <c r="P67" s="12"/>
      <c r="Q67" s="18"/>
      <c r="R67" s="23"/>
      <c r="S67" s="19" t="s">
        <v>754</v>
      </c>
      <c r="T67" s="12"/>
      <c r="U67" s="11"/>
      <c r="V67" s="11"/>
      <c r="W67" s="11"/>
      <c r="X67" s="11"/>
      <c r="Y67" s="11"/>
    </row>
    <row r="68">
      <c r="B68" s="12" t="s">
        <v>227</v>
      </c>
      <c r="C68" s="12" t="s">
        <v>28</v>
      </c>
      <c r="D68" s="20">
        <f t="shared" si="10"/>
        <v>39.6</v>
      </c>
      <c r="E68" s="12"/>
      <c r="F68" s="12">
        <v>12.0</v>
      </c>
      <c r="G68" s="12">
        <v>30.0</v>
      </c>
      <c r="H68" s="12"/>
      <c r="I68" s="12"/>
      <c r="J68" s="12"/>
      <c r="K68" s="12"/>
      <c r="L68" s="12"/>
      <c r="M68" s="12"/>
      <c r="N68" s="12"/>
      <c r="O68" s="12">
        <v>1.0</v>
      </c>
      <c r="P68" s="12"/>
      <c r="Q68" s="18" t="s">
        <v>89</v>
      </c>
      <c r="R68" s="23"/>
      <c r="S68" s="19" t="s">
        <v>228</v>
      </c>
      <c r="T68" s="12"/>
      <c r="U68" s="11"/>
      <c r="V68" s="11"/>
      <c r="W68" s="11"/>
      <c r="X68" s="11"/>
      <c r="Y68" s="11"/>
    </row>
    <row r="69">
      <c r="A69" s="11"/>
      <c r="B69" s="12" t="s">
        <v>215</v>
      </c>
      <c r="C69" s="12" t="s">
        <v>216</v>
      </c>
      <c r="D69" s="20">
        <f t="shared" si="10"/>
        <v>32.13</v>
      </c>
      <c r="E69" s="12">
        <v>18.0</v>
      </c>
      <c r="F69" s="12">
        <v>18.0</v>
      </c>
      <c r="G69" s="12">
        <v>22.0</v>
      </c>
      <c r="H69" s="12"/>
      <c r="I69" s="12"/>
      <c r="J69" s="12">
        <v>12.0</v>
      </c>
      <c r="K69" s="12"/>
      <c r="L69" s="12"/>
      <c r="M69" s="12"/>
      <c r="N69" s="12"/>
      <c r="O69" s="12"/>
      <c r="P69" s="12"/>
      <c r="Q69" s="18"/>
      <c r="R69" s="23"/>
      <c r="S69" s="19" t="s">
        <v>217</v>
      </c>
      <c r="T69" s="12"/>
      <c r="U69" s="11"/>
      <c r="V69" s="11"/>
      <c r="W69" s="11"/>
      <c r="X69" s="11"/>
      <c r="Y69" s="11"/>
    </row>
    <row r="70">
      <c r="A70" s="11"/>
      <c r="B70" s="12" t="s">
        <v>219</v>
      </c>
      <c r="C70" s="12" t="s">
        <v>220</v>
      </c>
      <c r="D70" s="20">
        <f t="shared" si="10"/>
        <v>31.8</v>
      </c>
      <c r="E70" s="12">
        <v>22.0</v>
      </c>
      <c r="F70" s="12">
        <v>17.0</v>
      </c>
      <c r="G70" s="12">
        <v>20.0</v>
      </c>
      <c r="H70" s="12">
        <v>12.0</v>
      </c>
      <c r="I70" s="12"/>
      <c r="J70" s="12"/>
      <c r="K70" s="12"/>
      <c r="L70" s="12"/>
      <c r="M70" s="12"/>
      <c r="N70" s="12"/>
      <c r="O70" s="12">
        <v>1.0</v>
      </c>
      <c r="P70" s="12"/>
      <c r="Q70" s="18" t="s">
        <v>221</v>
      </c>
      <c r="R70" s="28" t="s">
        <v>222</v>
      </c>
      <c r="S70" s="19" t="s">
        <v>223</v>
      </c>
      <c r="T70" s="12"/>
      <c r="U70" s="11"/>
      <c r="V70" s="11"/>
      <c r="W70" s="11"/>
      <c r="X70" s="11"/>
      <c r="Y70" s="11"/>
    </row>
    <row r="71">
      <c r="A71" s="11"/>
      <c r="B71" s="12" t="s">
        <v>765</v>
      </c>
      <c r="C71" s="12" t="s">
        <v>766</v>
      </c>
      <c r="D71" s="20">
        <f t="shared" si="10"/>
        <v>30.75</v>
      </c>
      <c r="E71" s="12">
        <v>15.0</v>
      </c>
      <c r="F71" s="12">
        <v>15.0</v>
      </c>
      <c r="G71" s="12">
        <v>21.0</v>
      </c>
      <c r="H71" s="12"/>
      <c r="I71" s="12"/>
      <c r="J71" s="12"/>
      <c r="K71" s="12"/>
      <c r="L71" s="12"/>
      <c r="M71" s="12"/>
      <c r="N71" s="12">
        <v>1.0</v>
      </c>
      <c r="O71" s="12"/>
      <c r="P71" s="12"/>
      <c r="Q71" s="18" t="s">
        <v>768</v>
      </c>
      <c r="R71" s="23"/>
      <c r="S71" s="19" t="s">
        <v>769</v>
      </c>
      <c r="T71" s="12"/>
      <c r="U71" s="11"/>
      <c r="V71" s="11"/>
      <c r="W71" s="11"/>
      <c r="X71" s="11"/>
      <c r="Y71" s="11"/>
    </row>
    <row r="72">
      <c r="A72" s="11"/>
      <c r="B72" s="12" t="s">
        <v>229</v>
      </c>
      <c r="C72" s="12" t="s">
        <v>230</v>
      </c>
      <c r="D72" s="20">
        <f t="shared" si="10"/>
        <v>30.75</v>
      </c>
      <c r="E72" s="12">
        <v>14.0</v>
      </c>
      <c r="F72" s="12">
        <v>15.0</v>
      </c>
      <c r="G72" s="12">
        <v>30.0</v>
      </c>
      <c r="H72" s="12"/>
      <c r="I72" s="12"/>
      <c r="J72" s="12"/>
      <c r="K72" s="12"/>
      <c r="L72" s="12"/>
      <c r="M72" s="12"/>
      <c r="N72" s="12"/>
      <c r="O72" s="12"/>
      <c r="P72" s="12"/>
      <c r="Q72" s="18"/>
      <c r="R72" s="23"/>
      <c r="S72" s="31" t="s">
        <v>231</v>
      </c>
      <c r="T72" s="12"/>
      <c r="U72" s="11"/>
      <c r="V72" s="11"/>
      <c r="W72" s="11"/>
      <c r="X72" s="11"/>
      <c r="Y72" s="11"/>
    </row>
    <row r="73">
      <c r="A73" s="11"/>
      <c r="B73" s="12" t="s">
        <v>224</v>
      </c>
      <c r="C73" s="12" t="s">
        <v>225</v>
      </c>
      <c r="D73" s="20">
        <f t="shared" si="10"/>
        <v>30.1</v>
      </c>
      <c r="E73" s="12">
        <v>25.0</v>
      </c>
      <c r="F73" s="12">
        <v>22.0</v>
      </c>
      <c r="G73" s="12">
        <v>29.0</v>
      </c>
      <c r="H73" s="12"/>
      <c r="I73" s="12"/>
      <c r="J73" s="12"/>
      <c r="K73" s="12"/>
      <c r="L73" s="12"/>
      <c r="M73" s="12"/>
      <c r="N73" s="12"/>
      <c r="O73" s="12"/>
      <c r="P73" s="12"/>
      <c r="Q73" s="18"/>
      <c r="R73" s="23"/>
      <c r="S73" s="19" t="s">
        <v>226</v>
      </c>
      <c r="T73" s="12"/>
      <c r="U73" s="11"/>
      <c r="V73" s="11"/>
      <c r="W73" s="11"/>
      <c r="X73" s="11"/>
      <c r="Y73" s="11"/>
    </row>
    <row r="74">
      <c r="A74" s="2" t="s">
        <v>232</v>
      </c>
      <c r="B74" s="11"/>
      <c r="C74" s="11"/>
      <c r="D74" s="20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3"/>
      <c r="R74" s="13"/>
      <c r="S74" s="22"/>
      <c r="T74" s="11"/>
      <c r="U74" s="11"/>
      <c r="V74" s="11"/>
      <c r="W74" s="11"/>
      <c r="X74" s="11"/>
    </row>
    <row r="75">
      <c r="B75" s="12" t="s">
        <v>242</v>
      </c>
      <c r="C75" s="12" t="s">
        <v>243</v>
      </c>
      <c r="D75" s="20">
        <f t="shared" ref="D75:D77" si="11">ROUND((F75*0.05)+(G75)+(H75*0.1629)+(I75*0.535)+(J75*0.7692)+(L75*0.11)+(M75*30.9)+(N75*9)+(O75*9)+(P75*9), 2)</f>
        <v>46.66</v>
      </c>
      <c r="E75" s="12">
        <v>10.0</v>
      </c>
      <c r="F75" s="12">
        <v>20.0</v>
      </c>
      <c r="G75" s="12">
        <v>27.0</v>
      </c>
      <c r="H75" s="12"/>
      <c r="I75" s="12"/>
      <c r="J75" s="12"/>
      <c r="K75" s="12"/>
      <c r="L75" s="12">
        <v>6.0</v>
      </c>
      <c r="M75" s="12"/>
      <c r="N75" s="12"/>
      <c r="O75" s="12"/>
      <c r="P75" s="12">
        <v>2.0</v>
      </c>
      <c r="Q75" s="18" t="s">
        <v>75</v>
      </c>
      <c r="R75" s="18" t="s">
        <v>142</v>
      </c>
      <c r="S75" s="19" t="s">
        <v>244</v>
      </c>
      <c r="T75" s="11"/>
      <c r="U75" s="11"/>
      <c r="V75" s="11"/>
      <c r="W75" s="11"/>
      <c r="X75" s="11"/>
    </row>
    <row r="76">
      <c r="A76" s="11"/>
      <c r="B76" s="12" t="s">
        <v>236</v>
      </c>
      <c r="C76" s="12" t="s">
        <v>237</v>
      </c>
      <c r="D76" s="20">
        <f t="shared" si="11"/>
        <v>44.05</v>
      </c>
      <c r="E76" s="12">
        <v>24.0</v>
      </c>
      <c r="F76" s="12">
        <v>24.0</v>
      </c>
      <c r="G76" s="12">
        <v>29.0</v>
      </c>
      <c r="H76" s="12"/>
      <c r="I76" s="12"/>
      <c r="J76" s="12">
        <v>18.0</v>
      </c>
      <c r="K76" s="12"/>
      <c r="L76" s="12"/>
      <c r="M76" s="12"/>
      <c r="N76" s="12"/>
      <c r="O76" s="12"/>
      <c r="P76" s="12"/>
      <c r="Q76" s="18"/>
      <c r="R76" s="18"/>
      <c r="S76" s="19" t="s">
        <v>238</v>
      </c>
      <c r="T76" s="11"/>
      <c r="U76" s="11"/>
      <c r="V76" s="11"/>
      <c r="W76" s="11"/>
      <c r="X76" s="11"/>
    </row>
    <row r="77">
      <c r="A77" s="21" t="s">
        <v>46</v>
      </c>
      <c r="B77" s="12" t="s">
        <v>239</v>
      </c>
      <c r="C77" s="12" t="s">
        <v>240</v>
      </c>
      <c r="D77" s="20">
        <f t="shared" si="11"/>
        <v>42.43</v>
      </c>
      <c r="E77" s="12">
        <v>33.0</v>
      </c>
      <c r="F77" s="12">
        <v>21.0</v>
      </c>
      <c r="G77" s="12">
        <v>26.0</v>
      </c>
      <c r="H77" s="12"/>
      <c r="I77" s="12"/>
      <c r="J77" s="12">
        <v>20.0</v>
      </c>
      <c r="K77" s="12"/>
      <c r="L77" s="12"/>
      <c r="M77" s="12"/>
      <c r="N77" s="12"/>
      <c r="O77" s="12"/>
      <c r="P77" s="12"/>
      <c r="Q77" s="18"/>
      <c r="R77" s="18"/>
      <c r="S77" s="19" t="s">
        <v>241</v>
      </c>
      <c r="T77" s="11"/>
      <c r="U77" s="11"/>
      <c r="V77" s="11"/>
      <c r="W77" s="11"/>
      <c r="X77" s="11"/>
    </row>
    <row r="78">
      <c r="A78" s="20" t="s">
        <v>46</v>
      </c>
      <c r="B78" s="12" t="s">
        <v>249</v>
      </c>
      <c r="C78" s="12" t="s">
        <v>216</v>
      </c>
      <c r="D78" s="17" t="s">
        <v>787</v>
      </c>
      <c r="E78" s="12">
        <v>25.0</v>
      </c>
      <c r="F78" s="12">
        <v>17.0</v>
      </c>
      <c r="G78" s="12">
        <v>20.0</v>
      </c>
      <c r="H78" s="12">
        <v>16.0</v>
      </c>
      <c r="I78" s="12"/>
      <c r="J78" s="12"/>
      <c r="K78" s="12"/>
      <c r="L78" s="12"/>
      <c r="M78" s="12"/>
      <c r="N78" s="12">
        <v>1.0</v>
      </c>
      <c r="O78" s="12">
        <v>1.0</v>
      </c>
      <c r="P78" s="12"/>
      <c r="Q78" s="18" t="s">
        <v>121</v>
      </c>
      <c r="R78" s="18" t="s">
        <v>67</v>
      </c>
      <c r="S78" s="19" t="s">
        <v>251</v>
      </c>
      <c r="T78" s="12"/>
      <c r="U78" s="11"/>
      <c r="V78" s="11"/>
      <c r="W78" s="11"/>
      <c r="X78" s="11"/>
      <c r="Y78" s="11"/>
    </row>
    <row r="79">
      <c r="B79" s="12" t="s">
        <v>791</v>
      </c>
      <c r="C79" s="12" t="s">
        <v>792</v>
      </c>
      <c r="D79" s="20">
        <f t="shared" ref="D79:D84" si="12">ROUND((F79*0.05)+(G79)+(H79*0.1629)+(I79*0.535)+(J79*0.7692)+(L79*0.11)+(M79*30.9)+(N79*9)+(O79*9)+(P79*9), 2)</f>
        <v>40.25</v>
      </c>
      <c r="E79" s="12">
        <v>25.0</v>
      </c>
      <c r="F79" s="12">
        <v>25.0</v>
      </c>
      <c r="G79" s="12">
        <v>39.0</v>
      </c>
      <c r="H79" s="12"/>
      <c r="I79" s="12"/>
      <c r="J79" s="12"/>
      <c r="K79" s="12"/>
      <c r="L79" s="12"/>
      <c r="M79" s="12"/>
      <c r="N79" s="12"/>
      <c r="O79" s="12"/>
      <c r="P79" s="12"/>
      <c r="Q79" s="18"/>
      <c r="R79" s="18"/>
      <c r="S79" s="19" t="s">
        <v>794</v>
      </c>
      <c r="T79" s="11"/>
      <c r="U79" s="11"/>
      <c r="V79" s="11"/>
      <c r="W79" s="11"/>
      <c r="X79" s="11"/>
    </row>
    <row r="80">
      <c r="B80" s="12" t="s">
        <v>795</v>
      </c>
      <c r="C80" s="12" t="s">
        <v>796</v>
      </c>
      <c r="D80" s="20">
        <f t="shared" si="12"/>
        <v>37.18</v>
      </c>
      <c r="E80" s="12">
        <v>18.0</v>
      </c>
      <c r="F80" s="12">
        <v>11.0</v>
      </c>
      <c r="G80" s="12">
        <v>35.0</v>
      </c>
      <c r="H80" s="12">
        <v>10.0</v>
      </c>
      <c r="I80" s="12"/>
      <c r="J80" s="12"/>
      <c r="K80" s="12"/>
      <c r="L80" s="12"/>
      <c r="M80" s="12"/>
      <c r="N80" s="12"/>
      <c r="O80" s="12"/>
      <c r="P80" s="12"/>
      <c r="Q80" s="18"/>
      <c r="R80" s="18"/>
      <c r="S80" s="19" t="s">
        <v>798</v>
      </c>
      <c r="T80" s="11"/>
      <c r="U80" s="11"/>
      <c r="V80" s="11"/>
      <c r="W80" s="11"/>
      <c r="X80" s="11"/>
    </row>
    <row r="81">
      <c r="A81" s="11"/>
      <c r="B81" s="12" t="s">
        <v>255</v>
      </c>
      <c r="C81" s="12" t="s">
        <v>256</v>
      </c>
      <c r="D81" s="20">
        <f t="shared" si="12"/>
        <v>35.3</v>
      </c>
      <c r="E81" s="12">
        <v>27.0</v>
      </c>
      <c r="F81" s="12">
        <v>26.0</v>
      </c>
      <c r="G81" s="12">
        <v>34.0</v>
      </c>
      <c r="H81" s="12"/>
      <c r="I81" s="12"/>
      <c r="J81" s="12"/>
      <c r="K81" s="12"/>
      <c r="L81" s="12"/>
      <c r="M81" s="12"/>
      <c r="N81" s="12"/>
      <c r="O81" s="12"/>
      <c r="P81" s="12"/>
      <c r="Q81" s="18"/>
      <c r="R81" s="18"/>
      <c r="S81" s="19" t="s">
        <v>257</v>
      </c>
      <c r="T81" s="11"/>
      <c r="U81" s="11"/>
      <c r="V81" s="11"/>
      <c r="W81" s="11"/>
      <c r="X81" s="11"/>
    </row>
    <row r="82">
      <c r="A82" s="20" t="s">
        <v>46</v>
      </c>
      <c r="B82" s="12" t="s">
        <v>245</v>
      </c>
      <c r="C82" s="12" t="s">
        <v>246</v>
      </c>
      <c r="D82" s="20">
        <f t="shared" si="12"/>
        <v>33.8</v>
      </c>
      <c r="E82" s="12">
        <v>21.0</v>
      </c>
      <c r="F82" s="12">
        <v>24.0</v>
      </c>
      <c r="G82" s="12">
        <v>29.0</v>
      </c>
      <c r="H82" s="12">
        <v>14.0</v>
      </c>
      <c r="I82" s="12"/>
      <c r="J82" s="12"/>
      <c r="K82" s="12"/>
      <c r="L82" s="12">
        <v>12.0</v>
      </c>
      <c r="M82" s="12"/>
      <c r="N82" s="12"/>
      <c r="O82" s="12"/>
      <c r="P82" s="12"/>
      <c r="Q82" s="18"/>
      <c r="R82" s="18"/>
      <c r="S82" s="19" t="s">
        <v>248</v>
      </c>
      <c r="T82" s="11"/>
      <c r="U82" s="11"/>
      <c r="V82" s="11"/>
      <c r="W82" s="11"/>
      <c r="X82" s="11"/>
    </row>
    <row r="83">
      <c r="B83" s="12" t="s">
        <v>252</v>
      </c>
      <c r="C83" s="12" t="s">
        <v>253</v>
      </c>
      <c r="D83" s="20">
        <f t="shared" si="12"/>
        <v>31.58</v>
      </c>
      <c r="E83" s="12">
        <v>13.0</v>
      </c>
      <c r="F83" s="12">
        <v>18.0</v>
      </c>
      <c r="G83" s="12">
        <v>26.0</v>
      </c>
      <c r="H83" s="12">
        <v>22.0</v>
      </c>
      <c r="I83" s="12"/>
      <c r="J83" s="12"/>
      <c r="K83" s="12"/>
      <c r="L83" s="12">
        <v>10.0</v>
      </c>
      <c r="M83" s="12"/>
      <c r="N83" s="12"/>
      <c r="O83" s="12"/>
      <c r="P83" s="12"/>
      <c r="Q83" s="18"/>
      <c r="R83" s="18"/>
      <c r="S83" s="19" t="s">
        <v>254</v>
      </c>
      <c r="T83" s="11"/>
      <c r="U83" s="11"/>
      <c r="V83" s="11"/>
      <c r="W83" s="11"/>
      <c r="X83" s="11"/>
    </row>
    <row r="84">
      <c r="A84" s="20" t="s">
        <v>43</v>
      </c>
      <c r="B84" s="12" t="s">
        <v>810</v>
      </c>
      <c r="C84" s="12" t="s">
        <v>45</v>
      </c>
      <c r="D84" s="20">
        <f t="shared" si="12"/>
        <v>29</v>
      </c>
      <c r="E84" s="12">
        <v>40.0</v>
      </c>
      <c r="F84" s="12">
        <v>20.0</v>
      </c>
      <c r="G84" s="12">
        <v>28.0</v>
      </c>
      <c r="H84" s="12"/>
      <c r="I84" s="12"/>
      <c r="J84" s="12"/>
      <c r="K84" s="12"/>
      <c r="L84" s="12"/>
      <c r="M84" s="12"/>
      <c r="N84" s="12"/>
      <c r="O84" s="12"/>
      <c r="P84" s="12"/>
      <c r="Q84" s="18"/>
      <c r="R84" s="18" t="s">
        <v>725</v>
      </c>
      <c r="S84" s="19" t="s">
        <v>811</v>
      </c>
      <c r="T84" s="11"/>
      <c r="U84" s="11"/>
      <c r="V84" s="11"/>
      <c r="W84" s="11"/>
      <c r="X84" s="11"/>
    </row>
    <row r="85">
      <c r="A85" s="2" t="s">
        <v>261</v>
      </c>
      <c r="B85" s="11"/>
      <c r="C85" s="11"/>
      <c r="D85" s="20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3"/>
      <c r="R85" s="13"/>
      <c r="S85" s="32"/>
      <c r="T85" s="11"/>
      <c r="U85" s="11"/>
      <c r="V85" s="11"/>
      <c r="W85" s="11"/>
      <c r="X85" s="11"/>
    </row>
    <row r="86">
      <c r="A86" s="11"/>
      <c r="B86" s="12" t="s">
        <v>268</v>
      </c>
      <c r="C86" s="12" t="s">
        <v>28</v>
      </c>
      <c r="D86" s="20">
        <f t="shared" ref="D86:D95" si="13">ROUND((F86*0.05)+(G86)+(H86*0.1629)+(I86*0.535)+(J86*0.7692)+(L86*0.11)+(M86*30.9)+(N86*9)+(O86*9)+(P86*9), 2)</f>
        <v>60.91</v>
      </c>
      <c r="E86" s="12">
        <v>18.0</v>
      </c>
      <c r="F86" s="12">
        <v>13.0</v>
      </c>
      <c r="G86" s="12">
        <v>39.0</v>
      </c>
      <c r="H86" s="12">
        <v>20.0</v>
      </c>
      <c r="I86" s="12"/>
      <c r="J86" s="12"/>
      <c r="K86" s="12"/>
      <c r="L86" s="12"/>
      <c r="M86" s="12"/>
      <c r="N86" s="12">
        <v>1.0</v>
      </c>
      <c r="O86" s="12">
        <v>1.0</v>
      </c>
      <c r="P86" s="12"/>
      <c r="Q86" s="18" t="s">
        <v>171</v>
      </c>
      <c r="R86" s="18"/>
      <c r="S86" s="19" t="s">
        <v>269</v>
      </c>
      <c r="T86" s="11"/>
      <c r="U86" s="11"/>
      <c r="V86" s="11"/>
      <c r="W86" s="11"/>
      <c r="X86" s="11"/>
    </row>
    <row r="87">
      <c r="A87" s="11"/>
      <c r="B87" s="12" t="s">
        <v>820</v>
      </c>
      <c r="C87" s="12" t="s">
        <v>342</v>
      </c>
      <c r="D87" s="20">
        <f t="shared" si="13"/>
        <v>50.62</v>
      </c>
      <c r="E87" s="12">
        <v>21.0</v>
      </c>
      <c r="F87" s="12">
        <v>23.0</v>
      </c>
      <c r="G87" s="12">
        <v>30.0</v>
      </c>
      <c r="H87" s="12">
        <v>9.0</v>
      </c>
      <c r="I87" s="12"/>
      <c r="J87" s="12"/>
      <c r="K87" s="12"/>
      <c r="L87" s="12"/>
      <c r="M87" s="12"/>
      <c r="N87" s="12"/>
      <c r="O87" s="12">
        <v>2.0</v>
      </c>
      <c r="P87" s="12"/>
      <c r="Q87" s="18" t="s">
        <v>821</v>
      </c>
      <c r="R87" s="18"/>
      <c r="S87" s="19" t="s">
        <v>822</v>
      </c>
      <c r="T87" s="11"/>
      <c r="U87" s="11"/>
      <c r="V87" s="11"/>
      <c r="W87" s="11"/>
      <c r="X87" s="11"/>
    </row>
    <row r="88">
      <c r="A88" s="11"/>
      <c r="B88" s="12" t="s">
        <v>825</v>
      </c>
      <c r="C88" s="12" t="s">
        <v>28</v>
      </c>
      <c r="D88" s="20">
        <f t="shared" si="13"/>
        <v>50</v>
      </c>
      <c r="E88" s="12">
        <v>28.0</v>
      </c>
      <c r="F88" s="12"/>
      <c r="G88" s="12">
        <v>32.0</v>
      </c>
      <c r="H88" s="12"/>
      <c r="I88" s="12"/>
      <c r="J88" s="12"/>
      <c r="K88" s="12"/>
      <c r="L88" s="12"/>
      <c r="M88" s="12"/>
      <c r="N88" s="12"/>
      <c r="O88" s="12">
        <v>1.0</v>
      </c>
      <c r="P88" s="12">
        <v>1.0</v>
      </c>
      <c r="Q88" s="18" t="s">
        <v>331</v>
      </c>
      <c r="R88" s="18" t="s">
        <v>826</v>
      </c>
      <c r="S88" s="19" t="s">
        <v>827</v>
      </c>
      <c r="T88" s="11"/>
      <c r="U88" s="11"/>
      <c r="V88" s="11"/>
      <c r="W88" s="11"/>
      <c r="X88" s="11"/>
    </row>
    <row r="89">
      <c r="A89" s="11"/>
      <c r="B89" s="12" t="s">
        <v>265</v>
      </c>
      <c r="C89" s="12" t="s">
        <v>266</v>
      </c>
      <c r="D89" s="20">
        <f t="shared" si="13"/>
        <v>48.43</v>
      </c>
      <c r="E89" s="12">
        <v>31.0</v>
      </c>
      <c r="F89" s="12">
        <v>27.0</v>
      </c>
      <c r="G89" s="12">
        <v>34.0</v>
      </c>
      <c r="H89" s="12"/>
      <c r="I89" s="12"/>
      <c r="J89" s="12">
        <v>17.0</v>
      </c>
      <c r="K89" s="12"/>
      <c r="L89" s="12"/>
      <c r="M89" s="12"/>
      <c r="N89" s="12"/>
      <c r="O89" s="12"/>
      <c r="P89" s="12"/>
      <c r="Q89" s="18"/>
      <c r="R89" s="18"/>
      <c r="S89" s="19" t="s">
        <v>267</v>
      </c>
      <c r="T89" s="11"/>
      <c r="U89" s="11"/>
      <c r="V89" s="11"/>
      <c r="W89" s="11"/>
      <c r="X89" s="11"/>
    </row>
    <row r="90">
      <c r="A90" s="11"/>
      <c r="B90" s="12" t="s">
        <v>833</v>
      </c>
      <c r="C90" s="12" t="s">
        <v>834</v>
      </c>
      <c r="D90" s="20">
        <f t="shared" si="13"/>
        <v>42.37</v>
      </c>
      <c r="E90" s="12">
        <v>10.0</v>
      </c>
      <c r="F90" s="12">
        <v>14.0</v>
      </c>
      <c r="G90" s="12">
        <v>21.0</v>
      </c>
      <c r="H90" s="12">
        <v>11.0</v>
      </c>
      <c r="I90" s="12"/>
      <c r="J90" s="12"/>
      <c r="K90" s="12"/>
      <c r="L90" s="12">
        <v>8.0</v>
      </c>
      <c r="M90" s="12"/>
      <c r="N90" s="12"/>
      <c r="O90" s="12">
        <v>1.0</v>
      </c>
      <c r="P90" s="12">
        <v>1.0</v>
      </c>
      <c r="Q90" s="18" t="s">
        <v>131</v>
      </c>
      <c r="R90" s="18"/>
      <c r="S90" s="19" t="s">
        <v>835</v>
      </c>
      <c r="T90" s="11"/>
      <c r="U90" s="11"/>
      <c r="V90" s="11"/>
      <c r="W90" s="11"/>
      <c r="X90" s="11"/>
    </row>
    <row r="91">
      <c r="A91" s="11"/>
      <c r="B91" s="12" t="s">
        <v>838</v>
      </c>
      <c r="C91" s="12" t="s">
        <v>839</v>
      </c>
      <c r="D91" s="20">
        <f t="shared" si="13"/>
        <v>42.33</v>
      </c>
      <c r="E91" s="12">
        <v>10.0</v>
      </c>
      <c r="F91" s="12">
        <v>7.0</v>
      </c>
      <c r="G91" s="12">
        <v>40.0</v>
      </c>
      <c r="H91" s="12"/>
      <c r="I91" s="12"/>
      <c r="J91" s="12"/>
      <c r="K91" s="12"/>
      <c r="L91" s="12">
        <v>18.0</v>
      </c>
      <c r="M91" s="12"/>
      <c r="N91" s="12"/>
      <c r="O91" s="12"/>
      <c r="P91" s="12"/>
      <c r="Q91" s="18"/>
      <c r="R91" s="18"/>
      <c r="S91" s="19" t="s">
        <v>841</v>
      </c>
      <c r="T91" s="11"/>
      <c r="U91" s="11"/>
      <c r="V91" s="11"/>
      <c r="W91" s="11"/>
      <c r="X91" s="11"/>
    </row>
    <row r="92">
      <c r="A92" s="11"/>
      <c r="B92" s="12" t="s">
        <v>277</v>
      </c>
      <c r="C92" s="12" t="s">
        <v>202</v>
      </c>
      <c r="D92" s="20">
        <f t="shared" si="13"/>
        <v>39.13</v>
      </c>
      <c r="E92" s="12">
        <v>31.0</v>
      </c>
      <c r="F92" s="12">
        <v>21.0</v>
      </c>
      <c r="G92" s="12">
        <v>25.0</v>
      </c>
      <c r="H92" s="12"/>
      <c r="I92" s="12"/>
      <c r="J92" s="12">
        <v>17.0</v>
      </c>
      <c r="K92" s="12"/>
      <c r="L92" s="12"/>
      <c r="M92" s="12"/>
      <c r="N92" s="12"/>
      <c r="O92" s="12"/>
      <c r="P92" s="12"/>
      <c r="Q92" s="18"/>
      <c r="R92" s="18"/>
      <c r="S92" s="19" t="s">
        <v>278</v>
      </c>
      <c r="T92" s="11"/>
      <c r="U92" s="11"/>
      <c r="V92" s="11"/>
      <c r="W92" s="11"/>
      <c r="X92" s="11"/>
    </row>
    <row r="93">
      <c r="A93" s="11"/>
      <c r="B93" s="12" t="s">
        <v>274</v>
      </c>
      <c r="C93" s="12" t="s">
        <v>275</v>
      </c>
      <c r="D93" s="20">
        <f t="shared" si="13"/>
        <v>38.67</v>
      </c>
      <c r="E93" s="12"/>
      <c r="F93" s="12">
        <v>25.0</v>
      </c>
      <c r="G93" s="12">
        <v>34.0</v>
      </c>
      <c r="H93" s="12">
        <v>21.0</v>
      </c>
      <c r="I93" s="12"/>
      <c r="J93" s="12"/>
      <c r="K93" s="12"/>
      <c r="L93" s="12"/>
      <c r="M93" s="12"/>
      <c r="N93" s="12"/>
      <c r="O93" s="12"/>
      <c r="P93" s="12"/>
      <c r="Q93" s="18"/>
      <c r="R93" s="18"/>
      <c r="S93" s="19" t="s">
        <v>276</v>
      </c>
      <c r="T93" s="11"/>
      <c r="U93" s="11"/>
      <c r="V93" s="11"/>
      <c r="W93" s="11"/>
      <c r="X93" s="11"/>
    </row>
    <row r="94">
      <c r="A94" s="11"/>
      <c r="B94" s="12" t="s">
        <v>270</v>
      </c>
      <c r="C94" s="12" t="s">
        <v>271</v>
      </c>
      <c r="D94" s="20">
        <f t="shared" si="13"/>
        <v>34.82</v>
      </c>
      <c r="E94" s="12">
        <v>18.0</v>
      </c>
      <c r="F94" s="12">
        <v>23.0</v>
      </c>
      <c r="G94" s="12">
        <v>28.0</v>
      </c>
      <c r="H94" s="12">
        <v>22.0</v>
      </c>
      <c r="I94" s="12"/>
      <c r="J94" s="12"/>
      <c r="K94" s="12"/>
      <c r="L94" s="12">
        <v>19.0</v>
      </c>
      <c r="M94" s="12"/>
      <c r="N94" s="12"/>
      <c r="O94" s="12"/>
      <c r="P94" s="12"/>
      <c r="Q94" s="18"/>
      <c r="R94" s="18"/>
      <c r="S94" s="19" t="s">
        <v>272</v>
      </c>
      <c r="T94" s="11"/>
      <c r="U94" s="11"/>
      <c r="V94" s="11"/>
      <c r="W94" s="11"/>
      <c r="X94" s="11"/>
    </row>
    <row r="95">
      <c r="A95" s="11"/>
      <c r="B95" s="12" t="s">
        <v>280</v>
      </c>
      <c r="C95" s="12" t="s">
        <v>281</v>
      </c>
      <c r="D95" s="20">
        <f t="shared" si="13"/>
        <v>33.06</v>
      </c>
      <c r="E95" s="12">
        <v>33.0</v>
      </c>
      <c r="F95" s="12">
        <v>23.0</v>
      </c>
      <c r="G95" s="12">
        <v>28.0</v>
      </c>
      <c r="H95" s="12">
        <v>24.0</v>
      </c>
      <c r="I95" s="12"/>
      <c r="J95" s="12"/>
      <c r="K95" s="12"/>
      <c r="L95" s="12"/>
      <c r="M95" s="12"/>
      <c r="N95" s="12"/>
      <c r="O95" s="12"/>
      <c r="P95" s="12"/>
      <c r="Q95" s="18"/>
      <c r="R95" s="18" t="s">
        <v>195</v>
      </c>
      <c r="S95" s="19" t="s">
        <v>282</v>
      </c>
      <c r="T95" s="11"/>
      <c r="U95" s="11"/>
      <c r="V95" s="11"/>
      <c r="W95" s="11"/>
      <c r="X95" s="11"/>
    </row>
    <row r="96">
      <c r="A96" s="2" t="s">
        <v>283</v>
      </c>
      <c r="B96" s="11"/>
      <c r="C96" s="11"/>
      <c r="D96" s="20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3"/>
      <c r="R96" s="13"/>
      <c r="S96" s="22"/>
      <c r="T96" s="11"/>
      <c r="U96" s="11"/>
      <c r="V96" s="11"/>
      <c r="W96" s="11"/>
      <c r="X96" s="11"/>
    </row>
    <row r="97">
      <c r="A97" s="11"/>
      <c r="B97" s="12" t="s">
        <v>284</v>
      </c>
      <c r="C97" s="12" t="s">
        <v>28</v>
      </c>
      <c r="D97" s="17" t="s">
        <v>856</v>
      </c>
      <c r="E97" s="12">
        <v>12.0</v>
      </c>
      <c r="F97" s="12">
        <v>8.0</v>
      </c>
      <c r="G97" s="12">
        <v>46.0</v>
      </c>
      <c r="H97" s="12">
        <v>26.0</v>
      </c>
      <c r="I97" s="12"/>
      <c r="J97" s="12">
        <v>22.0</v>
      </c>
      <c r="K97" s="12"/>
      <c r="L97" s="12"/>
      <c r="M97" s="12"/>
      <c r="N97" s="12">
        <v>1.0</v>
      </c>
      <c r="O97" s="12">
        <v>1.0</v>
      </c>
      <c r="P97" s="12">
        <v>1.0</v>
      </c>
      <c r="Q97" s="18" t="s">
        <v>31</v>
      </c>
      <c r="R97" s="28" t="s">
        <v>857</v>
      </c>
      <c r="S97" s="19" t="s">
        <v>286</v>
      </c>
      <c r="T97" s="12"/>
      <c r="U97" s="11"/>
      <c r="V97" s="11"/>
      <c r="W97" s="11"/>
      <c r="X97" s="11"/>
      <c r="Y97" s="11"/>
    </row>
    <row r="98">
      <c r="A98" s="11"/>
      <c r="B98" s="12" t="s">
        <v>298</v>
      </c>
      <c r="C98" s="12" t="s">
        <v>299</v>
      </c>
      <c r="D98" s="20">
        <f t="shared" ref="D98:D106" si="14">ROUND((F98*0.05)+(G98)+(H98*0.1629)+(I98*0.535)+(J98*0.7692)+(L98*0.11)+(M98*30.9)+(N98*9)+(O98*9)+(P98*9), 2)</f>
        <v>67.85</v>
      </c>
      <c r="E98" s="12">
        <v>37.0</v>
      </c>
      <c r="F98" s="12">
        <v>22.0</v>
      </c>
      <c r="G98" s="12">
        <v>36.0</v>
      </c>
      <c r="H98" s="12">
        <v>23.0</v>
      </c>
      <c r="I98" s="12"/>
      <c r="J98" s="12"/>
      <c r="K98" s="12"/>
      <c r="L98" s="12"/>
      <c r="M98" s="12"/>
      <c r="N98" s="12"/>
      <c r="O98" s="12">
        <v>2.0</v>
      </c>
      <c r="P98" s="12">
        <v>1.0</v>
      </c>
      <c r="Q98" s="18" t="s">
        <v>39</v>
      </c>
      <c r="R98" s="18"/>
      <c r="S98" s="19" t="s">
        <v>300</v>
      </c>
      <c r="T98" s="11"/>
      <c r="U98" s="11"/>
      <c r="V98" s="11"/>
      <c r="W98" s="11"/>
      <c r="X98" s="11"/>
    </row>
    <row r="99">
      <c r="A99" s="11"/>
      <c r="B99" s="12" t="s">
        <v>287</v>
      </c>
      <c r="C99" s="12" t="s">
        <v>288</v>
      </c>
      <c r="D99" s="20">
        <f t="shared" si="14"/>
        <v>67.2</v>
      </c>
      <c r="E99" s="12">
        <v>27.0</v>
      </c>
      <c r="F99" s="12">
        <v>29.0</v>
      </c>
      <c r="G99" s="12">
        <v>36.0</v>
      </c>
      <c r="H99" s="12"/>
      <c r="I99" s="12"/>
      <c r="J99" s="12"/>
      <c r="K99" s="12"/>
      <c r="L99" s="12">
        <v>25.0</v>
      </c>
      <c r="M99" s="12"/>
      <c r="N99" s="12">
        <v>1.0</v>
      </c>
      <c r="O99" s="12">
        <v>1.0</v>
      </c>
      <c r="P99" s="12">
        <v>1.0</v>
      </c>
      <c r="Q99" s="18" t="s">
        <v>289</v>
      </c>
      <c r="R99" s="17"/>
      <c r="S99" s="19" t="s">
        <v>290</v>
      </c>
      <c r="T99" s="12"/>
      <c r="U99" s="11"/>
      <c r="V99" s="11"/>
      <c r="W99" s="11"/>
      <c r="X99" s="11"/>
      <c r="Y99" s="11"/>
    </row>
    <row r="100">
      <c r="A100" s="11"/>
      <c r="B100" s="12" t="s">
        <v>291</v>
      </c>
      <c r="C100" s="12" t="s">
        <v>292</v>
      </c>
      <c r="D100" s="20">
        <f t="shared" si="14"/>
        <v>65.75</v>
      </c>
      <c r="E100" s="12">
        <v>20.0</v>
      </c>
      <c r="F100" s="12">
        <v>22.0</v>
      </c>
      <c r="G100" s="12">
        <v>36.0</v>
      </c>
      <c r="H100" s="12"/>
      <c r="I100" s="12"/>
      <c r="J100" s="12"/>
      <c r="K100" s="12"/>
      <c r="L100" s="12">
        <v>15.0</v>
      </c>
      <c r="M100" s="12"/>
      <c r="N100" s="12"/>
      <c r="O100" s="12">
        <v>1.0</v>
      </c>
      <c r="P100" s="12">
        <v>2.0</v>
      </c>
      <c r="Q100" s="18" t="s">
        <v>39</v>
      </c>
      <c r="R100" s="17"/>
      <c r="S100" s="19" t="s">
        <v>293</v>
      </c>
      <c r="T100" s="12"/>
      <c r="U100" s="11"/>
      <c r="V100" s="11"/>
      <c r="W100" s="11"/>
      <c r="X100" s="11"/>
      <c r="Y100" s="11"/>
    </row>
    <row r="101">
      <c r="A101" s="11"/>
      <c r="B101" s="12" t="s">
        <v>301</v>
      </c>
      <c r="C101" s="12" t="s">
        <v>302</v>
      </c>
      <c r="D101" s="20">
        <f t="shared" si="14"/>
        <v>57.4</v>
      </c>
      <c r="E101" s="12">
        <v>32.0</v>
      </c>
      <c r="F101" s="12">
        <v>28.0</v>
      </c>
      <c r="G101" s="12">
        <v>29.0</v>
      </c>
      <c r="H101" s="12"/>
      <c r="I101" s="12"/>
      <c r="J101" s="12"/>
      <c r="K101" s="12"/>
      <c r="L101" s="12"/>
      <c r="M101" s="12"/>
      <c r="N101" s="12">
        <v>1.0</v>
      </c>
      <c r="O101" s="12">
        <v>1.0</v>
      </c>
      <c r="P101" s="12">
        <v>1.0</v>
      </c>
      <c r="Q101" s="18" t="s">
        <v>39</v>
      </c>
      <c r="R101" s="17"/>
      <c r="S101" s="19" t="s">
        <v>303</v>
      </c>
      <c r="T101" s="12"/>
      <c r="U101" s="11"/>
      <c r="V101" s="11"/>
      <c r="W101" s="11"/>
      <c r="X101" s="11"/>
      <c r="Y101" s="11"/>
    </row>
    <row r="102">
      <c r="A102" s="11"/>
      <c r="B102" s="12" t="s">
        <v>882</v>
      </c>
      <c r="C102" s="12" t="s">
        <v>883</v>
      </c>
      <c r="D102" s="20">
        <f t="shared" si="14"/>
        <v>54.82</v>
      </c>
      <c r="E102" s="12">
        <v>29.0</v>
      </c>
      <c r="F102" s="12">
        <v>28.0</v>
      </c>
      <c r="G102" s="12">
        <v>23.0</v>
      </c>
      <c r="H102" s="12">
        <v>21.0</v>
      </c>
      <c r="I102" s="12"/>
      <c r="J102" s="12"/>
      <c r="K102" s="12"/>
      <c r="L102" s="12"/>
      <c r="M102" s="12"/>
      <c r="N102" s="12">
        <v>1.0</v>
      </c>
      <c r="O102" s="12">
        <v>1.0</v>
      </c>
      <c r="P102" s="12">
        <v>1.0</v>
      </c>
      <c r="Q102" s="18" t="s">
        <v>39</v>
      </c>
      <c r="R102" s="17"/>
      <c r="S102" s="19" t="s">
        <v>884</v>
      </c>
      <c r="T102" s="12"/>
      <c r="U102" s="11"/>
      <c r="V102" s="11"/>
      <c r="W102" s="11"/>
      <c r="X102" s="11"/>
      <c r="Y102" s="11"/>
    </row>
    <row r="103">
      <c r="A103" s="21" t="s">
        <v>43</v>
      </c>
      <c r="B103" s="16" t="s">
        <v>889</v>
      </c>
      <c r="C103" s="12" t="s">
        <v>45</v>
      </c>
      <c r="D103" s="20">
        <f t="shared" si="14"/>
        <v>50.5</v>
      </c>
      <c r="E103" s="12">
        <v>60.0</v>
      </c>
      <c r="F103" s="12">
        <v>30.0</v>
      </c>
      <c r="G103" s="12">
        <v>49.0</v>
      </c>
      <c r="H103" s="12"/>
      <c r="I103" s="12"/>
      <c r="J103" s="12"/>
      <c r="K103" s="12"/>
      <c r="L103" s="12"/>
      <c r="M103" s="12"/>
      <c r="N103" s="12"/>
      <c r="O103" s="12"/>
      <c r="P103" s="12"/>
      <c r="Q103" s="18"/>
      <c r="R103" s="18" t="s">
        <v>50</v>
      </c>
      <c r="S103" s="31" t="s">
        <v>890</v>
      </c>
      <c r="T103" s="11"/>
      <c r="U103" s="11"/>
      <c r="V103" s="11"/>
      <c r="W103" s="11"/>
      <c r="X103" s="11"/>
    </row>
    <row r="104">
      <c r="A104" s="21" t="s">
        <v>46</v>
      </c>
      <c r="B104" s="12" t="s">
        <v>296</v>
      </c>
      <c r="C104" s="12" t="s">
        <v>146</v>
      </c>
      <c r="D104" s="20">
        <f t="shared" si="14"/>
        <v>49.88</v>
      </c>
      <c r="E104" s="12">
        <v>42.0</v>
      </c>
      <c r="F104" s="12">
        <v>33.0</v>
      </c>
      <c r="G104" s="12">
        <v>39.0</v>
      </c>
      <c r="H104" s="12"/>
      <c r="I104" s="12"/>
      <c r="J104" s="12">
        <v>12.0</v>
      </c>
      <c r="K104" s="12"/>
      <c r="L104" s="12"/>
      <c r="M104" s="12"/>
      <c r="N104" s="12"/>
      <c r="O104" s="12"/>
      <c r="P104" s="12"/>
      <c r="Q104" s="18"/>
      <c r="R104" s="18"/>
      <c r="S104" s="19" t="s">
        <v>297</v>
      </c>
      <c r="T104" s="11"/>
      <c r="U104" s="11"/>
      <c r="V104" s="11"/>
      <c r="W104" s="11"/>
      <c r="X104" s="11"/>
    </row>
    <row r="105">
      <c r="A105" s="21" t="s">
        <v>46</v>
      </c>
      <c r="B105" s="12" t="s">
        <v>294</v>
      </c>
      <c r="C105" s="12" t="s">
        <v>146</v>
      </c>
      <c r="D105" s="20">
        <f t="shared" si="14"/>
        <v>48.3</v>
      </c>
      <c r="E105" s="12">
        <v>25.0</v>
      </c>
      <c r="F105" s="12">
        <v>30.0</v>
      </c>
      <c r="G105" s="12">
        <v>42.0</v>
      </c>
      <c r="H105" s="12">
        <v>18.0</v>
      </c>
      <c r="I105" s="12"/>
      <c r="J105" s="12"/>
      <c r="K105" s="12"/>
      <c r="L105" s="12">
        <v>17.0</v>
      </c>
      <c r="M105" s="12"/>
      <c r="N105" s="12"/>
      <c r="O105" s="12"/>
      <c r="P105" s="12"/>
      <c r="Q105" s="18"/>
      <c r="R105" s="18"/>
      <c r="S105" s="19" t="s">
        <v>295</v>
      </c>
      <c r="T105" s="11"/>
      <c r="U105" s="11"/>
      <c r="V105" s="11"/>
      <c r="W105" s="11"/>
      <c r="X105" s="11"/>
    </row>
    <row r="106">
      <c r="A106" s="11"/>
      <c r="B106" s="12" t="s">
        <v>305</v>
      </c>
      <c r="C106" s="12" t="s">
        <v>306</v>
      </c>
      <c r="D106" s="20">
        <f t="shared" si="14"/>
        <v>41.24</v>
      </c>
      <c r="E106" s="12"/>
      <c r="F106" s="12">
        <v>28.0</v>
      </c>
      <c r="G106" s="12">
        <v>33.0</v>
      </c>
      <c r="H106" s="12">
        <v>42.0</v>
      </c>
      <c r="I106" s="12"/>
      <c r="J106" s="12"/>
      <c r="K106" s="12"/>
      <c r="L106" s="12"/>
      <c r="M106" s="12"/>
      <c r="N106" s="12"/>
      <c r="O106" s="12"/>
      <c r="P106" s="12"/>
      <c r="Q106" s="18"/>
      <c r="R106" s="18"/>
      <c r="S106" s="19" t="s">
        <v>307</v>
      </c>
      <c r="T106" s="11"/>
      <c r="U106" s="11"/>
      <c r="V106" s="11"/>
      <c r="W106" s="11"/>
      <c r="X106" s="11"/>
    </row>
    <row r="107">
      <c r="A107" s="21" t="s">
        <v>46</v>
      </c>
      <c r="B107" s="12" t="s">
        <v>310</v>
      </c>
      <c r="C107" s="12" t="s">
        <v>72</v>
      </c>
      <c r="D107" s="17" t="s">
        <v>905</v>
      </c>
      <c r="E107" s="12">
        <v>34.0</v>
      </c>
      <c r="F107" s="12">
        <v>32.0</v>
      </c>
      <c r="G107" s="12">
        <v>33.0</v>
      </c>
      <c r="H107" s="12">
        <v>21.0</v>
      </c>
      <c r="I107" s="12"/>
      <c r="J107" s="12"/>
      <c r="K107" s="12"/>
      <c r="L107" s="12"/>
      <c r="M107" s="12"/>
      <c r="N107" s="12"/>
      <c r="O107" s="12"/>
      <c r="P107" s="12"/>
      <c r="Q107" s="18"/>
      <c r="R107" s="18" t="s">
        <v>67</v>
      </c>
      <c r="S107" s="19" t="s">
        <v>312</v>
      </c>
      <c r="T107" s="11"/>
      <c r="U107" s="11"/>
      <c r="V107" s="11"/>
      <c r="W107" s="11"/>
      <c r="X107" s="11"/>
    </row>
    <row r="108">
      <c r="A108" s="2" t="s">
        <v>313</v>
      </c>
      <c r="B108" s="11"/>
      <c r="C108" s="11"/>
      <c r="D108" s="20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3"/>
      <c r="R108" s="13"/>
      <c r="S108" s="22"/>
      <c r="T108" s="11"/>
      <c r="U108" s="11"/>
      <c r="V108" s="11"/>
      <c r="W108" s="11"/>
      <c r="X108" s="11"/>
    </row>
    <row r="109">
      <c r="A109" s="11"/>
      <c r="B109" s="12" t="s">
        <v>364</v>
      </c>
      <c r="C109" s="12" t="s">
        <v>127</v>
      </c>
      <c r="D109" s="20">
        <f t="shared" ref="D109:D119" si="15">ROUND((F109*0.05)+(G109)+(H109*0.1629)+(I109*0.535)+(J109*0.7692)+(L109*0.11)+(M109*30.9)+(N109*9)+(O109*9)+(P109*9), 2)</f>
        <v>75.45</v>
      </c>
      <c r="E109" s="12">
        <v>15.0</v>
      </c>
      <c r="F109" s="12">
        <v>9.0</v>
      </c>
      <c r="G109" s="12">
        <v>57.0</v>
      </c>
      <c r="H109" s="12"/>
      <c r="I109" s="12"/>
      <c r="J109" s="12"/>
      <c r="K109" s="12"/>
      <c r="L109" s="12"/>
      <c r="M109" s="12"/>
      <c r="N109" s="12"/>
      <c r="O109" s="12">
        <v>1.0</v>
      </c>
      <c r="P109" s="12">
        <v>1.0</v>
      </c>
      <c r="Q109" s="18" t="s">
        <v>131</v>
      </c>
      <c r="R109" s="18" t="s">
        <v>76</v>
      </c>
      <c r="S109" s="19" t="s">
        <v>366</v>
      </c>
      <c r="T109" s="11"/>
      <c r="U109" s="11"/>
      <c r="V109" s="11"/>
      <c r="W109" s="11"/>
      <c r="X109" s="11"/>
    </row>
    <row r="110">
      <c r="A110" s="11"/>
      <c r="B110" s="12" t="s">
        <v>913</v>
      </c>
      <c r="C110" s="12" t="s">
        <v>914</v>
      </c>
      <c r="D110" s="20">
        <f t="shared" si="15"/>
        <v>47.85</v>
      </c>
      <c r="E110" s="12">
        <v>25.0</v>
      </c>
      <c r="F110" s="12">
        <v>17.0</v>
      </c>
      <c r="G110" s="12">
        <v>29.0</v>
      </c>
      <c r="H110" s="12"/>
      <c r="I110" s="12"/>
      <c r="J110" s="12"/>
      <c r="K110" s="12"/>
      <c r="L110" s="12"/>
      <c r="M110" s="12"/>
      <c r="N110" s="12"/>
      <c r="O110" s="12">
        <v>1.0</v>
      </c>
      <c r="P110" s="12">
        <v>1.0</v>
      </c>
      <c r="Q110" s="18" t="s">
        <v>331</v>
      </c>
      <c r="R110" s="18"/>
      <c r="S110" s="19" t="s">
        <v>917</v>
      </c>
      <c r="T110" s="11"/>
      <c r="U110" s="11"/>
      <c r="V110" s="11"/>
      <c r="W110" s="11"/>
      <c r="X110" s="11"/>
    </row>
    <row r="111">
      <c r="A111" s="11"/>
      <c r="B111" s="12" t="s">
        <v>920</v>
      </c>
      <c r="C111" s="12" t="s">
        <v>921</v>
      </c>
      <c r="D111" s="20">
        <f t="shared" si="15"/>
        <v>42.05</v>
      </c>
      <c r="E111" s="12">
        <v>21.0</v>
      </c>
      <c r="F111" s="12">
        <v>21.0</v>
      </c>
      <c r="G111" s="12">
        <v>41.0</v>
      </c>
      <c r="H111" s="12"/>
      <c r="I111" s="12"/>
      <c r="J111" s="12"/>
      <c r="K111" s="12"/>
      <c r="L111" s="12"/>
      <c r="M111" s="12"/>
      <c r="N111" s="12"/>
      <c r="O111" s="12"/>
      <c r="P111" s="12"/>
      <c r="Q111" s="18"/>
      <c r="R111" s="18"/>
      <c r="S111" s="19" t="s">
        <v>924</v>
      </c>
      <c r="T111" s="11"/>
      <c r="U111" s="11"/>
      <c r="V111" s="11"/>
      <c r="W111" s="11"/>
      <c r="X111" s="11"/>
    </row>
    <row r="112">
      <c r="A112" s="11"/>
      <c r="B112" s="12" t="s">
        <v>317</v>
      </c>
      <c r="C112" s="12" t="s">
        <v>318</v>
      </c>
      <c r="D112" s="20">
        <f t="shared" si="15"/>
        <v>41.97</v>
      </c>
      <c r="E112" s="12">
        <v>27.0</v>
      </c>
      <c r="F112" s="12">
        <v>24.0</v>
      </c>
      <c r="G112" s="12">
        <v>30.0</v>
      </c>
      <c r="H112" s="12"/>
      <c r="I112" s="12"/>
      <c r="J112" s="12">
        <v>14.0</v>
      </c>
      <c r="K112" s="12"/>
      <c r="L112" s="12"/>
      <c r="M112" s="12"/>
      <c r="N112" s="12"/>
      <c r="O112" s="12"/>
      <c r="P112" s="12"/>
      <c r="Q112" s="18"/>
      <c r="R112" s="18"/>
      <c r="S112" s="19" t="s">
        <v>319</v>
      </c>
      <c r="T112" s="11"/>
      <c r="U112" s="11"/>
      <c r="V112" s="11"/>
      <c r="W112" s="11"/>
      <c r="X112" s="11"/>
    </row>
    <row r="113">
      <c r="A113" s="11"/>
      <c r="B113" s="12" t="s">
        <v>330</v>
      </c>
      <c r="C113" s="12" t="s">
        <v>55</v>
      </c>
      <c r="D113" s="20">
        <f t="shared" si="15"/>
        <v>41.67</v>
      </c>
      <c r="E113" s="12">
        <v>24.0</v>
      </c>
      <c r="F113" s="12">
        <v>18.0</v>
      </c>
      <c r="G113" s="12">
        <v>20.0</v>
      </c>
      <c r="H113" s="12">
        <v>17.0</v>
      </c>
      <c r="I113" s="12"/>
      <c r="J113" s="12"/>
      <c r="K113" s="12"/>
      <c r="L113" s="12"/>
      <c r="M113" s="12"/>
      <c r="N113" s="12">
        <v>1.0</v>
      </c>
      <c r="O113" s="12">
        <v>1.0</v>
      </c>
      <c r="P113" s="12"/>
      <c r="Q113" s="18" t="s">
        <v>331</v>
      </c>
      <c r="R113" s="18"/>
      <c r="S113" s="19" t="s">
        <v>332</v>
      </c>
      <c r="T113" s="11"/>
      <c r="U113" s="11"/>
      <c r="V113" s="11"/>
      <c r="W113" s="11"/>
      <c r="X113" s="11"/>
    </row>
    <row r="114">
      <c r="A114" s="11"/>
      <c r="B114" s="12" t="s">
        <v>934</v>
      </c>
      <c r="C114" s="12" t="s">
        <v>935</v>
      </c>
      <c r="D114" s="20">
        <f t="shared" si="15"/>
        <v>39.49</v>
      </c>
      <c r="E114" s="12"/>
      <c r="F114" s="12">
        <v>21.0</v>
      </c>
      <c r="G114" s="12">
        <v>18.0</v>
      </c>
      <c r="H114" s="12">
        <v>15.0</v>
      </c>
      <c r="I114" s="12"/>
      <c r="J114" s="12"/>
      <c r="K114" s="12"/>
      <c r="L114" s="12"/>
      <c r="M114" s="12"/>
      <c r="N114" s="12">
        <v>1.0</v>
      </c>
      <c r="O114" s="12">
        <v>1.0</v>
      </c>
      <c r="P114" s="12"/>
      <c r="Q114" s="18" t="s">
        <v>171</v>
      </c>
      <c r="R114" s="18"/>
      <c r="S114" s="19" t="s">
        <v>937</v>
      </c>
      <c r="T114" s="11"/>
      <c r="U114" s="11"/>
      <c r="V114" s="11"/>
      <c r="W114" s="11"/>
      <c r="X114" s="11"/>
    </row>
    <row r="115">
      <c r="A115" s="11"/>
      <c r="B115" s="12" t="s">
        <v>940</v>
      </c>
      <c r="C115" s="12" t="s">
        <v>941</v>
      </c>
      <c r="D115" s="20">
        <f t="shared" si="15"/>
        <v>38.25</v>
      </c>
      <c r="E115" s="12">
        <v>36.0</v>
      </c>
      <c r="F115" s="12">
        <v>25.0</v>
      </c>
      <c r="G115" s="12">
        <v>37.0</v>
      </c>
      <c r="H115" s="12"/>
      <c r="I115" s="12"/>
      <c r="J115" s="12"/>
      <c r="K115" s="12"/>
      <c r="L115" s="12"/>
      <c r="M115" s="12"/>
      <c r="N115" s="12"/>
      <c r="O115" s="12"/>
      <c r="P115" s="12"/>
      <c r="Q115" s="18"/>
      <c r="R115" s="18"/>
      <c r="S115" s="19" t="s">
        <v>942</v>
      </c>
      <c r="T115" s="11"/>
      <c r="U115" s="11"/>
      <c r="V115" s="11"/>
      <c r="W115" s="11"/>
      <c r="X115" s="11"/>
    </row>
    <row r="116">
      <c r="A116" s="11"/>
      <c r="B116" s="12" t="s">
        <v>320</v>
      </c>
      <c r="C116" s="12" t="s">
        <v>321</v>
      </c>
      <c r="D116" s="20">
        <f t="shared" si="15"/>
        <v>37.45</v>
      </c>
      <c r="E116" s="12">
        <v>36.0</v>
      </c>
      <c r="F116" s="12">
        <v>29.0</v>
      </c>
      <c r="G116" s="12">
        <v>36.0</v>
      </c>
      <c r="H116" s="12"/>
      <c r="I116" s="12"/>
      <c r="J116" s="12"/>
      <c r="K116" s="12"/>
      <c r="L116" s="12"/>
      <c r="M116" s="12"/>
      <c r="N116" s="12"/>
      <c r="O116" s="12"/>
      <c r="P116" s="12"/>
      <c r="Q116" s="18"/>
      <c r="R116" s="18"/>
      <c r="S116" s="19" t="s">
        <v>322</v>
      </c>
      <c r="T116" s="11"/>
      <c r="U116" s="11"/>
      <c r="V116" s="11"/>
      <c r="W116" s="11"/>
      <c r="X116" s="11"/>
    </row>
    <row r="117">
      <c r="A117" s="11"/>
      <c r="B117" s="12" t="s">
        <v>314</v>
      </c>
      <c r="C117" s="12" t="s">
        <v>315</v>
      </c>
      <c r="D117" s="20">
        <f t="shared" si="15"/>
        <v>37.32</v>
      </c>
      <c r="E117" s="12">
        <v>27.0</v>
      </c>
      <c r="F117" s="12">
        <v>27.0</v>
      </c>
      <c r="G117" s="12">
        <v>33.0</v>
      </c>
      <c r="H117" s="12"/>
      <c r="I117" s="12"/>
      <c r="J117" s="12"/>
      <c r="K117" s="12"/>
      <c r="L117" s="12">
        <v>27.0</v>
      </c>
      <c r="M117" s="12"/>
      <c r="N117" s="12"/>
      <c r="O117" s="12"/>
      <c r="P117" s="12"/>
      <c r="Q117" s="18"/>
      <c r="R117" s="18"/>
      <c r="S117" s="19" t="s">
        <v>316</v>
      </c>
      <c r="T117" s="11"/>
      <c r="U117" s="11"/>
      <c r="V117" s="11"/>
      <c r="W117" s="11"/>
      <c r="X117" s="11"/>
    </row>
    <row r="118">
      <c r="A118" s="11"/>
      <c r="B118" s="12" t="s">
        <v>327</v>
      </c>
      <c r="C118" s="12" t="s">
        <v>328</v>
      </c>
      <c r="D118" s="20">
        <f t="shared" si="15"/>
        <v>35.7</v>
      </c>
      <c r="E118" s="12">
        <v>27.0</v>
      </c>
      <c r="F118" s="12">
        <v>17.0</v>
      </c>
      <c r="G118" s="12">
        <v>21.0</v>
      </c>
      <c r="H118" s="12"/>
      <c r="I118" s="12"/>
      <c r="J118" s="12">
        <v>18.0</v>
      </c>
      <c r="K118" s="12"/>
      <c r="L118" s="12"/>
      <c r="M118" s="12"/>
      <c r="N118" s="12"/>
      <c r="O118" s="12"/>
      <c r="P118" s="12"/>
      <c r="Q118" s="18"/>
      <c r="R118" s="18"/>
      <c r="S118" s="19" t="s">
        <v>329</v>
      </c>
      <c r="T118" s="11"/>
      <c r="U118" s="11"/>
      <c r="V118" s="11"/>
      <c r="W118" s="11"/>
      <c r="X118" s="11"/>
    </row>
    <row r="119">
      <c r="A119" s="11"/>
      <c r="B119" s="12" t="s">
        <v>324</v>
      </c>
      <c r="C119" s="12" t="s">
        <v>325</v>
      </c>
      <c r="D119" s="20">
        <f t="shared" si="15"/>
        <v>33.06</v>
      </c>
      <c r="E119" s="12">
        <v>33.0</v>
      </c>
      <c r="F119" s="12">
        <v>23.0</v>
      </c>
      <c r="G119" s="12">
        <v>28.0</v>
      </c>
      <c r="H119" s="12">
        <v>24.0</v>
      </c>
      <c r="I119" s="12"/>
      <c r="J119" s="12"/>
      <c r="K119" s="12"/>
      <c r="L119" s="12"/>
      <c r="M119" s="12"/>
      <c r="N119" s="12"/>
      <c r="O119" s="12"/>
      <c r="P119" s="12"/>
      <c r="Q119" s="18"/>
      <c r="R119" s="18" t="s">
        <v>195</v>
      </c>
      <c r="S119" s="19" t="s">
        <v>326</v>
      </c>
      <c r="T119" s="11"/>
      <c r="U119" s="11"/>
      <c r="V119" s="11"/>
      <c r="W119" s="11"/>
      <c r="X119" s="11"/>
    </row>
    <row r="120">
      <c r="A120" s="2" t="s">
        <v>333</v>
      </c>
      <c r="B120" s="11"/>
      <c r="C120" s="11"/>
      <c r="D120" s="20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3"/>
      <c r="R120" s="13"/>
      <c r="S120" s="22"/>
      <c r="T120" s="11"/>
      <c r="U120" s="11"/>
      <c r="V120" s="11"/>
      <c r="W120" s="11"/>
      <c r="X120" s="11"/>
    </row>
    <row r="121">
      <c r="A121" s="11"/>
      <c r="B121" s="12" t="s">
        <v>352</v>
      </c>
      <c r="C121" s="12" t="s">
        <v>353</v>
      </c>
      <c r="D121" s="20">
        <f t="shared" ref="D121:D128" si="16">ROUND((F121*0.05)+(G121)+(H121*0.1629)+(I121*0.535)+(J121*0.7692)+(L121*0.11)+(M121*30.9)+(N121*9)+(O121*9)+(P121*9), 2)</f>
        <v>39.15</v>
      </c>
      <c r="E121" s="12">
        <v>30.0</v>
      </c>
      <c r="F121" s="12"/>
      <c r="G121" s="12">
        <v>23.0</v>
      </c>
      <c r="H121" s="12"/>
      <c r="I121" s="12"/>
      <c r="J121" s="12">
        <v>21.0</v>
      </c>
      <c r="K121" s="12"/>
      <c r="L121" s="12"/>
      <c r="M121" s="12"/>
      <c r="N121" s="12"/>
      <c r="O121" s="12"/>
      <c r="P121" s="12"/>
      <c r="Q121" s="18"/>
      <c r="R121" s="18"/>
      <c r="S121" s="19" t="s">
        <v>354</v>
      </c>
      <c r="T121" s="11"/>
      <c r="U121" s="11"/>
      <c r="V121" s="11"/>
      <c r="W121" s="11"/>
      <c r="X121" s="11"/>
    </row>
    <row r="122">
      <c r="A122" s="11"/>
      <c r="B122" s="12" t="s">
        <v>355</v>
      </c>
      <c r="C122" s="12" t="s">
        <v>356</v>
      </c>
      <c r="D122" s="20">
        <f t="shared" si="16"/>
        <v>37.23</v>
      </c>
      <c r="E122" s="12">
        <v>24.0</v>
      </c>
      <c r="F122" s="12"/>
      <c r="G122" s="12">
        <v>28.0</v>
      </c>
      <c r="H122" s="12"/>
      <c r="I122" s="12"/>
      <c r="J122" s="12">
        <v>12.0</v>
      </c>
      <c r="K122" s="12"/>
      <c r="L122" s="12"/>
      <c r="M122" s="12"/>
      <c r="N122" s="12"/>
      <c r="O122" s="12"/>
      <c r="P122" s="12"/>
      <c r="Q122" s="18"/>
      <c r="R122" s="18" t="s">
        <v>222</v>
      </c>
      <c r="S122" s="19" t="s">
        <v>357</v>
      </c>
      <c r="T122" s="11"/>
      <c r="U122" s="11"/>
      <c r="V122" s="11"/>
      <c r="W122" s="11"/>
      <c r="X122" s="11"/>
    </row>
    <row r="123">
      <c r="A123" s="11"/>
      <c r="B123" s="12" t="s">
        <v>358</v>
      </c>
      <c r="C123" s="12" t="s">
        <v>359</v>
      </c>
      <c r="D123" s="20">
        <f t="shared" si="16"/>
        <v>35.95</v>
      </c>
      <c r="E123" s="12">
        <v>24.0</v>
      </c>
      <c r="F123" s="12"/>
      <c r="G123" s="12">
        <v>34.0</v>
      </c>
      <c r="H123" s="12">
        <v>12.0</v>
      </c>
      <c r="I123" s="12"/>
      <c r="J123" s="12"/>
      <c r="K123" s="12"/>
      <c r="L123" s="12"/>
      <c r="M123" s="12"/>
      <c r="N123" s="12"/>
      <c r="O123" s="12"/>
      <c r="P123" s="12"/>
      <c r="Q123" s="18"/>
      <c r="R123" s="18"/>
      <c r="S123" s="19" t="s">
        <v>361</v>
      </c>
      <c r="T123" s="11"/>
      <c r="U123" s="11"/>
      <c r="V123" s="11"/>
      <c r="W123" s="11"/>
      <c r="X123" s="11"/>
    </row>
    <row r="124">
      <c r="A124" s="11"/>
      <c r="B124" s="12" t="s">
        <v>341</v>
      </c>
      <c r="C124" s="12" t="s">
        <v>342</v>
      </c>
      <c r="D124" s="20">
        <f t="shared" si="16"/>
        <v>35.85</v>
      </c>
      <c r="E124" s="12">
        <v>19.0</v>
      </c>
      <c r="F124" s="12">
        <v>17.0</v>
      </c>
      <c r="G124" s="12">
        <v>35.0</v>
      </c>
      <c r="H124" s="12"/>
      <c r="I124" s="12"/>
      <c r="J124" s="12"/>
      <c r="K124" s="12"/>
      <c r="L124" s="12"/>
      <c r="M124" s="12"/>
      <c r="N124" s="12"/>
      <c r="O124" s="12"/>
      <c r="P124" s="12"/>
      <c r="Q124" s="18"/>
      <c r="R124" s="18"/>
      <c r="S124" s="19" t="s">
        <v>343</v>
      </c>
      <c r="T124" s="11"/>
      <c r="U124" s="11"/>
      <c r="V124" s="11"/>
      <c r="W124" s="11"/>
      <c r="X124" s="11"/>
    </row>
    <row r="125">
      <c r="A125" s="11"/>
      <c r="B125" s="12" t="s">
        <v>334</v>
      </c>
      <c r="C125" s="12" t="s">
        <v>335</v>
      </c>
      <c r="D125" s="20">
        <f t="shared" si="16"/>
        <v>32.67</v>
      </c>
      <c r="E125" s="12">
        <v>13.0</v>
      </c>
      <c r="F125" s="12">
        <v>14.0</v>
      </c>
      <c r="G125" s="12">
        <v>22.0</v>
      </c>
      <c r="H125" s="12">
        <v>14.0</v>
      </c>
      <c r="I125" s="12"/>
      <c r="J125" s="12">
        <v>10.0</v>
      </c>
      <c r="K125" s="12"/>
      <c r="L125" s="12"/>
      <c r="M125" s="12"/>
      <c r="N125" s="12"/>
      <c r="O125" s="12"/>
      <c r="P125" s="12"/>
      <c r="Q125" s="18"/>
      <c r="R125" s="18"/>
      <c r="S125" s="19" t="s">
        <v>337</v>
      </c>
      <c r="T125" s="11"/>
      <c r="U125" s="11"/>
      <c r="V125" s="11"/>
      <c r="W125" s="11"/>
      <c r="X125" s="11"/>
    </row>
    <row r="126">
      <c r="A126" s="11"/>
      <c r="B126" s="12" t="s">
        <v>983</v>
      </c>
      <c r="C126" s="12" t="s">
        <v>985</v>
      </c>
      <c r="D126" s="20">
        <f t="shared" si="16"/>
        <v>31.38</v>
      </c>
      <c r="E126" s="12"/>
      <c r="F126" s="12">
        <v>15.0</v>
      </c>
      <c r="G126" s="12">
        <v>29.0</v>
      </c>
      <c r="H126" s="12">
        <v>10.0</v>
      </c>
      <c r="I126" s="12"/>
      <c r="J126" s="12"/>
      <c r="K126" s="12"/>
      <c r="L126" s="12"/>
      <c r="M126" s="12"/>
      <c r="N126" s="12"/>
      <c r="O126" s="12"/>
      <c r="P126" s="12"/>
      <c r="Q126" s="18"/>
      <c r="R126" s="18"/>
      <c r="S126" s="19" t="s">
        <v>987</v>
      </c>
      <c r="T126" s="11"/>
      <c r="U126" s="11"/>
      <c r="V126" s="11"/>
      <c r="W126" s="11"/>
      <c r="X126" s="11"/>
    </row>
    <row r="127">
      <c r="A127" s="11"/>
      <c r="B127" s="12" t="s">
        <v>349</v>
      </c>
      <c r="C127" s="12" t="s">
        <v>350</v>
      </c>
      <c r="D127" s="20">
        <f t="shared" si="16"/>
        <v>31.38</v>
      </c>
      <c r="E127" s="12"/>
      <c r="F127" s="12">
        <v>15.0</v>
      </c>
      <c r="G127" s="12">
        <v>29.0</v>
      </c>
      <c r="H127" s="12">
        <v>10.0</v>
      </c>
      <c r="I127" s="12"/>
      <c r="J127" s="12"/>
      <c r="K127" s="12"/>
      <c r="L127" s="12"/>
      <c r="M127" s="12"/>
      <c r="N127" s="12"/>
      <c r="O127" s="12"/>
      <c r="P127" s="12"/>
      <c r="Q127" s="18"/>
      <c r="R127" s="18"/>
      <c r="S127" s="19" t="s">
        <v>351</v>
      </c>
      <c r="T127" s="11"/>
      <c r="U127" s="11"/>
      <c r="V127" s="11"/>
      <c r="W127" s="11"/>
      <c r="X127" s="11"/>
    </row>
    <row r="128">
      <c r="A128" s="11"/>
      <c r="B128" s="12" t="s">
        <v>992</v>
      </c>
      <c r="C128" s="12" t="s">
        <v>96</v>
      </c>
      <c r="D128" s="20">
        <f t="shared" si="16"/>
        <v>31.42</v>
      </c>
      <c r="E128" s="12"/>
      <c r="F128" s="12"/>
      <c r="G128" s="12">
        <v>28.0</v>
      </c>
      <c r="H128" s="12">
        <v>21.0</v>
      </c>
      <c r="I128" s="12"/>
      <c r="J128" s="12"/>
      <c r="K128" s="12"/>
      <c r="L128" s="12"/>
      <c r="M128" s="12"/>
      <c r="N128" s="12"/>
      <c r="O128" s="12"/>
      <c r="P128" s="12"/>
      <c r="Q128" s="18"/>
      <c r="R128" s="18"/>
      <c r="S128" s="19" t="s">
        <v>994</v>
      </c>
      <c r="T128" s="11"/>
      <c r="U128" s="11"/>
      <c r="V128" s="11"/>
      <c r="W128" s="11"/>
      <c r="X128" s="11"/>
    </row>
    <row r="129">
      <c r="A129" s="11"/>
      <c r="B129" s="12" t="s">
        <v>344</v>
      </c>
      <c r="C129" s="12" t="s">
        <v>96</v>
      </c>
      <c r="D129" s="17" t="s">
        <v>999</v>
      </c>
      <c r="E129" s="12">
        <v>15.0</v>
      </c>
      <c r="F129" s="12">
        <v>14.0</v>
      </c>
      <c r="G129" s="12">
        <v>29.0</v>
      </c>
      <c r="H129" s="12"/>
      <c r="I129" s="12"/>
      <c r="J129" s="12"/>
      <c r="K129" s="12"/>
      <c r="L129" s="12">
        <v>13.0</v>
      </c>
      <c r="M129" s="12"/>
      <c r="N129" s="12"/>
      <c r="O129" s="12"/>
      <c r="P129" s="12"/>
      <c r="Q129" s="18"/>
      <c r="R129" s="18" t="s">
        <v>100</v>
      </c>
      <c r="S129" s="19" t="s">
        <v>346</v>
      </c>
      <c r="T129" s="11"/>
      <c r="U129" s="11"/>
      <c r="V129" s="11"/>
      <c r="W129" s="11"/>
      <c r="X129" s="11"/>
    </row>
    <row r="130">
      <c r="B130" s="12" t="s">
        <v>347</v>
      </c>
      <c r="C130" s="12" t="s">
        <v>98</v>
      </c>
      <c r="D130" s="20">
        <f t="shared" ref="D130:D132" si="17">ROUND((F130*0.05)+(G130)+(H130*0.1629)+(I130*0.535)+(J130*0.7692)+(L130*0.11)+(M130*30.9)+(N130*9)+(O130*9)+(P130*9), 2)</f>
        <v>27.11</v>
      </c>
      <c r="E130" s="12">
        <v>16.0</v>
      </c>
      <c r="F130" s="12">
        <v>17.0</v>
      </c>
      <c r="G130" s="12">
        <v>23.0</v>
      </c>
      <c r="H130" s="12">
        <v>20.0</v>
      </c>
      <c r="I130" s="12"/>
      <c r="J130" s="12"/>
      <c r="K130" s="12"/>
      <c r="L130" s="12"/>
      <c r="M130" s="12"/>
      <c r="N130" s="12"/>
      <c r="O130" s="12"/>
      <c r="P130" s="12"/>
      <c r="Q130" s="18"/>
      <c r="R130" s="18"/>
      <c r="S130" s="31" t="s">
        <v>348</v>
      </c>
      <c r="T130" s="11"/>
      <c r="U130" s="11"/>
      <c r="V130" s="11"/>
      <c r="W130" s="11"/>
      <c r="X130" s="11"/>
    </row>
    <row r="131">
      <c r="A131" s="11"/>
      <c r="B131" s="12" t="s">
        <v>362</v>
      </c>
      <c r="C131" s="12" t="s">
        <v>339</v>
      </c>
      <c r="D131" s="20">
        <f t="shared" si="17"/>
        <v>26.26</v>
      </c>
      <c r="E131" s="12">
        <v>28.0</v>
      </c>
      <c r="F131" s="12"/>
      <c r="G131" s="12">
        <v>23.0</v>
      </c>
      <c r="H131" s="12">
        <v>20.0</v>
      </c>
      <c r="I131" s="12"/>
      <c r="J131" s="12"/>
      <c r="K131" s="12"/>
      <c r="L131" s="12"/>
      <c r="M131" s="12"/>
      <c r="N131" s="12"/>
      <c r="O131" s="12"/>
      <c r="P131" s="12"/>
      <c r="Q131" s="18"/>
      <c r="R131" s="18"/>
      <c r="S131" s="19" t="s">
        <v>363</v>
      </c>
      <c r="T131" s="11"/>
      <c r="U131" s="11"/>
      <c r="V131" s="11"/>
      <c r="W131" s="11"/>
      <c r="X131" s="11"/>
    </row>
    <row r="132">
      <c r="A132" s="11"/>
      <c r="B132" s="12" t="s">
        <v>338</v>
      </c>
      <c r="C132" s="12" t="s">
        <v>339</v>
      </c>
      <c r="D132" s="20">
        <f t="shared" si="17"/>
        <v>26.09</v>
      </c>
      <c r="E132" s="12"/>
      <c r="F132" s="12">
        <v>20.0</v>
      </c>
      <c r="G132" s="12">
        <v>23.0</v>
      </c>
      <c r="H132" s="12"/>
      <c r="I132" s="12"/>
      <c r="J132" s="12"/>
      <c r="K132" s="12"/>
      <c r="L132" s="12">
        <v>19.0</v>
      </c>
      <c r="M132" s="12"/>
      <c r="N132" s="12"/>
      <c r="O132" s="12"/>
      <c r="P132" s="12"/>
      <c r="Q132" s="18"/>
      <c r="R132" s="18"/>
      <c r="S132" s="19" t="s">
        <v>340</v>
      </c>
      <c r="T132" s="11"/>
      <c r="U132" s="11"/>
      <c r="V132" s="11"/>
      <c r="W132" s="11"/>
      <c r="X132" s="11"/>
    </row>
    <row r="133">
      <c r="A133" s="2" t="s">
        <v>365</v>
      </c>
      <c r="B133" s="33" t="str">
        <f>HYPERLINK("http://web.archive.org/web/20090205080739/http://wiki.shadowpriest.com/index.php?title=SimulationCraft/Trinkets/Priest","Click Here for Trinket/Set Bonus Sims")</f>
        <v>Click Here for Trinket/Set Bonus Sims</v>
      </c>
      <c r="C133" s="11"/>
      <c r="D133" s="34" t="s">
        <v>1012</v>
      </c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3"/>
      <c r="R133" s="13"/>
      <c r="S133" s="22"/>
      <c r="T133" s="11"/>
      <c r="U133" s="11"/>
      <c r="V133" s="11"/>
      <c r="W133" s="11"/>
      <c r="X133" s="11"/>
    </row>
    <row r="134">
      <c r="A134" s="11"/>
      <c r="B134" s="12" t="s">
        <v>368</v>
      </c>
      <c r="C134" s="16" t="s">
        <v>369</v>
      </c>
      <c r="D134" s="17">
        <v>76.9</v>
      </c>
      <c r="E134" s="12"/>
      <c r="F134" s="12"/>
      <c r="G134" s="12">
        <v>80.0</v>
      </c>
      <c r="H134" s="12"/>
      <c r="I134" s="12"/>
      <c r="J134" s="12"/>
      <c r="K134" s="12"/>
      <c r="L134" s="12"/>
      <c r="M134" s="12"/>
      <c r="N134" s="12"/>
      <c r="O134" s="12"/>
      <c r="P134" s="12"/>
      <c r="Q134" s="18"/>
      <c r="R134" s="18"/>
      <c r="S134" s="19" t="s">
        <v>370</v>
      </c>
      <c r="T134" s="12"/>
      <c r="U134" s="11"/>
      <c r="V134" s="11"/>
      <c r="W134" s="11"/>
      <c r="X134" s="11"/>
      <c r="Y134" s="11"/>
    </row>
    <row r="135">
      <c r="A135" s="11"/>
      <c r="B135" s="12" t="s">
        <v>377</v>
      </c>
      <c r="C135" s="12" t="s">
        <v>378</v>
      </c>
      <c r="D135" s="17">
        <v>66.0</v>
      </c>
      <c r="E135" s="12"/>
      <c r="F135" s="12"/>
      <c r="G135" s="12">
        <v>43.0</v>
      </c>
      <c r="H135" s="12"/>
      <c r="I135" s="12"/>
      <c r="J135" s="12"/>
      <c r="K135" s="12"/>
      <c r="L135" s="12"/>
      <c r="M135" s="12"/>
      <c r="N135" s="12"/>
      <c r="O135" s="12"/>
      <c r="P135" s="12"/>
      <c r="Q135" s="18"/>
      <c r="R135" s="18"/>
      <c r="S135" s="19" t="s">
        <v>379</v>
      </c>
      <c r="T135" s="12"/>
      <c r="U135" s="11"/>
      <c r="V135" s="11"/>
      <c r="W135" s="11"/>
      <c r="X135" s="11"/>
      <c r="Y135" s="11"/>
    </row>
    <row r="136">
      <c r="A136" s="11"/>
      <c r="B136" s="12" t="s">
        <v>373</v>
      </c>
      <c r="C136" s="12" t="s">
        <v>374</v>
      </c>
      <c r="D136" s="17" t="s">
        <v>1021</v>
      </c>
      <c r="E136" s="12"/>
      <c r="F136" s="12"/>
      <c r="G136" s="12"/>
      <c r="H136" s="12"/>
      <c r="I136" s="12"/>
      <c r="J136" s="12">
        <v>32.0</v>
      </c>
      <c r="K136" s="12"/>
      <c r="L136" s="12"/>
      <c r="M136" s="12"/>
      <c r="N136" s="12"/>
      <c r="O136" s="12"/>
      <c r="P136" s="12"/>
      <c r="Q136" s="18"/>
      <c r="R136" s="18"/>
      <c r="S136" s="19" t="s">
        <v>376</v>
      </c>
      <c r="T136" s="12"/>
      <c r="U136" s="11"/>
      <c r="V136" s="11"/>
      <c r="W136" s="11"/>
      <c r="X136" s="11"/>
      <c r="Y136" s="11"/>
    </row>
    <row r="137">
      <c r="A137" s="11"/>
      <c r="B137" s="12" t="s">
        <v>380</v>
      </c>
      <c r="C137" s="12" t="s">
        <v>335</v>
      </c>
      <c r="D137" s="17" t="s">
        <v>1023</v>
      </c>
      <c r="E137" s="12"/>
      <c r="F137" s="12"/>
      <c r="G137" s="12"/>
      <c r="H137" s="12"/>
      <c r="I137" s="12"/>
      <c r="J137" s="12">
        <v>25.0</v>
      </c>
      <c r="K137" s="12"/>
      <c r="L137" s="12"/>
      <c r="M137" s="12"/>
      <c r="N137" s="12"/>
      <c r="O137" s="12"/>
      <c r="P137" s="12"/>
      <c r="Q137" s="18"/>
      <c r="R137" s="18"/>
      <c r="S137" s="19" t="s">
        <v>382</v>
      </c>
      <c r="T137" s="11"/>
      <c r="U137" s="11"/>
      <c r="V137" s="11"/>
      <c r="W137" s="11"/>
      <c r="X137" s="11"/>
    </row>
    <row r="138">
      <c r="A138" s="11"/>
      <c r="B138" s="12" t="s">
        <v>371</v>
      </c>
      <c r="C138" s="12" t="s">
        <v>321</v>
      </c>
      <c r="D138" s="17">
        <v>51.7</v>
      </c>
      <c r="E138" s="12"/>
      <c r="F138" s="12"/>
      <c r="G138" s="12">
        <v>37.0</v>
      </c>
      <c r="H138" s="12"/>
      <c r="I138" s="12"/>
      <c r="J138" s="12"/>
      <c r="K138" s="12"/>
      <c r="L138" s="12"/>
      <c r="M138" s="12"/>
      <c r="N138" s="12"/>
      <c r="O138" s="12"/>
      <c r="P138" s="12"/>
      <c r="Q138" s="18"/>
      <c r="R138" s="18"/>
      <c r="S138" s="19" t="s">
        <v>372</v>
      </c>
      <c r="T138" s="12"/>
      <c r="U138" s="11"/>
      <c r="V138" s="11"/>
      <c r="W138" s="11"/>
      <c r="X138" s="11"/>
      <c r="Y138" s="11"/>
    </row>
    <row r="139">
      <c r="A139" s="11"/>
      <c r="B139" s="12" t="s">
        <v>1027</v>
      </c>
      <c r="C139" s="12" t="s">
        <v>1028</v>
      </c>
      <c r="D139" s="17">
        <v>41.6</v>
      </c>
      <c r="E139" s="12"/>
      <c r="F139" s="12"/>
      <c r="G139" s="12">
        <v>26.0</v>
      </c>
      <c r="H139" s="12"/>
      <c r="I139" s="12"/>
      <c r="J139" s="12"/>
      <c r="K139" s="12"/>
      <c r="L139" s="12"/>
      <c r="M139" s="12"/>
      <c r="N139" s="12"/>
      <c r="O139" s="12"/>
      <c r="P139" s="12"/>
      <c r="Q139" s="18"/>
      <c r="R139" s="18"/>
      <c r="S139" s="19" t="s">
        <v>1030</v>
      </c>
      <c r="T139" s="11"/>
      <c r="U139" s="11"/>
      <c r="V139" s="11"/>
      <c r="W139" s="11"/>
      <c r="X139" s="11"/>
    </row>
    <row r="140">
      <c r="A140" s="11"/>
      <c r="B140" s="12" t="s">
        <v>1031</v>
      </c>
      <c r="C140" s="12" t="s">
        <v>1032</v>
      </c>
      <c r="D140" s="17">
        <v>33.0</v>
      </c>
      <c r="E140" s="12"/>
      <c r="F140" s="12"/>
      <c r="G140" s="12">
        <v>33.0</v>
      </c>
      <c r="H140" s="12"/>
      <c r="I140" s="12"/>
      <c r="J140" s="12"/>
      <c r="K140" s="12"/>
      <c r="L140" s="12"/>
      <c r="M140" s="12"/>
      <c r="N140" s="12"/>
      <c r="O140" s="12"/>
      <c r="P140" s="12"/>
      <c r="Q140" s="18"/>
      <c r="R140" s="18"/>
      <c r="S140" s="19" t="s">
        <v>1033</v>
      </c>
      <c r="T140" s="11"/>
      <c r="U140" s="11"/>
      <c r="V140" s="11"/>
      <c r="W140" s="11"/>
      <c r="X140" s="11"/>
    </row>
    <row r="141">
      <c r="A141" s="11"/>
      <c r="B141" s="12" t="s">
        <v>1036</v>
      </c>
      <c r="C141" s="12" t="s">
        <v>1037</v>
      </c>
      <c r="D141" s="17">
        <v>32.0</v>
      </c>
      <c r="E141" s="12"/>
      <c r="F141" s="12"/>
      <c r="G141" s="12">
        <v>32.0</v>
      </c>
      <c r="H141" s="12"/>
      <c r="I141" s="12"/>
      <c r="J141" s="12"/>
      <c r="K141" s="12"/>
      <c r="L141" s="12"/>
      <c r="M141" s="12"/>
      <c r="N141" s="12"/>
      <c r="O141" s="12"/>
      <c r="P141" s="12"/>
      <c r="Q141" s="18"/>
      <c r="R141" s="18"/>
      <c r="S141" s="19" t="s">
        <v>1038</v>
      </c>
      <c r="T141" s="11"/>
      <c r="U141" s="11"/>
      <c r="V141" s="11"/>
      <c r="W141" s="11"/>
      <c r="X141" s="11"/>
    </row>
    <row r="142">
      <c r="A142" s="11"/>
      <c r="B142" s="12" t="s">
        <v>385</v>
      </c>
      <c r="C142" s="12" t="s">
        <v>386</v>
      </c>
      <c r="D142" s="17">
        <v>31.4</v>
      </c>
      <c r="E142" s="12"/>
      <c r="F142" s="12"/>
      <c r="G142" s="12"/>
      <c r="H142" s="12">
        <v>32.0</v>
      </c>
      <c r="I142" s="12"/>
      <c r="J142" s="12"/>
      <c r="K142" s="12"/>
      <c r="L142" s="12"/>
      <c r="M142" s="12"/>
      <c r="N142" s="12"/>
      <c r="O142" s="12"/>
      <c r="P142" s="12"/>
      <c r="Q142" s="18"/>
      <c r="R142" s="18"/>
      <c r="S142" s="19" t="s">
        <v>387</v>
      </c>
      <c r="T142" s="12"/>
      <c r="U142" s="11"/>
      <c r="V142" s="11"/>
      <c r="W142" s="11"/>
      <c r="X142" s="11"/>
      <c r="Y142" s="11"/>
    </row>
    <row r="143">
      <c r="A143" s="11"/>
      <c r="B143" s="12" t="s">
        <v>388</v>
      </c>
      <c r="C143" s="12" t="s">
        <v>389</v>
      </c>
      <c r="D143" s="17">
        <v>24.0</v>
      </c>
      <c r="E143" s="12"/>
      <c r="F143" s="12"/>
      <c r="G143" s="12"/>
      <c r="H143" s="12">
        <v>26.0</v>
      </c>
      <c r="I143" s="12"/>
      <c r="J143" s="12"/>
      <c r="K143" s="12"/>
      <c r="L143" s="12"/>
      <c r="M143" s="12"/>
      <c r="N143" s="12"/>
      <c r="O143" s="12"/>
      <c r="P143" s="12"/>
      <c r="Q143" s="18"/>
      <c r="R143" s="18"/>
      <c r="S143" s="19" t="s">
        <v>390</v>
      </c>
      <c r="T143" s="12"/>
      <c r="U143" s="11"/>
      <c r="V143" s="11"/>
      <c r="W143" s="11"/>
      <c r="X143" s="11"/>
      <c r="Y143" s="11"/>
    </row>
    <row r="144">
      <c r="A144" s="11"/>
      <c r="B144" s="12" t="s">
        <v>383</v>
      </c>
      <c r="C144" s="12" t="s">
        <v>55</v>
      </c>
      <c r="D144" s="17">
        <v>18.7</v>
      </c>
      <c r="E144" s="12"/>
      <c r="F144" s="12"/>
      <c r="G144" s="12"/>
      <c r="H144" s="12">
        <v>30.0</v>
      </c>
      <c r="I144" s="12"/>
      <c r="J144" s="12"/>
      <c r="K144" s="12"/>
      <c r="L144" s="12"/>
      <c r="M144" s="12"/>
      <c r="N144" s="12"/>
      <c r="O144" s="12"/>
      <c r="P144" s="12"/>
      <c r="Q144" s="18"/>
      <c r="R144" s="18"/>
      <c r="S144" s="19" t="s">
        <v>384</v>
      </c>
      <c r="T144" s="12"/>
      <c r="U144" s="11"/>
      <c r="V144" s="11"/>
      <c r="W144" s="11"/>
      <c r="X144" s="11"/>
      <c r="Y144" s="11"/>
    </row>
    <row r="145">
      <c r="A145" s="11"/>
      <c r="B145" s="12" t="s">
        <v>391</v>
      </c>
      <c r="C145" s="12" t="s">
        <v>392</v>
      </c>
      <c r="D145" s="35"/>
      <c r="E145" s="12">
        <v>33.0</v>
      </c>
      <c r="F145" s="12">
        <v>23.0</v>
      </c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8"/>
      <c r="R145" s="18" t="s">
        <v>393</v>
      </c>
      <c r="S145" s="19" t="s">
        <v>394</v>
      </c>
      <c r="T145" s="12"/>
      <c r="U145" s="11"/>
      <c r="V145" s="11"/>
      <c r="W145" s="11"/>
      <c r="X145" s="11"/>
      <c r="Y145" s="11"/>
    </row>
    <row r="146">
      <c r="A146" s="2" t="s">
        <v>395</v>
      </c>
      <c r="B146" s="11"/>
      <c r="C146" s="11"/>
      <c r="D146" s="90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3"/>
      <c r="R146" s="13"/>
      <c r="S146" s="22"/>
      <c r="T146" s="11"/>
      <c r="U146" s="11"/>
      <c r="V146" s="11"/>
      <c r="W146" s="11"/>
      <c r="X146" s="11"/>
    </row>
    <row r="147">
      <c r="A147" s="11"/>
      <c r="B147" s="12" t="s">
        <v>1051</v>
      </c>
      <c r="C147" s="12" t="s">
        <v>96</v>
      </c>
      <c r="D147" s="20">
        <f t="shared" ref="D147:D155" si="18">ROUND((F147*0.05)+(G147)+(H147*0.1629)+(I147*0.535)+(J147*0.7692)+(L147*0.11)+(M147*30.9)+(N147*9)+(O147*9)+(P147*9), 2)</f>
        <v>25</v>
      </c>
      <c r="E147" s="12"/>
      <c r="F147" s="12"/>
      <c r="G147" s="12">
        <v>25.0</v>
      </c>
      <c r="H147" s="12"/>
      <c r="I147" s="12"/>
      <c r="J147" s="12"/>
      <c r="K147" s="12"/>
      <c r="L147" s="12"/>
      <c r="M147" s="12"/>
      <c r="N147" s="12"/>
      <c r="O147" s="12"/>
      <c r="P147" s="12"/>
      <c r="Q147" s="18"/>
      <c r="R147" s="18"/>
      <c r="S147" s="19" t="s">
        <v>1054</v>
      </c>
      <c r="T147" s="11"/>
      <c r="U147" s="11"/>
      <c r="V147" s="11"/>
      <c r="W147" s="11"/>
      <c r="X147" s="11"/>
    </row>
    <row r="148">
      <c r="A148" s="11"/>
      <c r="B148" s="12" t="s">
        <v>412</v>
      </c>
      <c r="C148" s="12" t="s">
        <v>414</v>
      </c>
      <c r="D148" s="20">
        <f t="shared" si="18"/>
        <v>22</v>
      </c>
      <c r="E148" s="12">
        <v>9.0</v>
      </c>
      <c r="F148" s="12"/>
      <c r="G148" s="12">
        <v>13.0</v>
      </c>
      <c r="H148" s="12"/>
      <c r="I148" s="12"/>
      <c r="J148" s="12"/>
      <c r="K148" s="12"/>
      <c r="L148" s="12"/>
      <c r="M148" s="12"/>
      <c r="N148" s="12"/>
      <c r="O148" s="12"/>
      <c r="P148" s="12">
        <v>1.0</v>
      </c>
      <c r="Q148" s="18" t="s">
        <v>221</v>
      </c>
      <c r="R148" s="18"/>
      <c r="S148" s="19" t="s">
        <v>415</v>
      </c>
      <c r="T148" s="11"/>
      <c r="U148" s="11"/>
      <c r="V148" s="11"/>
      <c r="W148" s="11"/>
      <c r="X148" s="11"/>
    </row>
    <row r="149">
      <c r="A149" s="11"/>
      <c r="B149" s="12" t="s">
        <v>406</v>
      </c>
      <c r="C149" s="12" t="s">
        <v>72</v>
      </c>
      <c r="D149" s="20">
        <f t="shared" si="18"/>
        <v>21.79</v>
      </c>
      <c r="E149" s="12">
        <v>10.0</v>
      </c>
      <c r="F149" s="12"/>
      <c r="G149" s="12">
        <v>20.0</v>
      </c>
      <c r="H149" s="12">
        <v>11.0</v>
      </c>
      <c r="I149" s="12"/>
      <c r="J149" s="12"/>
      <c r="K149" s="12"/>
      <c r="L149" s="12"/>
      <c r="M149" s="12"/>
      <c r="N149" s="12"/>
      <c r="O149" s="12"/>
      <c r="P149" s="12"/>
      <c r="Q149" s="18"/>
      <c r="R149" s="18"/>
      <c r="S149" s="19" t="s">
        <v>407</v>
      </c>
      <c r="T149" s="11"/>
      <c r="U149" s="11"/>
      <c r="V149" s="11"/>
      <c r="W149" s="11"/>
      <c r="X149" s="11"/>
    </row>
    <row r="150">
      <c r="A150" s="11"/>
      <c r="B150" s="12" t="s">
        <v>396</v>
      </c>
      <c r="C150" s="12" t="s">
        <v>397</v>
      </c>
      <c r="D150" s="20">
        <f t="shared" si="18"/>
        <v>19.65</v>
      </c>
      <c r="E150" s="12">
        <v>9.0</v>
      </c>
      <c r="F150" s="12">
        <v>10.0</v>
      </c>
      <c r="G150" s="12">
        <v>13.0</v>
      </c>
      <c r="H150" s="36"/>
      <c r="I150" s="36"/>
      <c r="J150" s="12">
        <v>8.0</v>
      </c>
      <c r="K150" s="36"/>
      <c r="L150" s="36"/>
      <c r="M150" s="36"/>
      <c r="N150" s="36"/>
      <c r="O150" s="36"/>
      <c r="P150" s="36"/>
      <c r="Q150" s="37"/>
      <c r="R150" s="37"/>
      <c r="S150" s="19" t="s">
        <v>399</v>
      </c>
      <c r="T150" s="11"/>
      <c r="U150" s="11"/>
      <c r="V150" s="11"/>
      <c r="W150" s="11"/>
      <c r="X150" s="11"/>
    </row>
    <row r="151">
      <c r="A151" s="11"/>
      <c r="B151" s="12" t="s">
        <v>1060</v>
      </c>
      <c r="C151" s="12" t="s">
        <v>1061</v>
      </c>
      <c r="D151" s="20">
        <f t="shared" si="18"/>
        <v>18.95</v>
      </c>
      <c r="E151" s="12"/>
      <c r="F151" s="12">
        <v>8.0</v>
      </c>
      <c r="G151" s="12">
        <v>18.0</v>
      </c>
      <c r="H151" s="36"/>
      <c r="I151" s="36"/>
      <c r="J151" s="12"/>
      <c r="K151" s="36"/>
      <c r="L151" s="12">
        <v>5.0</v>
      </c>
      <c r="M151" s="36"/>
      <c r="N151" s="36"/>
      <c r="O151" s="36"/>
      <c r="P151" s="36"/>
      <c r="Q151" s="37"/>
      <c r="R151" s="37"/>
      <c r="S151" s="19" t="s">
        <v>1062</v>
      </c>
      <c r="T151" s="11"/>
      <c r="U151" s="11"/>
      <c r="V151" s="11"/>
      <c r="W151" s="11"/>
      <c r="X151" s="11"/>
    </row>
    <row r="152">
      <c r="A152" s="11"/>
      <c r="B152" s="12" t="s">
        <v>400</v>
      </c>
      <c r="C152" s="12" t="s">
        <v>401</v>
      </c>
      <c r="D152" s="20">
        <f t="shared" si="18"/>
        <v>16.83</v>
      </c>
      <c r="E152" s="12">
        <v>9.0</v>
      </c>
      <c r="F152" s="12">
        <v>9.0</v>
      </c>
      <c r="G152" s="12">
        <v>11.0</v>
      </c>
      <c r="H152" s="36"/>
      <c r="I152" s="36"/>
      <c r="J152" s="12">
        <v>7.0</v>
      </c>
      <c r="K152" s="36"/>
      <c r="L152" s="36"/>
      <c r="M152" s="36"/>
      <c r="N152" s="36"/>
      <c r="O152" s="36"/>
      <c r="P152" s="36"/>
      <c r="Q152" s="37"/>
      <c r="R152" s="37"/>
      <c r="S152" s="19" t="s">
        <v>402</v>
      </c>
      <c r="T152" s="11"/>
      <c r="U152" s="11"/>
      <c r="V152" s="11"/>
      <c r="W152" s="11"/>
      <c r="X152" s="11"/>
    </row>
    <row r="153">
      <c r="A153" s="11"/>
      <c r="B153" s="12" t="s">
        <v>416</v>
      </c>
      <c r="C153" s="12" t="s">
        <v>88</v>
      </c>
      <c r="D153" s="20">
        <f t="shared" si="18"/>
        <v>16</v>
      </c>
      <c r="E153" s="12">
        <v>19.0</v>
      </c>
      <c r="F153" s="36"/>
      <c r="G153" s="12">
        <v>16.0</v>
      </c>
      <c r="H153" s="36"/>
      <c r="I153" s="36"/>
      <c r="J153" s="36"/>
      <c r="K153" s="36"/>
      <c r="L153" s="36"/>
      <c r="M153" s="36"/>
      <c r="N153" s="36"/>
      <c r="O153" s="36"/>
      <c r="P153" s="36"/>
      <c r="Q153" s="37"/>
      <c r="R153" s="37"/>
      <c r="S153" s="19" t="s">
        <v>417</v>
      </c>
      <c r="T153" s="11"/>
      <c r="U153" s="11"/>
      <c r="V153" s="11"/>
      <c r="W153" s="11"/>
      <c r="X153" s="11"/>
    </row>
    <row r="154">
      <c r="B154" s="12" t="s">
        <v>403</v>
      </c>
      <c r="C154" s="16" t="s">
        <v>45</v>
      </c>
      <c r="D154" s="20">
        <f t="shared" si="18"/>
        <v>14.55</v>
      </c>
      <c r="E154" s="12">
        <v>15.0</v>
      </c>
      <c r="F154" s="12">
        <v>11.0</v>
      </c>
      <c r="G154" s="12">
        <v>14.0</v>
      </c>
      <c r="H154" s="12"/>
      <c r="I154" s="12"/>
      <c r="J154" s="12"/>
      <c r="K154" s="12"/>
      <c r="L154" s="12"/>
      <c r="M154" s="12"/>
      <c r="N154" s="12"/>
      <c r="O154" s="12"/>
      <c r="P154" s="12"/>
      <c r="Q154" s="18"/>
      <c r="R154" s="18" t="s">
        <v>404</v>
      </c>
      <c r="S154" s="19" t="s">
        <v>405</v>
      </c>
      <c r="T154" s="11"/>
      <c r="U154" s="11"/>
      <c r="V154" s="11"/>
      <c r="W154" s="11"/>
      <c r="X154" s="11"/>
    </row>
    <row r="155">
      <c r="A155" s="11"/>
      <c r="B155" s="12" t="s">
        <v>409</v>
      </c>
      <c r="C155" s="12" t="s">
        <v>410</v>
      </c>
      <c r="D155" s="20">
        <f t="shared" si="18"/>
        <v>10.29</v>
      </c>
      <c r="E155" s="12">
        <v>9.0</v>
      </c>
      <c r="F155" s="12">
        <v>10.0</v>
      </c>
      <c r="G155" s="12">
        <v>8.0</v>
      </c>
      <c r="H155" s="12">
        <v>11.0</v>
      </c>
      <c r="I155" s="36"/>
      <c r="J155" s="36"/>
      <c r="K155" s="36"/>
      <c r="L155" s="36"/>
      <c r="M155" s="36"/>
      <c r="N155" s="36"/>
      <c r="O155" s="36"/>
      <c r="P155" s="36"/>
      <c r="Q155" s="37"/>
      <c r="R155" s="37"/>
      <c r="S155" s="19" t="s">
        <v>411</v>
      </c>
      <c r="T155" s="11"/>
      <c r="U155" s="11"/>
      <c r="V155" s="11"/>
      <c r="W155" s="11"/>
      <c r="X155" s="11"/>
    </row>
    <row r="156">
      <c r="A156" s="11"/>
      <c r="B156" s="12"/>
      <c r="C156" s="12"/>
      <c r="D156" s="20"/>
      <c r="E156" s="12"/>
      <c r="F156" s="12"/>
      <c r="G156" s="12"/>
      <c r="H156" s="12"/>
      <c r="I156" s="36"/>
      <c r="J156" s="36"/>
      <c r="K156" s="36"/>
      <c r="L156" s="36"/>
      <c r="M156" s="36"/>
      <c r="N156" s="36"/>
      <c r="O156" s="36"/>
      <c r="P156" s="36"/>
      <c r="Q156" s="37"/>
      <c r="R156" s="37"/>
      <c r="S156" s="38"/>
      <c r="T156" s="11"/>
      <c r="U156" s="11"/>
      <c r="V156" s="11"/>
      <c r="W156" s="11"/>
      <c r="X156" s="11"/>
    </row>
    <row r="157">
      <c r="A157" s="3"/>
      <c r="B157" s="39"/>
      <c r="C157" s="39"/>
      <c r="D157" s="74"/>
      <c r="E157" s="2" t="s">
        <v>4</v>
      </c>
      <c r="F157" s="3" t="s">
        <v>5</v>
      </c>
      <c r="G157" s="3" t="s">
        <v>6</v>
      </c>
      <c r="H157" s="3" t="s">
        <v>7</v>
      </c>
      <c r="I157" s="3" t="s">
        <v>8</v>
      </c>
      <c r="J157" s="2" t="s">
        <v>9</v>
      </c>
      <c r="K157" s="3" t="s">
        <v>10</v>
      </c>
      <c r="L157" s="3" t="s">
        <v>11</v>
      </c>
      <c r="M157" s="3" t="s">
        <v>12</v>
      </c>
      <c r="N157" s="3" t="s">
        <v>13</v>
      </c>
      <c r="O157" s="3" t="s">
        <v>14</v>
      </c>
      <c r="P157" s="3" t="s">
        <v>15</v>
      </c>
      <c r="Q157" s="41" t="s">
        <v>16</v>
      </c>
      <c r="R157" s="3" t="s">
        <v>17</v>
      </c>
      <c r="S157" s="42" t="s">
        <v>18</v>
      </c>
      <c r="T157" s="2"/>
      <c r="U157" s="43"/>
      <c r="V157" s="39"/>
      <c r="W157" s="39"/>
      <c r="X157" s="39"/>
    </row>
    <row r="158">
      <c r="A158" s="44" t="s">
        <v>419</v>
      </c>
      <c r="B158" s="24"/>
      <c r="C158" s="24"/>
      <c r="D158" s="20"/>
      <c r="E158" s="24"/>
      <c r="F158" s="24"/>
      <c r="G158" s="20"/>
      <c r="H158" s="24"/>
      <c r="I158" s="24"/>
      <c r="J158" s="24"/>
      <c r="K158" s="24"/>
      <c r="L158" s="24"/>
      <c r="M158" s="24"/>
      <c r="N158" s="24"/>
      <c r="O158" s="24"/>
      <c r="P158" s="24"/>
      <c r="Q158" s="25"/>
      <c r="R158" s="25"/>
      <c r="S158" s="38"/>
      <c r="T158" s="24"/>
      <c r="U158" s="45"/>
      <c r="V158" s="24"/>
      <c r="W158" s="24"/>
      <c r="X158" s="46"/>
    </row>
    <row r="159">
      <c r="A159" s="11"/>
      <c r="B159" s="24" t="s">
        <v>1064</v>
      </c>
      <c r="C159" s="24" t="s">
        <v>45</v>
      </c>
      <c r="D159" s="20">
        <f t="shared" ref="D159:D165" si="19">ROUND((F159*0.05)+(G159)+(H159*0.1629)+(I159*0.535)+(J159*0.7692)+(L159*0.11)+(M159*30.9)+(N159*9)+(O159*9)+(P159*9), 2)</f>
        <v>199.9</v>
      </c>
      <c r="E159" s="24">
        <v>28.0</v>
      </c>
      <c r="F159" s="24">
        <v>18.0</v>
      </c>
      <c r="G159" s="24">
        <v>199.0</v>
      </c>
      <c r="H159" s="24"/>
      <c r="I159" s="24"/>
      <c r="J159" s="24"/>
      <c r="K159" s="24"/>
      <c r="L159" s="24"/>
      <c r="M159" s="24"/>
      <c r="N159" s="24"/>
      <c r="O159" s="24"/>
      <c r="P159" s="24"/>
      <c r="Q159" s="25"/>
      <c r="R159" s="25" t="s">
        <v>421</v>
      </c>
      <c r="S159" s="19" t="s">
        <v>422</v>
      </c>
      <c r="T159" s="24"/>
      <c r="U159" s="24"/>
      <c r="V159" s="24"/>
      <c r="W159" s="24"/>
      <c r="X159" s="46"/>
    </row>
    <row r="160">
      <c r="A160" s="11"/>
      <c r="B160" s="24" t="s">
        <v>424</v>
      </c>
      <c r="C160" s="24" t="s">
        <v>425</v>
      </c>
      <c r="D160" s="20">
        <f t="shared" si="19"/>
        <v>172.37</v>
      </c>
      <c r="E160" s="24"/>
      <c r="F160" s="24">
        <v>19.0</v>
      </c>
      <c r="G160" s="16">
        <v>168.0</v>
      </c>
      <c r="H160" s="24">
        <v>21.0</v>
      </c>
      <c r="I160" s="24"/>
      <c r="J160" s="24"/>
      <c r="K160" s="24"/>
      <c r="L160" s="24"/>
      <c r="M160" s="24"/>
      <c r="N160" s="24"/>
      <c r="O160" s="24"/>
      <c r="P160" s="24"/>
      <c r="Q160" s="25"/>
      <c r="R160" s="25"/>
      <c r="S160" s="19" t="s">
        <v>426</v>
      </c>
      <c r="T160" s="24"/>
      <c r="U160" s="24"/>
      <c r="V160" s="24"/>
      <c r="W160" s="24"/>
      <c r="X160" s="46"/>
    </row>
    <row r="161">
      <c r="A161" s="11"/>
      <c r="B161" s="24" t="s">
        <v>1066</v>
      </c>
      <c r="C161" s="24" t="s">
        <v>806</v>
      </c>
      <c r="D161" s="20">
        <f t="shared" si="19"/>
        <v>162.24</v>
      </c>
      <c r="E161" s="24">
        <v>24.0</v>
      </c>
      <c r="F161" s="24">
        <v>16.0</v>
      </c>
      <c r="G161" s="16">
        <v>159.0</v>
      </c>
      <c r="H161" s="24">
        <v>15.0</v>
      </c>
      <c r="I161" s="24"/>
      <c r="J161" s="24"/>
      <c r="K161" s="24"/>
      <c r="L161" s="24"/>
      <c r="M161" s="24"/>
      <c r="N161" s="24"/>
      <c r="O161" s="24"/>
      <c r="P161" s="24"/>
      <c r="Q161" s="25"/>
      <c r="R161" s="25"/>
      <c r="S161" s="19" t="s">
        <v>1067</v>
      </c>
      <c r="T161" s="24"/>
      <c r="U161" s="24"/>
      <c r="V161" s="24"/>
      <c r="W161" s="24"/>
      <c r="X161" s="46"/>
    </row>
    <row r="162">
      <c r="A162" s="11"/>
      <c r="B162" s="24" t="s">
        <v>435</v>
      </c>
      <c r="C162" s="24" t="s">
        <v>436</v>
      </c>
      <c r="D162" s="20">
        <f t="shared" si="19"/>
        <v>134.06</v>
      </c>
      <c r="E162" s="24">
        <v>15.0</v>
      </c>
      <c r="F162" s="24">
        <v>15.0</v>
      </c>
      <c r="G162" s="16">
        <v>121.0</v>
      </c>
      <c r="H162" s="24"/>
      <c r="I162" s="24"/>
      <c r="J162" s="24">
        <v>16.0</v>
      </c>
      <c r="K162" s="24"/>
      <c r="L162" s="24"/>
      <c r="M162" s="24"/>
      <c r="N162" s="24"/>
      <c r="O162" s="24"/>
      <c r="P162" s="24"/>
      <c r="Q162" s="25"/>
      <c r="R162" s="25"/>
      <c r="S162" s="19" t="s">
        <v>437</v>
      </c>
      <c r="T162" s="24"/>
      <c r="U162" s="24"/>
      <c r="V162" s="24"/>
      <c r="W162" s="24"/>
      <c r="X162" s="46"/>
    </row>
    <row r="163">
      <c r="A163" s="11"/>
      <c r="B163" s="24" t="s">
        <v>1069</v>
      </c>
      <c r="C163" s="24" t="s">
        <v>564</v>
      </c>
      <c r="D163" s="20">
        <f t="shared" si="19"/>
        <v>133</v>
      </c>
      <c r="E163" s="24">
        <v>13.0</v>
      </c>
      <c r="F163" s="24">
        <v>20.0</v>
      </c>
      <c r="G163" s="16">
        <v>132.0</v>
      </c>
      <c r="H163" s="24"/>
      <c r="I163" s="24"/>
      <c r="J163" s="24"/>
      <c r="K163" s="24"/>
      <c r="L163" s="24"/>
      <c r="M163" s="24"/>
      <c r="N163" s="24"/>
      <c r="O163" s="24"/>
      <c r="P163" s="24"/>
      <c r="Q163" s="25"/>
      <c r="R163" s="25"/>
      <c r="S163" s="19" t="s">
        <v>1070</v>
      </c>
      <c r="T163" s="24"/>
      <c r="U163" s="24"/>
      <c r="V163" s="24"/>
      <c r="W163" s="24"/>
      <c r="X163" s="46"/>
    </row>
    <row r="164">
      <c r="A164" s="11"/>
      <c r="B164" s="24" t="s">
        <v>444</v>
      </c>
      <c r="C164" s="24" t="s">
        <v>445</v>
      </c>
      <c r="D164" s="20">
        <f t="shared" si="19"/>
        <v>124.81</v>
      </c>
      <c r="E164" s="24">
        <v>12.0</v>
      </c>
      <c r="F164" s="24">
        <v>11.0</v>
      </c>
      <c r="G164" s="16">
        <v>121.0</v>
      </c>
      <c r="H164" s="24">
        <v>20.0</v>
      </c>
      <c r="I164" s="24"/>
      <c r="J164" s="24"/>
      <c r="K164" s="24"/>
      <c r="L164" s="24"/>
      <c r="M164" s="24"/>
      <c r="N164" s="24"/>
      <c r="O164" s="24"/>
      <c r="P164" s="24"/>
      <c r="Q164" s="25"/>
      <c r="R164" s="25"/>
      <c r="S164" s="19" t="s">
        <v>446</v>
      </c>
      <c r="T164" s="24"/>
      <c r="U164" s="24"/>
      <c r="V164" s="24"/>
      <c r="W164" s="24"/>
      <c r="X164" s="46"/>
    </row>
    <row r="165">
      <c r="A165" s="11"/>
      <c r="B165" s="24" t="s">
        <v>1073</v>
      </c>
      <c r="C165" s="24" t="s">
        <v>321</v>
      </c>
      <c r="D165" s="20">
        <f t="shared" si="19"/>
        <v>124.46</v>
      </c>
      <c r="E165" s="24">
        <v>12.0</v>
      </c>
      <c r="F165" s="24">
        <v>17.0</v>
      </c>
      <c r="G165" s="16">
        <v>121.0</v>
      </c>
      <c r="H165" s="24">
        <v>16.0</v>
      </c>
      <c r="I165" s="24"/>
      <c r="J165" s="24"/>
      <c r="K165" s="24"/>
      <c r="L165" s="24"/>
      <c r="M165" s="24"/>
      <c r="N165" s="24"/>
      <c r="O165" s="24"/>
      <c r="P165" s="24"/>
      <c r="Q165" s="25"/>
      <c r="R165" s="25"/>
      <c r="S165" s="19" t="s">
        <v>1078</v>
      </c>
      <c r="T165" s="24"/>
      <c r="U165" s="24"/>
      <c r="V165" s="24"/>
      <c r="W165" s="24"/>
      <c r="X165" s="46"/>
    </row>
    <row r="166">
      <c r="A166" s="3" t="s">
        <v>451</v>
      </c>
      <c r="B166" s="24"/>
      <c r="C166" s="24"/>
      <c r="D166" s="20"/>
      <c r="E166" s="24"/>
      <c r="F166" s="24"/>
      <c r="G166" s="16"/>
      <c r="H166" s="24"/>
      <c r="I166" s="24"/>
      <c r="J166" s="24"/>
      <c r="K166" s="24"/>
      <c r="L166" s="24"/>
      <c r="M166" s="24"/>
      <c r="N166" s="24"/>
      <c r="O166" s="24"/>
      <c r="P166" s="24"/>
      <c r="Q166" s="25"/>
      <c r="R166" s="25"/>
      <c r="S166" s="38"/>
      <c r="T166" s="24"/>
      <c r="U166" s="24"/>
      <c r="V166" s="24"/>
      <c r="W166" s="24"/>
      <c r="X166" s="46"/>
    </row>
    <row r="167">
      <c r="A167" s="11"/>
      <c r="B167" s="24" t="s">
        <v>1081</v>
      </c>
      <c r="C167" s="24" t="s">
        <v>98</v>
      </c>
      <c r="D167" s="20">
        <f t="shared" ref="D167:D175" si="20">ROUND((F167*0.05)+(G167)+(H167*0.1629)+(I167*0.535)+(J167*0.7692)+(L167*0.11)+(M167*30.9)+(N167*9)+(O167*9)+(P167*9), 2)</f>
        <v>51</v>
      </c>
      <c r="E167" s="24">
        <v>18.0</v>
      </c>
      <c r="F167" s="24"/>
      <c r="G167" s="24">
        <v>51.0</v>
      </c>
      <c r="H167" s="24"/>
      <c r="I167" s="24"/>
      <c r="J167" s="24"/>
      <c r="K167" s="24"/>
      <c r="L167" s="24"/>
      <c r="M167" s="24"/>
      <c r="N167" s="24"/>
      <c r="O167" s="24"/>
      <c r="P167" s="24"/>
      <c r="Q167" s="25"/>
      <c r="R167" s="25"/>
      <c r="S167" s="19" t="s">
        <v>1083</v>
      </c>
      <c r="T167" s="24"/>
      <c r="U167" s="24"/>
      <c r="V167" s="24"/>
      <c r="W167" s="24"/>
      <c r="X167" s="46"/>
    </row>
    <row r="168">
      <c r="A168" s="11"/>
      <c r="B168" s="24" t="s">
        <v>1086</v>
      </c>
      <c r="C168" s="24" t="s">
        <v>96</v>
      </c>
      <c r="D168" s="20">
        <f t="shared" si="20"/>
        <v>45</v>
      </c>
      <c r="E168" s="24"/>
      <c r="F168" s="24"/>
      <c r="G168" s="24">
        <v>45.0</v>
      </c>
      <c r="H168" s="24"/>
      <c r="I168" s="24"/>
      <c r="J168" s="24"/>
      <c r="K168" s="24"/>
      <c r="L168" s="24"/>
      <c r="M168" s="24"/>
      <c r="N168" s="24"/>
      <c r="O168" s="24"/>
      <c r="P168" s="24"/>
      <c r="Q168" s="25"/>
      <c r="R168" s="25"/>
      <c r="S168" s="19" t="s">
        <v>1087</v>
      </c>
      <c r="T168" s="24"/>
      <c r="U168" s="24"/>
      <c r="V168" s="24"/>
      <c r="W168" s="24"/>
      <c r="X168" s="46"/>
    </row>
    <row r="169">
      <c r="A169" s="11"/>
      <c r="B169" s="24" t="s">
        <v>1091</v>
      </c>
      <c r="C169" s="24" t="s">
        <v>1092</v>
      </c>
      <c r="D169" s="20">
        <f t="shared" si="20"/>
        <v>34</v>
      </c>
      <c r="E169" s="24">
        <v>8.0</v>
      </c>
      <c r="F169" s="24"/>
      <c r="G169" s="24">
        <v>34.0</v>
      </c>
      <c r="H169" s="24"/>
      <c r="I169" s="24"/>
      <c r="J169" s="24"/>
      <c r="K169" s="24"/>
      <c r="L169" s="24"/>
      <c r="M169" s="24"/>
      <c r="N169" s="24"/>
      <c r="O169" s="24"/>
      <c r="P169" s="24"/>
      <c r="Q169" s="25"/>
      <c r="R169" s="25"/>
      <c r="S169" s="19" t="s">
        <v>1093</v>
      </c>
      <c r="T169" s="24"/>
      <c r="U169" s="24"/>
      <c r="V169" s="24"/>
      <c r="W169" s="24"/>
      <c r="X169" s="46"/>
    </row>
    <row r="170" ht="1.5" customHeight="1">
      <c r="B170" s="24" t="s">
        <v>455</v>
      </c>
      <c r="C170" s="24" t="s">
        <v>55</v>
      </c>
      <c r="D170" s="20">
        <f t="shared" si="20"/>
        <v>33.05</v>
      </c>
      <c r="E170" s="24">
        <v>13.0</v>
      </c>
      <c r="F170" s="24">
        <v>14.0</v>
      </c>
      <c r="G170" s="24">
        <v>21.0</v>
      </c>
      <c r="H170" s="24">
        <v>13.0</v>
      </c>
      <c r="I170" s="24"/>
      <c r="J170" s="24">
        <v>12.0</v>
      </c>
      <c r="K170" s="24"/>
      <c r="L170" s="24"/>
      <c r="M170" s="24"/>
      <c r="N170" s="24"/>
      <c r="O170" s="24"/>
      <c r="P170" s="24"/>
      <c r="Q170" s="25"/>
      <c r="R170" s="25"/>
      <c r="S170" s="19" t="s">
        <v>456</v>
      </c>
      <c r="T170" s="24"/>
      <c r="U170" s="24"/>
      <c r="V170" s="24"/>
      <c r="W170" s="24"/>
      <c r="X170" s="46"/>
    </row>
    <row r="171">
      <c r="A171" s="11"/>
      <c r="B171" s="24" t="s">
        <v>457</v>
      </c>
      <c r="C171" s="24" t="s">
        <v>292</v>
      </c>
      <c r="D171" s="20">
        <f t="shared" si="20"/>
        <v>32.13</v>
      </c>
      <c r="E171" s="24">
        <v>17.0</v>
      </c>
      <c r="F171" s="24">
        <v>18.0</v>
      </c>
      <c r="G171" s="24">
        <v>22.0</v>
      </c>
      <c r="H171" s="24"/>
      <c r="I171" s="24"/>
      <c r="J171" s="24">
        <v>12.0</v>
      </c>
      <c r="K171" s="24"/>
      <c r="L171" s="24"/>
      <c r="M171" s="24"/>
      <c r="N171" s="24"/>
      <c r="O171" s="24"/>
      <c r="P171" s="24"/>
      <c r="Q171" s="25"/>
      <c r="R171" s="25"/>
      <c r="S171" s="19" t="s">
        <v>458</v>
      </c>
      <c r="T171" s="24"/>
      <c r="U171" s="46"/>
      <c r="V171" s="24"/>
      <c r="W171" s="24"/>
      <c r="X171" s="46"/>
    </row>
    <row r="172">
      <c r="A172" s="11"/>
      <c r="B172" s="24" t="s">
        <v>1103</v>
      </c>
      <c r="C172" s="24" t="s">
        <v>1104</v>
      </c>
      <c r="D172" s="20">
        <f t="shared" si="20"/>
        <v>29.15</v>
      </c>
      <c r="E172" s="24"/>
      <c r="F172" s="24">
        <v>23.0</v>
      </c>
      <c r="G172" s="24">
        <v>28.0</v>
      </c>
      <c r="H172" s="24"/>
      <c r="I172" s="24"/>
      <c r="J172" s="24"/>
      <c r="K172" s="24"/>
      <c r="L172" s="24"/>
      <c r="M172" s="24"/>
      <c r="N172" s="24"/>
      <c r="O172" s="24"/>
      <c r="P172" s="24"/>
      <c r="Q172" s="25"/>
      <c r="R172" s="25"/>
      <c r="S172" s="19" t="s">
        <v>1105</v>
      </c>
      <c r="T172" s="24"/>
      <c r="U172" s="24"/>
      <c r="V172" s="24"/>
      <c r="W172" s="24"/>
      <c r="X172" s="46"/>
    </row>
    <row r="173">
      <c r="A173" s="11"/>
      <c r="B173" s="24" t="s">
        <v>459</v>
      </c>
      <c r="C173" s="24" t="s">
        <v>460</v>
      </c>
      <c r="D173" s="20">
        <f t="shared" si="20"/>
        <v>24.85</v>
      </c>
      <c r="E173" s="24">
        <v>12.0</v>
      </c>
      <c r="F173" s="24">
        <v>15.0</v>
      </c>
      <c r="G173" s="24">
        <v>21.0</v>
      </c>
      <c r="H173" s="24">
        <v>19.0</v>
      </c>
      <c r="I173" s="24"/>
      <c r="J173" s="24"/>
      <c r="K173" s="24"/>
      <c r="L173" s="24"/>
      <c r="M173" s="24"/>
      <c r="N173" s="24"/>
      <c r="O173" s="24"/>
      <c r="P173" s="24"/>
      <c r="Q173" s="25"/>
      <c r="R173" s="25"/>
      <c r="S173" s="19" t="s">
        <v>461</v>
      </c>
      <c r="T173" s="24"/>
      <c r="U173" s="24"/>
      <c r="V173" s="24"/>
      <c r="W173" s="24"/>
      <c r="X173" s="46"/>
    </row>
    <row r="174">
      <c r="A174" s="11"/>
      <c r="B174" s="24" t="s">
        <v>462</v>
      </c>
      <c r="C174" s="24" t="s">
        <v>463</v>
      </c>
      <c r="D174" s="20">
        <f t="shared" si="20"/>
        <v>24</v>
      </c>
      <c r="E174" s="24">
        <v>18.0</v>
      </c>
      <c r="F174" s="24">
        <v>20.0</v>
      </c>
      <c r="G174" s="24">
        <v>23.0</v>
      </c>
      <c r="H174" s="24"/>
      <c r="I174" s="24"/>
      <c r="J174" s="24"/>
      <c r="K174" s="24"/>
      <c r="L174" s="24"/>
      <c r="M174" s="24"/>
      <c r="N174" s="24"/>
      <c r="O174" s="24"/>
      <c r="P174" s="24"/>
      <c r="Q174" s="25"/>
      <c r="R174" s="25"/>
      <c r="S174" s="19" t="s">
        <v>464</v>
      </c>
      <c r="T174" s="24"/>
      <c r="U174" s="45"/>
      <c r="V174" s="24"/>
      <c r="W174" s="24"/>
      <c r="X174" s="46"/>
    </row>
    <row r="175">
      <c r="A175" s="11"/>
      <c r="B175" s="24" t="s">
        <v>465</v>
      </c>
      <c r="C175" s="24" t="s">
        <v>45</v>
      </c>
      <c r="D175" s="20">
        <f t="shared" si="20"/>
        <v>19.7</v>
      </c>
      <c r="E175" s="24">
        <v>21.0</v>
      </c>
      <c r="F175" s="24">
        <v>14.0</v>
      </c>
      <c r="G175" s="24">
        <v>19.0</v>
      </c>
      <c r="H175" s="24"/>
      <c r="I175" s="24"/>
      <c r="J175" s="24"/>
      <c r="K175" s="24"/>
      <c r="L175" s="24"/>
      <c r="M175" s="24"/>
      <c r="N175" s="24"/>
      <c r="O175" s="24"/>
      <c r="P175" s="24"/>
      <c r="Q175" s="25"/>
      <c r="R175" s="25" t="s">
        <v>466</v>
      </c>
      <c r="S175" s="19" t="s">
        <v>467</v>
      </c>
      <c r="T175" s="24"/>
      <c r="U175" s="45"/>
      <c r="V175" s="24"/>
      <c r="W175" s="24"/>
      <c r="X175" s="46"/>
    </row>
    <row r="176">
      <c r="A176" s="11"/>
      <c r="B176" s="24"/>
      <c r="C176" s="24"/>
      <c r="D176" s="20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5"/>
      <c r="R176" s="25"/>
      <c r="S176" s="38"/>
      <c r="T176" s="24"/>
      <c r="U176" s="45"/>
      <c r="V176" s="24"/>
      <c r="W176" s="24"/>
      <c r="X176" s="46"/>
    </row>
    <row r="177">
      <c r="A177" s="3"/>
      <c r="B177" s="47"/>
      <c r="C177" s="47"/>
      <c r="D177" s="74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8"/>
      <c r="R177" s="47"/>
      <c r="S177" s="49"/>
      <c r="T177" s="47"/>
      <c r="U177" s="47"/>
      <c r="V177" s="47"/>
      <c r="W177" s="47"/>
      <c r="X177" s="47"/>
      <c r="Y177" s="50"/>
      <c r="Z177" s="50"/>
    </row>
    <row r="178">
      <c r="A178" s="44" t="s">
        <v>468</v>
      </c>
      <c r="B178" s="24"/>
      <c r="C178" s="24"/>
      <c r="D178" s="20"/>
      <c r="E178" s="51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5"/>
      <c r="R178" s="24"/>
      <c r="S178" s="38"/>
      <c r="T178" s="24"/>
      <c r="U178" s="24"/>
      <c r="V178" s="24"/>
      <c r="W178" s="24"/>
      <c r="X178" s="46"/>
    </row>
    <row r="179">
      <c r="A179" s="52"/>
      <c r="B179" s="24" t="s">
        <v>469</v>
      </c>
      <c r="C179" s="24" t="s">
        <v>45</v>
      </c>
      <c r="D179" s="20">
        <f t="shared" ref="D179:D184" si="21">ROUND((F179*0.05)+(G179)+(H179*0.1629)+(I179*0.535)+(J179*0.7692)+(L179*0.11)+(M179*30.9)+(N179*9)+(O179*9)+(P179*9), 2)</f>
        <v>222.77</v>
      </c>
      <c r="E179" s="24">
        <v>48.0</v>
      </c>
      <c r="F179" s="24">
        <v>35.0</v>
      </c>
      <c r="G179" s="24">
        <v>199.0</v>
      </c>
      <c r="H179" s="24">
        <v>36.0</v>
      </c>
      <c r="I179" s="24"/>
      <c r="J179" s="24">
        <v>21.0</v>
      </c>
      <c r="K179" s="24"/>
      <c r="L179" s="24"/>
      <c r="M179" s="24"/>
      <c r="N179" s="24"/>
      <c r="O179" s="24"/>
      <c r="P179" s="24"/>
      <c r="Q179" s="25"/>
      <c r="R179" s="25" t="s">
        <v>470</v>
      </c>
      <c r="S179" s="19" t="s">
        <v>471</v>
      </c>
      <c r="T179" s="24"/>
      <c r="U179" s="24"/>
      <c r="V179" s="24"/>
      <c r="W179" s="27"/>
      <c r="X179" s="53"/>
    </row>
    <row r="180">
      <c r="A180" s="54"/>
      <c r="B180" s="24" t="s">
        <v>472</v>
      </c>
      <c r="C180" s="24" t="s">
        <v>473</v>
      </c>
      <c r="D180" s="20">
        <f t="shared" si="21"/>
        <v>176.13</v>
      </c>
      <c r="E180" s="24">
        <v>40.0</v>
      </c>
      <c r="F180" s="24">
        <v>42.0</v>
      </c>
      <c r="G180" s="24">
        <v>168.0</v>
      </c>
      <c r="H180" s="24">
        <v>37.0</v>
      </c>
      <c r="I180" s="24"/>
      <c r="J180" s="24"/>
      <c r="K180" s="24"/>
      <c r="L180" s="24"/>
      <c r="M180" s="24"/>
      <c r="N180" s="24"/>
      <c r="O180" s="24"/>
      <c r="P180" s="24"/>
      <c r="Q180" s="25"/>
      <c r="R180" s="25"/>
      <c r="S180" s="19" t="s">
        <v>474</v>
      </c>
      <c r="T180" s="24"/>
      <c r="U180" s="24"/>
      <c r="V180" s="24"/>
      <c r="W180" s="12"/>
      <c r="X180" s="11"/>
    </row>
    <row r="181" ht="14.25" customHeight="1">
      <c r="A181" s="29"/>
      <c r="B181" s="16" t="s">
        <v>475</v>
      </c>
      <c r="C181" s="16" t="s">
        <v>476</v>
      </c>
      <c r="D181" s="20">
        <f t="shared" si="21"/>
        <v>142.15</v>
      </c>
      <c r="E181" s="16"/>
      <c r="F181" s="16">
        <v>46.0</v>
      </c>
      <c r="G181" s="16">
        <v>121.0</v>
      </c>
      <c r="H181" s="16">
        <v>26.0</v>
      </c>
      <c r="I181" s="16"/>
      <c r="J181" s="16">
        <v>19.0</v>
      </c>
      <c r="K181" s="16"/>
      <c r="L181" s="16"/>
      <c r="M181" s="16"/>
      <c r="N181" s="16"/>
      <c r="O181" s="16"/>
      <c r="P181" s="16"/>
      <c r="Q181" s="28"/>
      <c r="R181" s="28"/>
      <c r="S181" s="31" t="s">
        <v>477</v>
      </c>
      <c r="T181" s="29"/>
      <c r="U181" s="29"/>
      <c r="V181" s="29"/>
      <c r="W181" s="29"/>
      <c r="X181" s="29"/>
      <c r="Y181" s="29"/>
      <c r="Z181" s="29"/>
    </row>
    <row r="182">
      <c r="A182" s="55"/>
      <c r="B182" s="24" t="s">
        <v>478</v>
      </c>
      <c r="C182" s="24" t="s">
        <v>183</v>
      </c>
      <c r="D182" s="20">
        <f t="shared" si="21"/>
        <v>139.44</v>
      </c>
      <c r="E182" s="24">
        <v>37.0</v>
      </c>
      <c r="F182" s="24">
        <v>38.0</v>
      </c>
      <c r="G182" s="24">
        <v>121.0</v>
      </c>
      <c r="H182" s="24">
        <v>26.0</v>
      </c>
      <c r="I182" s="24"/>
      <c r="J182" s="24">
        <v>16.0</v>
      </c>
      <c r="K182" s="24"/>
      <c r="L182" s="24"/>
      <c r="M182" s="24"/>
      <c r="N182" s="24"/>
      <c r="O182" s="24"/>
      <c r="P182" s="24"/>
      <c r="Q182" s="25"/>
      <c r="R182" s="25"/>
      <c r="S182" s="19" t="s">
        <v>479</v>
      </c>
      <c r="T182" s="24"/>
      <c r="U182" s="24"/>
      <c r="V182" s="24"/>
      <c r="W182" s="56"/>
      <c r="X182" s="57"/>
    </row>
    <row r="183">
      <c r="A183" s="54"/>
      <c r="B183" s="12" t="s">
        <v>480</v>
      </c>
      <c r="C183" s="12" t="s">
        <v>342</v>
      </c>
      <c r="D183" s="20">
        <f t="shared" si="21"/>
        <v>137.76</v>
      </c>
      <c r="E183" s="12">
        <v>45.0</v>
      </c>
      <c r="F183" s="12">
        <v>43.0</v>
      </c>
      <c r="G183" s="12">
        <v>121.0</v>
      </c>
      <c r="H183" s="12"/>
      <c r="I183" s="12"/>
      <c r="J183" s="12">
        <v>19.0</v>
      </c>
      <c r="K183" s="12"/>
      <c r="L183" s="12"/>
      <c r="M183" s="12"/>
      <c r="N183" s="12"/>
      <c r="O183" s="12"/>
      <c r="P183" s="12"/>
      <c r="Q183" s="18"/>
      <c r="R183" s="18"/>
      <c r="S183" s="19" t="s">
        <v>481</v>
      </c>
      <c r="T183" s="12"/>
      <c r="U183" s="12"/>
      <c r="V183" s="12"/>
      <c r="W183" s="16"/>
      <c r="X183" s="11"/>
    </row>
    <row r="184" ht="17.25" customHeight="1">
      <c r="A184" s="54"/>
      <c r="B184" s="24" t="s">
        <v>482</v>
      </c>
      <c r="C184" s="24" t="s">
        <v>96</v>
      </c>
      <c r="D184" s="20">
        <f t="shared" si="21"/>
        <v>129.39</v>
      </c>
      <c r="E184" s="24">
        <v>32.0</v>
      </c>
      <c r="F184" s="24">
        <v>31.0</v>
      </c>
      <c r="G184" s="24">
        <v>121.0</v>
      </c>
      <c r="H184" s="24">
        <v>42.0</v>
      </c>
      <c r="I184" s="24"/>
      <c r="J184" s="24"/>
      <c r="K184" s="24"/>
      <c r="L184" s="24"/>
      <c r="M184" s="24"/>
      <c r="N184" s="24"/>
      <c r="O184" s="24"/>
      <c r="P184" s="24"/>
      <c r="Q184" s="25"/>
      <c r="R184" s="25"/>
      <c r="S184" s="19" t="s">
        <v>483</v>
      </c>
      <c r="T184" s="24"/>
      <c r="U184" s="24"/>
      <c r="V184" s="24"/>
      <c r="W184" s="12"/>
      <c r="X184" s="11"/>
    </row>
    <row r="185">
      <c r="A185" s="54"/>
      <c r="B185" s="58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5"/>
      <c r="R185" s="25"/>
      <c r="S185" s="38"/>
      <c r="T185" s="24"/>
      <c r="U185" s="24"/>
      <c r="V185" s="24"/>
      <c r="W185" s="24"/>
      <c r="X185" s="46"/>
      <c r="Y185" s="29"/>
      <c r="Z185" s="29"/>
    </row>
    <row r="186">
      <c r="A186" s="55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5"/>
      <c r="R186" s="25"/>
      <c r="S186" s="38"/>
      <c r="T186" s="24"/>
      <c r="U186" s="24"/>
      <c r="V186" s="24"/>
      <c r="W186" s="56"/>
      <c r="X186" s="57"/>
    </row>
    <row r="187">
      <c r="A187" s="52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5"/>
      <c r="R187" s="25"/>
      <c r="S187" s="38"/>
      <c r="T187" s="24"/>
      <c r="U187" s="24"/>
      <c r="V187" s="24"/>
      <c r="W187" s="27"/>
      <c r="X187" s="53"/>
    </row>
    <row r="188">
      <c r="A188" s="54"/>
      <c r="B188" s="24"/>
      <c r="C188" s="24"/>
      <c r="D188" s="24"/>
      <c r="E188" s="51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5"/>
      <c r="R188" s="25"/>
      <c r="S188" s="24"/>
      <c r="T188" s="24"/>
      <c r="U188" s="24"/>
      <c r="V188" s="24"/>
      <c r="W188" s="12"/>
      <c r="X188" s="11"/>
    </row>
    <row r="189">
      <c r="A189" s="54"/>
      <c r="B189" s="24"/>
      <c r="C189" s="24"/>
      <c r="D189" s="24"/>
      <c r="E189" s="51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5"/>
      <c r="R189" s="25"/>
      <c r="S189" s="24"/>
      <c r="T189" s="24"/>
      <c r="U189" s="24"/>
      <c r="V189" s="24"/>
      <c r="W189" s="24"/>
      <c r="X189" s="46"/>
    </row>
    <row r="190">
      <c r="A190" s="59"/>
      <c r="B190" s="60"/>
      <c r="C190" s="60"/>
      <c r="D190" s="60"/>
      <c r="E190" s="61"/>
      <c r="F190" s="61"/>
      <c r="G190" s="61"/>
      <c r="H190" s="10"/>
      <c r="I190" s="10"/>
      <c r="J190" s="10"/>
      <c r="K190" s="10"/>
      <c r="L190" s="10"/>
      <c r="M190" s="10"/>
      <c r="N190" s="10"/>
      <c r="O190" s="10"/>
      <c r="P190" s="10"/>
      <c r="Q190" s="62"/>
      <c r="R190" s="62"/>
      <c r="S190" s="10"/>
      <c r="T190" s="10"/>
      <c r="U190" s="61"/>
      <c r="V190" s="60"/>
      <c r="W190" s="11"/>
      <c r="X190" s="60"/>
      <c r="Y190" s="63"/>
      <c r="Z190" s="63"/>
    </row>
    <row r="191">
      <c r="A191" s="10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4"/>
      <c r="R191" s="63"/>
      <c r="S191" s="63"/>
      <c r="T191" s="63"/>
      <c r="U191" s="63"/>
      <c r="V191" s="63"/>
      <c r="W191" s="63"/>
      <c r="X191" s="65"/>
      <c r="Y191" s="63"/>
      <c r="Z191" s="63"/>
    </row>
    <row r="192">
      <c r="A192" s="54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66"/>
      <c r="R192" s="51"/>
      <c r="S192" s="51"/>
      <c r="T192" s="51"/>
      <c r="U192" s="51"/>
      <c r="V192" s="51"/>
      <c r="W192" s="67"/>
      <c r="X192" s="65"/>
      <c r="Y192" s="63"/>
      <c r="Z192" s="63"/>
    </row>
    <row r="193">
      <c r="A193" s="68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66"/>
      <c r="R193" s="51"/>
      <c r="S193" s="51"/>
      <c r="T193" s="51"/>
      <c r="U193" s="51"/>
      <c r="V193" s="51"/>
      <c r="W193" s="69"/>
      <c r="X193" s="68"/>
      <c r="Y193" s="63"/>
      <c r="Z193" s="63"/>
    </row>
    <row r="194">
      <c r="A194" s="55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66"/>
      <c r="R194" s="51"/>
      <c r="S194" s="51"/>
      <c r="T194" s="51"/>
      <c r="U194" s="51"/>
      <c r="V194" s="51"/>
      <c r="W194" s="69"/>
      <c r="X194" s="70"/>
      <c r="Y194" s="63"/>
      <c r="Z194" s="63"/>
    </row>
    <row r="195">
      <c r="A195" s="52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66"/>
      <c r="R195" s="51"/>
      <c r="S195" s="51"/>
      <c r="T195" s="51"/>
      <c r="U195" s="51"/>
      <c r="V195" s="51"/>
      <c r="W195" s="71"/>
      <c r="X195" s="68"/>
      <c r="Y195" s="63"/>
      <c r="Z195" s="63"/>
    </row>
    <row r="196">
      <c r="A196" s="65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3"/>
      <c r="R196" s="72"/>
      <c r="S196" s="72"/>
      <c r="T196" s="72"/>
      <c r="U196" s="72"/>
      <c r="V196" s="72"/>
      <c r="W196" s="65"/>
      <c r="X196" s="65"/>
      <c r="Y196" s="63"/>
      <c r="Z196" s="63"/>
    </row>
    <row r="197">
      <c r="A197" s="65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3"/>
      <c r="R197" s="72"/>
      <c r="S197" s="72"/>
      <c r="T197" s="72"/>
      <c r="U197" s="72"/>
      <c r="V197" s="72"/>
      <c r="W197" s="65"/>
      <c r="X197" s="65"/>
      <c r="Y197" s="63"/>
      <c r="Z197" s="63"/>
    </row>
    <row r="198">
      <c r="A198" s="54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3"/>
      <c r="R198" s="72"/>
      <c r="S198" s="72"/>
      <c r="T198" s="72"/>
      <c r="U198" s="72"/>
      <c r="V198" s="72"/>
      <c r="W198" s="65"/>
      <c r="X198" s="65"/>
      <c r="Y198" s="63"/>
      <c r="Z198" s="63"/>
    </row>
    <row r="199">
      <c r="A199" s="70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3"/>
      <c r="R199" s="72"/>
      <c r="S199" s="72"/>
      <c r="T199" s="72"/>
      <c r="U199" s="72"/>
      <c r="V199" s="72"/>
      <c r="W199" s="70"/>
      <c r="X199" s="70"/>
      <c r="Y199" s="63"/>
      <c r="Z199" s="63"/>
    </row>
    <row r="200">
      <c r="A200" s="65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3"/>
      <c r="R200" s="72"/>
      <c r="S200" s="72"/>
      <c r="T200" s="72"/>
      <c r="U200" s="72"/>
      <c r="V200" s="72"/>
      <c r="W200" s="65"/>
      <c r="X200" s="65"/>
      <c r="Y200" s="63"/>
      <c r="Z200" s="63"/>
    </row>
    <row r="201">
      <c r="A201" s="65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3"/>
      <c r="R201" s="72"/>
      <c r="S201" s="72"/>
      <c r="T201" s="72"/>
      <c r="U201" s="72"/>
      <c r="V201" s="72"/>
      <c r="W201" s="65"/>
      <c r="X201" s="65"/>
      <c r="Y201" s="63"/>
      <c r="Z201" s="63"/>
    </row>
    <row r="202">
      <c r="A202" s="65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3"/>
      <c r="R202" s="72"/>
      <c r="S202" s="72"/>
      <c r="T202" s="72"/>
      <c r="U202" s="72"/>
      <c r="V202" s="72"/>
      <c r="W202" s="65"/>
      <c r="X202" s="65"/>
      <c r="Y202" s="63"/>
      <c r="Z202" s="63"/>
    </row>
    <row r="203">
      <c r="A203" s="52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3"/>
      <c r="R203" s="72"/>
      <c r="S203" s="72"/>
      <c r="T203" s="72"/>
      <c r="U203" s="72"/>
      <c r="V203" s="72"/>
      <c r="W203" s="68"/>
      <c r="X203" s="68"/>
      <c r="Y203" s="63"/>
      <c r="Z203" s="63"/>
    </row>
    <row r="204">
      <c r="A204" s="55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3"/>
      <c r="R204" s="72"/>
      <c r="S204" s="72"/>
      <c r="T204" s="72"/>
      <c r="U204" s="72"/>
      <c r="V204" s="72"/>
      <c r="W204" s="70"/>
      <c r="X204" s="70"/>
      <c r="Y204" s="63"/>
      <c r="Z204" s="63"/>
    </row>
    <row r="205">
      <c r="A205" s="54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3"/>
      <c r="R205" s="72"/>
      <c r="S205" s="72"/>
      <c r="T205" s="72"/>
      <c r="U205" s="72"/>
      <c r="V205" s="72"/>
      <c r="W205" s="65"/>
      <c r="X205" s="65"/>
      <c r="Y205" s="63"/>
      <c r="Z205" s="63"/>
    </row>
    <row r="206">
      <c r="A206" s="54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3"/>
      <c r="R206" s="72"/>
      <c r="S206" s="72"/>
      <c r="T206" s="72"/>
      <c r="U206" s="72"/>
      <c r="V206" s="72"/>
      <c r="W206" s="65"/>
      <c r="X206" s="65"/>
      <c r="Y206" s="63"/>
      <c r="Z206" s="63"/>
    </row>
    <row r="207">
      <c r="A207" s="54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3"/>
      <c r="R207" s="72"/>
      <c r="S207" s="72"/>
      <c r="T207" s="72"/>
      <c r="U207" s="72"/>
      <c r="V207" s="72"/>
      <c r="W207" s="65"/>
      <c r="X207" s="65"/>
      <c r="Y207" s="63"/>
      <c r="Z207" s="63"/>
    </row>
    <row r="208">
      <c r="A208" s="55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3"/>
      <c r="R208" s="72"/>
      <c r="S208" s="72"/>
      <c r="T208" s="72"/>
      <c r="U208" s="72"/>
      <c r="V208" s="72"/>
      <c r="W208" s="70"/>
      <c r="X208" s="70"/>
      <c r="Y208" s="63"/>
      <c r="Z208" s="63"/>
    </row>
    <row r="209">
      <c r="A209" s="54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3"/>
      <c r="R209" s="72"/>
      <c r="S209" s="72"/>
      <c r="T209" s="72"/>
      <c r="U209" s="72"/>
      <c r="V209" s="72"/>
      <c r="W209" s="65"/>
      <c r="X209" s="65"/>
      <c r="Y209" s="63"/>
      <c r="Z209" s="63"/>
    </row>
    <row r="210">
      <c r="A210" s="54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6"/>
      <c r="R210" s="75"/>
      <c r="S210" s="75"/>
      <c r="T210" s="75"/>
      <c r="U210" s="75"/>
      <c r="V210" s="75"/>
      <c r="W210" s="65"/>
      <c r="X210" s="65"/>
      <c r="Y210" s="63"/>
      <c r="Z210" s="63"/>
    </row>
    <row r="211">
      <c r="A211" s="54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6"/>
      <c r="R211" s="75"/>
      <c r="S211" s="75"/>
      <c r="T211" s="75"/>
      <c r="U211" s="75"/>
      <c r="V211" s="75"/>
      <c r="W211" s="65"/>
      <c r="X211" s="65"/>
      <c r="Y211" s="63"/>
      <c r="Z211" s="63"/>
    </row>
    <row r="212">
      <c r="A212" s="10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6"/>
      <c r="R212" s="75"/>
      <c r="S212" s="75"/>
      <c r="T212" s="75"/>
      <c r="U212" s="75"/>
      <c r="V212" s="75"/>
      <c r="W212" s="65"/>
      <c r="X212" s="65"/>
      <c r="Y212" s="63"/>
      <c r="Z212" s="63"/>
    </row>
    <row r="213">
      <c r="A213" s="11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77"/>
      <c r="R213" s="45"/>
      <c r="S213" s="45"/>
      <c r="T213" s="45"/>
      <c r="U213" s="45"/>
      <c r="V213" s="45"/>
      <c r="W213" s="11"/>
      <c r="X213" s="11"/>
    </row>
    <row r="214">
      <c r="A214" s="5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77"/>
      <c r="R214" s="45"/>
      <c r="S214" s="45"/>
      <c r="T214" s="45"/>
      <c r="U214" s="45"/>
      <c r="V214" s="45"/>
      <c r="W214" s="57"/>
      <c r="X214" s="57"/>
    </row>
    <row r="215">
      <c r="A215" s="5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77"/>
      <c r="R215" s="45"/>
      <c r="S215" s="45"/>
      <c r="T215" s="45"/>
      <c r="U215" s="45"/>
      <c r="V215" s="45"/>
      <c r="W215" s="57"/>
      <c r="X215" s="57"/>
    </row>
    <row r="216">
      <c r="A216" s="54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77"/>
      <c r="R216" s="45"/>
      <c r="S216" s="45"/>
      <c r="T216" s="45"/>
      <c r="U216" s="45"/>
      <c r="V216" s="45"/>
      <c r="W216" s="11"/>
      <c r="X216" s="11"/>
    </row>
    <row r="217">
      <c r="A217" s="54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77"/>
      <c r="R217" s="45"/>
      <c r="S217" s="45"/>
      <c r="T217" s="45"/>
      <c r="U217" s="45"/>
      <c r="V217" s="45"/>
      <c r="W217" s="11"/>
      <c r="X217" s="11"/>
    </row>
    <row r="218">
      <c r="A218" s="54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77"/>
      <c r="R218" s="45"/>
      <c r="S218" s="45"/>
      <c r="T218" s="45"/>
      <c r="U218" s="45"/>
      <c r="V218" s="45"/>
      <c r="W218" s="11"/>
      <c r="X218" s="11"/>
    </row>
    <row r="219">
      <c r="A219" s="54"/>
      <c r="B219" s="11"/>
      <c r="C219" s="11"/>
      <c r="D219" s="11"/>
      <c r="E219" s="11"/>
      <c r="F219" s="11"/>
      <c r="G219" s="45"/>
      <c r="H219" s="11"/>
      <c r="I219" s="11"/>
      <c r="J219" s="11"/>
      <c r="K219" s="11"/>
      <c r="L219" s="11"/>
      <c r="M219" s="11"/>
      <c r="N219" s="11"/>
      <c r="O219" s="11"/>
      <c r="P219" s="11"/>
      <c r="Q219" s="13"/>
      <c r="R219" s="11"/>
      <c r="S219" s="11"/>
      <c r="T219" s="11"/>
      <c r="U219" s="11"/>
      <c r="V219" s="11"/>
      <c r="W219" s="11"/>
      <c r="X219" s="11"/>
    </row>
    <row r="220">
      <c r="A220" s="54"/>
      <c r="B220" s="11"/>
      <c r="C220" s="11"/>
      <c r="D220" s="11"/>
      <c r="E220" s="11"/>
      <c r="F220" s="11"/>
      <c r="G220" s="45"/>
      <c r="H220" s="11"/>
      <c r="I220" s="11"/>
      <c r="J220" s="11"/>
      <c r="K220" s="11"/>
      <c r="L220" s="11"/>
      <c r="M220" s="11"/>
      <c r="N220" s="11"/>
      <c r="O220" s="11"/>
      <c r="P220" s="11"/>
      <c r="Q220" s="13"/>
      <c r="R220" s="11"/>
      <c r="S220" s="11"/>
      <c r="T220" s="11"/>
      <c r="U220" s="11"/>
      <c r="V220" s="11"/>
      <c r="W220" s="11"/>
      <c r="X220" s="11"/>
    </row>
    <row r="221">
      <c r="A221" s="54"/>
      <c r="B221" s="11"/>
      <c r="C221" s="11"/>
      <c r="D221" s="11"/>
      <c r="E221" s="11"/>
      <c r="F221" s="11"/>
      <c r="G221" s="45"/>
      <c r="H221" s="11"/>
      <c r="I221" s="11"/>
      <c r="J221" s="11"/>
      <c r="K221" s="11"/>
      <c r="L221" s="11"/>
      <c r="M221" s="11"/>
      <c r="N221" s="11"/>
      <c r="O221" s="11"/>
      <c r="P221" s="11"/>
      <c r="Q221" s="13"/>
      <c r="R221" s="11"/>
      <c r="S221" s="11"/>
      <c r="T221" s="11"/>
      <c r="U221" s="11"/>
      <c r="V221" s="11"/>
      <c r="W221" s="11"/>
      <c r="X221" s="11"/>
    </row>
    <row r="222">
      <c r="A222" s="54"/>
      <c r="B222" s="11"/>
      <c r="C222" s="11"/>
      <c r="D222" s="11"/>
      <c r="E222" s="11"/>
      <c r="F222" s="11"/>
      <c r="G222" s="45"/>
      <c r="H222" s="11"/>
      <c r="I222" s="11"/>
      <c r="J222" s="11"/>
      <c r="K222" s="11"/>
      <c r="L222" s="11"/>
      <c r="M222" s="11"/>
      <c r="N222" s="11"/>
      <c r="O222" s="11"/>
      <c r="P222" s="11"/>
      <c r="Q222" s="13"/>
      <c r="R222" s="11"/>
      <c r="S222" s="11"/>
      <c r="T222" s="11"/>
      <c r="U222" s="11"/>
      <c r="V222" s="11"/>
      <c r="W222" s="11"/>
      <c r="X222" s="11"/>
    </row>
    <row r="223">
      <c r="A223" s="54"/>
      <c r="B223" s="11"/>
      <c r="C223" s="11"/>
      <c r="D223" s="11"/>
      <c r="E223" s="11"/>
      <c r="F223" s="11"/>
      <c r="G223" s="45"/>
      <c r="H223" s="11"/>
      <c r="I223" s="11"/>
      <c r="J223" s="11"/>
      <c r="K223" s="11"/>
      <c r="L223" s="11"/>
      <c r="M223" s="11"/>
      <c r="N223" s="11"/>
      <c r="O223" s="11"/>
      <c r="P223" s="11"/>
      <c r="Q223" s="13"/>
      <c r="R223" s="11"/>
      <c r="S223" s="11"/>
      <c r="T223" s="11"/>
      <c r="U223" s="11"/>
      <c r="V223" s="11"/>
      <c r="W223" s="11"/>
      <c r="X223" s="11"/>
    </row>
    <row r="224">
      <c r="A224" s="54"/>
      <c r="B224" s="11"/>
      <c r="C224" s="11"/>
      <c r="D224" s="11"/>
      <c r="E224" s="11"/>
      <c r="F224" s="11"/>
      <c r="G224" s="45"/>
      <c r="H224" s="11"/>
      <c r="I224" s="11"/>
      <c r="J224" s="11"/>
      <c r="K224" s="11"/>
      <c r="L224" s="11"/>
      <c r="M224" s="11"/>
      <c r="N224" s="11"/>
      <c r="O224" s="11"/>
      <c r="P224" s="11"/>
      <c r="Q224" s="13"/>
      <c r="R224" s="11"/>
      <c r="S224" s="11"/>
      <c r="T224" s="11"/>
      <c r="U224" s="11"/>
      <c r="V224" s="11"/>
      <c r="W224" s="11"/>
      <c r="X224" s="11"/>
    </row>
    <row r="225">
      <c r="A225" s="54"/>
      <c r="B225" s="11"/>
      <c r="C225" s="11"/>
      <c r="D225" s="11"/>
      <c r="E225" s="11"/>
      <c r="F225" s="11"/>
      <c r="G225" s="45"/>
      <c r="H225" s="11"/>
      <c r="I225" s="11"/>
      <c r="J225" s="11"/>
      <c r="K225" s="11"/>
      <c r="L225" s="11"/>
      <c r="M225" s="11"/>
      <c r="N225" s="11"/>
      <c r="O225" s="11"/>
      <c r="P225" s="11"/>
      <c r="Q225" s="13"/>
      <c r="R225" s="11"/>
      <c r="S225" s="11"/>
      <c r="T225" s="11"/>
      <c r="U225" s="11"/>
      <c r="V225" s="11"/>
      <c r="W225" s="11"/>
      <c r="X225" s="11"/>
    </row>
    <row r="226">
      <c r="A226" s="54"/>
      <c r="B226" s="11"/>
      <c r="C226" s="11"/>
      <c r="D226" s="11"/>
      <c r="E226" s="11"/>
      <c r="F226" s="11"/>
      <c r="G226" s="45"/>
      <c r="H226" s="11"/>
      <c r="I226" s="11"/>
      <c r="J226" s="11"/>
      <c r="K226" s="11"/>
      <c r="L226" s="11"/>
      <c r="M226" s="11"/>
      <c r="N226" s="11"/>
      <c r="O226" s="11"/>
      <c r="P226" s="11"/>
      <c r="Q226" s="13"/>
      <c r="R226" s="11"/>
      <c r="S226" s="11"/>
      <c r="T226" s="11"/>
      <c r="U226" s="11"/>
      <c r="V226" s="11"/>
      <c r="W226" s="11"/>
      <c r="X226" s="11"/>
    </row>
    <row r="227">
      <c r="A227" s="54"/>
      <c r="B227" s="11"/>
      <c r="C227" s="11"/>
      <c r="D227" s="11"/>
      <c r="E227" s="11"/>
      <c r="F227" s="11"/>
      <c r="G227" s="45"/>
      <c r="H227" s="11"/>
      <c r="I227" s="11"/>
      <c r="J227" s="11"/>
      <c r="K227" s="11"/>
      <c r="L227" s="11"/>
      <c r="M227" s="11"/>
      <c r="N227" s="11"/>
      <c r="O227" s="11"/>
      <c r="P227" s="11"/>
      <c r="Q227" s="13"/>
      <c r="R227" s="11"/>
      <c r="S227" s="11"/>
      <c r="T227" s="11"/>
      <c r="U227" s="11"/>
      <c r="V227" s="11"/>
      <c r="W227" s="11"/>
      <c r="X227" s="11"/>
    </row>
    <row r="228">
      <c r="A228" s="54"/>
      <c r="B228" s="11"/>
      <c r="C228" s="11"/>
      <c r="D228" s="11"/>
      <c r="E228" s="11"/>
      <c r="F228" s="11"/>
      <c r="G228" s="46"/>
      <c r="H228" s="11"/>
      <c r="I228" s="11"/>
      <c r="J228" s="11"/>
      <c r="K228" s="11"/>
      <c r="L228" s="11"/>
      <c r="M228" s="11"/>
      <c r="N228" s="11"/>
      <c r="O228" s="11"/>
      <c r="P228" s="11"/>
      <c r="Q228" s="13"/>
      <c r="R228" s="11"/>
      <c r="S228" s="11"/>
      <c r="T228" s="11"/>
      <c r="U228" s="11"/>
      <c r="V228" s="11"/>
      <c r="W228" s="11"/>
      <c r="X228" s="11"/>
    </row>
    <row r="229">
      <c r="A229" s="54"/>
      <c r="B229" s="11"/>
      <c r="C229" s="11"/>
      <c r="D229" s="11"/>
      <c r="E229" s="11"/>
      <c r="F229" s="11"/>
      <c r="G229" s="46"/>
      <c r="H229" s="11"/>
      <c r="I229" s="11"/>
      <c r="J229" s="11"/>
      <c r="K229" s="11"/>
      <c r="L229" s="11"/>
      <c r="M229" s="11"/>
      <c r="N229" s="11"/>
      <c r="O229" s="11"/>
      <c r="P229" s="11"/>
      <c r="Q229" s="13"/>
      <c r="R229" s="11"/>
      <c r="S229" s="11"/>
      <c r="T229" s="11"/>
      <c r="U229" s="11"/>
      <c r="V229" s="11"/>
      <c r="W229" s="11"/>
      <c r="X229" s="11"/>
    </row>
    <row r="230">
      <c r="A230" s="54"/>
      <c r="B230" s="11"/>
      <c r="C230" s="11"/>
      <c r="D230" s="11"/>
      <c r="E230" s="11"/>
      <c r="F230" s="11"/>
      <c r="G230" s="46"/>
      <c r="H230" s="11"/>
      <c r="I230" s="11"/>
      <c r="J230" s="11"/>
      <c r="K230" s="11"/>
      <c r="L230" s="11"/>
      <c r="M230" s="11"/>
      <c r="N230" s="11"/>
      <c r="O230" s="11"/>
      <c r="P230" s="11"/>
      <c r="Q230" s="13"/>
      <c r="R230" s="11"/>
      <c r="S230" s="11"/>
      <c r="T230" s="11"/>
      <c r="U230" s="11"/>
      <c r="V230" s="11"/>
      <c r="W230" s="11"/>
      <c r="X230" s="11"/>
    </row>
    <row r="231">
      <c r="A231" s="54"/>
      <c r="B231" s="11"/>
      <c r="C231" s="11"/>
      <c r="D231" s="11"/>
      <c r="E231" s="11"/>
      <c r="F231" s="11"/>
      <c r="G231" s="24"/>
      <c r="H231" s="11"/>
      <c r="I231" s="11"/>
      <c r="J231" s="11"/>
      <c r="K231" s="11"/>
      <c r="L231" s="11"/>
      <c r="M231" s="11"/>
      <c r="N231" s="11"/>
      <c r="O231" s="11"/>
      <c r="P231" s="11"/>
      <c r="Q231" s="13"/>
      <c r="R231" s="11"/>
      <c r="S231" s="11"/>
      <c r="T231" s="11"/>
      <c r="U231" s="11"/>
      <c r="V231" s="11"/>
      <c r="W231" s="11"/>
      <c r="X231" s="11"/>
    </row>
    <row r="232">
      <c r="A232" s="54"/>
      <c r="B232" s="11"/>
      <c r="C232" s="11"/>
      <c r="D232" s="11"/>
      <c r="E232" s="11"/>
      <c r="F232" s="11"/>
      <c r="G232" s="24"/>
      <c r="H232" s="11"/>
      <c r="I232" s="11"/>
      <c r="J232" s="11"/>
      <c r="K232" s="11"/>
      <c r="L232" s="11"/>
      <c r="M232" s="11"/>
      <c r="N232" s="11"/>
      <c r="O232" s="11"/>
      <c r="P232" s="11"/>
      <c r="Q232" s="13"/>
      <c r="R232" s="11"/>
      <c r="S232" s="11"/>
      <c r="T232" s="11"/>
      <c r="U232" s="11"/>
      <c r="V232" s="11"/>
      <c r="W232" s="11"/>
      <c r="X232" s="11"/>
    </row>
    <row r="233">
      <c r="A233" s="54"/>
      <c r="B233" s="11"/>
      <c r="C233" s="11"/>
      <c r="D233" s="11"/>
      <c r="E233" s="11"/>
      <c r="F233" s="11"/>
      <c r="G233" s="24"/>
      <c r="H233" s="11"/>
      <c r="I233" s="11"/>
      <c r="J233" s="11"/>
      <c r="K233" s="11"/>
      <c r="L233" s="11"/>
      <c r="M233" s="11"/>
      <c r="N233" s="11"/>
      <c r="O233" s="11"/>
      <c r="P233" s="11"/>
      <c r="Q233" s="13"/>
      <c r="R233" s="11"/>
      <c r="S233" s="11"/>
      <c r="T233" s="11"/>
      <c r="U233" s="11"/>
      <c r="V233" s="11"/>
      <c r="W233" s="11"/>
      <c r="X233" s="11"/>
    </row>
    <row r="234">
      <c r="A234" s="54"/>
      <c r="B234" s="11"/>
      <c r="C234" s="11"/>
      <c r="D234" s="11"/>
      <c r="E234" s="11"/>
      <c r="F234" s="11"/>
      <c r="G234" s="24"/>
      <c r="H234" s="11"/>
      <c r="I234" s="11"/>
      <c r="J234" s="11"/>
      <c r="K234" s="11"/>
      <c r="L234" s="11"/>
      <c r="M234" s="11"/>
      <c r="N234" s="11"/>
      <c r="O234" s="11"/>
      <c r="P234" s="11"/>
      <c r="Q234" s="13"/>
      <c r="R234" s="11"/>
      <c r="S234" s="11"/>
      <c r="T234" s="11"/>
      <c r="U234" s="11"/>
      <c r="V234" s="11"/>
      <c r="W234" s="11"/>
      <c r="X234" s="11"/>
    </row>
    <row r="235">
      <c r="A235" s="54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3"/>
      <c r="R235" s="11"/>
      <c r="S235" s="11"/>
      <c r="T235" s="11"/>
      <c r="U235" s="11"/>
      <c r="V235" s="11"/>
      <c r="W235" s="11"/>
      <c r="X235" s="11"/>
    </row>
    <row r="236">
      <c r="A236" s="54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3"/>
      <c r="R236" s="11"/>
      <c r="S236" s="11"/>
      <c r="T236" s="11"/>
      <c r="U236" s="11"/>
      <c r="V236" s="11"/>
      <c r="W236" s="11"/>
      <c r="X236" s="11"/>
    </row>
    <row r="237">
      <c r="A237" s="54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3"/>
      <c r="R237" s="11"/>
      <c r="S237" s="11"/>
      <c r="T237" s="11"/>
      <c r="U237" s="11"/>
      <c r="V237" s="11"/>
      <c r="W237" s="11"/>
      <c r="X237" s="11"/>
    </row>
    <row r="238">
      <c r="A238" s="54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3"/>
      <c r="R238" s="11"/>
      <c r="S238" s="11"/>
      <c r="T238" s="11"/>
      <c r="U238" s="11"/>
      <c r="V238" s="11"/>
      <c r="W238" s="11"/>
      <c r="X238" s="11"/>
    </row>
    <row r="239">
      <c r="A239" s="54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3"/>
      <c r="R239" s="11"/>
      <c r="S239" s="11"/>
      <c r="T239" s="11"/>
      <c r="U239" s="11"/>
      <c r="V239" s="11"/>
      <c r="W239" s="11"/>
      <c r="X239" s="11"/>
    </row>
    <row r="240">
      <c r="A240" s="54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3"/>
      <c r="R240" s="11"/>
      <c r="S240" s="11"/>
      <c r="T240" s="11"/>
      <c r="U240" s="11"/>
      <c r="V240" s="11"/>
      <c r="W240" s="11"/>
      <c r="X240" s="11"/>
    </row>
    <row r="241">
      <c r="A241" s="54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3"/>
      <c r="R241" s="11"/>
      <c r="S241" s="11"/>
      <c r="T241" s="11"/>
      <c r="U241" s="11"/>
      <c r="V241" s="11"/>
      <c r="W241" s="11"/>
      <c r="X241" s="11"/>
    </row>
    <row r="242">
      <c r="A242" s="54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3"/>
      <c r="R242" s="11"/>
      <c r="S242" s="11"/>
      <c r="T242" s="11"/>
      <c r="U242" s="11"/>
      <c r="V242" s="11"/>
      <c r="W242" s="11"/>
      <c r="X242" s="11"/>
    </row>
    <row r="243">
      <c r="A243" s="54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3"/>
      <c r="R243" s="11"/>
      <c r="S243" s="11"/>
      <c r="T243" s="11"/>
      <c r="U243" s="11"/>
      <c r="V243" s="11"/>
      <c r="W243" s="11"/>
      <c r="X243" s="11"/>
    </row>
    <row r="244">
      <c r="A244" s="54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3"/>
      <c r="R244" s="11"/>
      <c r="S244" s="11"/>
      <c r="T244" s="11"/>
      <c r="U244" s="11"/>
      <c r="V244" s="11"/>
      <c r="W244" s="11"/>
      <c r="X244" s="11"/>
    </row>
    <row r="245">
      <c r="A245" s="54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3"/>
      <c r="R245" s="11"/>
      <c r="S245" s="11"/>
      <c r="T245" s="11"/>
      <c r="U245" s="11"/>
      <c r="V245" s="11"/>
      <c r="W245" s="11"/>
      <c r="X245" s="11"/>
    </row>
    <row r="246">
      <c r="A246" s="54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3"/>
      <c r="R246" s="11"/>
      <c r="S246" s="11"/>
      <c r="T246" s="11"/>
      <c r="U246" s="11"/>
      <c r="V246" s="11"/>
      <c r="W246" s="11"/>
      <c r="X246" s="11"/>
    </row>
    <row r="247">
      <c r="A247" s="54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3"/>
      <c r="R247" s="11"/>
      <c r="S247" s="11"/>
      <c r="T247" s="11"/>
      <c r="U247" s="11"/>
      <c r="V247" s="11"/>
      <c r="W247" s="11"/>
      <c r="X247" s="11"/>
    </row>
    <row r="248">
      <c r="A248" s="54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3"/>
      <c r="R248" s="11"/>
      <c r="S248" s="11"/>
      <c r="T248" s="11"/>
      <c r="U248" s="11"/>
      <c r="V248" s="11"/>
      <c r="W248" s="11"/>
      <c r="X248" s="11"/>
    </row>
    <row r="249">
      <c r="A249" s="54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3"/>
      <c r="R249" s="11"/>
      <c r="S249" s="11"/>
      <c r="T249" s="11"/>
      <c r="U249" s="11"/>
      <c r="V249" s="11"/>
      <c r="W249" s="11"/>
      <c r="X249" s="11"/>
    </row>
    <row r="250">
      <c r="A250" s="54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3"/>
      <c r="R250" s="11"/>
      <c r="S250" s="11"/>
      <c r="T250" s="11"/>
      <c r="U250" s="11"/>
      <c r="V250" s="11"/>
      <c r="W250" s="11"/>
      <c r="X250" s="11"/>
    </row>
    <row r="251">
      <c r="A251" s="54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3"/>
      <c r="R251" s="11"/>
      <c r="S251" s="11"/>
      <c r="T251" s="11"/>
      <c r="U251" s="11"/>
      <c r="V251" s="11"/>
      <c r="W251" s="11"/>
      <c r="X251" s="11"/>
    </row>
    <row r="252">
      <c r="A252" s="54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3"/>
      <c r="R252" s="11"/>
      <c r="S252" s="11"/>
      <c r="T252" s="11"/>
      <c r="U252" s="11"/>
      <c r="V252" s="11"/>
      <c r="W252" s="11"/>
      <c r="X252" s="11"/>
    </row>
    <row r="253">
      <c r="A253" s="54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3"/>
      <c r="R253" s="11"/>
      <c r="S253" s="11"/>
      <c r="T253" s="11"/>
      <c r="U253" s="11"/>
      <c r="V253" s="11"/>
      <c r="W253" s="11"/>
      <c r="X253" s="11"/>
    </row>
    <row r="254">
      <c r="A254" s="54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3"/>
      <c r="R254" s="11"/>
      <c r="S254" s="11"/>
      <c r="T254" s="11"/>
      <c r="U254" s="11"/>
      <c r="V254" s="11"/>
      <c r="W254" s="11"/>
      <c r="X254" s="11"/>
    </row>
    <row r="255">
      <c r="A255" s="54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3"/>
      <c r="R255" s="11"/>
      <c r="S255" s="11"/>
      <c r="T255" s="11"/>
      <c r="U255" s="11"/>
      <c r="V255" s="11"/>
      <c r="W255" s="11"/>
      <c r="X255" s="11"/>
    </row>
    <row r="256">
      <c r="A256" s="54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3"/>
      <c r="R256" s="11"/>
      <c r="S256" s="11"/>
      <c r="T256" s="11"/>
      <c r="U256" s="11"/>
      <c r="V256" s="11"/>
      <c r="W256" s="11"/>
      <c r="X256" s="11"/>
    </row>
    <row r="257">
      <c r="A257" s="54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3"/>
      <c r="R257" s="11"/>
      <c r="S257" s="11"/>
      <c r="T257" s="11"/>
      <c r="U257" s="11"/>
      <c r="V257" s="11"/>
      <c r="W257" s="11"/>
      <c r="X257" s="11"/>
    </row>
    <row r="258">
      <c r="A258" s="54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</row>
    <row r="259">
      <c r="A259" s="54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</row>
    <row r="260">
      <c r="A260" s="54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</row>
    <row r="261">
      <c r="A261" s="54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</row>
    <row r="262">
      <c r="A262" s="54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</row>
    <row r="263">
      <c r="A263" s="54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</row>
    <row r="264">
      <c r="A264" s="54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</row>
    <row r="265">
      <c r="A265" s="54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</row>
    <row r="266">
      <c r="A266" s="54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</row>
    <row r="267">
      <c r="A267" s="54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</row>
    <row r="268">
      <c r="A268" s="54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</row>
    <row r="269">
      <c r="A269" s="54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</row>
    <row r="270">
      <c r="A270" s="54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</row>
    <row r="271">
      <c r="A271" s="54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</row>
    <row r="272">
      <c r="A272" s="54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</row>
    <row r="273">
      <c r="A273" s="54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</row>
    <row r="274">
      <c r="A274" s="54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</row>
    <row r="275">
      <c r="A275" s="54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</row>
  </sheetData>
  <hyperlinks>
    <hyperlink r:id="rId2" ref="S5"/>
    <hyperlink r:id="rId3" ref="S6"/>
    <hyperlink r:id="rId4" ref="S7"/>
    <hyperlink r:id="rId5" ref="S8"/>
    <hyperlink r:id="rId6" ref="S9"/>
    <hyperlink r:id="rId7" ref="S10"/>
    <hyperlink r:id="rId8" ref="S11"/>
    <hyperlink r:id="rId9" ref="S12"/>
    <hyperlink r:id="rId10" ref="S13"/>
    <hyperlink r:id="rId11" ref="S14"/>
    <hyperlink r:id="rId12" ref="S15"/>
    <hyperlink r:id="rId13" ref="S16"/>
    <hyperlink r:id="rId14" ref="S17"/>
    <hyperlink r:id="rId15" ref="S18"/>
    <hyperlink r:id="rId16" ref="S19"/>
    <hyperlink r:id="rId17" ref="S21"/>
    <hyperlink r:id="rId18" ref="S22"/>
    <hyperlink r:id="rId19" ref="S23"/>
    <hyperlink r:id="rId20" ref="S24"/>
    <hyperlink r:id="rId21" ref="S25"/>
    <hyperlink r:id="rId22" ref="S26"/>
    <hyperlink r:id="rId23" ref="S27"/>
    <hyperlink r:id="rId24" ref="S28"/>
    <hyperlink r:id="rId25" ref="S29"/>
    <hyperlink r:id="rId26" ref="S30"/>
    <hyperlink r:id="rId27" ref="S31"/>
    <hyperlink r:id="rId28" ref="S33"/>
    <hyperlink r:id="rId29" ref="S34"/>
    <hyperlink r:id="rId30" ref="S35"/>
    <hyperlink r:id="rId31" ref="S36"/>
    <hyperlink r:id="rId32" ref="S37"/>
    <hyperlink r:id="rId33" ref="S38"/>
    <hyperlink r:id="rId34" ref="S39"/>
    <hyperlink r:id="rId35" ref="S41"/>
    <hyperlink r:id="rId36" ref="S42"/>
    <hyperlink r:id="rId37" ref="S43"/>
    <hyperlink r:id="rId38" ref="S44"/>
    <hyperlink r:id="rId39" ref="S45"/>
    <hyperlink r:id="rId40" ref="S46"/>
    <hyperlink r:id="rId41" ref="S47"/>
    <hyperlink r:id="rId42" ref="S48"/>
    <hyperlink r:id="rId43" ref="S49"/>
    <hyperlink r:id="rId44" ref="S50"/>
    <hyperlink r:id="rId45" ref="S52"/>
    <hyperlink r:id="rId46" ref="S53"/>
    <hyperlink r:id="rId47" ref="S54"/>
    <hyperlink r:id="rId48" ref="S55"/>
    <hyperlink r:id="rId49" ref="S56"/>
    <hyperlink r:id="rId50" ref="S57"/>
    <hyperlink r:id="rId51" ref="S58"/>
    <hyperlink r:id="rId52" ref="S59"/>
    <hyperlink r:id="rId53" ref="S60"/>
    <hyperlink r:id="rId54" ref="S61"/>
    <hyperlink r:id="rId55" ref="S62"/>
    <hyperlink r:id="rId56" ref="S63"/>
    <hyperlink r:id="rId57" ref="S64"/>
    <hyperlink r:id="rId58" ref="S65"/>
    <hyperlink r:id="rId59" ref="S67"/>
    <hyperlink r:id="rId60" ref="S68"/>
    <hyperlink r:id="rId61" ref="S69"/>
    <hyperlink r:id="rId62" ref="S70"/>
    <hyperlink r:id="rId63" ref="S71"/>
    <hyperlink r:id="rId64" ref="S72"/>
    <hyperlink r:id="rId65" ref="S73"/>
    <hyperlink r:id="rId66" ref="S75"/>
    <hyperlink r:id="rId67" ref="S76"/>
    <hyperlink r:id="rId68" ref="S77"/>
    <hyperlink r:id="rId69" ref="S78"/>
    <hyperlink r:id="rId70" ref="S79"/>
    <hyperlink r:id="rId71" ref="S80"/>
    <hyperlink r:id="rId72" ref="S81"/>
    <hyperlink r:id="rId73" ref="S82"/>
    <hyperlink r:id="rId74" ref="S83"/>
    <hyperlink r:id="rId75" ref="S84"/>
    <hyperlink r:id="rId76" ref="S86"/>
    <hyperlink r:id="rId77" ref="S87"/>
    <hyperlink r:id="rId78" ref="S88"/>
    <hyperlink r:id="rId79" ref="S89"/>
    <hyperlink r:id="rId80" ref="S90"/>
    <hyperlink r:id="rId81" ref="S91"/>
    <hyperlink r:id="rId82" ref="S92"/>
    <hyperlink r:id="rId83" ref="S93"/>
    <hyperlink r:id="rId84" ref="S94"/>
    <hyperlink r:id="rId85" ref="S95"/>
    <hyperlink r:id="rId86" ref="S97"/>
    <hyperlink r:id="rId87" ref="S98"/>
    <hyperlink r:id="rId88" ref="S99"/>
    <hyperlink r:id="rId89" ref="S100"/>
    <hyperlink r:id="rId90" ref="S101"/>
    <hyperlink r:id="rId91" ref="S102"/>
    <hyperlink r:id="rId92" ref="S103"/>
    <hyperlink r:id="rId93" ref="S104"/>
    <hyperlink r:id="rId94" ref="S105"/>
    <hyperlink r:id="rId95" ref="S106"/>
    <hyperlink r:id="rId96" ref="S107"/>
    <hyperlink r:id="rId97" ref="S109"/>
    <hyperlink r:id="rId98" ref="S110"/>
    <hyperlink r:id="rId99" ref="S111"/>
    <hyperlink r:id="rId100" ref="S112"/>
    <hyperlink r:id="rId101" ref="S113"/>
    <hyperlink r:id="rId102" ref="S114"/>
    <hyperlink r:id="rId103" ref="S115"/>
    <hyperlink r:id="rId104" ref="S116"/>
    <hyperlink r:id="rId105" ref="S117"/>
    <hyperlink r:id="rId106" ref="S118"/>
    <hyperlink r:id="rId107" ref="S119"/>
    <hyperlink r:id="rId108" ref="S121"/>
    <hyperlink r:id="rId109" ref="S122"/>
    <hyperlink r:id="rId110" ref="S123"/>
    <hyperlink r:id="rId111" ref="S124"/>
    <hyperlink r:id="rId112" ref="S125"/>
    <hyperlink r:id="rId113" ref="S126"/>
    <hyperlink r:id="rId114" ref="S127"/>
    <hyperlink r:id="rId115" ref="S128"/>
    <hyperlink r:id="rId116" ref="S129"/>
    <hyperlink r:id="rId117" ref="S130"/>
    <hyperlink r:id="rId118" ref="S131"/>
    <hyperlink r:id="rId119" ref="S132"/>
    <hyperlink r:id="rId120" ref="S134"/>
    <hyperlink r:id="rId121" ref="S135"/>
    <hyperlink r:id="rId122" ref="S136"/>
    <hyperlink r:id="rId123" ref="S137"/>
    <hyperlink r:id="rId124" ref="S138"/>
    <hyperlink r:id="rId125" ref="S139"/>
    <hyperlink r:id="rId126" ref="S140"/>
    <hyperlink r:id="rId127" ref="S141"/>
    <hyperlink r:id="rId128" ref="S142"/>
    <hyperlink r:id="rId129" ref="S143"/>
    <hyperlink r:id="rId130" ref="S144"/>
    <hyperlink r:id="rId131" ref="S145"/>
    <hyperlink r:id="rId132" ref="S147"/>
    <hyperlink r:id="rId133" ref="S148"/>
    <hyperlink r:id="rId134" ref="S149"/>
    <hyperlink r:id="rId135" ref="S150"/>
    <hyperlink r:id="rId136" ref="S151"/>
    <hyperlink r:id="rId137" ref="S152"/>
    <hyperlink r:id="rId138" ref="S153"/>
    <hyperlink r:id="rId139" ref="S154"/>
    <hyperlink r:id="rId140" ref="S155"/>
    <hyperlink r:id="rId141" ref="S159"/>
    <hyperlink r:id="rId142" ref="S160"/>
    <hyperlink r:id="rId143" ref="S161"/>
    <hyperlink r:id="rId144" ref="S162"/>
    <hyperlink r:id="rId145" ref="S163"/>
    <hyperlink r:id="rId146" ref="S164"/>
    <hyperlink r:id="rId147" ref="S165"/>
    <hyperlink r:id="rId148" ref="S167"/>
    <hyperlink r:id="rId149" ref="S168"/>
    <hyperlink r:id="rId150" ref="S169"/>
    <hyperlink r:id="rId151" ref="S170"/>
    <hyperlink r:id="rId152" ref="S171"/>
    <hyperlink r:id="rId153" ref="S172"/>
    <hyperlink r:id="rId154" ref="S173"/>
    <hyperlink r:id="rId155" ref="S174"/>
    <hyperlink r:id="rId156" ref="S175"/>
    <hyperlink r:id="rId157" ref="S179"/>
    <hyperlink r:id="rId158" ref="S180"/>
    <hyperlink r:id="rId159" ref="S181"/>
    <hyperlink r:id="rId160" ref="S182"/>
    <hyperlink r:id="rId161" ref="S183"/>
    <hyperlink r:id="rId162" ref="S184"/>
  </hyperlinks>
  <drawing r:id="rId163"/>
  <legacyDrawing r:id="rId16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0"/>
    <col customWidth="1" min="2" max="2" width="36.29"/>
    <col customWidth="1" min="3" max="3" width="39.86"/>
    <col customWidth="1" min="4" max="4" width="13.57"/>
    <col customWidth="1" min="5" max="5" width="9.71"/>
    <col customWidth="1" min="6" max="6" width="9.0"/>
    <col customWidth="1" min="7" max="7" width="15.71"/>
    <col customWidth="1" min="8" max="8" width="8.43"/>
    <col customWidth="1" min="9" max="9" width="7.57"/>
    <col customWidth="1" min="10" max="10" width="6.14"/>
    <col customWidth="1" min="11" max="11" width="6.57"/>
    <col customWidth="1" min="12" max="12" width="7.43"/>
    <col customWidth="1" min="13" max="16" width="9.29"/>
    <col customWidth="1" min="17" max="17" width="17.14"/>
    <col customWidth="1" min="18" max="18" width="28.0"/>
    <col customWidth="1" min="19" max="19" width="56.0"/>
    <col customWidth="1" min="20" max="20" width="41.71"/>
    <col customWidth="1" min="21" max="21" width="25.14"/>
  </cols>
  <sheetData>
    <row r="1">
      <c r="A1" s="1" t="s">
        <v>0</v>
      </c>
      <c r="B1" s="2" t="s">
        <v>1</v>
      </c>
      <c r="C1" s="2" t="s">
        <v>2</v>
      </c>
      <c r="D1" s="3" t="s">
        <v>594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3" t="s">
        <v>16</v>
      </c>
      <c r="R1" s="3" t="s">
        <v>17</v>
      </c>
      <c r="S1" s="3" t="s">
        <v>18</v>
      </c>
      <c r="T1" s="8"/>
      <c r="U1" s="8"/>
      <c r="V1" s="3"/>
      <c r="W1" s="3"/>
      <c r="X1" s="9"/>
    </row>
    <row r="2">
      <c r="A2" s="78"/>
      <c r="B2" s="12"/>
      <c r="C2" s="12"/>
      <c r="D2" s="81" t="s">
        <v>596</v>
      </c>
      <c r="E2" s="11"/>
      <c r="F2" s="11"/>
      <c r="G2" s="11"/>
      <c r="H2" s="11"/>
      <c r="I2" s="11"/>
      <c r="J2" s="11"/>
      <c r="K2" s="11"/>
      <c r="L2" s="11"/>
      <c r="M2" s="12"/>
      <c r="N2" s="12"/>
      <c r="O2" s="12"/>
      <c r="P2" s="12"/>
      <c r="Q2" s="13"/>
      <c r="R2" s="13"/>
      <c r="S2" s="11"/>
      <c r="T2" s="11"/>
      <c r="U2" s="11"/>
      <c r="V2" s="11"/>
      <c r="W2" s="11"/>
      <c r="X2" s="11"/>
    </row>
    <row r="3">
      <c r="A3" s="2"/>
      <c r="B3" s="11"/>
      <c r="C3" s="12"/>
      <c r="D3" s="12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3"/>
      <c r="R3" s="13"/>
      <c r="S3" s="11"/>
      <c r="T3" s="11"/>
      <c r="U3" s="11"/>
      <c r="V3" s="11"/>
      <c r="W3" s="11"/>
      <c r="X3" s="11"/>
    </row>
    <row r="4">
      <c r="A4" s="14" t="s">
        <v>26</v>
      </c>
      <c r="B4" s="15"/>
      <c r="C4" s="12"/>
      <c r="D4" s="12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3"/>
      <c r="R4" s="13"/>
      <c r="S4" s="11"/>
      <c r="T4" s="11"/>
      <c r="U4" s="11"/>
      <c r="V4" s="11"/>
      <c r="W4" s="11"/>
      <c r="X4" s="11"/>
    </row>
    <row r="5">
      <c r="A5" s="11"/>
      <c r="B5" s="12" t="s">
        <v>37</v>
      </c>
      <c r="C5" s="16" t="s">
        <v>38</v>
      </c>
      <c r="D5" s="20">
        <f>ROUND((E5*0.05)+(F5*0.4)+(G5)+(H5*0.39)+(I5*0.78)+(J5*1.2)+(K5*1)+(L5*0.1)+(M5*16)+(N5*9)+(O5*9)+(P5*9), 2)</f>
        <v>111.01</v>
      </c>
      <c r="E5" s="12">
        <v>22.0</v>
      </c>
      <c r="F5" s="12">
        <v>24.0</v>
      </c>
      <c r="G5" s="12">
        <v>64.0</v>
      </c>
      <c r="H5" s="12">
        <v>29.0</v>
      </c>
      <c r="I5" s="12"/>
      <c r="J5" s="12"/>
      <c r="K5" s="12"/>
      <c r="L5" s="12"/>
      <c r="M5" s="12">
        <v>1.0</v>
      </c>
      <c r="N5" s="12"/>
      <c r="O5" s="12"/>
      <c r="P5" s="12">
        <v>1.0</v>
      </c>
      <c r="Q5" s="18" t="s">
        <v>39</v>
      </c>
      <c r="R5" s="18" t="s">
        <v>553</v>
      </c>
      <c r="S5" s="19" t="s">
        <v>42</v>
      </c>
      <c r="T5" s="11"/>
      <c r="U5" s="11"/>
      <c r="V5" s="11"/>
      <c r="W5" s="11"/>
      <c r="X5" s="11"/>
    </row>
    <row r="6">
      <c r="A6" s="11"/>
      <c r="B6" s="12" t="s">
        <v>27</v>
      </c>
      <c r="C6" s="16" t="s">
        <v>28</v>
      </c>
      <c r="D6" s="17" t="s">
        <v>602</v>
      </c>
      <c r="E6" s="12">
        <v>16.0</v>
      </c>
      <c r="F6" s="12">
        <v>12.0</v>
      </c>
      <c r="G6" s="12">
        <v>46.0</v>
      </c>
      <c r="H6" s="12">
        <v>24.0</v>
      </c>
      <c r="I6" s="12"/>
      <c r="J6" s="12">
        <v>16.0</v>
      </c>
      <c r="K6" s="12"/>
      <c r="L6" s="12"/>
      <c r="M6" s="12">
        <v>0.0</v>
      </c>
      <c r="N6" s="12">
        <v>1.0</v>
      </c>
      <c r="O6" s="12">
        <v>1.0</v>
      </c>
      <c r="P6" s="12">
        <v>1.0</v>
      </c>
      <c r="Q6" s="18" t="s">
        <v>31</v>
      </c>
      <c r="R6" s="18" t="s">
        <v>603</v>
      </c>
      <c r="S6" s="19" t="s">
        <v>35</v>
      </c>
      <c r="T6" s="11"/>
      <c r="U6" s="11"/>
      <c r="V6" s="11"/>
      <c r="W6" s="11"/>
      <c r="X6" s="11"/>
    </row>
    <row r="7">
      <c r="A7" s="20"/>
      <c r="B7" s="12" t="s">
        <v>561</v>
      </c>
      <c r="C7" s="12" t="s">
        <v>96</v>
      </c>
      <c r="D7" s="20">
        <f t="shared" ref="D7:D14" si="1">ROUND((E7*0.05)+(F7*0.4)+(G7)+(H7*0.39)+(I7*0.78)+(J7*1.2)+(K7*1)+(L7*0.1)+(M7*16)+(N7*9)+(O7*9)+(P7*9), 2)</f>
        <v>80</v>
      </c>
      <c r="E7" s="12"/>
      <c r="F7" s="12"/>
      <c r="G7" s="12">
        <v>80.0</v>
      </c>
      <c r="H7" s="12"/>
      <c r="I7" s="12"/>
      <c r="J7" s="12"/>
      <c r="K7" s="12"/>
      <c r="L7" s="12"/>
      <c r="M7" s="12"/>
      <c r="N7" s="12"/>
      <c r="O7" s="12"/>
      <c r="P7" s="12"/>
      <c r="Q7" s="18"/>
      <c r="R7" s="18"/>
      <c r="S7" s="19" t="s">
        <v>562</v>
      </c>
      <c r="T7" s="11"/>
      <c r="U7" s="11"/>
      <c r="V7" s="11"/>
      <c r="W7" s="11"/>
      <c r="X7" s="11"/>
    </row>
    <row r="8">
      <c r="A8" s="20" t="s">
        <v>46</v>
      </c>
      <c r="B8" s="12" t="s">
        <v>54</v>
      </c>
      <c r="C8" s="12" t="s">
        <v>55</v>
      </c>
      <c r="D8" s="20">
        <f t="shared" si="1"/>
        <v>79.15</v>
      </c>
      <c r="E8" s="12">
        <v>27.0</v>
      </c>
      <c r="F8" s="12">
        <v>32.0</v>
      </c>
      <c r="G8" s="12">
        <v>40.0</v>
      </c>
      <c r="H8" s="12"/>
      <c r="I8" s="12"/>
      <c r="J8" s="12"/>
      <c r="K8" s="12"/>
      <c r="L8" s="12"/>
      <c r="M8" s="12">
        <v>1.0</v>
      </c>
      <c r="N8" s="12"/>
      <c r="O8" s="12"/>
      <c r="P8" s="12">
        <v>1.0</v>
      </c>
      <c r="Q8" s="18" t="s">
        <v>39</v>
      </c>
      <c r="R8" s="18"/>
      <c r="S8" s="19" t="s">
        <v>58</v>
      </c>
      <c r="T8" s="11"/>
      <c r="U8" s="11"/>
      <c r="V8" s="11"/>
      <c r="W8" s="11"/>
      <c r="X8" s="11"/>
    </row>
    <row r="9">
      <c r="B9" s="12" t="s">
        <v>584</v>
      </c>
      <c r="C9" s="12" t="s">
        <v>57</v>
      </c>
      <c r="D9" s="20">
        <f t="shared" si="1"/>
        <v>78.76</v>
      </c>
      <c r="E9" s="12">
        <v>12.0</v>
      </c>
      <c r="F9" s="12">
        <v>15.0</v>
      </c>
      <c r="G9" s="12">
        <v>35.0</v>
      </c>
      <c r="H9" s="12">
        <v>24.0</v>
      </c>
      <c r="I9" s="12"/>
      <c r="J9" s="12"/>
      <c r="K9" s="12"/>
      <c r="L9" s="12">
        <v>8.0</v>
      </c>
      <c r="M9" s="12"/>
      <c r="N9" s="12"/>
      <c r="O9" s="12">
        <v>1.0</v>
      </c>
      <c r="P9" s="12">
        <v>2.0</v>
      </c>
      <c r="Q9" s="18" t="s">
        <v>39</v>
      </c>
      <c r="R9" s="18"/>
      <c r="S9" s="19" t="s">
        <v>59</v>
      </c>
      <c r="T9" s="11"/>
      <c r="U9" s="11"/>
      <c r="V9" s="11"/>
      <c r="W9" s="11"/>
      <c r="X9" s="11"/>
    </row>
    <row r="10">
      <c r="A10" s="20"/>
      <c r="B10" s="12" t="s">
        <v>60</v>
      </c>
      <c r="C10" s="12" t="s">
        <v>61</v>
      </c>
      <c r="D10" s="20">
        <f t="shared" si="1"/>
        <v>77.55</v>
      </c>
      <c r="E10" s="12">
        <v>18.0</v>
      </c>
      <c r="F10" s="12">
        <v>16.0</v>
      </c>
      <c r="G10" s="12">
        <v>50.0</v>
      </c>
      <c r="H10" s="12">
        <v>15.0</v>
      </c>
      <c r="I10" s="12"/>
      <c r="J10" s="12">
        <v>12.0</v>
      </c>
      <c r="K10" s="12"/>
      <c r="L10" s="12"/>
      <c r="M10" s="12"/>
      <c r="N10" s="12"/>
      <c r="O10" s="12"/>
      <c r="P10" s="12"/>
      <c r="Q10" s="18"/>
      <c r="R10" s="18"/>
      <c r="S10" s="19" t="s">
        <v>62</v>
      </c>
      <c r="T10" s="11"/>
      <c r="U10" s="11"/>
      <c r="V10" s="11"/>
      <c r="W10" s="11"/>
      <c r="X10" s="11"/>
    </row>
    <row r="11">
      <c r="A11" s="20" t="s">
        <v>46</v>
      </c>
      <c r="B11" s="12" t="s">
        <v>47</v>
      </c>
      <c r="C11" s="12" t="s">
        <v>48</v>
      </c>
      <c r="D11" s="20">
        <f t="shared" si="1"/>
        <v>74.66</v>
      </c>
      <c r="E11" s="12">
        <v>15.0</v>
      </c>
      <c r="F11" s="12">
        <v>27.0</v>
      </c>
      <c r="G11" s="12">
        <v>29.0</v>
      </c>
      <c r="H11" s="12">
        <v>19.0</v>
      </c>
      <c r="I11" s="12"/>
      <c r="J11" s="12"/>
      <c r="K11" s="12"/>
      <c r="L11" s="12">
        <v>17.0</v>
      </c>
      <c r="M11" s="12">
        <v>1.0</v>
      </c>
      <c r="N11" s="12"/>
      <c r="O11" s="12">
        <v>1.0</v>
      </c>
      <c r="P11" s="12"/>
      <c r="Q11" s="18" t="s">
        <v>52</v>
      </c>
      <c r="R11" s="18"/>
      <c r="S11" s="19" t="s">
        <v>53</v>
      </c>
      <c r="T11" s="11"/>
      <c r="U11" s="11"/>
      <c r="V11" s="11"/>
      <c r="W11" s="11"/>
      <c r="X11" s="11"/>
    </row>
    <row r="12">
      <c r="A12" s="11"/>
      <c r="B12" s="12" t="s">
        <v>74</v>
      </c>
      <c r="C12" s="12" t="s">
        <v>28</v>
      </c>
      <c r="D12" s="20">
        <f t="shared" si="1"/>
        <v>74.35</v>
      </c>
      <c r="E12" s="12">
        <v>43.0</v>
      </c>
      <c r="F12" s="12">
        <v>28.0</v>
      </c>
      <c r="G12" s="12">
        <v>43.0</v>
      </c>
      <c r="H12" s="12"/>
      <c r="I12" s="12"/>
      <c r="J12" s="12"/>
      <c r="K12" s="12"/>
      <c r="L12" s="12"/>
      <c r="M12" s="12"/>
      <c r="N12" s="12">
        <v>1.0</v>
      </c>
      <c r="O12" s="12"/>
      <c r="P12" s="12">
        <v>1.0</v>
      </c>
      <c r="Q12" s="18" t="s">
        <v>75</v>
      </c>
      <c r="R12" s="18" t="s">
        <v>76</v>
      </c>
      <c r="S12" s="19" t="s">
        <v>77</v>
      </c>
      <c r="T12" s="11"/>
      <c r="U12" s="11"/>
      <c r="V12" s="11"/>
      <c r="W12" s="11"/>
      <c r="X12" s="11"/>
    </row>
    <row r="13">
      <c r="A13" s="11"/>
      <c r="B13" s="12" t="s">
        <v>70</v>
      </c>
      <c r="C13" s="12" t="s">
        <v>72</v>
      </c>
      <c r="D13" s="20">
        <f t="shared" si="1"/>
        <v>72.75</v>
      </c>
      <c r="E13" s="12">
        <v>39.0</v>
      </c>
      <c r="F13" s="12">
        <v>30.0</v>
      </c>
      <c r="G13" s="12">
        <v>36.0</v>
      </c>
      <c r="H13" s="12"/>
      <c r="I13" s="12"/>
      <c r="J13" s="12">
        <v>19.0</v>
      </c>
      <c r="K13" s="12"/>
      <c r="L13" s="12"/>
      <c r="M13" s="12"/>
      <c r="N13" s="12"/>
      <c r="O13" s="12"/>
      <c r="P13" s="12"/>
      <c r="Q13" s="18"/>
      <c r="R13" s="18"/>
      <c r="S13" s="19" t="s">
        <v>73</v>
      </c>
      <c r="T13" s="11"/>
      <c r="U13" s="11"/>
      <c r="V13" s="11"/>
      <c r="W13" s="11"/>
      <c r="X13" s="11"/>
    </row>
    <row r="14">
      <c r="A14" s="20"/>
      <c r="B14" s="12" t="s">
        <v>574</v>
      </c>
      <c r="C14" s="12" t="s">
        <v>502</v>
      </c>
      <c r="D14" s="20">
        <f t="shared" si="1"/>
        <v>69.85</v>
      </c>
      <c r="E14" s="12">
        <v>21.0</v>
      </c>
      <c r="F14" s="12">
        <v>27.0</v>
      </c>
      <c r="G14" s="12">
        <v>33.0</v>
      </c>
      <c r="H14" s="12"/>
      <c r="I14" s="12"/>
      <c r="J14" s="12"/>
      <c r="K14" s="12"/>
      <c r="L14" s="12"/>
      <c r="M14" s="12">
        <v>1.0</v>
      </c>
      <c r="N14" s="12"/>
      <c r="O14" s="12"/>
      <c r="P14" s="12">
        <v>1.0</v>
      </c>
      <c r="Q14" s="18" t="s">
        <v>39</v>
      </c>
      <c r="R14" s="18"/>
      <c r="S14" s="19" t="s">
        <v>575</v>
      </c>
      <c r="T14" s="11"/>
      <c r="U14" s="11"/>
      <c r="V14" s="11"/>
      <c r="W14" s="11"/>
      <c r="X14" s="11"/>
    </row>
    <row r="15">
      <c r="A15" s="21" t="s">
        <v>46</v>
      </c>
      <c r="B15" s="12" t="s">
        <v>63</v>
      </c>
      <c r="C15" s="12" t="s">
        <v>64</v>
      </c>
      <c r="D15" s="17" t="s">
        <v>638</v>
      </c>
      <c r="E15" s="12">
        <v>27.0</v>
      </c>
      <c r="F15" s="12">
        <v>20.0</v>
      </c>
      <c r="G15" s="12">
        <v>34.0</v>
      </c>
      <c r="H15" s="12"/>
      <c r="I15" s="12"/>
      <c r="J15" s="12"/>
      <c r="K15" s="12"/>
      <c r="L15" s="12"/>
      <c r="M15" s="12">
        <v>1.0</v>
      </c>
      <c r="N15" s="12">
        <v>1.0</v>
      </c>
      <c r="O15" s="12"/>
      <c r="P15" s="12"/>
      <c r="Q15" s="18" t="s">
        <v>49</v>
      </c>
      <c r="R15" s="18" t="s">
        <v>71</v>
      </c>
      <c r="S15" s="19" t="s">
        <v>68</v>
      </c>
      <c r="T15" s="11"/>
      <c r="U15" s="11"/>
      <c r="V15" s="11"/>
      <c r="W15" s="11"/>
      <c r="X15" s="11"/>
    </row>
    <row r="16">
      <c r="A16" s="21" t="s">
        <v>43</v>
      </c>
      <c r="B16" s="12" t="s">
        <v>641</v>
      </c>
      <c r="C16" s="12" t="s">
        <v>45</v>
      </c>
      <c r="D16" s="20">
        <f t="shared" ref="D16:D19" si="2">ROUND((E16*0.05)+(F16*0.4)+(G16)+(H16*0.39)+(I16*0.78)+(J16*1.2)+(K16*1)+(L16*0.1)+(M16*16)+(N16*9)+(O16*9)+(P16*9), 2)</f>
        <v>68</v>
      </c>
      <c r="E16" s="12">
        <v>60.0</v>
      </c>
      <c r="F16" s="12">
        <v>20.0</v>
      </c>
      <c r="G16" s="12">
        <v>32.0</v>
      </c>
      <c r="H16" s="12"/>
      <c r="I16" s="12"/>
      <c r="J16" s="12"/>
      <c r="K16" s="12"/>
      <c r="L16" s="12"/>
      <c r="M16" s="12">
        <v>1.0</v>
      </c>
      <c r="N16" s="12">
        <v>1.0</v>
      </c>
      <c r="O16" s="12"/>
      <c r="P16" s="12"/>
      <c r="Q16" s="18" t="s">
        <v>49</v>
      </c>
      <c r="R16" s="18" t="s">
        <v>50</v>
      </c>
      <c r="S16" s="19" t="s">
        <v>646</v>
      </c>
      <c r="T16" s="11"/>
      <c r="U16" s="11"/>
      <c r="V16" s="11"/>
      <c r="W16" s="11"/>
      <c r="X16" s="11"/>
    </row>
    <row r="17">
      <c r="B17" s="12" t="s">
        <v>81</v>
      </c>
      <c r="C17" s="12" t="s">
        <v>82</v>
      </c>
      <c r="D17" s="20">
        <f t="shared" si="2"/>
        <v>62.77</v>
      </c>
      <c r="E17" s="12">
        <v>32.0</v>
      </c>
      <c r="F17" s="12">
        <v>33.0</v>
      </c>
      <c r="G17" s="12">
        <v>39.0</v>
      </c>
      <c r="H17" s="12">
        <v>23.0</v>
      </c>
      <c r="I17" s="12"/>
      <c r="J17" s="12"/>
      <c r="K17" s="12"/>
      <c r="L17" s="12"/>
      <c r="M17" s="12"/>
      <c r="N17" s="12"/>
      <c r="O17" s="12"/>
      <c r="P17" s="12"/>
      <c r="Q17" s="18"/>
      <c r="R17" s="18"/>
      <c r="S17" s="19" t="s">
        <v>83</v>
      </c>
      <c r="T17" s="11"/>
      <c r="U17" s="11"/>
      <c r="V17" s="11"/>
      <c r="W17" s="11"/>
      <c r="X17" s="11"/>
    </row>
    <row r="18">
      <c r="A18" s="21"/>
      <c r="B18" s="12" t="s">
        <v>588</v>
      </c>
      <c r="C18" s="12" t="s">
        <v>522</v>
      </c>
      <c r="D18" s="20">
        <f t="shared" si="2"/>
        <v>62.05</v>
      </c>
      <c r="E18" s="12">
        <v>34.0</v>
      </c>
      <c r="F18" s="12">
        <v>14.0</v>
      </c>
      <c r="G18" s="12">
        <v>29.0</v>
      </c>
      <c r="H18" s="12">
        <v>25.0</v>
      </c>
      <c r="I18" s="12"/>
      <c r="J18" s="12"/>
      <c r="K18" s="12"/>
      <c r="L18" s="12"/>
      <c r="M18" s="12">
        <v>1.0</v>
      </c>
      <c r="N18" s="12"/>
      <c r="O18" s="12"/>
      <c r="P18" s="12"/>
      <c r="Q18" s="18" t="s">
        <v>131</v>
      </c>
      <c r="R18" s="18" t="s">
        <v>524</v>
      </c>
      <c r="S18" s="19" t="s">
        <v>589</v>
      </c>
      <c r="T18" s="11"/>
      <c r="U18" s="11"/>
      <c r="V18" s="11"/>
      <c r="W18" s="11"/>
      <c r="X18" s="11"/>
    </row>
    <row r="19">
      <c r="B19" s="12" t="s">
        <v>78</v>
      </c>
      <c r="C19" s="12" t="s">
        <v>79</v>
      </c>
      <c r="D19" s="20">
        <f t="shared" si="2"/>
        <v>55.88</v>
      </c>
      <c r="E19" s="12">
        <v>25.0</v>
      </c>
      <c r="F19" s="12">
        <v>33.0</v>
      </c>
      <c r="G19" s="12">
        <v>33.0</v>
      </c>
      <c r="H19" s="12">
        <v>17.0</v>
      </c>
      <c r="I19" s="12"/>
      <c r="J19" s="12"/>
      <c r="K19" s="12"/>
      <c r="L19" s="12">
        <v>18.0</v>
      </c>
      <c r="M19" s="12"/>
      <c r="N19" s="12"/>
      <c r="O19" s="12"/>
      <c r="P19" s="12"/>
      <c r="Q19" s="18"/>
      <c r="R19" s="18"/>
      <c r="S19" s="19" t="s">
        <v>80</v>
      </c>
      <c r="T19" s="11"/>
      <c r="U19" s="11"/>
      <c r="V19" s="11"/>
      <c r="W19" s="11"/>
      <c r="X19" s="11"/>
    </row>
    <row r="20">
      <c r="A20" s="2" t="s">
        <v>84</v>
      </c>
      <c r="B20" s="11"/>
      <c r="C20" s="11"/>
      <c r="D20" s="20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3"/>
      <c r="R20" s="13"/>
      <c r="S20" s="22"/>
      <c r="T20" s="11"/>
      <c r="U20" s="11"/>
      <c r="V20" s="11"/>
      <c r="W20" s="11"/>
      <c r="X20" s="11"/>
    </row>
    <row r="21">
      <c r="A21" s="11"/>
      <c r="B21" s="12" t="s">
        <v>85</v>
      </c>
      <c r="C21" s="12" t="s">
        <v>86</v>
      </c>
      <c r="D21" s="20">
        <f t="shared" ref="D21:D27" si="3">ROUND((E21*0.05)+(F21*0.4)+(G21)+(H21*0.39)+(I21*0.78)+(J21*1.2)+(K21*1)+(L21*0.1)+(M21*16)+(N21*9)+(O21*9)+(P21*9), 2)</f>
        <v>47.59</v>
      </c>
      <c r="E21" s="12">
        <v>31.0</v>
      </c>
      <c r="F21" s="12">
        <v>12.0</v>
      </c>
      <c r="G21" s="12">
        <v>26.0</v>
      </c>
      <c r="H21" s="12">
        <v>16.0</v>
      </c>
      <c r="I21" s="12"/>
      <c r="J21" s="12"/>
      <c r="K21" s="12"/>
      <c r="L21" s="12"/>
      <c r="M21" s="12"/>
      <c r="N21" s="12"/>
      <c r="O21" s="12">
        <v>1.0</v>
      </c>
      <c r="P21" s="12"/>
      <c r="Q21" s="18" t="s">
        <v>89</v>
      </c>
      <c r="R21" s="23"/>
      <c r="S21" s="19" t="s">
        <v>90</v>
      </c>
      <c r="T21" s="12"/>
      <c r="U21" s="11"/>
      <c r="V21" s="11"/>
      <c r="W21" s="11"/>
      <c r="X21" s="11"/>
      <c r="Y21" s="11"/>
    </row>
    <row r="22">
      <c r="A22" s="11"/>
      <c r="B22" s="24" t="s">
        <v>92</v>
      </c>
      <c r="C22" s="24" t="s">
        <v>93</v>
      </c>
      <c r="D22" s="20">
        <f t="shared" si="3"/>
        <v>45.45</v>
      </c>
      <c r="E22" s="24">
        <v>17.0</v>
      </c>
      <c r="F22" s="24">
        <v>16.0</v>
      </c>
      <c r="G22" s="24">
        <v>19.0</v>
      </c>
      <c r="H22" s="24"/>
      <c r="I22" s="24"/>
      <c r="J22" s="24">
        <v>16.0</v>
      </c>
      <c r="K22" s="24"/>
      <c r="L22" s="24"/>
      <c r="M22" s="24"/>
      <c r="N22" s="24"/>
      <c r="O22" s="24"/>
      <c r="P22" s="24"/>
      <c r="Q22" s="25"/>
      <c r="R22" s="23"/>
      <c r="S22" s="26" t="s">
        <v>94</v>
      </c>
      <c r="T22" s="27"/>
      <c r="U22" s="11"/>
      <c r="V22" s="11"/>
      <c r="W22" s="11"/>
      <c r="X22" s="11"/>
      <c r="Y22" s="11"/>
    </row>
    <row r="23">
      <c r="A23" s="11"/>
      <c r="B23" s="12" t="s">
        <v>87</v>
      </c>
      <c r="C23" s="12" t="s">
        <v>88</v>
      </c>
      <c r="D23" s="20">
        <f t="shared" si="3"/>
        <v>43.81</v>
      </c>
      <c r="E23" s="12">
        <v>15.0</v>
      </c>
      <c r="F23" s="12">
        <v>12.0</v>
      </c>
      <c r="G23" s="12">
        <v>22.0</v>
      </c>
      <c r="H23" s="12">
        <v>14.0</v>
      </c>
      <c r="I23" s="12"/>
      <c r="J23" s="12">
        <v>9.0</v>
      </c>
      <c r="K23" s="12"/>
      <c r="L23" s="12"/>
      <c r="M23" s="12"/>
      <c r="N23" s="12"/>
      <c r="O23" s="12"/>
      <c r="P23" s="12"/>
      <c r="Q23" s="18"/>
      <c r="R23" s="23"/>
      <c r="S23" s="19" t="s">
        <v>91</v>
      </c>
      <c r="T23" s="11"/>
      <c r="U23" s="11"/>
      <c r="V23" s="11"/>
      <c r="W23" s="11"/>
      <c r="X23" s="11"/>
      <c r="Y23" s="11"/>
    </row>
    <row r="24">
      <c r="A24" s="11"/>
      <c r="B24" s="12" t="s">
        <v>617</v>
      </c>
      <c r="C24" s="12" t="s">
        <v>537</v>
      </c>
      <c r="D24" s="20">
        <f t="shared" si="3"/>
        <v>38.9</v>
      </c>
      <c r="E24" s="12"/>
      <c r="F24" s="12">
        <v>15.0</v>
      </c>
      <c r="G24" s="12">
        <v>29.0</v>
      </c>
      <c r="H24" s="12">
        <v>10.0</v>
      </c>
      <c r="I24" s="12"/>
      <c r="J24" s="12"/>
      <c r="K24" s="12"/>
      <c r="L24" s="12"/>
      <c r="M24" s="12"/>
      <c r="N24" s="12"/>
      <c r="O24" s="12"/>
      <c r="P24" s="12"/>
      <c r="Q24" s="18"/>
      <c r="R24" s="28"/>
      <c r="S24" s="19" t="s">
        <v>618</v>
      </c>
      <c r="T24" s="11"/>
      <c r="U24" s="11"/>
      <c r="V24" s="11"/>
      <c r="W24" s="11"/>
      <c r="X24" s="11"/>
      <c r="Y24" s="11"/>
    </row>
    <row r="25">
      <c r="A25" s="11"/>
      <c r="B25" s="12" t="s">
        <v>97</v>
      </c>
      <c r="C25" s="12" t="s">
        <v>98</v>
      </c>
      <c r="D25" s="20">
        <f t="shared" si="3"/>
        <v>38</v>
      </c>
      <c r="E25" s="12">
        <v>24.0</v>
      </c>
      <c r="F25" s="12">
        <v>22.0</v>
      </c>
      <c r="G25" s="12">
        <v>28.0</v>
      </c>
      <c r="H25" s="12"/>
      <c r="I25" s="12"/>
      <c r="J25" s="12"/>
      <c r="K25" s="12"/>
      <c r="L25" s="12"/>
      <c r="M25" s="12"/>
      <c r="N25" s="12"/>
      <c r="O25" s="12"/>
      <c r="P25" s="12"/>
      <c r="Q25" s="18"/>
      <c r="R25" s="23"/>
      <c r="S25" s="19" t="s">
        <v>102</v>
      </c>
      <c r="T25" s="12"/>
      <c r="U25" s="11"/>
      <c r="V25" s="11"/>
      <c r="W25" s="11"/>
      <c r="X25" s="11"/>
      <c r="Y25" s="11"/>
    </row>
    <row r="26">
      <c r="A26" s="11"/>
      <c r="B26" s="24" t="s">
        <v>110</v>
      </c>
      <c r="C26" s="24" t="s">
        <v>79</v>
      </c>
      <c r="D26" s="20">
        <f t="shared" si="3"/>
        <v>33.55</v>
      </c>
      <c r="E26" s="24">
        <v>19.0</v>
      </c>
      <c r="F26" s="24">
        <v>19.0</v>
      </c>
      <c r="G26" s="24">
        <v>25.0</v>
      </c>
      <c r="H26" s="24"/>
      <c r="I26" s="24"/>
      <c r="J26" s="24"/>
      <c r="K26" s="24"/>
      <c r="L26" s="24"/>
      <c r="M26" s="24"/>
      <c r="N26" s="24"/>
      <c r="O26" s="24"/>
      <c r="P26" s="24"/>
      <c r="Q26" s="25"/>
      <c r="R26" s="23"/>
      <c r="S26" s="26" t="s">
        <v>111</v>
      </c>
      <c r="T26" s="27"/>
      <c r="U26" s="11"/>
      <c r="V26" s="11"/>
      <c r="W26" s="11"/>
      <c r="X26" s="11"/>
      <c r="Y26" s="11"/>
    </row>
    <row r="27">
      <c r="A27" s="11"/>
      <c r="B27" s="24" t="s">
        <v>107</v>
      </c>
      <c r="C27" s="24" t="s">
        <v>108</v>
      </c>
      <c r="D27" s="20">
        <f t="shared" si="3"/>
        <v>33.29</v>
      </c>
      <c r="E27" s="24">
        <v>17.0</v>
      </c>
      <c r="F27" s="24">
        <v>18.0</v>
      </c>
      <c r="G27" s="24">
        <v>19.0</v>
      </c>
      <c r="H27" s="24">
        <v>16.0</v>
      </c>
      <c r="I27" s="24"/>
      <c r="J27" s="24"/>
      <c r="K27" s="24"/>
      <c r="L27" s="24"/>
      <c r="M27" s="24"/>
      <c r="N27" s="24"/>
      <c r="O27" s="24"/>
      <c r="P27" s="24"/>
      <c r="Q27" s="25"/>
      <c r="R27" s="23"/>
      <c r="S27" s="26" t="s">
        <v>109</v>
      </c>
      <c r="T27" s="27"/>
      <c r="U27" s="11"/>
      <c r="V27" s="11"/>
      <c r="W27" s="11"/>
      <c r="X27" s="11"/>
      <c r="Y27" s="11"/>
    </row>
    <row r="28">
      <c r="A28" s="11"/>
      <c r="B28" s="12" t="s">
        <v>95</v>
      </c>
      <c r="C28" s="12" t="s">
        <v>96</v>
      </c>
      <c r="D28" s="17" t="s">
        <v>679</v>
      </c>
      <c r="E28" s="12">
        <v>18.0</v>
      </c>
      <c r="F28" s="12">
        <v>19.0</v>
      </c>
      <c r="G28" s="12">
        <v>23.0</v>
      </c>
      <c r="H28" s="12"/>
      <c r="I28" s="12"/>
      <c r="J28" s="12"/>
      <c r="K28" s="12"/>
      <c r="L28" s="12">
        <v>14.0</v>
      </c>
      <c r="M28" s="12"/>
      <c r="N28" s="12"/>
      <c r="O28" s="12"/>
      <c r="P28" s="12"/>
      <c r="Q28" s="18"/>
      <c r="R28" s="28" t="s">
        <v>100</v>
      </c>
      <c r="S28" s="19" t="s">
        <v>101</v>
      </c>
      <c r="T28" s="11"/>
      <c r="U28" s="11"/>
      <c r="V28" s="11"/>
      <c r="W28" s="11"/>
      <c r="X28" s="11"/>
      <c r="Y28" s="11"/>
    </row>
    <row r="29">
      <c r="A29" s="11"/>
      <c r="B29" s="12" t="s">
        <v>628</v>
      </c>
      <c r="C29" s="12" t="s">
        <v>442</v>
      </c>
      <c r="D29" s="20">
        <f t="shared" ref="D29:D31" si="4">ROUND((E29*0.05)+(F29*0.4)+(G29)+(H29*0.39)+(I29*0.78)+(J29*1.2)+(K29*1)+(L29*0.1)+(M29*16)+(N29*9)+(O29*9)+(P29*9), 2)</f>
        <v>30.7</v>
      </c>
      <c r="E29" s="12">
        <v>18.0</v>
      </c>
      <c r="F29" s="12">
        <v>17.0</v>
      </c>
      <c r="G29" s="12">
        <v>23.0</v>
      </c>
      <c r="H29" s="12"/>
      <c r="I29" s="12"/>
      <c r="J29" s="12"/>
      <c r="K29" s="12"/>
      <c r="L29" s="12"/>
      <c r="M29" s="12"/>
      <c r="N29" s="12"/>
      <c r="O29" s="12"/>
      <c r="P29" s="12"/>
      <c r="Q29" s="18"/>
      <c r="R29" s="28" t="s">
        <v>633</v>
      </c>
      <c r="S29" s="19" t="s">
        <v>634</v>
      </c>
      <c r="T29" s="11"/>
      <c r="U29" s="11"/>
      <c r="V29" s="11"/>
      <c r="W29" s="11"/>
      <c r="X29" s="11"/>
      <c r="Y29" s="11"/>
    </row>
    <row r="30">
      <c r="B30" s="12" t="s">
        <v>645</v>
      </c>
      <c r="C30" s="12" t="s">
        <v>104</v>
      </c>
      <c r="D30" s="20">
        <f t="shared" si="4"/>
        <v>28.6</v>
      </c>
      <c r="E30" s="12"/>
      <c r="F30" s="12">
        <v>19.0</v>
      </c>
      <c r="G30" s="12">
        <v>21.0</v>
      </c>
      <c r="H30" s="12"/>
      <c r="I30" s="12"/>
      <c r="J30" s="12"/>
      <c r="K30" s="12"/>
      <c r="L30" s="12"/>
      <c r="M30" s="12"/>
      <c r="N30" s="12"/>
      <c r="O30" s="12"/>
      <c r="P30" s="12"/>
      <c r="Q30" s="18"/>
      <c r="R30" s="28" t="s">
        <v>647</v>
      </c>
      <c r="S30" s="19" t="s">
        <v>648</v>
      </c>
      <c r="T30" s="12"/>
      <c r="U30" s="11"/>
      <c r="V30" s="11"/>
      <c r="W30" s="11"/>
      <c r="X30" s="11"/>
      <c r="Y30" s="11"/>
    </row>
    <row r="31">
      <c r="A31" s="11"/>
      <c r="B31" s="12" t="s">
        <v>113</v>
      </c>
      <c r="C31" s="12" t="s">
        <v>96</v>
      </c>
      <c r="D31" s="20">
        <f t="shared" si="4"/>
        <v>28</v>
      </c>
      <c r="E31" s="12"/>
      <c r="F31" s="12">
        <v>15.0</v>
      </c>
      <c r="G31" s="12">
        <v>22.0</v>
      </c>
      <c r="H31" s="12"/>
      <c r="I31" s="12"/>
      <c r="J31" s="12"/>
      <c r="K31" s="12"/>
      <c r="L31" s="12"/>
      <c r="M31" s="12"/>
      <c r="N31" s="12"/>
      <c r="O31" s="12"/>
      <c r="P31" s="12"/>
      <c r="Q31" s="18"/>
      <c r="R31" s="23"/>
      <c r="S31" s="19" t="s">
        <v>114</v>
      </c>
      <c r="T31" s="12"/>
      <c r="U31" s="11"/>
      <c r="V31" s="11"/>
      <c r="W31" s="11"/>
      <c r="X31" s="11"/>
      <c r="Y31" s="11"/>
    </row>
    <row r="32">
      <c r="A32" s="2" t="s">
        <v>116</v>
      </c>
      <c r="B32" s="11"/>
      <c r="C32" s="11"/>
      <c r="D32" s="2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3"/>
      <c r="R32" s="13"/>
      <c r="S32" s="26"/>
      <c r="T32" s="11"/>
      <c r="U32" s="11"/>
      <c r="V32" s="11"/>
      <c r="W32" s="11"/>
      <c r="X32" s="11"/>
    </row>
    <row r="33">
      <c r="A33" s="11"/>
      <c r="B33" s="12" t="s">
        <v>126</v>
      </c>
      <c r="C33" s="12" t="s">
        <v>127</v>
      </c>
      <c r="D33" s="20">
        <f t="shared" ref="D33:D36" si="5">ROUND((E33*0.05)+(F33*0.4)+(G33)+(H33*0.39)+(I33*0.78)+(J33*1.2)+(K33*1)+(L33*0.1)+(M33*16)+(N33*9)+(O33*9)+(P33*9), 2)</f>
        <v>75.05</v>
      </c>
      <c r="E33" s="12">
        <v>21.0</v>
      </c>
      <c r="F33" s="12">
        <v>15.0</v>
      </c>
      <c r="G33" s="12">
        <v>50.0</v>
      </c>
      <c r="H33" s="12"/>
      <c r="I33" s="12"/>
      <c r="J33" s="12"/>
      <c r="K33" s="12"/>
      <c r="L33" s="12"/>
      <c r="M33" s="12"/>
      <c r="N33" s="12"/>
      <c r="O33" s="12">
        <v>1.0</v>
      </c>
      <c r="P33" s="12">
        <v>1.0</v>
      </c>
      <c r="Q33" s="18" t="s">
        <v>131</v>
      </c>
      <c r="R33" s="18" t="s">
        <v>76</v>
      </c>
      <c r="S33" s="19" t="s">
        <v>133</v>
      </c>
      <c r="T33" s="11"/>
      <c r="U33" s="11"/>
      <c r="V33" s="11"/>
      <c r="W33" s="11"/>
      <c r="X33" s="11"/>
    </row>
    <row r="34">
      <c r="A34" s="20" t="s">
        <v>43</v>
      </c>
      <c r="B34" s="12" t="s">
        <v>695</v>
      </c>
      <c r="C34" s="12" t="s">
        <v>45</v>
      </c>
      <c r="D34" s="20">
        <f t="shared" si="5"/>
        <v>72.1</v>
      </c>
      <c r="E34" s="12">
        <v>42.0</v>
      </c>
      <c r="F34" s="12">
        <v>14.0</v>
      </c>
      <c r="G34" s="12">
        <v>32.0</v>
      </c>
      <c r="H34" s="12"/>
      <c r="I34" s="12"/>
      <c r="J34" s="12">
        <v>12.0</v>
      </c>
      <c r="K34" s="12"/>
      <c r="L34" s="12"/>
      <c r="M34" s="12"/>
      <c r="N34" s="12"/>
      <c r="O34" s="12">
        <v>1.0</v>
      </c>
      <c r="P34" s="12">
        <v>1.0</v>
      </c>
      <c r="Q34" s="18" t="s">
        <v>121</v>
      </c>
      <c r="R34" s="18" t="s">
        <v>122</v>
      </c>
      <c r="S34" s="19" t="s">
        <v>698</v>
      </c>
      <c r="T34" s="11"/>
      <c r="U34" s="11"/>
      <c r="V34" s="11"/>
      <c r="W34" s="11"/>
      <c r="X34" s="11"/>
    </row>
    <row r="35">
      <c r="A35" s="21" t="s">
        <v>46</v>
      </c>
      <c r="B35" s="12" t="s">
        <v>129</v>
      </c>
      <c r="C35" s="12" t="s">
        <v>130</v>
      </c>
      <c r="D35" s="20">
        <f t="shared" si="5"/>
        <v>55.05</v>
      </c>
      <c r="E35" s="12">
        <v>25.0</v>
      </c>
      <c r="F35" s="12">
        <v>17.0</v>
      </c>
      <c r="G35" s="12">
        <v>29.0</v>
      </c>
      <c r="H35" s="12"/>
      <c r="I35" s="12"/>
      <c r="J35" s="12"/>
      <c r="K35" s="12"/>
      <c r="L35" s="12"/>
      <c r="M35" s="12"/>
      <c r="N35" s="12"/>
      <c r="O35" s="12">
        <v>1.0</v>
      </c>
      <c r="P35" s="12">
        <v>1.0</v>
      </c>
      <c r="Q35" s="18" t="s">
        <v>131</v>
      </c>
      <c r="R35" s="18"/>
      <c r="S35" s="19" t="s">
        <v>132</v>
      </c>
      <c r="T35" s="11"/>
      <c r="U35" s="11"/>
      <c r="V35" s="11"/>
      <c r="W35" s="11"/>
      <c r="X35" s="11"/>
      <c r="Y35" s="11"/>
    </row>
    <row r="36">
      <c r="A36" s="11"/>
      <c r="B36" s="12" t="s">
        <v>117</v>
      </c>
      <c r="C36" s="12" t="s">
        <v>118</v>
      </c>
      <c r="D36" s="20">
        <f t="shared" si="5"/>
        <v>54.85</v>
      </c>
      <c r="E36" s="12">
        <v>29.0</v>
      </c>
      <c r="F36" s="12">
        <v>25.0</v>
      </c>
      <c r="G36" s="12">
        <v>29.0</v>
      </c>
      <c r="H36" s="12"/>
      <c r="I36" s="12"/>
      <c r="J36" s="12">
        <v>12.0</v>
      </c>
      <c r="K36" s="12"/>
      <c r="L36" s="12"/>
      <c r="M36" s="12"/>
      <c r="N36" s="12"/>
      <c r="O36" s="12"/>
      <c r="P36" s="12"/>
      <c r="Q36" s="18"/>
      <c r="R36" s="18"/>
      <c r="S36" s="19" t="s">
        <v>120</v>
      </c>
      <c r="T36" s="11"/>
      <c r="U36" s="11"/>
      <c r="V36" s="11"/>
      <c r="W36" s="11"/>
      <c r="X36" s="11"/>
      <c r="Y36" s="11"/>
    </row>
    <row r="37">
      <c r="A37" s="21" t="s">
        <v>46</v>
      </c>
      <c r="B37" s="12" t="s">
        <v>134</v>
      </c>
      <c r="C37" s="12" t="s">
        <v>135</v>
      </c>
      <c r="D37" s="17" t="s">
        <v>704</v>
      </c>
      <c r="E37" s="12">
        <v>25.0</v>
      </c>
      <c r="F37" s="12">
        <v>17.0</v>
      </c>
      <c r="G37" s="12">
        <v>20.0</v>
      </c>
      <c r="H37" s="12">
        <v>16.0</v>
      </c>
      <c r="I37" s="12"/>
      <c r="J37" s="12"/>
      <c r="K37" s="12"/>
      <c r="L37" s="12"/>
      <c r="M37" s="12"/>
      <c r="N37" s="12">
        <v>1.0</v>
      </c>
      <c r="O37" s="12">
        <v>1.0</v>
      </c>
      <c r="P37" s="12"/>
      <c r="Q37" s="18" t="s">
        <v>121</v>
      </c>
      <c r="R37" s="18" t="s">
        <v>71</v>
      </c>
      <c r="S37" s="19" t="s">
        <v>137</v>
      </c>
      <c r="T37" s="11"/>
      <c r="U37" s="11"/>
      <c r="V37" s="11"/>
      <c r="W37" s="11"/>
      <c r="X37" s="11"/>
      <c r="Y37" s="11"/>
    </row>
    <row r="38">
      <c r="A38" s="11"/>
      <c r="B38" s="12" t="s">
        <v>124</v>
      </c>
      <c r="C38" s="12" t="s">
        <v>125</v>
      </c>
      <c r="D38" s="20">
        <f t="shared" ref="D38:D39" si="6">ROUND((E38*0.05)+(F38*0.4)+(G38)+(H38*0.39)+(I38*0.78)+(J38*1.2)+(K38*1)+(L38*0.1)+(M38*16)+(N38*9)+(O38*9)+(P38*9), 2)</f>
        <v>51.12</v>
      </c>
      <c r="E38" s="12">
        <v>10.0</v>
      </c>
      <c r="F38" s="12">
        <v>7.0</v>
      </c>
      <c r="G38" s="12">
        <v>40.0</v>
      </c>
      <c r="H38" s="12">
        <v>18.0</v>
      </c>
      <c r="I38" s="12"/>
      <c r="J38" s="12"/>
      <c r="K38" s="12"/>
      <c r="L38" s="12">
        <v>8.0</v>
      </c>
      <c r="M38" s="12"/>
      <c r="N38" s="12"/>
      <c r="O38" s="12"/>
      <c r="P38" s="12"/>
      <c r="Q38" s="18"/>
      <c r="R38" s="18"/>
      <c r="S38" s="19" t="s">
        <v>128</v>
      </c>
      <c r="T38" s="11"/>
      <c r="U38" s="11"/>
      <c r="V38" s="11"/>
      <c r="W38" s="11"/>
      <c r="X38" s="11"/>
    </row>
    <row r="39">
      <c r="A39" s="11"/>
      <c r="B39" s="12" t="s">
        <v>140</v>
      </c>
      <c r="C39" s="12" t="s">
        <v>141</v>
      </c>
      <c r="D39" s="20">
        <f t="shared" si="6"/>
        <v>41.1</v>
      </c>
      <c r="E39" s="12">
        <v>22.0</v>
      </c>
      <c r="F39" s="12">
        <v>15.0</v>
      </c>
      <c r="G39" s="12">
        <v>34.0</v>
      </c>
      <c r="H39" s="12"/>
      <c r="I39" s="12"/>
      <c r="J39" s="12"/>
      <c r="K39" s="12"/>
      <c r="L39" s="12"/>
      <c r="M39" s="12"/>
      <c r="N39" s="12"/>
      <c r="O39" s="12"/>
      <c r="P39" s="12"/>
      <c r="Q39" s="18"/>
      <c r="R39" s="18" t="s">
        <v>142</v>
      </c>
      <c r="S39" s="19" t="s">
        <v>143</v>
      </c>
      <c r="T39" s="11"/>
      <c r="U39" s="11"/>
      <c r="V39" s="11"/>
      <c r="W39" s="11"/>
      <c r="X39" s="11"/>
      <c r="Y39" s="11"/>
    </row>
    <row r="40">
      <c r="A40" s="2" t="s">
        <v>144</v>
      </c>
      <c r="B40" s="11"/>
      <c r="C40" s="11"/>
      <c r="D40" s="2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3"/>
      <c r="R40" s="13"/>
      <c r="S40" s="22"/>
      <c r="T40" s="11"/>
      <c r="U40" s="11"/>
      <c r="V40" s="11"/>
      <c r="W40" s="11"/>
      <c r="X40" s="11"/>
    </row>
    <row r="41">
      <c r="A41" s="11"/>
      <c r="B41" s="16" t="s">
        <v>674</v>
      </c>
      <c r="C41" s="12" t="s">
        <v>675</v>
      </c>
      <c r="D41" s="20">
        <f t="shared" ref="D41:D50" si="7">ROUND((E41*0.05)+(F41*0.4)+(G41)+(H41*0.39)+(I41*0.78)+(J41*1.2)+(K41*1)+(L41*0.1)+(M41*16)+(N41*9)+(O41*9)+(P41*9), 2)</f>
        <v>47</v>
      </c>
      <c r="E41" s="12"/>
      <c r="F41" s="12"/>
      <c r="G41" s="12">
        <v>47.0</v>
      </c>
      <c r="H41" s="12"/>
      <c r="I41" s="12"/>
      <c r="J41" s="12"/>
      <c r="K41" s="12"/>
      <c r="L41" s="12"/>
      <c r="M41" s="12"/>
      <c r="N41" s="12"/>
      <c r="O41" s="12"/>
      <c r="P41" s="12"/>
      <c r="Q41" s="18"/>
      <c r="R41" s="23"/>
      <c r="S41" s="19" t="s">
        <v>678</v>
      </c>
      <c r="T41" s="12"/>
      <c r="U41" s="11"/>
      <c r="V41" s="11"/>
      <c r="W41" s="11"/>
      <c r="X41" s="11"/>
      <c r="Y41" s="11"/>
    </row>
    <row r="42">
      <c r="A42" s="11"/>
      <c r="B42" s="16" t="s">
        <v>145</v>
      </c>
      <c r="C42" s="12" t="s">
        <v>146</v>
      </c>
      <c r="D42" s="20">
        <f t="shared" si="7"/>
        <v>44.5</v>
      </c>
      <c r="E42" s="12">
        <v>18.0</v>
      </c>
      <c r="F42" s="12">
        <v>18.0</v>
      </c>
      <c r="G42" s="12">
        <v>22.0</v>
      </c>
      <c r="H42" s="12"/>
      <c r="I42" s="12"/>
      <c r="J42" s="12">
        <v>12.0</v>
      </c>
      <c r="K42" s="12"/>
      <c r="L42" s="12"/>
      <c r="M42" s="12"/>
      <c r="N42" s="12"/>
      <c r="O42" s="12"/>
      <c r="P42" s="12"/>
      <c r="Q42" s="18"/>
      <c r="R42" s="23"/>
      <c r="S42" s="19" t="s">
        <v>147</v>
      </c>
      <c r="T42" s="12"/>
      <c r="U42" s="11"/>
      <c r="V42" s="11"/>
      <c r="W42" s="11"/>
      <c r="X42" s="11"/>
      <c r="Y42" s="11"/>
    </row>
    <row r="43">
      <c r="A43" s="11"/>
      <c r="B43" s="16" t="s">
        <v>680</v>
      </c>
      <c r="C43" s="12" t="s">
        <v>96</v>
      </c>
      <c r="D43" s="20">
        <f t="shared" si="7"/>
        <v>42</v>
      </c>
      <c r="E43" s="12"/>
      <c r="F43" s="12"/>
      <c r="G43" s="12">
        <v>42.0</v>
      </c>
      <c r="H43" s="12"/>
      <c r="I43" s="12"/>
      <c r="J43" s="12"/>
      <c r="K43" s="12"/>
      <c r="L43" s="12"/>
      <c r="M43" s="12"/>
      <c r="N43" s="12"/>
      <c r="O43" s="12"/>
      <c r="P43" s="12"/>
      <c r="Q43" s="18"/>
      <c r="R43" s="23"/>
      <c r="S43" s="19" t="s">
        <v>681</v>
      </c>
      <c r="T43" s="12"/>
      <c r="U43" s="11"/>
      <c r="V43" s="11"/>
      <c r="W43" s="11"/>
      <c r="X43" s="11"/>
      <c r="Y43" s="11"/>
    </row>
    <row r="44">
      <c r="A44" s="11"/>
      <c r="B44" s="12" t="s">
        <v>154</v>
      </c>
      <c r="C44" s="12" t="s">
        <v>96</v>
      </c>
      <c r="D44" s="20">
        <f t="shared" si="7"/>
        <v>41.4</v>
      </c>
      <c r="E44" s="12"/>
      <c r="F44" s="12">
        <v>11.0</v>
      </c>
      <c r="G44" s="12">
        <v>25.0</v>
      </c>
      <c r="H44" s="12"/>
      <c r="I44" s="12"/>
      <c r="J44" s="12">
        <v>10.0</v>
      </c>
      <c r="K44" s="12"/>
      <c r="L44" s="12"/>
      <c r="M44" s="12"/>
      <c r="N44" s="12"/>
      <c r="O44" s="12"/>
      <c r="P44" s="12"/>
      <c r="Q44" s="18"/>
      <c r="R44" s="23"/>
      <c r="S44" s="19" t="s">
        <v>155</v>
      </c>
      <c r="T44" s="11"/>
      <c r="U44" s="11"/>
      <c r="V44" s="11"/>
      <c r="W44" s="11"/>
      <c r="X44" s="11"/>
      <c r="Y44" s="11"/>
    </row>
    <row r="45">
      <c r="A45" s="29"/>
      <c r="B45" s="16" t="s">
        <v>148</v>
      </c>
      <c r="C45" s="16" t="s">
        <v>149</v>
      </c>
      <c r="D45" s="20">
        <f t="shared" si="7"/>
        <v>40.3</v>
      </c>
      <c r="E45" s="12">
        <v>18.0</v>
      </c>
      <c r="F45" s="12">
        <v>16.0</v>
      </c>
      <c r="G45" s="12">
        <v>33.0</v>
      </c>
      <c r="H45" s="12"/>
      <c r="I45" s="12"/>
      <c r="J45" s="12"/>
      <c r="K45" s="12"/>
      <c r="L45" s="12"/>
      <c r="M45" s="12"/>
      <c r="N45" s="12"/>
      <c r="O45" s="12"/>
      <c r="P45" s="12"/>
      <c r="Q45" s="18"/>
      <c r="R45" s="18" t="s">
        <v>150</v>
      </c>
      <c r="S45" s="19" t="s">
        <v>151</v>
      </c>
      <c r="T45" s="11"/>
      <c r="U45" s="11"/>
      <c r="V45" s="11"/>
      <c r="W45" s="11"/>
      <c r="X45" s="11"/>
      <c r="Y45" s="29"/>
      <c r="Z45" s="29"/>
    </row>
    <row r="46">
      <c r="A46" s="11"/>
      <c r="B46" s="12" t="s">
        <v>156</v>
      </c>
      <c r="C46" s="12" t="s">
        <v>28</v>
      </c>
      <c r="D46" s="20">
        <f t="shared" si="7"/>
        <v>39.4</v>
      </c>
      <c r="E46" s="12"/>
      <c r="F46" s="12">
        <v>11.0</v>
      </c>
      <c r="G46" s="12">
        <v>35.0</v>
      </c>
      <c r="H46" s="12"/>
      <c r="I46" s="12"/>
      <c r="J46" s="12"/>
      <c r="K46" s="12"/>
      <c r="L46" s="12"/>
      <c r="M46" s="12"/>
      <c r="N46" s="12"/>
      <c r="O46" s="12"/>
      <c r="P46" s="12"/>
      <c r="Q46" s="18"/>
      <c r="R46" s="23"/>
      <c r="S46" s="19" t="s">
        <v>157</v>
      </c>
      <c r="T46" s="11"/>
      <c r="U46" s="11"/>
      <c r="V46" s="11"/>
      <c r="W46" s="11"/>
      <c r="X46" s="11"/>
      <c r="Y46" s="11"/>
    </row>
    <row r="47">
      <c r="A47" s="11"/>
      <c r="B47" s="12" t="s">
        <v>158</v>
      </c>
      <c r="C47" s="12" t="s">
        <v>159</v>
      </c>
      <c r="D47" s="20">
        <f t="shared" si="7"/>
        <v>37.14</v>
      </c>
      <c r="E47" s="12">
        <v>6.0</v>
      </c>
      <c r="F47" s="12">
        <v>13.0</v>
      </c>
      <c r="G47" s="12">
        <v>29.0</v>
      </c>
      <c r="H47" s="12">
        <v>6.0</v>
      </c>
      <c r="I47" s="12"/>
      <c r="J47" s="12"/>
      <c r="K47" s="12"/>
      <c r="L47" s="12">
        <v>3.0</v>
      </c>
      <c r="M47" s="12"/>
      <c r="N47" s="12"/>
      <c r="O47" s="12"/>
      <c r="P47" s="12"/>
      <c r="Q47" s="18"/>
      <c r="R47" s="23"/>
      <c r="S47" s="19" t="s">
        <v>160</v>
      </c>
      <c r="T47" s="11"/>
      <c r="U47" s="11"/>
      <c r="V47" s="11"/>
      <c r="W47" s="11"/>
      <c r="X47" s="11"/>
      <c r="Y47" s="11"/>
    </row>
    <row r="48">
      <c r="A48" s="11"/>
      <c r="B48" s="12" t="s">
        <v>152</v>
      </c>
      <c r="C48" s="12" t="s">
        <v>98</v>
      </c>
      <c r="D48" s="20">
        <f t="shared" si="7"/>
        <v>36.88</v>
      </c>
      <c r="E48" s="12">
        <v>18.0</v>
      </c>
      <c r="F48" s="12">
        <v>16.0</v>
      </c>
      <c r="G48" s="12">
        <v>21.0</v>
      </c>
      <c r="H48" s="12">
        <v>22.0</v>
      </c>
      <c r="I48" s="12"/>
      <c r="J48" s="12"/>
      <c r="K48" s="12"/>
      <c r="L48" s="12"/>
      <c r="M48" s="12"/>
      <c r="N48" s="12"/>
      <c r="O48" s="12"/>
      <c r="P48" s="12"/>
      <c r="Q48" s="18"/>
      <c r="R48" s="23"/>
      <c r="S48" s="19" t="s">
        <v>153</v>
      </c>
      <c r="T48" s="11"/>
      <c r="U48" s="11"/>
      <c r="V48" s="11"/>
      <c r="W48" s="11"/>
      <c r="X48" s="11"/>
      <c r="Y48" s="11"/>
    </row>
    <row r="49">
      <c r="A49" s="11"/>
      <c r="B49" s="12" t="s">
        <v>161</v>
      </c>
      <c r="C49" s="12" t="s">
        <v>48</v>
      </c>
      <c r="D49" s="20">
        <f t="shared" si="7"/>
        <v>34.21</v>
      </c>
      <c r="E49" s="12">
        <v>15.0</v>
      </c>
      <c r="F49" s="12">
        <v>15.0</v>
      </c>
      <c r="G49" s="12">
        <v>22.0</v>
      </c>
      <c r="H49" s="12">
        <v>14.0</v>
      </c>
      <c r="I49" s="12"/>
      <c r="J49" s="12"/>
      <c r="K49" s="12"/>
      <c r="L49" s="12"/>
      <c r="M49" s="12"/>
      <c r="N49" s="12"/>
      <c r="O49" s="12"/>
      <c r="P49" s="12"/>
      <c r="Q49" s="18"/>
      <c r="R49" s="23"/>
      <c r="S49" s="19" t="s">
        <v>162</v>
      </c>
      <c r="T49" s="11"/>
      <c r="U49" s="11"/>
      <c r="V49" s="11"/>
      <c r="W49" s="11"/>
      <c r="X49" s="11"/>
      <c r="Y49" s="11"/>
    </row>
    <row r="50">
      <c r="A50" s="11"/>
      <c r="B50" s="12" t="s">
        <v>163</v>
      </c>
      <c r="C50" s="12" t="s">
        <v>164</v>
      </c>
      <c r="D50" s="20">
        <f t="shared" si="7"/>
        <v>32.45</v>
      </c>
      <c r="E50" s="12">
        <v>33.0</v>
      </c>
      <c r="F50" s="12">
        <v>12.0</v>
      </c>
      <c r="G50" s="12">
        <v>26.0</v>
      </c>
      <c r="H50" s="12"/>
      <c r="I50" s="12"/>
      <c r="J50" s="12"/>
      <c r="K50" s="12"/>
      <c r="L50" s="12"/>
      <c r="M50" s="12"/>
      <c r="N50" s="12"/>
      <c r="O50" s="12"/>
      <c r="P50" s="12"/>
      <c r="Q50" s="18"/>
      <c r="R50" s="28" t="s">
        <v>165</v>
      </c>
      <c r="S50" s="19" t="s">
        <v>166</v>
      </c>
      <c r="T50" s="11"/>
      <c r="U50" s="11"/>
      <c r="V50" s="11"/>
      <c r="W50" s="11"/>
      <c r="X50" s="11"/>
      <c r="Y50" s="11"/>
    </row>
    <row r="51">
      <c r="A51" s="2" t="s">
        <v>167</v>
      </c>
      <c r="B51" s="11"/>
      <c r="C51" s="11"/>
      <c r="D51" s="2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3"/>
      <c r="R51" s="23"/>
      <c r="S51" s="22"/>
      <c r="T51" s="11"/>
      <c r="U51" s="11"/>
      <c r="V51" s="11"/>
      <c r="W51" s="11"/>
      <c r="X51" s="11"/>
    </row>
    <row r="52">
      <c r="A52" s="11"/>
      <c r="B52" s="12" t="s">
        <v>190</v>
      </c>
      <c r="C52" s="12" t="s">
        <v>127</v>
      </c>
      <c r="D52" s="20">
        <f t="shared" ref="D52:D57" si="8">ROUND((E52*0.05)+(F52*0.4)+(G52)+(H52*0.39)+(I52*0.78)+(J52*1.2)+(K52*1)+(L52*0.1)+(M52*16)+(N52*9)+(O52*9)+(P52*9), 2)</f>
        <v>99.5</v>
      </c>
      <c r="E52" s="12">
        <v>30.0</v>
      </c>
      <c r="F52" s="12">
        <v>20.0</v>
      </c>
      <c r="G52" s="12">
        <v>72.0</v>
      </c>
      <c r="H52" s="12"/>
      <c r="I52" s="12"/>
      <c r="J52" s="12"/>
      <c r="K52" s="12"/>
      <c r="L52" s="12"/>
      <c r="M52" s="12"/>
      <c r="N52" s="12"/>
      <c r="O52" s="12">
        <v>1.0</v>
      </c>
      <c r="P52" s="12">
        <v>1.0</v>
      </c>
      <c r="Q52" s="18" t="s">
        <v>131</v>
      </c>
      <c r="R52" s="28" t="s">
        <v>76</v>
      </c>
      <c r="S52" s="19" t="s">
        <v>199</v>
      </c>
      <c r="T52" s="11"/>
      <c r="U52" s="11"/>
      <c r="V52" s="11"/>
      <c r="W52" s="11"/>
      <c r="X52" s="11"/>
    </row>
    <row r="53">
      <c r="A53" s="11"/>
      <c r="B53" s="30" t="s">
        <v>174</v>
      </c>
      <c r="C53" s="12" t="s">
        <v>96</v>
      </c>
      <c r="D53" s="20">
        <f t="shared" si="8"/>
        <v>95.2</v>
      </c>
      <c r="E53" s="12"/>
      <c r="F53" s="12">
        <v>23.0</v>
      </c>
      <c r="G53" s="12">
        <v>50.0</v>
      </c>
      <c r="H53" s="12"/>
      <c r="I53" s="12"/>
      <c r="J53" s="12">
        <v>30.0</v>
      </c>
      <c r="K53" s="12"/>
      <c r="L53" s="12"/>
      <c r="M53" s="12"/>
      <c r="N53" s="12"/>
      <c r="O53" s="12"/>
      <c r="P53" s="12"/>
      <c r="Q53" s="18"/>
      <c r="R53" s="18"/>
      <c r="S53" s="19" t="s">
        <v>177</v>
      </c>
      <c r="T53" s="11"/>
      <c r="U53" s="11"/>
      <c r="V53" s="11"/>
      <c r="W53" s="11"/>
      <c r="X53" s="11"/>
    </row>
    <row r="54">
      <c r="A54" s="11"/>
      <c r="B54" s="30" t="s">
        <v>178</v>
      </c>
      <c r="C54" s="12" t="s">
        <v>179</v>
      </c>
      <c r="D54" s="20">
        <f t="shared" si="8"/>
        <v>92.2</v>
      </c>
      <c r="E54" s="12"/>
      <c r="F54" s="12">
        <v>24.0</v>
      </c>
      <c r="G54" s="12">
        <v>28.0</v>
      </c>
      <c r="H54" s="12"/>
      <c r="I54" s="12"/>
      <c r="J54" s="12">
        <v>23.0</v>
      </c>
      <c r="K54" s="12"/>
      <c r="L54" s="12"/>
      <c r="M54" s="12"/>
      <c r="N54" s="12">
        <v>1.0</v>
      </c>
      <c r="O54" s="12">
        <v>2.0</v>
      </c>
      <c r="P54" s="12"/>
      <c r="Q54" s="18" t="s">
        <v>180</v>
      </c>
      <c r="R54" s="18"/>
      <c r="S54" s="19" t="s">
        <v>181</v>
      </c>
      <c r="T54" s="11"/>
      <c r="U54" s="11"/>
      <c r="V54" s="11"/>
      <c r="W54" s="11"/>
      <c r="X54" s="11"/>
    </row>
    <row r="55">
      <c r="A55" s="11"/>
      <c r="B55" s="30" t="s">
        <v>182</v>
      </c>
      <c r="C55" s="12" t="s">
        <v>183</v>
      </c>
      <c r="D55" s="20">
        <f t="shared" si="8"/>
        <v>83.95</v>
      </c>
      <c r="E55" s="12">
        <v>27.0</v>
      </c>
      <c r="F55" s="12">
        <v>28.0</v>
      </c>
      <c r="G55" s="12">
        <v>30.0</v>
      </c>
      <c r="H55" s="12"/>
      <c r="I55" s="12"/>
      <c r="J55" s="12">
        <v>12.0</v>
      </c>
      <c r="K55" s="12"/>
      <c r="L55" s="12"/>
      <c r="M55" s="12"/>
      <c r="N55" s="12">
        <v>1.0</v>
      </c>
      <c r="O55" s="12">
        <v>1.0</v>
      </c>
      <c r="P55" s="12">
        <v>1.0</v>
      </c>
      <c r="Q55" s="18" t="s">
        <v>180</v>
      </c>
      <c r="R55" s="18"/>
      <c r="S55" s="19" t="s">
        <v>184</v>
      </c>
      <c r="T55" s="11"/>
      <c r="U55" s="11"/>
      <c r="V55" s="11"/>
      <c r="W55" s="11"/>
      <c r="X55" s="11"/>
    </row>
    <row r="56">
      <c r="A56" s="11"/>
      <c r="B56" s="30" t="s">
        <v>185</v>
      </c>
      <c r="C56" s="12" t="s">
        <v>96</v>
      </c>
      <c r="D56" s="20">
        <f t="shared" si="8"/>
        <v>76.7</v>
      </c>
      <c r="E56" s="12"/>
      <c r="F56" s="12">
        <v>30.0</v>
      </c>
      <c r="G56" s="12">
        <v>53.0</v>
      </c>
      <c r="H56" s="12">
        <v>30.0</v>
      </c>
      <c r="I56" s="12"/>
      <c r="J56" s="12"/>
      <c r="K56" s="12"/>
      <c r="L56" s="12"/>
      <c r="M56" s="12"/>
      <c r="N56" s="12"/>
      <c r="O56" s="12"/>
      <c r="P56" s="12"/>
      <c r="Q56" s="18"/>
      <c r="R56" s="18"/>
      <c r="S56" s="19" t="s">
        <v>186</v>
      </c>
      <c r="T56" s="11"/>
      <c r="U56" s="11"/>
      <c r="V56" s="11"/>
      <c r="W56" s="11"/>
      <c r="X56" s="11"/>
    </row>
    <row r="57">
      <c r="A57" s="21" t="s">
        <v>46</v>
      </c>
      <c r="B57" s="30" t="s">
        <v>203</v>
      </c>
      <c r="C57" s="12" t="s">
        <v>130</v>
      </c>
      <c r="D57" s="20">
        <f t="shared" si="8"/>
        <v>76.5</v>
      </c>
      <c r="E57" s="12">
        <v>30.0</v>
      </c>
      <c r="F57" s="12">
        <v>20.0</v>
      </c>
      <c r="G57" s="12">
        <v>40.0</v>
      </c>
      <c r="H57" s="12"/>
      <c r="I57" s="12"/>
      <c r="J57" s="12"/>
      <c r="K57" s="12"/>
      <c r="L57" s="12"/>
      <c r="M57" s="12"/>
      <c r="N57" s="12">
        <v>1.0</v>
      </c>
      <c r="O57" s="12">
        <v>1.0</v>
      </c>
      <c r="P57" s="12">
        <v>1.0</v>
      </c>
      <c r="Q57" s="18" t="s">
        <v>31</v>
      </c>
      <c r="R57" s="18"/>
      <c r="S57" s="19" t="s">
        <v>205</v>
      </c>
      <c r="T57" s="11"/>
      <c r="U57" s="11"/>
      <c r="V57" s="11"/>
      <c r="W57" s="11"/>
      <c r="X57" s="11"/>
    </row>
    <row r="58">
      <c r="A58" s="21" t="s">
        <v>46</v>
      </c>
      <c r="B58" s="30" t="s">
        <v>206</v>
      </c>
      <c r="C58" s="12" t="s">
        <v>207</v>
      </c>
      <c r="D58" s="17" t="s">
        <v>771</v>
      </c>
      <c r="E58" s="12">
        <v>25.0</v>
      </c>
      <c r="F58" s="12">
        <v>25.0</v>
      </c>
      <c r="G58" s="12">
        <v>29.0</v>
      </c>
      <c r="H58" s="12">
        <v>17.0</v>
      </c>
      <c r="I58" s="12"/>
      <c r="J58" s="12"/>
      <c r="K58" s="12"/>
      <c r="L58" s="12"/>
      <c r="M58" s="12"/>
      <c r="N58" s="12">
        <v>1.0</v>
      </c>
      <c r="O58" s="12">
        <v>1.0</v>
      </c>
      <c r="P58" s="12">
        <v>1.0</v>
      </c>
      <c r="Q58" s="18" t="s">
        <v>39</v>
      </c>
      <c r="R58" s="18" t="s">
        <v>71</v>
      </c>
      <c r="S58" s="19" t="s">
        <v>209</v>
      </c>
      <c r="T58" s="11"/>
      <c r="U58" s="11"/>
      <c r="V58" s="11"/>
      <c r="W58" s="11"/>
      <c r="X58" s="11"/>
    </row>
    <row r="59">
      <c r="A59" s="11"/>
      <c r="B59" s="30" t="s">
        <v>733</v>
      </c>
      <c r="C59" s="12" t="s">
        <v>734</v>
      </c>
      <c r="D59" s="20">
        <f t="shared" ref="D59:D65" si="9">ROUND((E59*0.05)+(F59*0.4)+(G59)+(H59*0.39)+(I59*0.78)+(J59*1.2)+(K59*1)+(L59*0.1)+(M59*16)+(N59*9)+(O59*9)+(P59*9), 2)</f>
        <v>73.8</v>
      </c>
      <c r="E59" s="12">
        <v>16.0</v>
      </c>
      <c r="F59" s="12">
        <v>38.0</v>
      </c>
      <c r="G59" s="12">
        <v>29.0</v>
      </c>
      <c r="H59" s="12"/>
      <c r="I59" s="12"/>
      <c r="J59" s="12"/>
      <c r="K59" s="12"/>
      <c r="L59" s="12">
        <v>18.0</v>
      </c>
      <c r="M59" s="12"/>
      <c r="N59" s="12"/>
      <c r="O59" s="12">
        <v>2.0</v>
      </c>
      <c r="P59" s="12">
        <v>1.0</v>
      </c>
      <c r="Q59" s="18" t="s">
        <v>736</v>
      </c>
      <c r="R59" s="18"/>
      <c r="S59" s="19" t="s">
        <v>737</v>
      </c>
      <c r="T59" s="11"/>
      <c r="U59" s="11"/>
      <c r="V59" s="11"/>
      <c r="W59" s="11"/>
      <c r="X59" s="11"/>
    </row>
    <row r="60">
      <c r="A60" s="21" t="s">
        <v>43</v>
      </c>
      <c r="B60" s="12" t="s">
        <v>780</v>
      </c>
      <c r="C60" s="12" t="s">
        <v>45</v>
      </c>
      <c r="D60" s="20">
        <f t="shared" si="9"/>
        <v>73.45</v>
      </c>
      <c r="E60" s="12">
        <v>57.0</v>
      </c>
      <c r="F60" s="12">
        <v>19.0</v>
      </c>
      <c r="G60" s="12">
        <v>36.0</v>
      </c>
      <c r="H60" s="12"/>
      <c r="I60" s="12"/>
      <c r="J60" s="12"/>
      <c r="K60" s="12"/>
      <c r="L60" s="12"/>
      <c r="M60" s="12"/>
      <c r="N60" s="12">
        <v>1.0</v>
      </c>
      <c r="O60" s="12">
        <v>2.0</v>
      </c>
      <c r="P60" s="12"/>
      <c r="Q60" s="18" t="s">
        <v>49</v>
      </c>
      <c r="R60" s="18" t="s">
        <v>195</v>
      </c>
      <c r="S60" s="19" t="s">
        <v>781</v>
      </c>
      <c r="T60" s="11"/>
      <c r="U60" s="11"/>
      <c r="V60" s="11"/>
      <c r="W60" s="11"/>
      <c r="X60" s="11"/>
    </row>
    <row r="61">
      <c r="A61" s="11"/>
      <c r="B61" s="30" t="s">
        <v>201</v>
      </c>
      <c r="C61" s="12" t="s">
        <v>202</v>
      </c>
      <c r="D61" s="20">
        <f t="shared" si="9"/>
        <v>71.45</v>
      </c>
      <c r="E61" s="12">
        <v>37.0</v>
      </c>
      <c r="F61" s="12">
        <v>33.0</v>
      </c>
      <c r="G61" s="12">
        <v>42.0</v>
      </c>
      <c r="H61" s="12"/>
      <c r="I61" s="12"/>
      <c r="J61" s="12">
        <v>12.0</v>
      </c>
      <c r="K61" s="12"/>
      <c r="L61" s="12"/>
      <c r="M61" s="12"/>
      <c r="N61" s="12"/>
      <c r="O61" s="12"/>
      <c r="P61" s="12"/>
      <c r="Q61" s="18"/>
      <c r="R61" s="18"/>
      <c r="S61" s="19" t="s">
        <v>204</v>
      </c>
      <c r="T61" s="11"/>
      <c r="U61" s="11"/>
      <c r="V61" s="11"/>
      <c r="W61" s="11"/>
      <c r="X61" s="11"/>
    </row>
    <row r="62" ht="16.5" customHeight="1">
      <c r="A62" s="21" t="s">
        <v>46</v>
      </c>
      <c r="B62" s="30" t="s">
        <v>187</v>
      </c>
      <c r="C62" s="12" t="s">
        <v>183</v>
      </c>
      <c r="D62" s="20">
        <f t="shared" si="9"/>
        <v>71.32</v>
      </c>
      <c r="E62" s="12">
        <v>24.0</v>
      </c>
      <c r="F62" s="12">
        <v>22.0</v>
      </c>
      <c r="G62" s="12">
        <v>29.0</v>
      </c>
      <c r="H62" s="12">
        <v>8.0</v>
      </c>
      <c r="I62" s="12"/>
      <c r="J62" s="12"/>
      <c r="K62" s="12"/>
      <c r="L62" s="12">
        <v>22.0</v>
      </c>
      <c r="M62" s="12"/>
      <c r="N62" s="12">
        <v>1.0</v>
      </c>
      <c r="O62" s="12">
        <v>2.0</v>
      </c>
      <c r="P62" s="12"/>
      <c r="Q62" s="18" t="s">
        <v>188</v>
      </c>
      <c r="R62" s="18"/>
      <c r="S62" s="19" t="s">
        <v>189</v>
      </c>
      <c r="T62" s="11"/>
      <c r="U62" s="11"/>
      <c r="V62" s="11"/>
      <c r="W62" s="11"/>
      <c r="X62" s="11"/>
    </row>
    <row r="63">
      <c r="A63" s="11"/>
      <c r="B63" s="30" t="s">
        <v>192</v>
      </c>
      <c r="C63" s="12" t="s">
        <v>193</v>
      </c>
      <c r="D63" s="20">
        <f t="shared" si="9"/>
        <v>69.85</v>
      </c>
      <c r="E63" s="12">
        <v>19.0</v>
      </c>
      <c r="F63" s="12">
        <v>26.0</v>
      </c>
      <c r="G63" s="12">
        <v>40.0</v>
      </c>
      <c r="H63" s="12"/>
      <c r="I63" s="12"/>
      <c r="J63" s="12">
        <v>14.0</v>
      </c>
      <c r="K63" s="12"/>
      <c r="L63" s="12">
        <v>17.0</v>
      </c>
      <c r="M63" s="12"/>
      <c r="N63" s="12"/>
      <c r="O63" s="12"/>
      <c r="P63" s="12"/>
      <c r="Q63" s="18"/>
      <c r="R63" s="18"/>
      <c r="S63" s="19" t="s">
        <v>194</v>
      </c>
      <c r="T63" s="11"/>
      <c r="U63" s="11"/>
      <c r="V63" s="11"/>
      <c r="W63" s="11"/>
      <c r="X63" s="11"/>
    </row>
    <row r="64">
      <c r="A64" s="11"/>
      <c r="B64" s="30" t="s">
        <v>211</v>
      </c>
      <c r="C64" s="12" t="s">
        <v>212</v>
      </c>
      <c r="D64" s="20">
        <f t="shared" si="9"/>
        <v>66.15</v>
      </c>
      <c r="E64" s="12">
        <v>27.0</v>
      </c>
      <c r="F64" s="12">
        <v>27.0</v>
      </c>
      <c r="G64" s="12">
        <v>54.0</v>
      </c>
      <c r="H64" s="12"/>
      <c r="I64" s="12"/>
      <c r="J64" s="12"/>
      <c r="K64" s="12"/>
      <c r="L64" s="12"/>
      <c r="M64" s="12"/>
      <c r="N64" s="12"/>
      <c r="O64" s="12"/>
      <c r="P64" s="12"/>
      <c r="Q64" s="18"/>
      <c r="R64" s="18"/>
      <c r="S64" s="19" t="s">
        <v>213</v>
      </c>
      <c r="T64" s="11"/>
      <c r="U64" s="11"/>
      <c r="V64" s="11"/>
      <c r="W64" s="11"/>
      <c r="X64" s="11"/>
    </row>
    <row r="65">
      <c r="A65" s="11"/>
      <c r="B65" s="30" t="s">
        <v>197</v>
      </c>
      <c r="C65" s="12" t="s">
        <v>198</v>
      </c>
      <c r="D65" s="20">
        <f t="shared" si="9"/>
        <v>63.02</v>
      </c>
      <c r="E65" s="12">
        <v>25.0</v>
      </c>
      <c r="F65" s="12">
        <v>30.0</v>
      </c>
      <c r="G65" s="12">
        <v>39.0</v>
      </c>
      <c r="H65" s="12">
        <v>23.0</v>
      </c>
      <c r="I65" s="12"/>
      <c r="J65" s="12"/>
      <c r="K65" s="12"/>
      <c r="L65" s="12">
        <v>18.0</v>
      </c>
      <c r="M65" s="12"/>
      <c r="N65" s="12"/>
      <c r="O65" s="12"/>
      <c r="P65" s="12"/>
      <c r="Q65" s="18"/>
      <c r="R65" s="18"/>
      <c r="S65" s="19" t="s">
        <v>200</v>
      </c>
      <c r="T65" s="11"/>
      <c r="U65" s="11"/>
      <c r="V65" s="11"/>
      <c r="W65" s="11"/>
      <c r="X65" s="11"/>
    </row>
    <row r="66">
      <c r="A66" s="2" t="s">
        <v>214</v>
      </c>
      <c r="B66" s="11"/>
      <c r="C66" s="11"/>
      <c r="D66" s="20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3"/>
      <c r="R66" s="13"/>
      <c r="S66" s="22"/>
      <c r="T66" s="11"/>
      <c r="U66" s="11"/>
      <c r="V66" s="11"/>
      <c r="W66" s="11"/>
      <c r="X66" s="11"/>
    </row>
    <row r="67">
      <c r="A67" s="11"/>
      <c r="B67" s="12" t="s">
        <v>751</v>
      </c>
      <c r="C67" s="12" t="s">
        <v>96</v>
      </c>
      <c r="D67" s="20">
        <f t="shared" ref="D67:D73" si="10">ROUND((E67*0.05)+(F67*0.4)+(G67)+(H67*0.39)+(I67*0.78)+(J67*1.2)+(K67*1)+(L67*0.1)+(M67*16)+(N67*9)+(O67*9)+(P67*9), 2)</f>
        <v>45</v>
      </c>
      <c r="E67" s="12"/>
      <c r="F67" s="12"/>
      <c r="G67" s="12">
        <v>45.0</v>
      </c>
      <c r="H67" s="12"/>
      <c r="I67" s="12"/>
      <c r="J67" s="12"/>
      <c r="K67" s="12"/>
      <c r="L67" s="12"/>
      <c r="M67" s="12"/>
      <c r="N67" s="12"/>
      <c r="O67" s="12"/>
      <c r="P67" s="12"/>
      <c r="Q67" s="18"/>
      <c r="R67" s="23"/>
      <c r="S67" s="19" t="s">
        <v>754</v>
      </c>
      <c r="T67" s="12"/>
      <c r="U67" s="11"/>
      <c r="V67" s="11"/>
      <c r="W67" s="11"/>
      <c r="X67" s="11"/>
      <c r="Y67" s="11"/>
    </row>
    <row r="68">
      <c r="A68" s="11"/>
      <c r="B68" s="12" t="s">
        <v>215</v>
      </c>
      <c r="C68" s="12" t="s">
        <v>216</v>
      </c>
      <c r="D68" s="20">
        <f t="shared" si="10"/>
        <v>44.5</v>
      </c>
      <c r="E68" s="12">
        <v>18.0</v>
      </c>
      <c r="F68" s="12">
        <v>18.0</v>
      </c>
      <c r="G68" s="12">
        <v>22.0</v>
      </c>
      <c r="H68" s="12"/>
      <c r="I68" s="12"/>
      <c r="J68" s="12">
        <v>12.0</v>
      </c>
      <c r="K68" s="12"/>
      <c r="L68" s="12"/>
      <c r="M68" s="12"/>
      <c r="N68" s="12"/>
      <c r="O68" s="12"/>
      <c r="P68" s="12"/>
      <c r="Q68" s="18"/>
      <c r="R68" s="23"/>
      <c r="S68" s="19" t="s">
        <v>217</v>
      </c>
      <c r="T68" s="12"/>
      <c r="U68" s="11"/>
      <c r="V68" s="11"/>
      <c r="W68" s="11"/>
      <c r="X68" s="11"/>
      <c r="Y68" s="11"/>
    </row>
    <row r="69">
      <c r="B69" s="12" t="s">
        <v>227</v>
      </c>
      <c r="C69" s="12" t="s">
        <v>28</v>
      </c>
      <c r="D69" s="20">
        <f t="shared" si="10"/>
        <v>43.8</v>
      </c>
      <c r="E69" s="12"/>
      <c r="F69" s="12">
        <v>12.0</v>
      </c>
      <c r="G69" s="12">
        <v>30.0</v>
      </c>
      <c r="H69" s="12"/>
      <c r="I69" s="12"/>
      <c r="J69" s="12"/>
      <c r="K69" s="12"/>
      <c r="L69" s="12"/>
      <c r="M69" s="12"/>
      <c r="N69" s="12"/>
      <c r="O69" s="12">
        <v>1.0</v>
      </c>
      <c r="P69" s="12"/>
      <c r="Q69" s="18" t="s">
        <v>89</v>
      </c>
      <c r="R69" s="23"/>
      <c r="S69" s="19" t="s">
        <v>228</v>
      </c>
      <c r="T69" s="12"/>
      <c r="U69" s="11"/>
      <c r="V69" s="11"/>
      <c r="W69" s="11"/>
      <c r="X69" s="11"/>
      <c r="Y69" s="11"/>
    </row>
    <row r="70">
      <c r="A70" s="11"/>
      <c r="B70" s="12" t="s">
        <v>219</v>
      </c>
      <c r="C70" s="12" t="s">
        <v>220</v>
      </c>
      <c r="D70" s="20">
        <f t="shared" si="10"/>
        <v>41.58</v>
      </c>
      <c r="E70" s="12">
        <v>22.0</v>
      </c>
      <c r="F70" s="12">
        <v>17.0</v>
      </c>
      <c r="G70" s="12">
        <v>20.0</v>
      </c>
      <c r="H70" s="12">
        <v>12.0</v>
      </c>
      <c r="I70" s="12"/>
      <c r="J70" s="12"/>
      <c r="K70" s="12"/>
      <c r="L70" s="12"/>
      <c r="M70" s="12"/>
      <c r="N70" s="12"/>
      <c r="O70" s="12">
        <v>1.0</v>
      </c>
      <c r="P70" s="12"/>
      <c r="Q70" s="18" t="s">
        <v>221</v>
      </c>
      <c r="R70" s="28" t="s">
        <v>222</v>
      </c>
      <c r="S70" s="19" t="s">
        <v>223</v>
      </c>
      <c r="T70" s="12"/>
      <c r="U70" s="11"/>
      <c r="V70" s="11"/>
      <c r="W70" s="11"/>
      <c r="X70" s="11"/>
      <c r="Y70" s="11"/>
    </row>
    <row r="71">
      <c r="A71" s="11"/>
      <c r="B71" s="12" t="s">
        <v>224</v>
      </c>
      <c r="C71" s="12" t="s">
        <v>225</v>
      </c>
      <c r="D71" s="20">
        <f t="shared" si="10"/>
        <v>39.05</v>
      </c>
      <c r="E71" s="12">
        <v>25.0</v>
      </c>
      <c r="F71" s="12">
        <v>22.0</v>
      </c>
      <c r="G71" s="12">
        <v>29.0</v>
      </c>
      <c r="H71" s="12"/>
      <c r="I71" s="12"/>
      <c r="J71" s="12"/>
      <c r="K71" s="12"/>
      <c r="L71" s="12"/>
      <c r="M71" s="12"/>
      <c r="N71" s="12"/>
      <c r="O71" s="12"/>
      <c r="P71" s="12"/>
      <c r="Q71" s="18"/>
      <c r="R71" s="23"/>
      <c r="S71" s="19" t="s">
        <v>226</v>
      </c>
      <c r="T71" s="12"/>
      <c r="U71" s="11"/>
      <c r="V71" s="11"/>
      <c r="W71" s="11"/>
      <c r="X71" s="11"/>
      <c r="Y71" s="11"/>
    </row>
    <row r="72">
      <c r="A72" s="11"/>
      <c r="B72" s="12" t="s">
        <v>765</v>
      </c>
      <c r="C72" s="12" t="s">
        <v>766</v>
      </c>
      <c r="D72" s="20">
        <f t="shared" si="10"/>
        <v>36.75</v>
      </c>
      <c r="E72" s="12">
        <v>15.0</v>
      </c>
      <c r="F72" s="12">
        <v>15.0</v>
      </c>
      <c r="G72" s="12">
        <v>21.0</v>
      </c>
      <c r="H72" s="12"/>
      <c r="I72" s="12"/>
      <c r="J72" s="12"/>
      <c r="K72" s="12"/>
      <c r="L72" s="12"/>
      <c r="M72" s="12"/>
      <c r="N72" s="12">
        <v>1.0</v>
      </c>
      <c r="O72" s="12"/>
      <c r="P72" s="12"/>
      <c r="Q72" s="18" t="s">
        <v>768</v>
      </c>
      <c r="R72" s="23"/>
      <c r="S72" s="19" t="s">
        <v>769</v>
      </c>
      <c r="T72" s="12"/>
      <c r="U72" s="11"/>
      <c r="V72" s="11"/>
      <c r="W72" s="11"/>
      <c r="X72" s="11"/>
      <c r="Y72" s="11"/>
    </row>
    <row r="73">
      <c r="A73" s="11"/>
      <c r="B73" s="12" t="s">
        <v>229</v>
      </c>
      <c r="C73" s="12" t="s">
        <v>230</v>
      </c>
      <c r="D73" s="20">
        <f t="shared" si="10"/>
        <v>36.7</v>
      </c>
      <c r="E73" s="12">
        <v>14.0</v>
      </c>
      <c r="F73" s="12">
        <v>15.0</v>
      </c>
      <c r="G73" s="12">
        <v>30.0</v>
      </c>
      <c r="H73" s="12"/>
      <c r="I73" s="12"/>
      <c r="J73" s="12"/>
      <c r="K73" s="12"/>
      <c r="L73" s="12"/>
      <c r="M73" s="12"/>
      <c r="N73" s="12"/>
      <c r="O73" s="12"/>
      <c r="P73" s="12"/>
      <c r="Q73" s="18"/>
      <c r="R73" s="23"/>
      <c r="S73" s="31" t="s">
        <v>231</v>
      </c>
      <c r="T73" s="12"/>
      <c r="U73" s="11"/>
      <c r="V73" s="11"/>
      <c r="W73" s="11"/>
      <c r="X73" s="11"/>
      <c r="Y73" s="11"/>
    </row>
    <row r="74">
      <c r="A74" s="2" t="s">
        <v>232</v>
      </c>
      <c r="B74" s="11"/>
      <c r="C74" s="11"/>
      <c r="D74" s="20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3"/>
      <c r="R74" s="13"/>
      <c r="S74" s="22"/>
      <c r="T74" s="11"/>
      <c r="U74" s="11"/>
      <c r="V74" s="11"/>
      <c r="W74" s="11"/>
      <c r="X74" s="11"/>
    </row>
    <row r="75">
      <c r="A75" s="11"/>
      <c r="B75" s="12" t="s">
        <v>236</v>
      </c>
      <c r="C75" s="12" t="s">
        <v>237</v>
      </c>
      <c r="D75" s="20">
        <f t="shared" ref="D75:D77" si="11">ROUND((E75*0.05)+(F75*0.4)+(G75)+(H75*0.39)+(I75*0.78)+(J75*1.2)+(K75*1)+(L75*0.1)+(M75*16)+(N75*9)+(O75*9)+(P75*9), 2)</f>
        <v>61.4</v>
      </c>
      <c r="E75" s="12">
        <v>24.0</v>
      </c>
      <c r="F75" s="12">
        <v>24.0</v>
      </c>
      <c r="G75" s="12">
        <v>29.0</v>
      </c>
      <c r="H75" s="12"/>
      <c r="I75" s="12"/>
      <c r="J75" s="12">
        <v>18.0</v>
      </c>
      <c r="K75" s="12"/>
      <c r="L75" s="12"/>
      <c r="M75" s="12"/>
      <c r="N75" s="12"/>
      <c r="O75" s="12"/>
      <c r="P75" s="12"/>
      <c r="Q75" s="18"/>
      <c r="R75" s="18"/>
      <c r="S75" s="19" t="s">
        <v>238</v>
      </c>
      <c r="T75" s="11"/>
      <c r="U75" s="11"/>
      <c r="V75" s="11"/>
      <c r="W75" s="11"/>
      <c r="X75" s="11"/>
    </row>
    <row r="76">
      <c r="A76" s="21" t="s">
        <v>46</v>
      </c>
      <c r="B76" s="12" t="s">
        <v>239</v>
      </c>
      <c r="C76" s="12" t="s">
        <v>240</v>
      </c>
      <c r="D76" s="20">
        <f t="shared" si="11"/>
        <v>60.05</v>
      </c>
      <c r="E76" s="12">
        <v>33.0</v>
      </c>
      <c r="F76" s="12">
        <v>21.0</v>
      </c>
      <c r="G76" s="12">
        <v>26.0</v>
      </c>
      <c r="H76" s="12"/>
      <c r="I76" s="12"/>
      <c r="J76" s="12">
        <v>20.0</v>
      </c>
      <c r="K76" s="12"/>
      <c r="L76" s="12"/>
      <c r="M76" s="12"/>
      <c r="N76" s="12"/>
      <c r="O76" s="12"/>
      <c r="P76" s="12"/>
      <c r="Q76" s="18"/>
      <c r="R76" s="18"/>
      <c r="S76" s="19" t="s">
        <v>241</v>
      </c>
      <c r="T76" s="11"/>
      <c r="U76" s="11"/>
      <c r="V76" s="11"/>
      <c r="W76" s="11"/>
      <c r="X76" s="11"/>
    </row>
    <row r="77">
      <c r="B77" s="12" t="s">
        <v>242</v>
      </c>
      <c r="C77" s="12" t="s">
        <v>243</v>
      </c>
      <c r="D77" s="20">
        <f t="shared" si="11"/>
        <v>54.1</v>
      </c>
      <c r="E77" s="12">
        <v>10.0</v>
      </c>
      <c r="F77" s="12">
        <v>20.0</v>
      </c>
      <c r="G77" s="12">
        <v>27.0</v>
      </c>
      <c r="H77" s="12"/>
      <c r="I77" s="12"/>
      <c r="J77" s="12"/>
      <c r="K77" s="12"/>
      <c r="L77" s="12">
        <v>6.0</v>
      </c>
      <c r="M77" s="12"/>
      <c r="N77" s="12"/>
      <c r="O77" s="12"/>
      <c r="P77" s="12">
        <v>2.0</v>
      </c>
      <c r="Q77" s="18" t="s">
        <v>75</v>
      </c>
      <c r="R77" s="18" t="s">
        <v>142</v>
      </c>
      <c r="S77" s="19" t="s">
        <v>244</v>
      </c>
      <c r="T77" s="11"/>
      <c r="U77" s="11"/>
      <c r="V77" s="11"/>
      <c r="W77" s="11"/>
      <c r="X77" s="11"/>
    </row>
    <row r="78">
      <c r="A78" s="20" t="s">
        <v>46</v>
      </c>
      <c r="B78" s="12" t="s">
        <v>249</v>
      </c>
      <c r="C78" s="12" t="s">
        <v>216</v>
      </c>
      <c r="D78" s="17" t="s">
        <v>851</v>
      </c>
      <c r="E78" s="12">
        <v>25.0</v>
      </c>
      <c r="F78" s="12">
        <v>17.0</v>
      </c>
      <c r="G78" s="12">
        <v>20.0</v>
      </c>
      <c r="H78" s="12">
        <v>16.0</v>
      </c>
      <c r="I78" s="12"/>
      <c r="J78" s="12"/>
      <c r="K78" s="12"/>
      <c r="L78" s="12"/>
      <c r="M78" s="12"/>
      <c r="N78" s="12">
        <v>1.0</v>
      </c>
      <c r="O78" s="12">
        <v>1.0</v>
      </c>
      <c r="P78" s="12"/>
      <c r="Q78" s="18" t="s">
        <v>121</v>
      </c>
      <c r="R78" s="18" t="s">
        <v>67</v>
      </c>
      <c r="S78" s="19" t="s">
        <v>251</v>
      </c>
      <c r="T78" s="12"/>
      <c r="U78" s="11"/>
      <c r="V78" s="11"/>
      <c r="W78" s="11"/>
      <c r="X78" s="11"/>
      <c r="Y78" s="11"/>
    </row>
    <row r="79">
      <c r="B79" s="12" t="s">
        <v>791</v>
      </c>
      <c r="C79" s="12" t="s">
        <v>792</v>
      </c>
      <c r="D79" s="20">
        <f t="shared" ref="D79:D84" si="12">ROUND((E79*0.05)+(F79*0.4)+(G79)+(H79*0.39)+(I79*0.78)+(J79*1.2)+(K79*1)+(L79*0.1)+(M79*16)+(N79*9)+(O79*9)+(P79*9), 2)</f>
        <v>50.25</v>
      </c>
      <c r="E79" s="12">
        <v>25.0</v>
      </c>
      <c r="F79" s="12">
        <v>25.0</v>
      </c>
      <c r="G79" s="12">
        <v>39.0</v>
      </c>
      <c r="H79" s="12"/>
      <c r="I79" s="12"/>
      <c r="J79" s="12"/>
      <c r="K79" s="12"/>
      <c r="L79" s="12"/>
      <c r="M79" s="12"/>
      <c r="N79" s="12"/>
      <c r="O79" s="12"/>
      <c r="P79" s="12"/>
      <c r="Q79" s="18"/>
      <c r="R79" s="18"/>
      <c r="S79" s="19" t="s">
        <v>794</v>
      </c>
      <c r="T79" s="11"/>
      <c r="U79" s="11"/>
      <c r="V79" s="11"/>
      <c r="W79" s="11"/>
      <c r="X79" s="11"/>
    </row>
    <row r="80">
      <c r="A80" s="20" t="s">
        <v>46</v>
      </c>
      <c r="B80" s="12" t="s">
        <v>245</v>
      </c>
      <c r="C80" s="12" t="s">
        <v>246</v>
      </c>
      <c r="D80" s="20">
        <f t="shared" si="12"/>
        <v>46.31</v>
      </c>
      <c r="E80" s="12">
        <v>21.0</v>
      </c>
      <c r="F80" s="12">
        <v>24.0</v>
      </c>
      <c r="G80" s="12">
        <v>29.0</v>
      </c>
      <c r="H80" s="12">
        <v>14.0</v>
      </c>
      <c r="I80" s="12"/>
      <c r="J80" s="12"/>
      <c r="K80" s="12"/>
      <c r="L80" s="12">
        <v>12.0</v>
      </c>
      <c r="M80" s="12"/>
      <c r="N80" s="12"/>
      <c r="O80" s="12"/>
      <c r="P80" s="12"/>
      <c r="Q80" s="18"/>
      <c r="R80" s="18"/>
      <c r="S80" s="19" t="s">
        <v>248</v>
      </c>
      <c r="T80" s="11"/>
      <c r="U80" s="11"/>
      <c r="V80" s="11"/>
      <c r="W80" s="11"/>
      <c r="X80" s="11"/>
    </row>
    <row r="81">
      <c r="A81" s="11"/>
      <c r="B81" s="12" t="s">
        <v>255</v>
      </c>
      <c r="C81" s="12" t="s">
        <v>256</v>
      </c>
      <c r="D81" s="20">
        <f t="shared" si="12"/>
        <v>45.75</v>
      </c>
      <c r="E81" s="12">
        <v>27.0</v>
      </c>
      <c r="F81" s="12">
        <v>26.0</v>
      </c>
      <c r="G81" s="12">
        <v>34.0</v>
      </c>
      <c r="H81" s="12"/>
      <c r="I81" s="12"/>
      <c r="J81" s="12"/>
      <c r="K81" s="12"/>
      <c r="L81" s="12"/>
      <c r="M81" s="12"/>
      <c r="N81" s="12"/>
      <c r="O81" s="12"/>
      <c r="P81" s="12"/>
      <c r="Q81" s="18"/>
      <c r="R81" s="18"/>
      <c r="S81" s="19" t="s">
        <v>257</v>
      </c>
      <c r="T81" s="11"/>
      <c r="U81" s="11"/>
      <c r="V81" s="11"/>
      <c r="W81" s="11"/>
      <c r="X81" s="11"/>
    </row>
    <row r="82">
      <c r="B82" s="12" t="s">
        <v>795</v>
      </c>
      <c r="C82" s="12" t="s">
        <v>796</v>
      </c>
      <c r="D82" s="20">
        <f t="shared" si="12"/>
        <v>44.2</v>
      </c>
      <c r="E82" s="12">
        <v>18.0</v>
      </c>
      <c r="F82" s="12">
        <v>11.0</v>
      </c>
      <c r="G82" s="12">
        <v>35.0</v>
      </c>
      <c r="H82" s="12">
        <v>10.0</v>
      </c>
      <c r="I82" s="12"/>
      <c r="J82" s="12"/>
      <c r="K82" s="12"/>
      <c r="L82" s="12"/>
      <c r="M82" s="12"/>
      <c r="N82" s="12"/>
      <c r="O82" s="12"/>
      <c r="P82" s="12"/>
      <c r="Q82" s="18"/>
      <c r="R82" s="18"/>
      <c r="S82" s="19" t="s">
        <v>798</v>
      </c>
      <c r="T82" s="11"/>
      <c r="U82" s="11"/>
      <c r="V82" s="11"/>
      <c r="W82" s="11"/>
      <c r="X82" s="11"/>
    </row>
    <row r="83">
      <c r="A83" s="20" t="s">
        <v>43</v>
      </c>
      <c r="B83" s="12" t="s">
        <v>874</v>
      </c>
      <c r="C83" s="12" t="s">
        <v>45</v>
      </c>
      <c r="D83" s="20">
        <f t="shared" si="12"/>
        <v>43.95</v>
      </c>
      <c r="E83" s="12">
        <v>39.0</v>
      </c>
      <c r="F83" s="12">
        <v>25.0</v>
      </c>
      <c r="G83" s="12">
        <v>32.0</v>
      </c>
      <c r="H83" s="12"/>
      <c r="I83" s="12"/>
      <c r="J83" s="12"/>
      <c r="K83" s="12"/>
      <c r="L83" s="12"/>
      <c r="M83" s="12"/>
      <c r="N83" s="12"/>
      <c r="O83" s="12"/>
      <c r="P83" s="12"/>
      <c r="Q83" s="18"/>
      <c r="R83" s="18" t="s">
        <v>122</v>
      </c>
      <c r="S83" s="19" t="s">
        <v>877</v>
      </c>
      <c r="T83" s="11"/>
      <c r="U83" s="11"/>
      <c r="V83" s="11"/>
      <c r="W83" s="11"/>
      <c r="X83" s="11"/>
    </row>
    <row r="84">
      <c r="B84" s="12" t="s">
        <v>252</v>
      </c>
      <c r="C84" s="12" t="s">
        <v>253</v>
      </c>
      <c r="D84" s="20">
        <f t="shared" si="12"/>
        <v>43.43</v>
      </c>
      <c r="E84" s="12">
        <v>13.0</v>
      </c>
      <c r="F84" s="12">
        <v>18.0</v>
      </c>
      <c r="G84" s="12">
        <v>26.0</v>
      </c>
      <c r="H84" s="12">
        <v>22.0</v>
      </c>
      <c r="I84" s="12"/>
      <c r="J84" s="12"/>
      <c r="K84" s="12"/>
      <c r="L84" s="12">
        <v>10.0</v>
      </c>
      <c r="M84" s="12"/>
      <c r="N84" s="12"/>
      <c r="O84" s="12"/>
      <c r="P84" s="12"/>
      <c r="Q84" s="18"/>
      <c r="R84" s="18"/>
      <c r="S84" s="19" t="s">
        <v>254</v>
      </c>
      <c r="T84" s="11"/>
      <c r="U84" s="11"/>
      <c r="V84" s="11"/>
      <c r="W84" s="11"/>
      <c r="X84" s="11"/>
    </row>
    <row r="85">
      <c r="A85" s="2" t="s">
        <v>261</v>
      </c>
      <c r="B85" s="11"/>
      <c r="C85" s="11"/>
      <c r="D85" s="20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3"/>
      <c r="R85" s="13"/>
      <c r="S85" s="32"/>
      <c r="T85" s="11"/>
      <c r="U85" s="11"/>
      <c r="V85" s="11"/>
      <c r="W85" s="11"/>
      <c r="X85" s="11"/>
    </row>
    <row r="86">
      <c r="A86" s="11"/>
      <c r="B86" s="12" t="s">
        <v>268</v>
      </c>
      <c r="C86" s="12" t="s">
        <v>28</v>
      </c>
      <c r="D86" s="20">
        <f t="shared" ref="D86:D95" si="13">ROUND((E86*0.05)+(F86*0.4)+(G86)+(H86*0.39)+(I86*0.78)+(J86*1.2)+(K86*1)+(L86*0.1)+(M86*16)+(N86*9)+(O86*9)+(P86*9), 2)</f>
        <v>70.9</v>
      </c>
      <c r="E86" s="12">
        <v>18.0</v>
      </c>
      <c r="F86" s="12">
        <v>13.0</v>
      </c>
      <c r="G86" s="12">
        <v>39.0</v>
      </c>
      <c r="H86" s="12">
        <v>20.0</v>
      </c>
      <c r="I86" s="12"/>
      <c r="J86" s="12"/>
      <c r="K86" s="12"/>
      <c r="L86" s="12"/>
      <c r="M86" s="12"/>
      <c r="N86" s="12">
        <v>1.0</v>
      </c>
      <c r="O86" s="12">
        <v>1.0</v>
      </c>
      <c r="P86" s="12"/>
      <c r="Q86" s="18" t="s">
        <v>171</v>
      </c>
      <c r="R86" s="18"/>
      <c r="S86" s="19" t="s">
        <v>269</v>
      </c>
      <c r="T86" s="11"/>
      <c r="U86" s="11"/>
      <c r="V86" s="11"/>
      <c r="W86" s="11"/>
      <c r="X86" s="11"/>
    </row>
    <row r="87">
      <c r="A87" s="11"/>
      <c r="B87" s="12" t="s">
        <v>265</v>
      </c>
      <c r="C87" s="12" t="s">
        <v>266</v>
      </c>
      <c r="D87" s="20">
        <f t="shared" si="13"/>
        <v>66.75</v>
      </c>
      <c r="E87" s="12">
        <v>31.0</v>
      </c>
      <c r="F87" s="12">
        <v>27.0</v>
      </c>
      <c r="G87" s="12">
        <v>34.0</v>
      </c>
      <c r="H87" s="12"/>
      <c r="I87" s="12"/>
      <c r="J87" s="12">
        <v>17.0</v>
      </c>
      <c r="K87" s="12"/>
      <c r="L87" s="12"/>
      <c r="M87" s="12"/>
      <c r="N87" s="12"/>
      <c r="O87" s="12"/>
      <c r="P87" s="12"/>
      <c r="Q87" s="18"/>
      <c r="R87" s="18"/>
      <c r="S87" s="19" t="s">
        <v>267</v>
      </c>
      <c r="T87" s="11"/>
      <c r="U87" s="11"/>
      <c r="V87" s="11"/>
      <c r="W87" s="11"/>
      <c r="X87" s="11"/>
    </row>
    <row r="88">
      <c r="A88" s="11"/>
      <c r="B88" s="12" t="s">
        <v>820</v>
      </c>
      <c r="C88" s="12" t="s">
        <v>342</v>
      </c>
      <c r="D88" s="20">
        <f t="shared" si="13"/>
        <v>61.76</v>
      </c>
      <c r="E88" s="12">
        <v>21.0</v>
      </c>
      <c r="F88" s="12">
        <v>23.0</v>
      </c>
      <c r="G88" s="12">
        <v>30.0</v>
      </c>
      <c r="H88" s="12">
        <v>9.0</v>
      </c>
      <c r="I88" s="12"/>
      <c r="J88" s="12"/>
      <c r="K88" s="12"/>
      <c r="L88" s="12"/>
      <c r="M88" s="12"/>
      <c r="N88" s="12"/>
      <c r="O88" s="12">
        <v>2.0</v>
      </c>
      <c r="P88" s="12"/>
      <c r="Q88" s="18" t="s">
        <v>821</v>
      </c>
      <c r="R88" s="18"/>
      <c r="S88" s="19" t="s">
        <v>822</v>
      </c>
      <c r="T88" s="11"/>
      <c r="U88" s="11"/>
      <c r="V88" s="11"/>
      <c r="W88" s="11"/>
      <c r="X88" s="11"/>
    </row>
    <row r="89">
      <c r="A89" s="11"/>
      <c r="B89" s="12" t="s">
        <v>277</v>
      </c>
      <c r="C89" s="12" t="s">
        <v>202</v>
      </c>
      <c r="D89" s="20">
        <f t="shared" si="13"/>
        <v>55.35</v>
      </c>
      <c r="E89" s="12">
        <v>31.0</v>
      </c>
      <c r="F89" s="12">
        <v>21.0</v>
      </c>
      <c r="G89" s="12">
        <v>25.0</v>
      </c>
      <c r="H89" s="12"/>
      <c r="I89" s="12"/>
      <c r="J89" s="12">
        <v>17.0</v>
      </c>
      <c r="K89" s="12"/>
      <c r="L89" s="12"/>
      <c r="M89" s="12"/>
      <c r="N89" s="12"/>
      <c r="O89" s="12"/>
      <c r="P89" s="12"/>
      <c r="Q89" s="18"/>
      <c r="R89" s="18"/>
      <c r="S89" s="19" t="s">
        <v>278</v>
      </c>
      <c r="T89" s="11"/>
      <c r="U89" s="11"/>
      <c r="V89" s="11"/>
      <c r="W89" s="11"/>
      <c r="X89" s="11"/>
    </row>
    <row r="90">
      <c r="A90" s="11"/>
      <c r="B90" s="12" t="s">
        <v>274</v>
      </c>
      <c r="C90" s="12" t="s">
        <v>275</v>
      </c>
      <c r="D90" s="20">
        <f t="shared" si="13"/>
        <v>52.19</v>
      </c>
      <c r="E90" s="12"/>
      <c r="F90" s="12">
        <v>25.0</v>
      </c>
      <c r="G90" s="12">
        <v>34.0</v>
      </c>
      <c r="H90" s="12">
        <v>21.0</v>
      </c>
      <c r="I90" s="12"/>
      <c r="J90" s="12"/>
      <c r="K90" s="12"/>
      <c r="L90" s="12"/>
      <c r="M90" s="12"/>
      <c r="N90" s="12"/>
      <c r="O90" s="12"/>
      <c r="P90" s="12"/>
      <c r="Q90" s="18"/>
      <c r="R90" s="18"/>
      <c r="S90" s="19" t="s">
        <v>276</v>
      </c>
      <c r="T90" s="11"/>
      <c r="U90" s="11"/>
      <c r="V90" s="11"/>
      <c r="W90" s="11"/>
      <c r="X90" s="11"/>
    </row>
    <row r="91">
      <c r="A91" s="11"/>
      <c r="B91" s="12" t="s">
        <v>825</v>
      </c>
      <c r="C91" s="12" t="s">
        <v>28</v>
      </c>
      <c r="D91" s="20">
        <f t="shared" si="13"/>
        <v>51.4</v>
      </c>
      <c r="E91" s="12">
        <v>28.0</v>
      </c>
      <c r="F91" s="12"/>
      <c r="G91" s="12">
        <v>32.0</v>
      </c>
      <c r="H91" s="12"/>
      <c r="I91" s="12"/>
      <c r="J91" s="12"/>
      <c r="K91" s="12"/>
      <c r="L91" s="12"/>
      <c r="M91" s="12"/>
      <c r="N91" s="12"/>
      <c r="O91" s="12">
        <v>1.0</v>
      </c>
      <c r="P91" s="12">
        <v>1.0</v>
      </c>
      <c r="Q91" s="18" t="s">
        <v>331</v>
      </c>
      <c r="R91" s="18" t="s">
        <v>826</v>
      </c>
      <c r="S91" s="19" t="s">
        <v>827</v>
      </c>
      <c r="T91" s="11"/>
      <c r="U91" s="11"/>
      <c r="V91" s="11"/>
      <c r="W91" s="11"/>
      <c r="X91" s="11"/>
    </row>
    <row r="92">
      <c r="A92" s="11"/>
      <c r="B92" s="12" t="s">
        <v>833</v>
      </c>
      <c r="C92" s="12" t="s">
        <v>834</v>
      </c>
      <c r="D92" s="20">
        <f t="shared" si="13"/>
        <v>50.19</v>
      </c>
      <c r="E92" s="12">
        <v>10.0</v>
      </c>
      <c r="F92" s="12">
        <v>14.0</v>
      </c>
      <c r="G92" s="12">
        <v>21.0</v>
      </c>
      <c r="H92" s="12">
        <v>11.0</v>
      </c>
      <c r="I92" s="12"/>
      <c r="J92" s="12"/>
      <c r="K92" s="12"/>
      <c r="L92" s="12">
        <v>8.0</v>
      </c>
      <c r="M92" s="12"/>
      <c r="N92" s="12"/>
      <c r="O92" s="12">
        <v>1.0</v>
      </c>
      <c r="P92" s="12">
        <v>1.0</v>
      </c>
      <c r="Q92" s="18" t="s">
        <v>131</v>
      </c>
      <c r="R92" s="18"/>
      <c r="S92" s="19" t="s">
        <v>835</v>
      </c>
      <c r="T92" s="11"/>
      <c r="U92" s="11"/>
      <c r="V92" s="11"/>
      <c r="W92" s="11"/>
      <c r="X92" s="11"/>
    </row>
    <row r="93">
      <c r="A93" s="11"/>
      <c r="B93" s="12" t="s">
        <v>270</v>
      </c>
      <c r="C93" s="12" t="s">
        <v>271</v>
      </c>
      <c r="D93" s="20">
        <f t="shared" si="13"/>
        <v>48.58</v>
      </c>
      <c r="E93" s="12">
        <v>18.0</v>
      </c>
      <c r="F93" s="12">
        <v>23.0</v>
      </c>
      <c r="G93" s="12">
        <v>28.0</v>
      </c>
      <c r="H93" s="12">
        <v>22.0</v>
      </c>
      <c r="I93" s="12"/>
      <c r="J93" s="12"/>
      <c r="K93" s="12"/>
      <c r="L93" s="12">
        <v>19.0</v>
      </c>
      <c r="M93" s="12"/>
      <c r="N93" s="12"/>
      <c r="O93" s="12"/>
      <c r="P93" s="12"/>
      <c r="Q93" s="18"/>
      <c r="R93" s="18"/>
      <c r="S93" s="19" t="s">
        <v>272</v>
      </c>
      <c r="T93" s="11"/>
      <c r="U93" s="11"/>
      <c r="V93" s="11"/>
      <c r="W93" s="11"/>
      <c r="X93" s="11"/>
    </row>
    <row r="94">
      <c r="A94" s="11"/>
      <c r="B94" s="12" t="s">
        <v>280</v>
      </c>
      <c r="C94" s="12" t="s">
        <v>281</v>
      </c>
      <c r="D94" s="20">
        <f t="shared" si="13"/>
        <v>48.21</v>
      </c>
      <c r="E94" s="12">
        <v>33.0</v>
      </c>
      <c r="F94" s="12">
        <v>23.0</v>
      </c>
      <c r="G94" s="12">
        <v>28.0</v>
      </c>
      <c r="H94" s="12">
        <v>24.0</v>
      </c>
      <c r="I94" s="12"/>
      <c r="J94" s="12"/>
      <c r="K94" s="12"/>
      <c r="L94" s="12"/>
      <c r="M94" s="12"/>
      <c r="N94" s="12"/>
      <c r="O94" s="12"/>
      <c r="P94" s="12"/>
      <c r="Q94" s="18"/>
      <c r="R94" s="18" t="s">
        <v>195</v>
      </c>
      <c r="S94" s="19" t="s">
        <v>282</v>
      </c>
      <c r="T94" s="11"/>
      <c r="U94" s="11"/>
      <c r="V94" s="11"/>
      <c r="W94" s="11"/>
      <c r="X94" s="11"/>
    </row>
    <row r="95">
      <c r="A95" s="11"/>
      <c r="B95" s="12" t="s">
        <v>838</v>
      </c>
      <c r="C95" s="12" t="s">
        <v>839</v>
      </c>
      <c r="D95" s="20">
        <f t="shared" si="13"/>
        <v>45.1</v>
      </c>
      <c r="E95" s="12">
        <v>10.0</v>
      </c>
      <c r="F95" s="12">
        <v>7.0</v>
      </c>
      <c r="G95" s="12">
        <v>40.0</v>
      </c>
      <c r="H95" s="12"/>
      <c r="I95" s="12"/>
      <c r="J95" s="12"/>
      <c r="K95" s="12"/>
      <c r="L95" s="12">
        <v>18.0</v>
      </c>
      <c r="M95" s="12"/>
      <c r="N95" s="12"/>
      <c r="O95" s="12"/>
      <c r="P95" s="12"/>
      <c r="Q95" s="18"/>
      <c r="R95" s="18"/>
      <c r="S95" s="19" t="s">
        <v>841</v>
      </c>
      <c r="T95" s="11"/>
      <c r="U95" s="11"/>
      <c r="V95" s="11"/>
      <c r="W95" s="11"/>
      <c r="X95" s="11"/>
    </row>
    <row r="96">
      <c r="A96" s="2" t="s">
        <v>283</v>
      </c>
      <c r="B96" s="11"/>
      <c r="C96" s="11"/>
      <c r="D96" s="20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3"/>
      <c r="R96" s="13"/>
      <c r="S96" s="22"/>
      <c r="T96" s="11"/>
      <c r="U96" s="11"/>
      <c r="V96" s="11"/>
      <c r="W96" s="11"/>
      <c r="X96" s="11"/>
    </row>
    <row r="97">
      <c r="A97" s="11"/>
      <c r="B97" s="12" t="s">
        <v>284</v>
      </c>
      <c r="C97" s="12" t="s">
        <v>28</v>
      </c>
      <c r="D97" s="17" t="s">
        <v>951</v>
      </c>
      <c r="E97" s="12">
        <v>12.0</v>
      </c>
      <c r="F97" s="12">
        <v>8.0</v>
      </c>
      <c r="G97" s="12">
        <v>46.0</v>
      </c>
      <c r="H97" s="12">
        <v>26.0</v>
      </c>
      <c r="I97" s="12"/>
      <c r="J97" s="12">
        <v>22.0</v>
      </c>
      <c r="K97" s="12"/>
      <c r="L97" s="12"/>
      <c r="M97" s="12"/>
      <c r="N97" s="12">
        <v>1.0</v>
      </c>
      <c r="O97" s="12">
        <v>1.0</v>
      </c>
      <c r="P97" s="12">
        <v>1.0</v>
      </c>
      <c r="Q97" s="18" t="s">
        <v>31</v>
      </c>
      <c r="R97" s="28" t="s">
        <v>952</v>
      </c>
      <c r="S97" s="19" t="s">
        <v>286</v>
      </c>
      <c r="T97" s="12"/>
      <c r="U97" s="11"/>
      <c r="V97" s="11"/>
      <c r="W97" s="11"/>
      <c r="X97" s="11"/>
      <c r="Y97" s="11"/>
    </row>
    <row r="98">
      <c r="A98" s="11"/>
      <c r="B98" s="12" t="s">
        <v>298</v>
      </c>
      <c r="C98" s="12" t="s">
        <v>299</v>
      </c>
      <c r="D98" s="20">
        <f t="shared" ref="D98:D106" si="14">ROUND((E98*0.05)+(F98*0.4)+(G98)+(H98*0.39)+(I98*0.78)+(J98*1.2)+(K98*1)+(L98*0.1)+(M98*16)+(N98*9)+(O98*9)+(P98*9), 2)</f>
        <v>82.62</v>
      </c>
      <c r="E98" s="12">
        <v>37.0</v>
      </c>
      <c r="F98" s="12">
        <v>22.0</v>
      </c>
      <c r="G98" s="12">
        <v>36.0</v>
      </c>
      <c r="H98" s="12">
        <v>23.0</v>
      </c>
      <c r="I98" s="12"/>
      <c r="J98" s="12"/>
      <c r="K98" s="12"/>
      <c r="L98" s="12"/>
      <c r="M98" s="12"/>
      <c r="N98" s="12"/>
      <c r="O98" s="12">
        <v>2.0</v>
      </c>
      <c r="P98" s="12">
        <v>1.0</v>
      </c>
      <c r="Q98" s="18" t="s">
        <v>39</v>
      </c>
      <c r="R98" s="18"/>
      <c r="S98" s="19" t="s">
        <v>300</v>
      </c>
      <c r="T98" s="11"/>
      <c r="U98" s="11"/>
      <c r="V98" s="11"/>
      <c r="W98" s="11"/>
      <c r="X98" s="11"/>
    </row>
    <row r="99">
      <c r="A99" s="11"/>
      <c r="B99" s="12" t="s">
        <v>287</v>
      </c>
      <c r="C99" s="12" t="s">
        <v>288</v>
      </c>
      <c r="D99" s="20">
        <f t="shared" si="14"/>
        <v>78.45</v>
      </c>
      <c r="E99" s="12">
        <v>27.0</v>
      </c>
      <c r="F99" s="12">
        <v>29.0</v>
      </c>
      <c r="G99" s="12">
        <v>36.0</v>
      </c>
      <c r="H99" s="12"/>
      <c r="I99" s="12"/>
      <c r="J99" s="12"/>
      <c r="K99" s="12"/>
      <c r="L99" s="12">
        <v>25.0</v>
      </c>
      <c r="M99" s="12"/>
      <c r="N99" s="12">
        <v>1.0</v>
      </c>
      <c r="O99" s="12">
        <v>1.0</v>
      </c>
      <c r="P99" s="12">
        <v>1.0</v>
      </c>
      <c r="Q99" s="18" t="s">
        <v>289</v>
      </c>
      <c r="R99" s="17"/>
      <c r="S99" s="19" t="s">
        <v>290</v>
      </c>
      <c r="T99" s="12"/>
      <c r="U99" s="11"/>
      <c r="V99" s="11"/>
      <c r="W99" s="11"/>
      <c r="X99" s="11"/>
      <c r="Y99" s="11"/>
    </row>
    <row r="100">
      <c r="A100" s="11"/>
      <c r="B100" s="12" t="s">
        <v>291</v>
      </c>
      <c r="C100" s="12" t="s">
        <v>292</v>
      </c>
      <c r="D100" s="20">
        <f t="shared" si="14"/>
        <v>74.3</v>
      </c>
      <c r="E100" s="12">
        <v>20.0</v>
      </c>
      <c r="F100" s="12">
        <v>22.0</v>
      </c>
      <c r="G100" s="12">
        <v>36.0</v>
      </c>
      <c r="H100" s="12"/>
      <c r="I100" s="12"/>
      <c r="J100" s="12"/>
      <c r="K100" s="12"/>
      <c r="L100" s="12">
        <v>15.0</v>
      </c>
      <c r="M100" s="12"/>
      <c r="N100" s="12"/>
      <c r="O100" s="12">
        <v>1.0</v>
      </c>
      <c r="P100" s="12">
        <v>2.0</v>
      </c>
      <c r="Q100" s="18" t="s">
        <v>39</v>
      </c>
      <c r="R100" s="17"/>
      <c r="S100" s="19" t="s">
        <v>293</v>
      </c>
      <c r="T100" s="12"/>
      <c r="U100" s="11"/>
      <c r="V100" s="11"/>
      <c r="W100" s="11"/>
      <c r="X100" s="11"/>
      <c r="Y100" s="11"/>
    </row>
    <row r="101">
      <c r="A101" s="11"/>
      <c r="B101" s="12" t="s">
        <v>882</v>
      </c>
      <c r="C101" s="12" t="s">
        <v>883</v>
      </c>
      <c r="D101" s="20">
        <f t="shared" si="14"/>
        <v>70.84</v>
      </c>
      <c r="E101" s="12">
        <v>29.0</v>
      </c>
      <c r="F101" s="12">
        <v>28.0</v>
      </c>
      <c r="G101" s="12">
        <v>23.0</v>
      </c>
      <c r="H101" s="12">
        <v>21.0</v>
      </c>
      <c r="I101" s="12"/>
      <c r="J101" s="12"/>
      <c r="K101" s="12"/>
      <c r="L101" s="12"/>
      <c r="M101" s="12"/>
      <c r="N101" s="12">
        <v>1.0</v>
      </c>
      <c r="O101" s="12">
        <v>1.0</v>
      </c>
      <c r="P101" s="12">
        <v>1.0</v>
      </c>
      <c r="Q101" s="18" t="s">
        <v>39</v>
      </c>
      <c r="R101" s="17"/>
      <c r="S101" s="19" t="s">
        <v>884</v>
      </c>
      <c r="T101" s="12"/>
      <c r="U101" s="11"/>
      <c r="V101" s="11"/>
      <c r="W101" s="11"/>
      <c r="X101" s="11"/>
      <c r="Y101" s="11"/>
    </row>
    <row r="102">
      <c r="A102" s="11"/>
      <c r="B102" s="12" t="s">
        <v>301</v>
      </c>
      <c r="C102" s="12" t="s">
        <v>302</v>
      </c>
      <c r="D102" s="20">
        <f t="shared" si="14"/>
        <v>68.8</v>
      </c>
      <c r="E102" s="12">
        <v>32.0</v>
      </c>
      <c r="F102" s="12">
        <v>28.0</v>
      </c>
      <c r="G102" s="12">
        <v>29.0</v>
      </c>
      <c r="H102" s="12"/>
      <c r="I102" s="12"/>
      <c r="J102" s="12"/>
      <c r="K102" s="12"/>
      <c r="L102" s="12"/>
      <c r="M102" s="12"/>
      <c r="N102" s="12">
        <v>1.0</v>
      </c>
      <c r="O102" s="12">
        <v>1.0</v>
      </c>
      <c r="P102" s="12">
        <v>1.0</v>
      </c>
      <c r="Q102" s="18" t="s">
        <v>39</v>
      </c>
      <c r="R102" s="17"/>
      <c r="S102" s="19" t="s">
        <v>303</v>
      </c>
      <c r="T102" s="12"/>
      <c r="U102" s="11"/>
      <c r="V102" s="11"/>
      <c r="W102" s="11"/>
      <c r="X102" s="11"/>
      <c r="Y102" s="11"/>
    </row>
    <row r="103">
      <c r="A103" s="21" t="s">
        <v>46</v>
      </c>
      <c r="B103" s="12" t="s">
        <v>296</v>
      </c>
      <c r="C103" s="12" t="s">
        <v>146</v>
      </c>
      <c r="D103" s="20">
        <f t="shared" si="14"/>
        <v>68.7</v>
      </c>
      <c r="E103" s="12">
        <v>42.0</v>
      </c>
      <c r="F103" s="12">
        <v>33.0</v>
      </c>
      <c r="G103" s="12">
        <v>39.0</v>
      </c>
      <c r="H103" s="12"/>
      <c r="I103" s="12"/>
      <c r="J103" s="12">
        <v>12.0</v>
      </c>
      <c r="K103" s="12"/>
      <c r="L103" s="12"/>
      <c r="M103" s="12"/>
      <c r="N103" s="12"/>
      <c r="O103" s="12"/>
      <c r="P103" s="12"/>
      <c r="Q103" s="18"/>
      <c r="R103" s="18"/>
      <c r="S103" s="19" t="s">
        <v>297</v>
      </c>
      <c r="T103" s="11"/>
      <c r="U103" s="11"/>
      <c r="V103" s="11"/>
      <c r="W103" s="11"/>
      <c r="X103" s="11"/>
    </row>
    <row r="104">
      <c r="A104" s="21" t="s">
        <v>43</v>
      </c>
      <c r="B104" s="16" t="s">
        <v>889</v>
      </c>
      <c r="C104" s="12" t="s">
        <v>45</v>
      </c>
      <c r="D104" s="20">
        <f t="shared" si="14"/>
        <v>64</v>
      </c>
      <c r="E104" s="12">
        <v>60.0</v>
      </c>
      <c r="F104" s="12">
        <v>30.0</v>
      </c>
      <c r="G104" s="12">
        <v>49.0</v>
      </c>
      <c r="H104" s="12"/>
      <c r="I104" s="12"/>
      <c r="J104" s="12"/>
      <c r="K104" s="12"/>
      <c r="L104" s="12"/>
      <c r="M104" s="12"/>
      <c r="N104" s="12"/>
      <c r="O104" s="12"/>
      <c r="P104" s="12"/>
      <c r="Q104" s="18"/>
      <c r="R104" s="18" t="s">
        <v>50</v>
      </c>
      <c r="S104" s="31" t="s">
        <v>981</v>
      </c>
      <c r="T104" s="11"/>
      <c r="U104" s="11"/>
      <c r="V104" s="11"/>
      <c r="W104" s="11"/>
      <c r="X104" s="11"/>
    </row>
    <row r="105">
      <c r="A105" s="21" t="s">
        <v>46</v>
      </c>
      <c r="B105" s="12" t="s">
        <v>294</v>
      </c>
      <c r="C105" s="12" t="s">
        <v>146</v>
      </c>
      <c r="D105" s="20">
        <f t="shared" si="14"/>
        <v>63.97</v>
      </c>
      <c r="E105" s="12">
        <v>25.0</v>
      </c>
      <c r="F105" s="12">
        <v>30.0</v>
      </c>
      <c r="G105" s="12">
        <v>42.0</v>
      </c>
      <c r="H105" s="12">
        <v>18.0</v>
      </c>
      <c r="I105" s="12"/>
      <c r="J105" s="12"/>
      <c r="K105" s="12"/>
      <c r="L105" s="12">
        <v>17.0</v>
      </c>
      <c r="M105" s="12"/>
      <c r="N105" s="12"/>
      <c r="O105" s="12"/>
      <c r="P105" s="12"/>
      <c r="Q105" s="18"/>
      <c r="R105" s="18"/>
      <c r="S105" s="19" t="s">
        <v>295</v>
      </c>
      <c r="T105" s="11"/>
      <c r="U105" s="11"/>
      <c r="V105" s="11"/>
      <c r="W105" s="11"/>
      <c r="X105" s="11"/>
    </row>
    <row r="106">
      <c r="A106" s="11"/>
      <c r="B106" s="12" t="s">
        <v>305</v>
      </c>
      <c r="C106" s="12" t="s">
        <v>306</v>
      </c>
      <c r="D106" s="20">
        <f t="shared" si="14"/>
        <v>60.58</v>
      </c>
      <c r="E106" s="12"/>
      <c r="F106" s="12">
        <v>28.0</v>
      </c>
      <c r="G106" s="12">
        <v>33.0</v>
      </c>
      <c r="H106" s="12">
        <v>42.0</v>
      </c>
      <c r="I106" s="12"/>
      <c r="J106" s="12"/>
      <c r="K106" s="12"/>
      <c r="L106" s="12"/>
      <c r="M106" s="12"/>
      <c r="N106" s="12"/>
      <c r="O106" s="12"/>
      <c r="P106" s="12"/>
      <c r="Q106" s="18"/>
      <c r="R106" s="18"/>
      <c r="S106" s="19" t="s">
        <v>307</v>
      </c>
      <c r="T106" s="11"/>
      <c r="U106" s="11"/>
      <c r="V106" s="11"/>
      <c r="W106" s="11"/>
      <c r="X106" s="11"/>
    </row>
    <row r="107">
      <c r="A107" s="12"/>
      <c r="B107" s="12" t="s">
        <v>310</v>
      </c>
      <c r="C107" s="12" t="s">
        <v>72</v>
      </c>
      <c r="D107" s="17" t="s">
        <v>993</v>
      </c>
      <c r="E107" s="12">
        <v>34.0</v>
      </c>
      <c r="F107" s="12">
        <v>32.0</v>
      </c>
      <c r="G107" s="12">
        <v>33.0</v>
      </c>
      <c r="H107" s="12">
        <v>21.0</v>
      </c>
      <c r="I107" s="12"/>
      <c r="J107" s="12"/>
      <c r="K107" s="12"/>
      <c r="L107" s="12"/>
      <c r="M107" s="12"/>
      <c r="N107" s="12"/>
      <c r="O107" s="12"/>
      <c r="P107" s="12"/>
      <c r="Q107" s="18"/>
      <c r="R107" s="18" t="s">
        <v>67</v>
      </c>
      <c r="S107" s="19" t="s">
        <v>312</v>
      </c>
      <c r="T107" s="11"/>
      <c r="U107" s="11"/>
      <c r="V107" s="11"/>
      <c r="W107" s="11"/>
      <c r="X107" s="11"/>
    </row>
    <row r="108">
      <c r="A108" s="2" t="s">
        <v>313</v>
      </c>
      <c r="B108" s="11"/>
      <c r="C108" s="11"/>
      <c r="D108" s="20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3"/>
      <c r="R108" s="13"/>
      <c r="S108" s="22"/>
      <c r="T108" s="11"/>
      <c r="U108" s="11"/>
      <c r="V108" s="11"/>
      <c r="W108" s="11"/>
      <c r="X108" s="11"/>
    </row>
    <row r="109">
      <c r="A109" s="11"/>
      <c r="B109" s="12" t="s">
        <v>364</v>
      </c>
      <c r="C109" s="12" t="s">
        <v>127</v>
      </c>
      <c r="D109" s="20">
        <f t="shared" ref="D109:D119" si="15">ROUND((E109*0.05)+(F109*0.4)+(G109)+(H109*0.39)+(I109*0.78)+(J109*1.2)+(K109*1)+(L109*0.1)+(M109*16)+(N109*9)+(O109*9)+(P109*9), 2)</f>
        <v>79.35</v>
      </c>
      <c r="E109" s="12">
        <v>15.0</v>
      </c>
      <c r="F109" s="12">
        <v>9.0</v>
      </c>
      <c r="G109" s="12">
        <v>57.0</v>
      </c>
      <c r="H109" s="12"/>
      <c r="I109" s="12"/>
      <c r="J109" s="12"/>
      <c r="K109" s="12"/>
      <c r="L109" s="12"/>
      <c r="M109" s="12"/>
      <c r="N109" s="12"/>
      <c r="O109" s="12">
        <v>1.0</v>
      </c>
      <c r="P109" s="12">
        <v>1.0</v>
      </c>
      <c r="Q109" s="18" t="s">
        <v>131</v>
      </c>
      <c r="R109" s="18" t="s">
        <v>76</v>
      </c>
      <c r="S109" s="19" t="s">
        <v>366</v>
      </c>
      <c r="T109" s="11"/>
      <c r="U109" s="11"/>
      <c r="V109" s="11"/>
      <c r="W109" s="11"/>
      <c r="X109" s="11"/>
    </row>
    <row r="110">
      <c r="A110" s="11"/>
      <c r="B110" s="12" t="s">
        <v>913</v>
      </c>
      <c r="C110" s="12" t="s">
        <v>914</v>
      </c>
      <c r="D110" s="20">
        <f t="shared" si="15"/>
        <v>55.05</v>
      </c>
      <c r="E110" s="12">
        <v>25.0</v>
      </c>
      <c r="F110" s="12">
        <v>17.0</v>
      </c>
      <c r="G110" s="12">
        <v>29.0</v>
      </c>
      <c r="H110" s="12"/>
      <c r="I110" s="12"/>
      <c r="J110" s="12"/>
      <c r="K110" s="12"/>
      <c r="L110" s="12"/>
      <c r="M110" s="12"/>
      <c r="N110" s="12"/>
      <c r="O110" s="12">
        <v>1.0</v>
      </c>
      <c r="P110" s="12">
        <v>1.0</v>
      </c>
      <c r="Q110" s="18" t="s">
        <v>331</v>
      </c>
      <c r="R110" s="18"/>
      <c r="S110" s="19" t="s">
        <v>917</v>
      </c>
      <c r="T110" s="11"/>
      <c r="U110" s="11"/>
      <c r="V110" s="11"/>
      <c r="W110" s="11"/>
      <c r="X110" s="11"/>
    </row>
    <row r="111">
      <c r="A111" s="11"/>
      <c r="B111" s="12" t="s">
        <v>920</v>
      </c>
      <c r="C111" s="12" t="s">
        <v>921</v>
      </c>
      <c r="D111" s="20">
        <f t="shared" si="15"/>
        <v>50.45</v>
      </c>
      <c r="E111" s="12">
        <v>21.0</v>
      </c>
      <c r="F111" s="12">
        <v>21.0</v>
      </c>
      <c r="G111" s="12">
        <v>41.0</v>
      </c>
      <c r="H111" s="12"/>
      <c r="I111" s="12"/>
      <c r="J111" s="12"/>
      <c r="K111" s="12"/>
      <c r="L111" s="12"/>
      <c r="M111" s="12"/>
      <c r="N111" s="12"/>
      <c r="O111" s="12"/>
      <c r="P111" s="12"/>
      <c r="Q111" s="18"/>
      <c r="R111" s="18"/>
      <c r="S111" s="19" t="s">
        <v>924</v>
      </c>
      <c r="T111" s="11"/>
      <c r="U111" s="11"/>
      <c r="V111" s="11"/>
      <c r="W111" s="11"/>
      <c r="X111" s="11"/>
    </row>
    <row r="112">
      <c r="A112" s="11"/>
      <c r="B112" s="12" t="s">
        <v>317</v>
      </c>
      <c r="C112" s="12" t="s">
        <v>318</v>
      </c>
      <c r="D112" s="20">
        <f t="shared" si="15"/>
        <v>57.75</v>
      </c>
      <c r="E112" s="12">
        <v>27.0</v>
      </c>
      <c r="F112" s="12">
        <v>24.0</v>
      </c>
      <c r="G112" s="12">
        <v>30.0</v>
      </c>
      <c r="H112" s="12"/>
      <c r="I112" s="12"/>
      <c r="J112" s="12">
        <v>14.0</v>
      </c>
      <c r="K112" s="12"/>
      <c r="L112" s="12"/>
      <c r="M112" s="12"/>
      <c r="N112" s="12"/>
      <c r="O112" s="12"/>
      <c r="P112" s="12"/>
      <c r="Q112" s="18"/>
      <c r="R112" s="18"/>
      <c r="S112" s="19" t="s">
        <v>319</v>
      </c>
      <c r="T112" s="11"/>
      <c r="U112" s="11"/>
      <c r="V112" s="11"/>
      <c r="W112" s="11"/>
      <c r="X112" s="11"/>
    </row>
    <row r="113">
      <c r="A113" s="11"/>
      <c r="B113" s="12" t="s">
        <v>330</v>
      </c>
      <c r="C113" s="12" t="s">
        <v>55</v>
      </c>
      <c r="D113" s="20">
        <f t="shared" si="15"/>
        <v>53.03</v>
      </c>
      <c r="E113" s="12">
        <v>24.0</v>
      </c>
      <c r="F113" s="12">
        <v>18.0</v>
      </c>
      <c r="G113" s="12">
        <v>20.0</v>
      </c>
      <c r="H113" s="12">
        <v>17.0</v>
      </c>
      <c r="I113" s="12"/>
      <c r="J113" s="12"/>
      <c r="K113" s="12"/>
      <c r="L113" s="12"/>
      <c r="M113" s="12"/>
      <c r="N113" s="12">
        <v>1.0</v>
      </c>
      <c r="O113" s="12">
        <v>1.0</v>
      </c>
      <c r="P113" s="12"/>
      <c r="Q113" s="18" t="s">
        <v>331</v>
      </c>
      <c r="R113" s="18"/>
      <c r="S113" s="19" t="s">
        <v>332</v>
      </c>
      <c r="T113" s="11"/>
      <c r="U113" s="11"/>
      <c r="V113" s="11"/>
      <c r="W113" s="11"/>
      <c r="X113" s="11"/>
    </row>
    <row r="114">
      <c r="A114" s="11"/>
      <c r="B114" s="12" t="s">
        <v>934</v>
      </c>
      <c r="C114" s="12" t="s">
        <v>935</v>
      </c>
      <c r="D114" s="20">
        <f t="shared" si="15"/>
        <v>50.25</v>
      </c>
      <c r="E114" s="12"/>
      <c r="F114" s="12">
        <v>21.0</v>
      </c>
      <c r="G114" s="12">
        <v>18.0</v>
      </c>
      <c r="H114" s="12">
        <v>15.0</v>
      </c>
      <c r="I114" s="12"/>
      <c r="J114" s="12"/>
      <c r="K114" s="12"/>
      <c r="L114" s="12"/>
      <c r="M114" s="12"/>
      <c r="N114" s="12">
        <v>1.0</v>
      </c>
      <c r="O114" s="12">
        <v>1.0</v>
      </c>
      <c r="P114" s="12"/>
      <c r="Q114" s="18" t="s">
        <v>171</v>
      </c>
      <c r="R114" s="18"/>
      <c r="S114" s="19" t="s">
        <v>937</v>
      </c>
      <c r="T114" s="11"/>
      <c r="U114" s="11"/>
      <c r="V114" s="11"/>
      <c r="W114" s="11"/>
      <c r="X114" s="11"/>
    </row>
    <row r="115">
      <c r="A115" s="11"/>
      <c r="B115" s="12" t="s">
        <v>940</v>
      </c>
      <c r="C115" s="12" t="s">
        <v>941</v>
      </c>
      <c r="D115" s="20">
        <f t="shared" si="15"/>
        <v>48.8</v>
      </c>
      <c r="E115" s="12">
        <v>36.0</v>
      </c>
      <c r="F115" s="12">
        <v>25.0</v>
      </c>
      <c r="G115" s="12">
        <v>37.0</v>
      </c>
      <c r="H115" s="12"/>
      <c r="I115" s="12"/>
      <c r="J115" s="12"/>
      <c r="K115" s="12"/>
      <c r="L115" s="12"/>
      <c r="M115" s="12"/>
      <c r="N115" s="12"/>
      <c r="O115" s="12"/>
      <c r="P115" s="12"/>
      <c r="Q115" s="18"/>
      <c r="R115" s="18"/>
      <c r="S115" s="19" t="s">
        <v>942</v>
      </c>
      <c r="T115" s="11"/>
      <c r="U115" s="11"/>
      <c r="V115" s="11"/>
      <c r="W115" s="11"/>
      <c r="X115" s="11"/>
    </row>
    <row r="116">
      <c r="A116" s="11"/>
      <c r="B116" s="12" t="s">
        <v>320</v>
      </c>
      <c r="C116" s="12" t="s">
        <v>321</v>
      </c>
      <c r="D116" s="20">
        <f t="shared" si="15"/>
        <v>49.4</v>
      </c>
      <c r="E116" s="12">
        <v>36.0</v>
      </c>
      <c r="F116" s="12">
        <v>29.0</v>
      </c>
      <c r="G116" s="12">
        <v>36.0</v>
      </c>
      <c r="H116" s="12"/>
      <c r="I116" s="12"/>
      <c r="J116" s="12"/>
      <c r="K116" s="12"/>
      <c r="L116" s="12"/>
      <c r="M116" s="12"/>
      <c r="N116" s="12"/>
      <c r="O116" s="12"/>
      <c r="P116" s="12"/>
      <c r="Q116" s="18"/>
      <c r="R116" s="18"/>
      <c r="S116" s="19" t="s">
        <v>322</v>
      </c>
      <c r="T116" s="11"/>
      <c r="U116" s="11"/>
      <c r="V116" s="11"/>
      <c r="W116" s="11"/>
      <c r="X116" s="11"/>
    </row>
    <row r="117">
      <c r="A117" s="11"/>
      <c r="B117" s="12" t="s">
        <v>314</v>
      </c>
      <c r="C117" s="12" t="s">
        <v>315</v>
      </c>
      <c r="D117" s="20">
        <f t="shared" si="15"/>
        <v>47.85</v>
      </c>
      <c r="E117" s="12">
        <v>27.0</v>
      </c>
      <c r="F117" s="12">
        <v>27.0</v>
      </c>
      <c r="G117" s="12">
        <v>33.0</v>
      </c>
      <c r="H117" s="12"/>
      <c r="I117" s="12"/>
      <c r="J117" s="12"/>
      <c r="K117" s="12"/>
      <c r="L117" s="12">
        <v>27.0</v>
      </c>
      <c r="M117" s="12"/>
      <c r="N117" s="12"/>
      <c r="O117" s="12"/>
      <c r="P117" s="12"/>
      <c r="Q117" s="18"/>
      <c r="R117" s="18"/>
      <c r="S117" s="19" t="s">
        <v>316</v>
      </c>
      <c r="T117" s="11"/>
      <c r="U117" s="11"/>
      <c r="V117" s="11"/>
      <c r="W117" s="11"/>
      <c r="X117" s="11"/>
    </row>
    <row r="118">
      <c r="A118" s="11"/>
      <c r="B118" s="12" t="s">
        <v>327</v>
      </c>
      <c r="C118" s="12" t="s">
        <v>328</v>
      </c>
      <c r="D118" s="20">
        <f t="shared" si="15"/>
        <v>50.75</v>
      </c>
      <c r="E118" s="12">
        <v>27.0</v>
      </c>
      <c r="F118" s="12">
        <v>17.0</v>
      </c>
      <c r="G118" s="12">
        <v>21.0</v>
      </c>
      <c r="H118" s="12"/>
      <c r="I118" s="12"/>
      <c r="J118" s="12">
        <v>18.0</v>
      </c>
      <c r="K118" s="12"/>
      <c r="L118" s="12"/>
      <c r="M118" s="12"/>
      <c r="N118" s="12"/>
      <c r="O118" s="12"/>
      <c r="P118" s="12"/>
      <c r="Q118" s="18"/>
      <c r="R118" s="18"/>
      <c r="S118" s="19" t="s">
        <v>329</v>
      </c>
      <c r="T118" s="11"/>
      <c r="U118" s="11"/>
      <c r="V118" s="11"/>
      <c r="W118" s="11"/>
      <c r="X118" s="11"/>
    </row>
    <row r="119">
      <c r="A119" s="11"/>
      <c r="B119" s="12" t="s">
        <v>324</v>
      </c>
      <c r="C119" s="12" t="s">
        <v>325</v>
      </c>
      <c r="D119" s="20">
        <f t="shared" si="15"/>
        <v>48.21</v>
      </c>
      <c r="E119" s="12">
        <v>33.0</v>
      </c>
      <c r="F119" s="12">
        <v>23.0</v>
      </c>
      <c r="G119" s="12">
        <v>28.0</v>
      </c>
      <c r="H119" s="12">
        <v>24.0</v>
      </c>
      <c r="I119" s="12"/>
      <c r="J119" s="12"/>
      <c r="K119" s="12"/>
      <c r="L119" s="12"/>
      <c r="M119" s="12"/>
      <c r="N119" s="12"/>
      <c r="O119" s="12"/>
      <c r="P119" s="12"/>
      <c r="Q119" s="18"/>
      <c r="R119" s="18" t="s">
        <v>195</v>
      </c>
      <c r="S119" s="19" t="s">
        <v>326</v>
      </c>
      <c r="T119" s="11"/>
      <c r="U119" s="11"/>
      <c r="V119" s="11"/>
      <c r="W119" s="11"/>
      <c r="X119" s="11"/>
    </row>
    <row r="120">
      <c r="A120" s="2" t="s">
        <v>333</v>
      </c>
      <c r="B120" s="11"/>
      <c r="C120" s="11"/>
      <c r="D120" s="20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3"/>
      <c r="R120" s="13"/>
      <c r="S120" s="22"/>
      <c r="T120" s="11"/>
      <c r="U120" s="11"/>
      <c r="V120" s="11"/>
      <c r="W120" s="11"/>
      <c r="X120" s="11"/>
    </row>
    <row r="121">
      <c r="A121" s="11"/>
      <c r="B121" s="12" t="s">
        <v>352</v>
      </c>
      <c r="C121" s="12" t="s">
        <v>353</v>
      </c>
      <c r="D121" s="20">
        <f t="shared" ref="D121:D128" si="16">ROUND((E121*0.05)+(F121*0.4)+(G121)+(H121*0.39)+(I121*0.78)+(J121*1.2)+(K121*1)+(L121*0.1)+(M121*16)+(N121*9)+(O121*9)+(P121*9), 2)</f>
        <v>49.7</v>
      </c>
      <c r="E121" s="12">
        <v>30.0</v>
      </c>
      <c r="F121" s="12"/>
      <c r="G121" s="12">
        <v>23.0</v>
      </c>
      <c r="H121" s="12"/>
      <c r="I121" s="12"/>
      <c r="J121" s="12">
        <v>21.0</v>
      </c>
      <c r="K121" s="12"/>
      <c r="L121" s="12"/>
      <c r="M121" s="12"/>
      <c r="N121" s="12"/>
      <c r="O121" s="12"/>
      <c r="P121" s="12"/>
      <c r="Q121" s="18"/>
      <c r="R121" s="18"/>
      <c r="S121" s="19" t="s">
        <v>354</v>
      </c>
      <c r="T121" s="11"/>
      <c r="U121" s="11"/>
      <c r="V121" s="11"/>
      <c r="W121" s="11"/>
      <c r="X121" s="11"/>
    </row>
    <row r="122">
      <c r="A122" s="11"/>
      <c r="B122" s="12" t="s">
        <v>334</v>
      </c>
      <c r="C122" s="12" t="s">
        <v>335</v>
      </c>
      <c r="D122" s="20">
        <f t="shared" si="16"/>
        <v>45.71</v>
      </c>
      <c r="E122" s="12">
        <v>13.0</v>
      </c>
      <c r="F122" s="12">
        <v>14.0</v>
      </c>
      <c r="G122" s="12">
        <v>22.0</v>
      </c>
      <c r="H122" s="12">
        <v>14.0</v>
      </c>
      <c r="I122" s="12"/>
      <c r="J122" s="12">
        <v>10.0</v>
      </c>
      <c r="K122" s="12"/>
      <c r="L122" s="12"/>
      <c r="M122" s="12"/>
      <c r="N122" s="12"/>
      <c r="O122" s="12"/>
      <c r="P122" s="12"/>
      <c r="Q122" s="18"/>
      <c r="R122" s="18"/>
      <c r="S122" s="19" t="s">
        <v>337</v>
      </c>
      <c r="T122" s="11"/>
      <c r="U122" s="11"/>
      <c r="V122" s="11"/>
      <c r="W122" s="11"/>
      <c r="X122" s="11"/>
    </row>
    <row r="123">
      <c r="A123" s="11"/>
      <c r="B123" s="12" t="s">
        <v>355</v>
      </c>
      <c r="C123" s="12" t="s">
        <v>356</v>
      </c>
      <c r="D123" s="20">
        <f t="shared" si="16"/>
        <v>43.6</v>
      </c>
      <c r="E123" s="12">
        <v>24.0</v>
      </c>
      <c r="F123" s="12"/>
      <c r="G123" s="12">
        <v>28.0</v>
      </c>
      <c r="H123" s="12"/>
      <c r="I123" s="12"/>
      <c r="J123" s="12">
        <v>12.0</v>
      </c>
      <c r="K123" s="12"/>
      <c r="L123" s="12"/>
      <c r="M123" s="12"/>
      <c r="N123" s="12"/>
      <c r="O123" s="12"/>
      <c r="P123" s="12"/>
      <c r="Q123" s="18"/>
      <c r="R123" s="18" t="s">
        <v>222</v>
      </c>
      <c r="S123" s="19" t="s">
        <v>357</v>
      </c>
      <c r="T123" s="11"/>
      <c r="U123" s="11"/>
      <c r="V123" s="11"/>
      <c r="W123" s="11"/>
      <c r="X123" s="11"/>
    </row>
    <row r="124">
      <c r="A124" s="11"/>
      <c r="B124" s="12" t="s">
        <v>341</v>
      </c>
      <c r="C124" s="12" t="s">
        <v>342</v>
      </c>
      <c r="D124" s="20">
        <f t="shared" si="16"/>
        <v>42.75</v>
      </c>
      <c r="E124" s="12">
        <v>19.0</v>
      </c>
      <c r="F124" s="12">
        <v>17.0</v>
      </c>
      <c r="G124" s="12">
        <v>35.0</v>
      </c>
      <c r="H124" s="12"/>
      <c r="I124" s="12"/>
      <c r="J124" s="12"/>
      <c r="K124" s="12"/>
      <c r="L124" s="12"/>
      <c r="M124" s="12"/>
      <c r="N124" s="12"/>
      <c r="O124" s="12"/>
      <c r="P124" s="12"/>
      <c r="Q124" s="18"/>
      <c r="R124" s="18"/>
      <c r="S124" s="19" t="s">
        <v>343</v>
      </c>
      <c r="T124" s="11"/>
      <c r="U124" s="11"/>
      <c r="V124" s="11"/>
      <c r="W124" s="11"/>
      <c r="X124" s="11"/>
    </row>
    <row r="125">
      <c r="A125" s="11"/>
      <c r="B125" s="12" t="s">
        <v>358</v>
      </c>
      <c r="C125" s="12" t="s">
        <v>359</v>
      </c>
      <c r="D125" s="20">
        <f t="shared" si="16"/>
        <v>39.88</v>
      </c>
      <c r="E125" s="12">
        <v>24.0</v>
      </c>
      <c r="F125" s="12"/>
      <c r="G125" s="12">
        <v>34.0</v>
      </c>
      <c r="H125" s="12">
        <v>12.0</v>
      </c>
      <c r="I125" s="12"/>
      <c r="J125" s="12"/>
      <c r="K125" s="12"/>
      <c r="L125" s="12"/>
      <c r="M125" s="12"/>
      <c r="N125" s="12"/>
      <c r="O125" s="12"/>
      <c r="P125" s="12"/>
      <c r="Q125" s="18"/>
      <c r="R125" s="18"/>
      <c r="S125" s="19" t="s">
        <v>361</v>
      </c>
      <c r="T125" s="11"/>
      <c r="U125" s="11"/>
      <c r="V125" s="11"/>
      <c r="W125" s="11"/>
      <c r="X125" s="11"/>
    </row>
    <row r="126">
      <c r="A126" s="11"/>
      <c r="B126" s="12" t="s">
        <v>983</v>
      </c>
      <c r="C126" s="12" t="s">
        <v>985</v>
      </c>
      <c r="D126" s="20">
        <f t="shared" si="16"/>
        <v>38.9</v>
      </c>
      <c r="E126" s="12"/>
      <c r="F126" s="12">
        <v>15.0</v>
      </c>
      <c r="G126" s="12">
        <v>29.0</v>
      </c>
      <c r="H126" s="12">
        <v>10.0</v>
      </c>
      <c r="I126" s="12"/>
      <c r="J126" s="12"/>
      <c r="K126" s="12"/>
      <c r="L126" s="12"/>
      <c r="M126" s="12"/>
      <c r="N126" s="12"/>
      <c r="O126" s="12"/>
      <c r="P126" s="12"/>
      <c r="Q126" s="18"/>
      <c r="R126" s="18"/>
      <c r="S126" s="19" t="s">
        <v>987</v>
      </c>
      <c r="T126" s="11"/>
      <c r="U126" s="11"/>
      <c r="V126" s="11"/>
      <c r="W126" s="11"/>
      <c r="X126" s="11"/>
    </row>
    <row r="127">
      <c r="A127" s="11"/>
      <c r="B127" s="12" t="s">
        <v>349</v>
      </c>
      <c r="C127" s="12" t="s">
        <v>350</v>
      </c>
      <c r="D127" s="20">
        <f t="shared" si="16"/>
        <v>38.9</v>
      </c>
      <c r="E127" s="12"/>
      <c r="F127" s="12">
        <v>15.0</v>
      </c>
      <c r="G127" s="12">
        <v>29.0</v>
      </c>
      <c r="H127" s="12">
        <v>10.0</v>
      </c>
      <c r="I127" s="12"/>
      <c r="J127" s="12"/>
      <c r="K127" s="12"/>
      <c r="L127" s="12"/>
      <c r="M127" s="12"/>
      <c r="N127" s="12"/>
      <c r="O127" s="12"/>
      <c r="P127" s="12"/>
      <c r="Q127" s="18"/>
      <c r="R127" s="18"/>
      <c r="S127" s="19" t="s">
        <v>351</v>
      </c>
      <c r="T127" s="11"/>
      <c r="U127" s="11"/>
      <c r="V127" s="11"/>
      <c r="W127" s="11"/>
      <c r="X127" s="11"/>
    </row>
    <row r="128">
      <c r="B128" s="12" t="s">
        <v>347</v>
      </c>
      <c r="C128" s="12" t="s">
        <v>98</v>
      </c>
      <c r="D128" s="20">
        <f t="shared" si="16"/>
        <v>38.4</v>
      </c>
      <c r="E128" s="12">
        <v>16.0</v>
      </c>
      <c r="F128" s="12">
        <v>17.0</v>
      </c>
      <c r="G128" s="12">
        <v>23.0</v>
      </c>
      <c r="H128" s="12">
        <v>20.0</v>
      </c>
      <c r="I128" s="12"/>
      <c r="J128" s="12"/>
      <c r="K128" s="12"/>
      <c r="L128" s="12"/>
      <c r="M128" s="12"/>
      <c r="N128" s="12"/>
      <c r="O128" s="12"/>
      <c r="P128" s="12"/>
      <c r="Q128" s="18"/>
      <c r="R128" s="18"/>
      <c r="S128" s="31" t="s">
        <v>348</v>
      </c>
      <c r="T128" s="11"/>
      <c r="U128" s="11"/>
      <c r="V128" s="11"/>
      <c r="W128" s="11"/>
      <c r="X128" s="11"/>
    </row>
    <row r="129">
      <c r="A129" s="11"/>
      <c r="B129" s="12" t="s">
        <v>344</v>
      </c>
      <c r="C129" s="12" t="s">
        <v>96</v>
      </c>
      <c r="D129" s="17" t="s">
        <v>1063</v>
      </c>
      <c r="E129" s="12">
        <v>15.0</v>
      </c>
      <c r="F129" s="12">
        <v>14.0</v>
      </c>
      <c r="G129" s="12">
        <v>29.0</v>
      </c>
      <c r="H129" s="12"/>
      <c r="I129" s="12"/>
      <c r="J129" s="12"/>
      <c r="K129" s="12"/>
      <c r="L129" s="12">
        <v>13.0</v>
      </c>
      <c r="M129" s="12"/>
      <c r="N129" s="12"/>
      <c r="O129" s="12"/>
      <c r="P129" s="12"/>
      <c r="Q129" s="18"/>
      <c r="R129" s="18" t="s">
        <v>100</v>
      </c>
      <c r="S129" s="19" t="s">
        <v>346</v>
      </c>
      <c r="T129" s="11"/>
      <c r="U129" s="11"/>
      <c r="V129" s="11"/>
      <c r="W129" s="11"/>
      <c r="X129" s="11"/>
    </row>
    <row r="130">
      <c r="A130" s="11"/>
      <c r="B130" s="12" t="s">
        <v>992</v>
      </c>
      <c r="C130" s="12" t="s">
        <v>96</v>
      </c>
      <c r="D130" s="20">
        <f t="shared" ref="D130:D132" si="17">ROUND((E130*0.05)+(F130*0.4)+(G130)+(H130*0.39)+(I130*0.78)+(J130*1.2)+(K130*1)+(L130*0.1)+(M130*16)+(N130*9)+(O130*9)+(P130*9), 2)</f>
        <v>36.19</v>
      </c>
      <c r="E130" s="12"/>
      <c r="F130" s="12"/>
      <c r="G130" s="12">
        <v>28.0</v>
      </c>
      <c r="H130" s="12">
        <v>21.0</v>
      </c>
      <c r="I130" s="12"/>
      <c r="J130" s="12"/>
      <c r="K130" s="12"/>
      <c r="L130" s="12"/>
      <c r="M130" s="12"/>
      <c r="N130" s="12"/>
      <c r="O130" s="12"/>
      <c r="P130" s="12"/>
      <c r="Q130" s="18"/>
      <c r="R130" s="18"/>
      <c r="S130" s="19" t="s">
        <v>994</v>
      </c>
      <c r="T130" s="11"/>
      <c r="U130" s="11"/>
      <c r="V130" s="11"/>
      <c r="W130" s="11"/>
      <c r="X130" s="11"/>
    </row>
    <row r="131">
      <c r="A131" s="11"/>
      <c r="B131" s="12" t="s">
        <v>338</v>
      </c>
      <c r="C131" s="12" t="s">
        <v>339</v>
      </c>
      <c r="D131" s="20">
        <f t="shared" si="17"/>
        <v>32.9</v>
      </c>
      <c r="E131" s="12"/>
      <c r="F131" s="12">
        <v>20.0</v>
      </c>
      <c r="G131" s="12">
        <v>23.0</v>
      </c>
      <c r="H131" s="12"/>
      <c r="I131" s="12"/>
      <c r="J131" s="12"/>
      <c r="K131" s="12"/>
      <c r="L131" s="12">
        <v>19.0</v>
      </c>
      <c r="M131" s="12"/>
      <c r="N131" s="12"/>
      <c r="O131" s="12"/>
      <c r="P131" s="12"/>
      <c r="Q131" s="18"/>
      <c r="R131" s="18"/>
      <c r="S131" s="19" t="s">
        <v>340</v>
      </c>
      <c r="T131" s="11"/>
      <c r="U131" s="11"/>
      <c r="V131" s="11"/>
      <c r="W131" s="11"/>
      <c r="X131" s="11"/>
    </row>
    <row r="132">
      <c r="A132" s="11"/>
      <c r="B132" s="12" t="s">
        <v>362</v>
      </c>
      <c r="C132" s="12" t="s">
        <v>339</v>
      </c>
      <c r="D132" s="20">
        <f t="shared" si="17"/>
        <v>32.2</v>
      </c>
      <c r="E132" s="12">
        <v>28.0</v>
      </c>
      <c r="F132" s="12"/>
      <c r="G132" s="12">
        <v>23.0</v>
      </c>
      <c r="H132" s="12">
        <v>20.0</v>
      </c>
      <c r="I132" s="12"/>
      <c r="J132" s="12"/>
      <c r="K132" s="12"/>
      <c r="L132" s="12"/>
      <c r="M132" s="12"/>
      <c r="N132" s="12"/>
      <c r="O132" s="12"/>
      <c r="P132" s="12"/>
      <c r="Q132" s="18"/>
      <c r="R132" s="18"/>
      <c r="S132" s="19" t="s">
        <v>363</v>
      </c>
      <c r="T132" s="11"/>
      <c r="U132" s="11"/>
      <c r="V132" s="11"/>
      <c r="W132" s="11"/>
      <c r="X132" s="11"/>
    </row>
    <row r="133">
      <c r="A133" s="10"/>
      <c r="B133" s="83"/>
      <c r="C133" s="11"/>
      <c r="D133" s="20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3"/>
      <c r="R133" s="13"/>
      <c r="S133" s="22"/>
      <c r="T133" s="11"/>
      <c r="U133" s="11"/>
      <c r="V133" s="11"/>
      <c r="W133" s="11"/>
      <c r="X133" s="11"/>
    </row>
    <row r="134">
      <c r="A134" s="2" t="s">
        <v>365</v>
      </c>
      <c r="B134" s="33" t="str">
        <f>HYPERLINK("http://web.archive.org/web/20090103040755/http://wiki.shadowpriest.com/index.php?title=SimulationCraft/Trinkets/Warlock","Click Here for Trinket/Set Bonus Sims")</f>
        <v>Click Here for Trinket/Set Bonus Sims</v>
      </c>
      <c r="C134" s="11"/>
      <c r="D134" s="97" t="s">
        <v>1065</v>
      </c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3"/>
      <c r="R134" s="13"/>
      <c r="S134" s="22"/>
      <c r="T134" s="11"/>
      <c r="U134" s="11"/>
      <c r="V134" s="11"/>
      <c r="W134" s="11"/>
      <c r="X134" s="11"/>
    </row>
    <row r="135">
      <c r="A135" s="11"/>
      <c r="B135" s="12" t="s">
        <v>368</v>
      </c>
      <c r="C135" s="16" t="s">
        <v>369</v>
      </c>
      <c r="D135" s="35">
        <v>77.9</v>
      </c>
      <c r="E135" s="12"/>
      <c r="F135" s="12"/>
      <c r="G135" s="12">
        <v>80.0</v>
      </c>
      <c r="H135" s="12"/>
      <c r="I135" s="12"/>
      <c r="J135" s="12"/>
      <c r="K135" s="12"/>
      <c r="L135" s="12"/>
      <c r="M135" s="12"/>
      <c r="N135" s="12"/>
      <c r="O135" s="12"/>
      <c r="P135" s="12"/>
      <c r="Q135" s="18"/>
      <c r="R135" s="18"/>
      <c r="S135" s="19" t="s">
        <v>370</v>
      </c>
      <c r="T135" s="12"/>
      <c r="U135" s="11"/>
      <c r="V135" s="11"/>
      <c r="W135" s="11"/>
      <c r="X135" s="11"/>
      <c r="Y135" s="11"/>
    </row>
    <row r="136">
      <c r="A136" s="11"/>
      <c r="B136" s="12" t="s">
        <v>377</v>
      </c>
      <c r="C136" s="12" t="s">
        <v>378</v>
      </c>
      <c r="D136" s="35">
        <v>69.5</v>
      </c>
      <c r="E136" s="12"/>
      <c r="F136" s="12"/>
      <c r="G136" s="12">
        <v>43.0</v>
      </c>
      <c r="H136" s="12"/>
      <c r="I136" s="12"/>
      <c r="J136" s="12"/>
      <c r="K136" s="12"/>
      <c r="L136" s="12"/>
      <c r="M136" s="12"/>
      <c r="N136" s="12"/>
      <c r="O136" s="12"/>
      <c r="P136" s="12"/>
      <c r="Q136" s="18"/>
      <c r="R136" s="18"/>
      <c r="S136" s="19" t="s">
        <v>379</v>
      </c>
      <c r="T136" s="12"/>
      <c r="U136" s="11"/>
      <c r="V136" s="11"/>
      <c r="W136" s="11"/>
      <c r="X136" s="11"/>
      <c r="Y136" s="11"/>
    </row>
    <row r="137">
      <c r="A137" s="11"/>
      <c r="B137" s="12" t="s">
        <v>371</v>
      </c>
      <c r="C137" s="12" t="s">
        <v>321</v>
      </c>
      <c r="D137" s="35">
        <v>53.8</v>
      </c>
      <c r="E137" s="12"/>
      <c r="F137" s="12"/>
      <c r="G137" s="12">
        <v>37.0</v>
      </c>
      <c r="H137" s="12"/>
      <c r="I137" s="12"/>
      <c r="J137" s="12"/>
      <c r="K137" s="12"/>
      <c r="L137" s="12"/>
      <c r="M137" s="12"/>
      <c r="N137" s="12"/>
      <c r="O137" s="12"/>
      <c r="P137" s="12"/>
      <c r="Q137" s="18"/>
      <c r="R137" s="18"/>
      <c r="S137" s="19" t="s">
        <v>372</v>
      </c>
      <c r="T137" s="12"/>
      <c r="U137" s="11"/>
      <c r="V137" s="11"/>
      <c r="W137" s="11"/>
      <c r="X137" s="11"/>
      <c r="Y137" s="11"/>
    </row>
    <row r="138">
      <c r="A138" s="11"/>
      <c r="B138" s="12" t="s">
        <v>373</v>
      </c>
      <c r="C138" s="12" t="s">
        <v>374</v>
      </c>
      <c r="D138" s="98" t="s">
        <v>1068</v>
      </c>
      <c r="E138" s="12"/>
      <c r="F138" s="12"/>
      <c r="G138" s="12"/>
      <c r="H138" s="12"/>
      <c r="I138" s="12"/>
      <c r="J138" s="12">
        <v>32.0</v>
      </c>
      <c r="K138" s="12"/>
      <c r="L138" s="12"/>
      <c r="M138" s="12"/>
      <c r="N138" s="12"/>
      <c r="O138" s="12"/>
      <c r="P138" s="12"/>
      <c r="Q138" s="18"/>
      <c r="R138" s="18"/>
      <c r="S138" s="19" t="s">
        <v>376</v>
      </c>
      <c r="T138" s="12"/>
      <c r="U138" s="11"/>
      <c r="V138" s="11"/>
      <c r="W138" s="11"/>
      <c r="X138" s="11"/>
      <c r="Y138" s="11"/>
    </row>
    <row r="139">
      <c r="A139" s="11"/>
      <c r="B139" s="12" t="s">
        <v>380</v>
      </c>
      <c r="C139" s="12" t="s">
        <v>335</v>
      </c>
      <c r="D139" s="98" t="s">
        <v>1071</v>
      </c>
      <c r="E139" s="12"/>
      <c r="F139" s="12"/>
      <c r="G139" s="12"/>
      <c r="H139" s="12"/>
      <c r="I139" s="12"/>
      <c r="J139" s="12">
        <v>25.0</v>
      </c>
      <c r="K139" s="12"/>
      <c r="L139" s="12"/>
      <c r="M139" s="12"/>
      <c r="N139" s="12"/>
      <c r="O139" s="12"/>
      <c r="P139" s="12"/>
      <c r="Q139" s="18"/>
      <c r="R139" s="18"/>
      <c r="S139" s="19" t="s">
        <v>382</v>
      </c>
      <c r="T139" s="11"/>
      <c r="U139" s="11"/>
      <c r="V139" s="11"/>
      <c r="W139" s="11"/>
      <c r="X139" s="11"/>
    </row>
    <row r="140">
      <c r="A140" s="11"/>
      <c r="B140" s="12" t="s">
        <v>1027</v>
      </c>
      <c r="C140" s="12" t="s">
        <v>1028</v>
      </c>
      <c r="D140" s="35">
        <v>40.9</v>
      </c>
      <c r="E140" s="12"/>
      <c r="F140" s="12"/>
      <c r="G140" s="12">
        <v>26.0</v>
      </c>
      <c r="H140" s="12"/>
      <c r="I140" s="12"/>
      <c r="J140" s="12"/>
      <c r="K140" s="12"/>
      <c r="L140" s="12"/>
      <c r="M140" s="12"/>
      <c r="N140" s="12"/>
      <c r="O140" s="12"/>
      <c r="P140" s="12"/>
      <c r="Q140" s="18"/>
      <c r="R140" s="18"/>
      <c r="S140" s="19" t="s">
        <v>1030</v>
      </c>
      <c r="T140" s="11"/>
      <c r="U140" s="11"/>
      <c r="V140" s="11"/>
      <c r="W140" s="11"/>
      <c r="X140" s="11"/>
    </row>
    <row r="141">
      <c r="A141" s="11"/>
      <c r="B141" s="12" t="s">
        <v>1031</v>
      </c>
      <c r="C141" s="12" t="s">
        <v>1032</v>
      </c>
      <c r="D141" s="35">
        <v>33.0</v>
      </c>
      <c r="E141" s="12"/>
      <c r="F141" s="12"/>
      <c r="G141" s="12">
        <v>33.0</v>
      </c>
      <c r="H141" s="12"/>
      <c r="I141" s="12"/>
      <c r="J141" s="12"/>
      <c r="K141" s="12"/>
      <c r="L141" s="12"/>
      <c r="M141" s="12"/>
      <c r="N141" s="12"/>
      <c r="O141" s="12"/>
      <c r="P141" s="12"/>
      <c r="Q141" s="18"/>
      <c r="R141" s="18"/>
      <c r="S141" s="19" t="s">
        <v>1033</v>
      </c>
      <c r="T141" s="11"/>
      <c r="U141" s="11"/>
      <c r="V141" s="11"/>
      <c r="W141" s="11"/>
      <c r="X141" s="11"/>
    </row>
    <row r="142">
      <c r="A142" s="11"/>
      <c r="B142" s="12" t="s">
        <v>1036</v>
      </c>
      <c r="C142" s="12" t="s">
        <v>1037</v>
      </c>
      <c r="D142" s="35">
        <v>32.0</v>
      </c>
      <c r="E142" s="12"/>
      <c r="F142" s="12"/>
      <c r="G142" s="12">
        <v>32.0</v>
      </c>
      <c r="H142" s="12"/>
      <c r="I142" s="12"/>
      <c r="J142" s="12"/>
      <c r="K142" s="12"/>
      <c r="L142" s="12"/>
      <c r="M142" s="12"/>
      <c r="N142" s="12"/>
      <c r="O142" s="12"/>
      <c r="P142" s="12"/>
      <c r="Q142" s="18"/>
      <c r="R142" s="18"/>
      <c r="S142" s="19" t="s">
        <v>1038</v>
      </c>
      <c r="T142" s="11"/>
      <c r="U142" s="11"/>
      <c r="V142" s="11"/>
      <c r="W142" s="11"/>
      <c r="X142" s="11"/>
    </row>
    <row r="143">
      <c r="A143" s="11"/>
      <c r="B143" s="12" t="s">
        <v>385</v>
      </c>
      <c r="C143" s="12" t="s">
        <v>386</v>
      </c>
      <c r="D143" s="35">
        <v>30.7</v>
      </c>
      <c r="E143" s="12"/>
      <c r="F143" s="12"/>
      <c r="G143" s="12"/>
      <c r="H143" s="12">
        <v>32.0</v>
      </c>
      <c r="I143" s="12"/>
      <c r="J143" s="12"/>
      <c r="K143" s="12"/>
      <c r="L143" s="12"/>
      <c r="M143" s="12"/>
      <c r="N143" s="12"/>
      <c r="O143" s="12"/>
      <c r="P143" s="12"/>
      <c r="Q143" s="18"/>
      <c r="R143" s="18"/>
      <c r="S143" s="19" t="s">
        <v>387</v>
      </c>
      <c r="T143" s="12"/>
      <c r="U143" s="11"/>
      <c r="V143" s="11"/>
      <c r="W143" s="11"/>
      <c r="X143" s="11"/>
      <c r="Y143" s="11"/>
    </row>
    <row r="144">
      <c r="A144" s="11"/>
      <c r="B144" s="12" t="s">
        <v>388</v>
      </c>
      <c r="C144" s="12" t="s">
        <v>389</v>
      </c>
      <c r="D144" s="35">
        <v>23.9</v>
      </c>
      <c r="E144" s="12"/>
      <c r="F144" s="12"/>
      <c r="G144" s="12"/>
      <c r="H144" s="12">
        <v>26.0</v>
      </c>
      <c r="I144" s="12"/>
      <c r="J144" s="12"/>
      <c r="K144" s="12"/>
      <c r="L144" s="12"/>
      <c r="M144" s="12"/>
      <c r="N144" s="12"/>
      <c r="O144" s="12"/>
      <c r="P144" s="12"/>
      <c r="Q144" s="18"/>
      <c r="R144" s="18"/>
      <c r="S144" s="19" t="s">
        <v>390</v>
      </c>
      <c r="T144" s="12"/>
      <c r="U144" s="11"/>
      <c r="V144" s="11"/>
      <c r="W144" s="11"/>
      <c r="X144" s="11"/>
      <c r="Y144" s="11"/>
    </row>
    <row r="145">
      <c r="A145" s="11"/>
      <c r="B145" s="12" t="s">
        <v>383</v>
      </c>
      <c r="C145" s="12" t="s">
        <v>55</v>
      </c>
      <c r="D145" s="35">
        <v>19.7</v>
      </c>
      <c r="E145" s="12"/>
      <c r="F145" s="12"/>
      <c r="G145" s="12"/>
      <c r="H145" s="12">
        <v>30.0</v>
      </c>
      <c r="I145" s="12"/>
      <c r="J145" s="12"/>
      <c r="K145" s="12"/>
      <c r="L145" s="12"/>
      <c r="M145" s="12"/>
      <c r="N145" s="12"/>
      <c r="O145" s="12"/>
      <c r="P145" s="12"/>
      <c r="Q145" s="18"/>
      <c r="R145" s="18"/>
      <c r="S145" s="19" t="s">
        <v>384</v>
      </c>
      <c r="T145" s="12"/>
      <c r="U145" s="11"/>
      <c r="V145" s="11"/>
      <c r="W145" s="11"/>
      <c r="X145" s="11"/>
      <c r="Y145" s="11"/>
    </row>
    <row r="146">
      <c r="A146" s="11"/>
      <c r="B146" s="12" t="s">
        <v>391</v>
      </c>
      <c r="C146" s="12" t="s">
        <v>392</v>
      </c>
      <c r="D146" s="35"/>
      <c r="E146" s="12">
        <v>33.0</v>
      </c>
      <c r="F146" s="12">
        <v>23.0</v>
      </c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8"/>
      <c r="R146" s="18" t="s">
        <v>393</v>
      </c>
      <c r="S146" s="19" t="s">
        <v>394</v>
      </c>
      <c r="T146" s="12"/>
      <c r="U146" s="11"/>
      <c r="V146" s="11"/>
      <c r="W146" s="11"/>
      <c r="X146" s="11"/>
      <c r="Y146" s="11"/>
    </row>
    <row r="147">
      <c r="A147" s="2" t="s">
        <v>395</v>
      </c>
      <c r="B147" s="11"/>
      <c r="C147" s="11"/>
      <c r="D147" s="20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3"/>
      <c r="R147" s="13"/>
      <c r="S147" s="22"/>
      <c r="T147" s="11"/>
      <c r="U147" s="11"/>
      <c r="V147" s="11"/>
      <c r="W147" s="11"/>
      <c r="X147" s="11"/>
    </row>
    <row r="148">
      <c r="A148" s="11"/>
      <c r="B148" s="12" t="s">
        <v>1051</v>
      </c>
      <c r="C148" s="12" t="s">
        <v>96</v>
      </c>
      <c r="D148" s="20">
        <f t="shared" ref="D148:D156" si="18">ROUND((E148*0.05)+(F148*0.4)+(G148)+(H148*0.39)+(I148*0.78)+(J148*1.2)+(K148*1)+(L148*0.1)+(M148*16)+(N148*9)+(O148*9)+(P148*9), 2)</f>
        <v>25</v>
      </c>
      <c r="E148" s="12"/>
      <c r="F148" s="12"/>
      <c r="G148" s="12">
        <v>25.0</v>
      </c>
      <c r="H148" s="12"/>
      <c r="I148" s="12"/>
      <c r="J148" s="12"/>
      <c r="K148" s="12"/>
      <c r="L148" s="12"/>
      <c r="M148" s="12"/>
      <c r="N148" s="12"/>
      <c r="O148" s="12"/>
      <c r="P148" s="12"/>
      <c r="Q148" s="18"/>
      <c r="R148" s="18"/>
      <c r="S148" s="19" t="s">
        <v>1054</v>
      </c>
      <c r="T148" s="11"/>
      <c r="U148" s="11"/>
      <c r="V148" s="11"/>
      <c r="W148" s="11"/>
      <c r="X148" s="11"/>
    </row>
    <row r="149">
      <c r="A149" s="11"/>
      <c r="B149" s="12" t="s">
        <v>396</v>
      </c>
      <c r="C149" s="12" t="s">
        <v>397</v>
      </c>
      <c r="D149" s="20">
        <f t="shared" si="18"/>
        <v>27.05</v>
      </c>
      <c r="E149" s="12">
        <v>9.0</v>
      </c>
      <c r="F149" s="12">
        <v>10.0</v>
      </c>
      <c r="G149" s="12">
        <v>13.0</v>
      </c>
      <c r="H149" s="36"/>
      <c r="I149" s="36"/>
      <c r="J149" s="12">
        <v>8.0</v>
      </c>
      <c r="K149" s="36"/>
      <c r="L149" s="36"/>
      <c r="M149" s="36"/>
      <c r="N149" s="36"/>
      <c r="O149" s="36"/>
      <c r="P149" s="36"/>
      <c r="Q149" s="37"/>
      <c r="R149" s="37"/>
      <c r="S149" s="19" t="s">
        <v>399</v>
      </c>
      <c r="T149" s="11"/>
      <c r="U149" s="11"/>
      <c r="V149" s="11"/>
      <c r="W149" s="11"/>
      <c r="X149" s="11"/>
    </row>
    <row r="150">
      <c r="A150" s="11"/>
      <c r="B150" s="12" t="s">
        <v>406</v>
      </c>
      <c r="C150" s="12" t="s">
        <v>72</v>
      </c>
      <c r="D150" s="20">
        <f t="shared" si="18"/>
        <v>24.79</v>
      </c>
      <c r="E150" s="12">
        <v>10.0</v>
      </c>
      <c r="F150" s="12"/>
      <c r="G150" s="12">
        <v>20.0</v>
      </c>
      <c r="H150" s="12">
        <v>11.0</v>
      </c>
      <c r="I150" s="12"/>
      <c r="J150" s="12"/>
      <c r="K150" s="12"/>
      <c r="L150" s="12"/>
      <c r="M150" s="12"/>
      <c r="N150" s="12"/>
      <c r="O150" s="12"/>
      <c r="P150" s="12"/>
      <c r="Q150" s="18"/>
      <c r="R150" s="18"/>
      <c r="S150" s="19" t="s">
        <v>407</v>
      </c>
      <c r="T150" s="11"/>
      <c r="U150" s="11"/>
      <c r="V150" s="11"/>
      <c r="W150" s="11"/>
      <c r="X150" s="11"/>
    </row>
    <row r="151">
      <c r="A151" s="11"/>
      <c r="B151" s="12" t="s">
        <v>412</v>
      </c>
      <c r="C151" s="12" t="s">
        <v>414</v>
      </c>
      <c r="D151" s="20">
        <f t="shared" si="18"/>
        <v>22.45</v>
      </c>
      <c r="E151" s="12">
        <v>9.0</v>
      </c>
      <c r="F151" s="12"/>
      <c r="G151" s="12">
        <v>13.0</v>
      </c>
      <c r="H151" s="12"/>
      <c r="I151" s="12"/>
      <c r="J151" s="12"/>
      <c r="K151" s="12"/>
      <c r="L151" s="12"/>
      <c r="M151" s="12"/>
      <c r="N151" s="12"/>
      <c r="O151" s="12"/>
      <c r="P151" s="12">
        <v>1.0</v>
      </c>
      <c r="Q151" s="18" t="s">
        <v>221</v>
      </c>
      <c r="R151" s="18"/>
      <c r="S151" s="19" t="s">
        <v>415</v>
      </c>
      <c r="T151" s="11"/>
      <c r="U151" s="11"/>
      <c r="V151" s="11"/>
      <c r="W151" s="11"/>
      <c r="X151" s="11"/>
    </row>
    <row r="152">
      <c r="A152" s="11"/>
      <c r="B152" s="12" t="s">
        <v>400</v>
      </c>
      <c r="C152" s="12" t="s">
        <v>401</v>
      </c>
      <c r="D152" s="20">
        <f t="shared" si="18"/>
        <v>23.45</v>
      </c>
      <c r="E152" s="12">
        <v>9.0</v>
      </c>
      <c r="F152" s="12">
        <v>9.0</v>
      </c>
      <c r="G152" s="12">
        <v>11.0</v>
      </c>
      <c r="H152" s="36"/>
      <c r="I152" s="36"/>
      <c r="J152" s="12">
        <v>7.0</v>
      </c>
      <c r="K152" s="36"/>
      <c r="L152" s="36"/>
      <c r="M152" s="36"/>
      <c r="N152" s="36"/>
      <c r="O152" s="36"/>
      <c r="P152" s="36"/>
      <c r="Q152" s="37"/>
      <c r="R152" s="37"/>
      <c r="S152" s="19" t="s">
        <v>402</v>
      </c>
      <c r="T152" s="11"/>
      <c r="U152" s="11"/>
      <c r="V152" s="11"/>
      <c r="W152" s="11"/>
      <c r="X152" s="11"/>
    </row>
    <row r="153">
      <c r="A153" s="11"/>
      <c r="B153" s="12" t="s">
        <v>1060</v>
      </c>
      <c r="C153" s="12" t="s">
        <v>1061</v>
      </c>
      <c r="D153" s="20">
        <f t="shared" si="18"/>
        <v>21.7</v>
      </c>
      <c r="E153" s="12"/>
      <c r="F153" s="12">
        <v>8.0</v>
      </c>
      <c r="G153" s="12">
        <v>18.0</v>
      </c>
      <c r="H153" s="36"/>
      <c r="I153" s="36"/>
      <c r="J153" s="12"/>
      <c r="K153" s="36"/>
      <c r="L153" s="12">
        <v>5.0</v>
      </c>
      <c r="M153" s="36"/>
      <c r="N153" s="36"/>
      <c r="O153" s="36"/>
      <c r="P153" s="36"/>
      <c r="Q153" s="37"/>
      <c r="R153" s="37"/>
      <c r="S153" s="19" t="s">
        <v>1062</v>
      </c>
      <c r="T153" s="11"/>
      <c r="U153" s="11"/>
      <c r="V153" s="11"/>
      <c r="W153" s="11"/>
      <c r="X153" s="11"/>
    </row>
    <row r="154">
      <c r="B154" s="12" t="s">
        <v>403</v>
      </c>
      <c r="C154" s="16" t="s">
        <v>45</v>
      </c>
      <c r="D154" s="20">
        <f t="shared" si="18"/>
        <v>19.15</v>
      </c>
      <c r="E154" s="12">
        <v>15.0</v>
      </c>
      <c r="F154" s="12">
        <v>11.0</v>
      </c>
      <c r="G154" s="12">
        <v>14.0</v>
      </c>
      <c r="H154" s="12"/>
      <c r="I154" s="12"/>
      <c r="J154" s="12"/>
      <c r="K154" s="12"/>
      <c r="L154" s="12"/>
      <c r="M154" s="12"/>
      <c r="N154" s="12"/>
      <c r="O154" s="12"/>
      <c r="P154" s="12"/>
      <c r="Q154" s="18"/>
      <c r="R154" s="18" t="s">
        <v>404</v>
      </c>
      <c r="S154" s="19" t="s">
        <v>405</v>
      </c>
      <c r="T154" s="11"/>
      <c r="U154" s="11"/>
      <c r="V154" s="11"/>
      <c r="W154" s="11"/>
      <c r="X154" s="11"/>
    </row>
    <row r="155">
      <c r="A155" s="11"/>
      <c r="B155" s="12" t="s">
        <v>416</v>
      </c>
      <c r="C155" s="12" t="s">
        <v>88</v>
      </c>
      <c r="D155" s="20">
        <f t="shared" si="18"/>
        <v>16.95</v>
      </c>
      <c r="E155" s="12">
        <v>19.0</v>
      </c>
      <c r="F155" s="36"/>
      <c r="G155" s="12">
        <v>16.0</v>
      </c>
      <c r="H155" s="36"/>
      <c r="I155" s="36"/>
      <c r="J155" s="36"/>
      <c r="K155" s="36"/>
      <c r="L155" s="36"/>
      <c r="M155" s="36"/>
      <c r="N155" s="36"/>
      <c r="O155" s="36"/>
      <c r="P155" s="36"/>
      <c r="Q155" s="37"/>
      <c r="R155" s="37"/>
      <c r="S155" s="19" t="s">
        <v>417</v>
      </c>
      <c r="T155" s="11"/>
      <c r="U155" s="11"/>
      <c r="V155" s="11"/>
      <c r="W155" s="11"/>
      <c r="X155" s="11"/>
    </row>
    <row r="156">
      <c r="A156" s="11"/>
      <c r="B156" s="12" t="s">
        <v>409</v>
      </c>
      <c r="C156" s="12" t="s">
        <v>410</v>
      </c>
      <c r="D156" s="20">
        <f t="shared" si="18"/>
        <v>16.74</v>
      </c>
      <c r="E156" s="12">
        <v>9.0</v>
      </c>
      <c r="F156" s="12">
        <v>10.0</v>
      </c>
      <c r="G156" s="12">
        <v>8.0</v>
      </c>
      <c r="H156" s="12">
        <v>11.0</v>
      </c>
      <c r="I156" s="36"/>
      <c r="J156" s="36"/>
      <c r="K156" s="36"/>
      <c r="L156" s="36"/>
      <c r="M156" s="36"/>
      <c r="N156" s="36"/>
      <c r="O156" s="36"/>
      <c r="P156" s="36"/>
      <c r="Q156" s="37"/>
      <c r="R156" s="37"/>
      <c r="S156" s="19" t="s">
        <v>411</v>
      </c>
      <c r="T156" s="11"/>
      <c r="U156" s="11"/>
      <c r="V156" s="11"/>
      <c r="W156" s="11"/>
      <c r="X156" s="11"/>
    </row>
    <row r="157">
      <c r="A157" s="11"/>
      <c r="B157" s="12"/>
      <c r="C157" s="12"/>
      <c r="D157" s="20"/>
      <c r="E157" s="12"/>
      <c r="F157" s="12"/>
      <c r="G157" s="12"/>
      <c r="H157" s="12"/>
      <c r="I157" s="36"/>
      <c r="J157" s="36"/>
      <c r="K157" s="36"/>
      <c r="L157" s="36"/>
      <c r="M157" s="36"/>
      <c r="N157" s="36"/>
      <c r="O157" s="36"/>
      <c r="P157" s="36"/>
      <c r="Q157" s="37"/>
      <c r="R157" s="37"/>
      <c r="S157" s="38"/>
      <c r="T157" s="11"/>
      <c r="U157" s="11"/>
      <c r="V157" s="11"/>
      <c r="W157" s="11"/>
      <c r="X157" s="11"/>
    </row>
    <row r="158">
      <c r="A158" s="1" t="s">
        <v>0</v>
      </c>
      <c r="B158" s="2" t="s">
        <v>1</v>
      </c>
      <c r="C158" s="2" t="s">
        <v>2</v>
      </c>
      <c r="D158" s="3" t="s">
        <v>594</v>
      </c>
      <c r="E158" s="2" t="s">
        <v>4</v>
      </c>
      <c r="F158" s="3" t="s">
        <v>5</v>
      </c>
      <c r="G158" s="3" t="s">
        <v>6</v>
      </c>
      <c r="H158" s="3" t="s">
        <v>7</v>
      </c>
      <c r="I158" s="3" t="s">
        <v>8</v>
      </c>
      <c r="J158" s="2" t="s">
        <v>9</v>
      </c>
      <c r="K158" s="3" t="s">
        <v>10</v>
      </c>
      <c r="L158" s="3" t="s">
        <v>11</v>
      </c>
      <c r="M158" s="4" t="s">
        <v>12</v>
      </c>
      <c r="N158" s="5" t="s">
        <v>13</v>
      </c>
      <c r="O158" s="6" t="s">
        <v>14</v>
      </c>
      <c r="P158" s="7" t="s">
        <v>15</v>
      </c>
      <c r="Q158" s="3" t="s">
        <v>16</v>
      </c>
      <c r="R158" s="3" t="s">
        <v>17</v>
      </c>
      <c r="S158" s="42" t="s">
        <v>18</v>
      </c>
      <c r="T158" s="2"/>
      <c r="U158" s="43"/>
      <c r="V158" s="39"/>
      <c r="W158" s="39"/>
      <c r="X158" s="39"/>
    </row>
    <row r="159">
      <c r="A159" s="44" t="s">
        <v>419</v>
      </c>
      <c r="B159" s="24"/>
      <c r="C159" s="24"/>
      <c r="D159" s="20"/>
      <c r="E159" s="24"/>
      <c r="F159" s="24"/>
      <c r="G159" s="20"/>
      <c r="H159" s="24"/>
      <c r="I159" s="24"/>
      <c r="J159" s="24"/>
      <c r="K159" s="24"/>
      <c r="L159" s="24"/>
      <c r="M159" s="24"/>
      <c r="N159" s="24"/>
      <c r="O159" s="24"/>
      <c r="P159" s="24"/>
      <c r="Q159" s="25"/>
      <c r="R159" s="25"/>
      <c r="S159" s="38"/>
      <c r="T159" s="24"/>
      <c r="U159" s="45"/>
      <c r="V159" s="24"/>
      <c r="W159" s="24"/>
      <c r="X159" s="46"/>
    </row>
    <row r="160">
      <c r="A160" s="11"/>
      <c r="B160" s="24" t="s">
        <v>420</v>
      </c>
      <c r="C160" s="24" t="s">
        <v>45</v>
      </c>
      <c r="D160" s="20">
        <f t="shared" ref="D160:D169" si="19">ROUND((E160*0.05)+(F160*0.4)+(G160)+(H160*0.39)+(I160*0.78)+(J160*1.2)+(K160*1)+(L160*0.1)+(M160*16)+(N160*9)+(O160*9)+(P160*9), 2)</f>
        <v>207.6</v>
      </c>
      <c r="E160" s="24">
        <v>28.0</v>
      </c>
      <c r="F160" s="24">
        <v>18.0</v>
      </c>
      <c r="G160" s="24">
        <v>199.0</v>
      </c>
      <c r="H160" s="24"/>
      <c r="I160" s="24"/>
      <c r="J160" s="24"/>
      <c r="K160" s="24"/>
      <c r="L160" s="24"/>
      <c r="M160" s="24"/>
      <c r="N160" s="24"/>
      <c r="O160" s="24"/>
      <c r="P160" s="24"/>
      <c r="Q160" s="25"/>
      <c r="R160" s="25" t="s">
        <v>421</v>
      </c>
      <c r="S160" s="19" t="s">
        <v>422</v>
      </c>
      <c r="T160" s="24"/>
      <c r="U160" s="24"/>
      <c r="V160" s="24"/>
      <c r="W160" s="24"/>
      <c r="X160" s="46"/>
    </row>
    <row r="161">
      <c r="A161" s="11"/>
      <c r="B161" s="24" t="s">
        <v>424</v>
      </c>
      <c r="C161" s="24" t="s">
        <v>425</v>
      </c>
      <c r="D161" s="20">
        <f t="shared" si="19"/>
        <v>183.79</v>
      </c>
      <c r="E161" s="24"/>
      <c r="F161" s="24">
        <v>19.0</v>
      </c>
      <c r="G161" s="16">
        <v>168.0</v>
      </c>
      <c r="H161" s="24">
        <v>21.0</v>
      </c>
      <c r="I161" s="24"/>
      <c r="J161" s="24"/>
      <c r="K161" s="24"/>
      <c r="L161" s="24"/>
      <c r="M161" s="24"/>
      <c r="N161" s="24"/>
      <c r="O161" s="24"/>
      <c r="P161" s="24"/>
      <c r="Q161" s="25"/>
      <c r="R161" s="25"/>
      <c r="S161" s="19" t="s">
        <v>426</v>
      </c>
      <c r="T161" s="24"/>
      <c r="U161" s="24"/>
      <c r="V161" s="24"/>
      <c r="W161" s="24"/>
      <c r="X161" s="46"/>
    </row>
    <row r="162">
      <c r="A162" s="11"/>
      <c r="B162" s="24" t="s">
        <v>427</v>
      </c>
      <c r="C162" s="24" t="s">
        <v>428</v>
      </c>
      <c r="D162" s="20">
        <f t="shared" si="19"/>
        <v>172.59</v>
      </c>
      <c r="E162" s="24">
        <v>12.0</v>
      </c>
      <c r="F162" s="24">
        <v>12.0</v>
      </c>
      <c r="G162" s="16">
        <v>159.0</v>
      </c>
      <c r="H162" s="24">
        <v>21.0</v>
      </c>
      <c r="I162" s="24"/>
      <c r="J162" s="24"/>
      <c r="K162" s="24"/>
      <c r="L162" s="24"/>
      <c r="M162" s="24"/>
      <c r="N162" s="24"/>
      <c r="O162" s="24"/>
      <c r="P162" s="24"/>
      <c r="Q162" s="25"/>
      <c r="R162" s="25"/>
      <c r="S162" s="19" t="s">
        <v>429</v>
      </c>
      <c r="T162" s="24"/>
      <c r="U162" s="24"/>
      <c r="V162" s="24"/>
      <c r="W162" s="24"/>
      <c r="X162" s="46"/>
    </row>
    <row r="163">
      <c r="A163" s="11"/>
      <c r="B163" s="24" t="s">
        <v>432</v>
      </c>
      <c r="C163" s="24" t="s">
        <v>96</v>
      </c>
      <c r="D163" s="20">
        <f t="shared" si="19"/>
        <v>159</v>
      </c>
      <c r="E163" s="24"/>
      <c r="F163" s="24"/>
      <c r="G163" s="16">
        <v>159.0</v>
      </c>
      <c r="H163" s="24"/>
      <c r="I163" s="24"/>
      <c r="J163" s="24"/>
      <c r="K163" s="24"/>
      <c r="L163" s="24"/>
      <c r="M163" s="24"/>
      <c r="N163" s="24"/>
      <c r="O163" s="24"/>
      <c r="P163" s="24"/>
      <c r="Q163" s="25"/>
      <c r="R163" s="25" t="s">
        <v>433</v>
      </c>
      <c r="S163" s="19" t="s">
        <v>434</v>
      </c>
      <c r="T163" s="24"/>
      <c r="U163" s="24"/>
      <c r="V163" s="24"/>
      <c r="W163" s="24"/>
      <c r="X163" s="46"/>
    </row>
    <row r="164">
      <c r="A164" s="11"/>
      <c r="B164" s="24" t="s">
        <v>430</v>
      </c>
      <c r="C164" s="24" t="s">
        <v>130</v>
      </c>
      <c r="D164" s="20">
        <f t="shared" si="19"/>
        <v>153.15</v>
      </c>
      <c r="E164" s="24">
        <v>15.0</v>
      </c>
      <c r="F164" s="24">
        <v>14.0</v>
      </c>
      <c r="G164" s="16">
        <v>130.0</v>
      </c>
      <c r="H164" s="24"/>
      <c r="I164" s="24"/>
      <c r="J164" s="24">
        <v>14.0</v>
      </c>
      <c r="K164" s="24"/>
      <c r="L164" s="24"/>
      <c r="M164" s="24"/>
      <c r="N164" s="24"/>
      <c r="O164" s="24"/>
      <c r="P164" s="24"/>
      <c r="Q164" s="25"/>
      <c r="R164" s="25"/>
      <c r="S164" s="19" t="s">
        <v>431</v>
      </c>
      <c r="T164" s="24"/>
      <c r="U164" s="24"/>
      <c r="V164" s="24"/>
      <c r="W164" s="24"/>
      <c r="X164" s="46"/>
    </row>
    <row r="165">
      <c r="A165" s="11"/>
      <c r="B165" s="24" t="s">
        <v>435</v>
      </c>
      <c r="C165" s="24" t="s">
        <v>436</v>
      </c>
      <c r="D165" s="20">
        <f t="shared" si="19"/>
        <v>146.95</v>
      </c>
      <c r="E165" s="24">
        <v>15.0</v>
      </c>
      <c r="F165" s="24">
        <v>15.0</v>
      </c>
      <c r="G165" s="16">
        <v>121.0</v>
      </c>
      <c r="H165" s="24"/>
      <c r="I165" s="24"/>
      <c r="J165" s="24">
        <v>16.0</v>
      </c>
      <c r="K165" s="24"/>
      <c r="L165" s="24"/>
      <c r="M165" s="24"/>
      <c r="N165" s="24"/>
      <c r="O165" s="24"/>
      <c r="P165" s="24"/>
      <c r="Q165" s="25"/>
      <c r="R165" s="25"/>
      <c r="S165" s="19" t="s">
        <v>437</v>
      </c>
      <c r="T165" s="24"/>
      <c r="U165" s="24"/>
      <c r="V165" s="24"/>
      <c r="W165" s="24"/>
      <c r="X165" s="46"/>
    </row>
    <row r="166">
      <c r="A166" s="11"/>
      <c r="B166" s="24" t="s">
        <v>447</v>
      </c>
      <c r="C166" s="24" t="s">
        <v>448</v>
      </c>
      <c r="D166" s="20">
        <f t="shared" si="19"/>
        <v>136.5</v>
      </c>
      <c r="E166" s="24">
        <v>30.0</v>
      </c>
      <c r="F166" s="24">
        <v>11.0</v>
      </c>
      <c r="G166" s="16">
        <v>121.0</v>
      </c>
      <c r="H166" s="24"/>
      <c r="I166" s="24"/>
      <c r="J166" s="24">
        <v>8.0</v>
      </c>
      <c r="K166" s="24"/>
      <c r="L166" s="24"/>
      <c r="M166" s="24"/>
      <c r="N166" s="24"/>
      <c r="O166" s="24"/>
      <c r="P166" s="24"/>
      <c r="Q166" s="25"/>
      <c r="R166" s="25"/>
      <c r="S166" s="19" t="s">
        <v>449</v>
      </c>
      <c r="T166" s="24"/>
      <c r="U166" s="24"/>
      <c r="V166" s="24"/>
      <c r="W166" s="24"/>
      <c r="X166" s="46"/>
    </row>
    <row r="167">
      <c r="A167" s="11"/>
      <c r="B167" s="24" t="s">
        <v>438</v>
      </c>
      <c r="C167" s="24" t="s">
        <v>48</v>
      </c>
      <c r="D167" s="20">
        <f t="shared" si="19"/>
        <v>134.4</v>
      </c>
      <c r="E167" s="24">
        <v>24.0</v>
      </c>
      <c r="F167" s="24">
        <v>18.0</v>
      </c>
      <c r="G167" s="16">
        <v>126.0</v>
      </c>
      <c r="H167" s="24"/>
      <c r="I167" s="24"/>
      <c r="J167" s="24"/>
      <c r="K167" s="24"/>
      <c r="L167" s="24"/>
      <c r="M167" s="24"/>
      <c r="N167" s="24"/>
      <c r="O167" s="24"/>
      <c r="P167" s="24"/>
      <c r="Q167" s="25"/>
      <c r="R167" s="25"/>
      <c r="S167" s="19" t="s">
        <v>439</v>
      </c>
      <c r="T167" s="24"/>
      <c r="U167" s="24"/>
      <c r="V167" s="24"/>
      <c r="W167" s="24"/>
      <c r="X167" s="46"/>
    </row>
    <row r="168">
      <c r="A168" s="11"/>
      <c r="B168" s="24" t="s">
        <v>441</v>
      </c>
      <c r="C168" s="24" t="s">
        <v>442</v>
      </c>
      <c r="D168" s="20">
        <f t="shared" si="19"/>
        <v>133.98</v>
      </c>
      <c r="E168" s="24">
        <v>15.0</v>
      </c>
      <c r="F168" s="24">
        <v>14.0</v>
      </c>
      <c r="G168" s="16">
        <v>121.0</v>
      </c>
      <c r="H168" s="24">
        <v>17.0</v>
      </c>
      <c r="I168" s="24"/>
      <c r="J168" s="24"/>
      <c r="K168" s="24"/>
      <c r="L168" s="24"/>
      <c r="M168" s="24"/>
      <c r="N168" s="24"/>
      <c r="O168" s="24"/>
      <c r="P168" s="24"/>
      <c r="Q168" s="25"/>
      <c r="R168" s="25"/>
      <c r="S168" s="19" t="s">
        <v>443</v>
      </c>
      <c r="T168" s="24"/>
      <c r="U168" s="24"/>
      <c r="V168" s="24"/>
      <c r="W168" s="24"/>
      <c r="X168" s="46"/>
    </row>
    <row r="169">
      <c r="A169" s="11"/>
      <c r="B169" s="24" t="s">
        <v>444</v>
      </c>
      <c r="C169" s="24" t="s">
        <v>445</v>
      </c>
      <c r="D169" s="20">
        <f t="shared" si="19"/>
        <v>133.8</v>
      </c>
      <c r="E169" s="24">
        <v>12.0</v>
      </c>
      <c r="F169" s="24">
        <v>11.0</v>
      </c>
      <c r="G169" s="16">
        <v>121.0</v>
      </c>
      <c r="H169" s="24">
        <v>20.0</v>
      </c>
      <c r="I169" s="24"/>
      <c r="J169" s="24"/>
      <c r="K169" s="24"/>
      <c r="L169" s="24"/>
      <c r="M169" s="24"/>
      <c r="N169" s="24"/>
      <c r="O169" s="24"/>
      <c r="P169" s="24"/>
      <c r="Q169" s="25"/>
      <c r="R169" s="25"/>
      <c r="S169" s="19" t="s">
        <v>446</v>
      </c>
      <c r="T169" s="24"/>
      <c r="U169" s="24"/>
      <c r="V169" s="24"/>
      <c r="W169" s="24"/>
      <c r="X169" s="46"/>
    </row>
    <row r="170">
      <c r="A170" s="11"/>
      <c r="B170" s="24"/>
      <c r="C170" s="24"/>
      <c r="D170" s="20"/>
      <c r="E170" s="24"/>
      <c r="F170" s="24"/>
      <c r="G170" s="16"/>
      <c r="H170" s="24"/>
      <c r="I170" s="24"/>
      <c r="J170" s="24"/>
      <c r="K170" s="24"/>
      <c r="L170" s="24"/>
      <c r="M170" s="24"/>
      <c r="N170" s="24"/>
      <c r="O170" s="24"/>
      <c r="P170" s="24"/>
      <c r="Q170" s="25"/>
      <c r="R170" s="25"/>
      <c r="S170" s="38"/>
      <c r="T170" s="24"/>
      <c r="U170" s="24"/>
      <c r="V170" s="24"/>
      <c r="W170" s="24"/>
      <c r="X170" s="46"/>
    </row>
    <row r="171">
      <c r="A171" s="3" t="s">
        <v>451</v>
      </c>
      <c r="B171" s="24"/>
      <c r="C171" s="24"/>
      <c r="D171" s="20"/>
      <c r="E171" s="24"/>
      <c r="F171" s="24"/>
      <c r="G171" s="16"/>
      <c r="H171" s="24"/>
      <c r="I171" s="24"/>
      <c r="J171" s="24"/>
      <c r="K171" s="24"/>
      <c r="L171" s="24"/>
      <c r="M171" s="24"/>
      <c r="N171" s="24"/>
      <c r="O171" s="24"/>
      <c r="P171" s="24"/>
      <c r="Q171" s="25"/>
      <c r="R171" s="25"/>
      <c r="S171" s="38"/>
      <c r="T171" s="24"/>
      <c r="U171" s="24"/>
      <c r="V171" s="24"/>
      <c r="W171" s="24"/>
      <c r="X171" s="46"/>
    </row>
    <row r="172">
      <c r="A172" s="11"/>
      <c r="B172" s="24" t="s">
        <v>1081</v>
      </c>
      <c r="C172" s="24" t="s">
        <v>98</v>
      </c>
      <c r="D172" s="20">
        <f t="shared" ref="D172:D180" si="20">ROUND((E172*0.05)+(F172*0.4)+(G172)+(H172*0.39)+(I172*0.78)+(J172*1.2)+(K172*1)+(L172*0.1)+(M172*16)+(N172*9)+(O172*9)+(P172*9), 2)</f>
        <v>51.9</v>
      </c>
      <c r="E172" s="24">
        <v>18.0</v>
      </c>
      <c r="F172" s="24"/>
      <c r="G172" s="24">
        <v>51.0</v>
      </c>
      <c r="H172" s="24"/>
      <c r="I172" s="24"/>
      <c r="J172" s="24"/>
      <c r="K172" s="24"/>
      <c r="L172" s="24"/>
      <c r="M172" s="24"/>
      <c r="N172" s="24"/>
      <c r="O172" s="24"/>
      <c r="P172" s="24"/>
      <c r="Q172" s="25"/>
      <c r="R172" s="25"/>
      <c r="S172" s="19" t="s">
        <v>1083</v>
      </c>
      <c r="T172" s="24"/>
      <c r="U172" s="24"/>
      <c r="V172" s="24"/>
      <c r="W172" s="24"/>
      <c r="X172" s="46"/>
    </row>
    <row r="173" ht="1.5" customHeight="1">
      <c r="B173" s="24" t="s">
        <v>455</v>
      </c>
      <c r="C173" s="24" t="s">
        <v>55</v>
      </c>
      <c r="D173" s="20">
        <f t="shared" si="20"/>
        <v>46.72</v>
      </c>
      <c r="E173" s="24">
        <v>13.0</v>
      </c>
      <c r="F173" s="24">
        <v>14.0</v>
      </c>
      <c r="G173" s="24">
        <v>21.0</v>
      </c>
      <c r="H173" s="24">
        <v>13.0</v>
      </c>
      <c r="I173" s="24"/>
      <c r="J173" s="24">
        <v>12.0</v>
      </c>
      <c r="K173" s="24"/>
      <c r="L173" s="24"/>
      <c r="M173" s="24"/>
      <c r="N173" s="24"/>
      <c r="O173" s="24"/>
      <c r="P173" s="24"/>
      <c r="Q173" s="25"/>
      <c r="R173" s="25"/>
      <c r="S173" s="19" t="s">
        <v>456</v>
      </c>
      <c r="T173" s="24"/>
      <c r="U173" s="24"/>
      <c r="V173" s="24"/>
      <c r="W173" s="24"/>
      <c r="X173" s="46"/>
    </row>
    <row r="174">
      <c r="A174" s="11"/>
      <c r="B174" s="24" t="s">
        <v>1086</v>
      </c>
      <c r="C174" s="24" t="s">
        <v>96</v>
      </c>
      <c r="D174" s="20">
        <f t="shared" si="20"/>
        <v>45</v>
      </c>
      <c r="E174" s="24"/>
      <c r="F174" s="24"/>
      <c r="G174" s="24">
        <v>45.0</v>
      </c>
      <c r="H174" s="24"/>
      <c r="I174" s="24"/>
      <c r="J174" s="24"/>
      <c r="K174" s="24"/>
      <c r="L174" s="24"/>
      <c r="M174" s="24"/>
      <c r="N174" s="24"/>
      <c r="O174" s="24"/>
      <c r="P174" s="24"/>
      <c r="Q174" s="25"/>
      <c r="R174" s="25"/>
      <c r="S174" s="19" t="s">
        <v>1087</v>
      </c>
      <c r="T174" s="24"/>
      <c r="U174" s="24"/>
      <c r="V174" s="24"/>
      <c r="W174" s="24"/>
      <c r="X174" s="46"/>
    </row>
    <row r="175">
      <c r="A175" s="11"/>
      <c r="B175" s="24" t="s">
        <v>457</v>
      </c>
      <c r="C175" s="24" t="s">
        <v>292</v>
      </c>
      <c r="D175" s="20">
        <f t="shared" si="20"/>
        <v>44.45</v>
      </c>
      <c r="E175" s="24">
        <v>17.0</v>
      </c>
      <c r="F175" s="24">
        <v>18.0</v>
      </c>
      <c r="G175" s="24">
        <v>22.0</v>
      </c>
      <c r="H175" s="24"/>
      <c r="I175" s="24"/>
      <c r="J175" s="24">
        <v>12.0</v>
      </c>
      <c r="K175" s="24"/>
      <c r="L175" s="24"/>
      <c r="M175" s="24"/>
      <c r="N175" s="24"/>
      <c r="O175" s="24"/>
      <c r="P175" s="24"/>
      <c r="Q175" s="25"/>
      <c r="R175" s="25"/>
      <c r="S175" s="19" t="s">
        <v>458</v>
      </c>
      <c r="T175" s="24"/>
      <c r="U175" s="46"/>
      <c r="V175" s="24"/>
      <c r="W175" s="24"/>
      <c r="X175" s="46"/>
    </row>
    <row r="176">
      <c r="A176" s="11"/>
      <c r="B176" s="24" t="s">
        <v>1103</v>
      </c>
      <c r="C176" s="24" t="s">
        <v>1104</v>
      </c>
      <c r="D176" s="20">
        <f t="shared" si="20"/>
        <v>37.2</v>
      </c>
      <c r="E176" s="24"/>
      <c r="F176" s="24">
        <v>23.0</v>
      </c>
      <c r="G176" s="24">
        <v>28.0</v>
      </c>
      <c r="H176" s="24"/>
      <c r="I176" s="24"/>
      <c r="J176" s="24"/>
      <c r="K176" s="24"/>
      <c r="L176" s="24"/>
      <c r="M176" s="24"/>
      <c r="N176" s="24"/>
      <c r="O176" s="24"/>
      <c r="P176" s="24"/>
      <c r="Q176" s="25"/>
      <c r="R176" s="25"/>
      <c r="S176" s="19" t="s">
        <v>1105</v>
      </c>
      <c r="T176" s="24"/>
      <c r="U176" s="24"/>
      <c r="V176" s="24"/>
      <c r="W176" s="24"/>
      <c r="X176" s="46"/>
    </row>
    <row r="177">
      <c r="A177" s="11"/>
      <c r="B177" s="24" t="s">
        <v>459</v>
      </c>
      <c r="C177" s="24" t="s">
        <v>460</v>
      </c>
      <c r="D177" s="20">
        <f t="shared" si="20"/>
        <v>35.01</v>
      </c>
      <c r="E177" s="24">
        <v>12.0</v>
      </c>
      <c r="F177" s="24">
        <v>15.0</v>
      </c>
      <c r="G177" s="24">
        <v>21.0</v>
      </c>
      <c r="H177" s="24">
        <v>19.0</v>
      </c>
      <c r="I177" s="24"/>
      <c r="J177" s="24"/>
      <c r="K177" s="24"/>
      <c r="L177" s="24"/>
      <c r="M177" s="24"/>
      <c r="N177" s="24"/>
      <c r="O177" s="24"/>
      <c r="P177" s="24"/>
      <c r="Q177" s="25"/>
      <c r="R177" s="25"/>
      <c r="S177" s="19" t="s">
        <v>461</v>
      </c>
      <c r="T177" s="24"/>
      <c r="U177" s="24"/>
      <c r="V177" s="24"/>
      <c r="W177" s="24"/>
      <c r="X177" s="46"/>
    </row>
    <row r="178">
      <c r="A178" s="11"/>
      <c r="B178" s="24" t="s">
        <v>1091</v>
      </c>
      <c r="C178" s="24" t="s">
        <v>1092</v>
      </c>
      <c r="D178" s="20">
        <f t="shared" si="20"/>
        <v>34.4</v>
      </c>
      <c r="E178" s="24">
        <v>8.0</v>
      </c>
      <c r="F178" s="24"/>
      <c r="G178" s="24">
        <v>34.0</v>
      </c>
      <c r="H178" s="24"/>
      <c r="I178" s="24"/>
      <c r="J178" s="24"/>
      <c r="K178" s="24"/>
      <c r="L178" s="24"/>
      <c r="M178" s="24"/>
      <c r="N178" s="24"/>
      <c r="O178" s="24"/>
      <c r="P178" s="24"/>
      <c r="Q178" s="25"/>
      <c r="R178" s="25"/>
      <c r="S178" s="19" t="s">
        <v>1093</v>
      </c>
      <c r="T178" s="24"/>
      <c r="U178" s="24"/>
      <c r="V178" s="24"/>
      <c r="W178" s="24"/>
      <c r="X178" s="46"/>
    </row>
    <row r="179">
      <c r="A179" s="11"/>
      <c r="B179" s="24" t="s">
        <v>462</v>
      </c>
      <c r="C179" s="24" t="s">
        <v>463</v>
      </c>
      <c r="D179" s="20">
        <f t="shared" si="20"/>
        <v>31.9</v>
      </c>
      <c r="E179" s="24">
        <v>18.0</v>
      </c>
      <c r="F179" s="24">
        <v>20.0</v>
      </c>
      <c r="G179" s="24">
        <v>23.0</v>
      </c>
      <c r="H179" s="24"/>
      <c r="I179" s="24"/>
      <c r="J179" s="24"/>
      <c r="K179" s="24"/>
      <c r="L179" s="24"/>
      <c r="M179" s="24"/>
      <c r="N179" s="24"/>
      <c r="O179" s="24"/>
      <c r="P179" s="24"/>
      <c r="Q179" s="25"/>
      <c r="R179" s="25"/>
      <c r="S179" s="19" t="s">
        <v>464</v>
      </c>
      <c r="T179" s="24"/>
      <c r="U179" s="45"/>
      <c r="V179" s="24"/>
      <c r="W179" s="24"/>
      <c r="X179" s="46"/>
    </row>
    <row r="180">
      <c r="A180" s="11"/>
      <c r="B180" s="24" t="s">
        <v>465</v>
      </c>
      <c r="C180" s="24" t="s">
        <v>45</v>
      </c>
      <c r="D180" s="20">
        <f t="shared" si="20"/>
        <v>25.65</v>
      </c>
      <c r="E180" s="24">
        <v>21.0</v>
      </c>
      <c r="F180" s="24">
        <v>14.0</v>
      </c>
      <c r="G180" s="24">
        <v>19.0</v>
      </c>
      <c r="H180" s="24"/>
      <c r="I180" s="24"/>
      <c r="J180" s="24"/>
      <c r="K180" s="24"/>
      <c r="L180" s="24"/>
      <c r="M180" s="24"/>
      <c r="N180" s="24"/>
      <c r="O180" s="24"/>
      <c r="P180" s="24"/>
      <c r="Q180" s="25"/>
      <c r="R180" s="25" t="s">
        <v>466</v>
      </c>
      <c r="S180" s="19" t="s">
        <v>467</v>
      </c>
      <c r="T180" s="24"/>
      <c r="U180" s="45"/>
      <c r="V180" s="24"/>
      <c r="W180" s="24"/>
      <c r="X180" s="46"/>
    </row>
    <row r="181">
      <c r="A181" s="11"/>
      <c r="B181" s="24"/>
      <c r="C181" s="24"/>
      <c r="D181" s="20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5"/>
      <c r="R181" s="25"/>
      <c r="S181" s="38"/>
      <c r="T181" s="24"/>
      <c r="U181" s="45"/>
      <c r="V181" s="24"/>
      <c r="W181" s="24"/>
      <c r="X181" s="46"/>
    </row>
    <row r="182">
      <c r="A182" s="1" t="s">
        <v>0</v>
      </c>
      <c r="B182" s="2" t="s">
        <v>1</v>
      </c>
      <c r="C182" s="2" t="s">
        <v>2</v>
      </c>
      <c r="D182" s="74"/>
      <c r="E182" s="2" t="s">
        <v>4</v>
      </c>
      <c r="F182" s="3" t="s">
        <v>5</v>
      </c>
      <c r="G182" s="3" t="s">
        <v>6</v>
      </c>
      <c r="H182" s="3" t="s">
        <v>7</v>
      </c>
      <c r="I182" s="3" t="s">
        <v>8</v>
      </c>
      <c r="J182" s="2" t="s">
        <v>9</v>
      </c>
      <c r="K182" s="3" t="s">
        <v>10</v>
      </c>
      <c r="L182" s="3" t="s">
        <v>11</v>
      </c>
      <c r="M182" s="4" t="s">
        <v>12</v>
      </c>
      <c r="N182" s="5" t="s">
        <v>13</v>
      </c>
      <c r="O182" s="6" t="s">
        <v>14</v>
      </c>
      <c r="P182" s="7" t="s">
        <v>15</v>
      </c>
      <c r="Q182" s="3" t="s">
        <v>16</v>
      </c>
      <c r="R182" s="3" t="s">
        <v>17</v>
      </c>
      <c r="S182" s="42" t="s">
        <v>18</v>
      </c>
      <c r="T182" s="47"/>
      <c r="U182" s="47"/>
      <c r="V182" s="47"/>
      <c r="W182" s="47"/>
      <c r="X182" s="47"/>
      <c r="Y182" s="50"/>
      <c r="Z182" s="50"/>
    </row>
    <row r="183">
      <c r="A183" s="44" t="s">
        <v>468</v>
      </c>
      <c r="B183" s="24"/>
      <c r="C183" s="24"/>
      <c r="D183" s="20"/>
      <c r="E183" s="51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5"/>
      <c r="R183" s="24"/>
      <c r="S183" s="38"/>
      <c r="T183" s="24"/>
      <c r="U183" s="24"/>
      <c r="V183" s="24"/>
      <c r="W183" s="24"/>
      <c r="X183" s="46"/>
    </row>
    <row r="184">
      <c r="A184" s="52"/>
      <c r="B184" s="24" t="s">
        <v>469</v>
      </c>
      <c r="C184" s="24" t="s">
        <v>45</v>
      </c>
      <c r="D184" s="20">
        <f t="shared" ref="D184:D189" si="21">ROUND((E184*0.05)+(F184*0.4)+(G184)+(H184*0.39)+(I184*0.78)+(J184*1.2)+(K184*1)+(L184*0.1)+(M184*16)+(N184*9)+(O184*9)+(P184*9), 2)</f>
        <v>254.64</v>
      </c>
      <c r="E184" s="24">
        <v>48.0</v>
      </c>
      <c r="F184" s="24">
        <v>35.0</v>
      </c>
      <c r="G184" s="24">
        <v>199.0</v>
      </c>
      <c r="H184" s="24">
        <v>36.0</v>
      </c>
      <c r="I184" s="24"/>
      <c r="J184" s="24">
        <v>21.0</v>
      </c>
      <c r="K184" s="24"/>
      <c r="L184" s="24"/>
      <c r="M184" s="24"/>
      <c r="N184" s="24"/>
      <c r="O184" s="24"/>
      <c r="P184" s="24"/>
      <c r="Q184" s="25"/>
      <c r="R184" s="25" t="s">
        <v>470</v>
      </c>
      <c r="S184" s="19" t="s">
        <v>471</v>
      </c>
      <c r="T184" s="24"/>
      <c r="U184" s="24"/>
      <c r="V184" s="24"/>
      <c r="W184" s="27"/>
      <c r="X184" s="53"/>
    </row>
    <row r="185">
      <c r="A185" s="54"/>
      <c r="B185" s="24" t="s">
        <v>472</v>
      </c>
      <c r="C185" s="24" t="s">
        <v>473</v>
      </c>
      <c r="D185" s="20">
        <f t="shared" si="21"/>
        <v>201.23</v>
      </c>
      <c r="E185" s="24">
        <v>40.0</v>
      </c>
      <c r="F185" s="24">
        <v>42.0</v>
      </c>
      <c r="G185" s="24">
        <v>168.0</v>
      </c>
      <c r="H185" s="24">
        <v>37.0</v>
      </c>
      <c r="I185" s="24"/>
      <c r="J185" s="24"/>
      <c r="K185" s="24"/>
      <c r="L185" s="24"/>
      <c r="M185" s="24"/>
      <c r="N185" s="24"/>
      <c r="O185" s="24"/>
      <c r="P185" s="24"/>
      <c r="Q185" s="25"/>
      <c r="R185" s="25"/>
      <c r="S185" s="19" t="s">
        <v>474</v>
      </c>
      <c r="T185" s="24"/>
      <c r="U185" s="24"/>
      <c r="V185" s="24"/>
      <c r="W185" s="12"/>
      <c r="X185" s="11"/>
    </row>
    <row r="186" ht="14.25" customHeight="1">
      <c r="A186" s="29"/>
      <c r="B186" s="16" t="s">
        <v>475</v>
      </c>
      <c r="C186" s="16" t="s">
        <v>476</v>
      </c>
      <c r="D186" s="20">
        <f t="shared" si="21"/>
        <v>172.34</v>
      </c>
      <c r="E186" s="16"/>
      <c r="F186" s="16">
        <v>46.0</v>
      </c>
      <c r="G186" s="16">
        <v>121.0</v>
      </c>
      <c r="H186" s="16">
        <v>26.0</v>
      </c>
      <c r="I186" s="16"/>
      <c r="J186" s="16">
        <v>19.0</v>
      </c>
      <c r="K186" s="16"/>
      <c r="L186" s="16"/>
      <c r="M186" s="16"/>
      <c r="N186" s="16"/>
      <c r="O186" s="16"/>
      <c r="P186" s="16"/>
      <c r="Q186" s="28"/>
      <c r="R186" s="28"/>
      <c r="S186" s="31" t="s">
        <v>477</v>
      </c>
      <c r="T186" s="29"/>
      <c r="U186" s="29"/>
      <c r="V186" s="29"/>
      <c r="W186" s="29"/>
      <c r="X186" s="29"/>
      <c r="Y186" s="29"/>
      <c r="Z186" s="29"/>
    </row>
    <row r="187">
      <c r="A187" s="55"/>
      <c r="B187" s="24" t="s">
        <v>478</v>
      </c>
      <c r="C187" s="24" t="s">
        <v>183</v>
      </c>
      <c r="D187" s="20">
        <f t="shared" si="21"/>
        <v>167.39</v>
      </c>
      <c r="E187" s="24">
        <v>37.0</v>
      </c>
      <c r="F187" s="24">
        <v>38.0</v>
      </c>
      <c r="G187" s="24">
        <v>121.0</v>
      </c>
      <c r="H187" s="24">
        <v>26.0</v>
      </c>
      <c r="I187" s="24"/>
      <c r="J187" s="24">
        <v>16.0</v>
      </c>
      <c r="K187" s="24"/>
      <c r="L187" s="24"/>
      <c r="M187" s="24"/>
      <c r="N187" s="24"/>
      <c r="O187" s="24"/>
      <c r="P187" s="24"/>
      <c r="Q187" s="25"/>
      <c r="R187" s="25"/>
      <c r="S187" s="19" t="s">
        <v>479</v>
      </c>
      <c r="T187" s="24"/>
      <c r="U187" s="24"/>
      <c r="V187" s="24"/>
      <c r="W187" s="56"/>
      <c r="X187" s="57"/>
    </row>
    <row r="188">
      <c r="A188" s="54"/>
      <c r="B188" s="12" t="s">
        <v>480</v>
      </c>
      <c r="C188" s="12" t="s">
        <v>342</v>
      </c>
      <c r="D188" s="20">
        <f t="shared" si="21"/>
        <v>163.25</v>
      </c>
      <c r="E188" s="12">
        <v>45.0</v>
      </c>
      <c r="F188" s="12">
        <v>43.0</v>
      </c>
      <c r="G188" s="12">
        <v>121.0</v>
      </c>
      <c r="H188" s="12"/>
      <c r="I188" s="12"/>
      <c r="J188" s="12">
        <v>19.0</v>
      </c>
      <c r="K188" s="12"/>
      <c r="L188" s="12"/>
      <c r="M188" s="12"/>
      <c r="N188" s="12"/>
      <c r="O188" s="12"/>
      <c r="P188" s="12"/>
      <c r="Q188" s="18"/>
      <c r="R188" s="18"/>
      <c r="S188" s="19" t="s">
        <v>481</v>
      </c>
      <c r="T188" s="12"/>
      <c r="U188" s="12"/>
      <c r="V188" s="12"/>
      <c r="W188" s="16"/>
      <c r="X188" s="11"/>
    </row>
    <row r="189" ht="17.25" customHeight="1">
      <c r="A189" s="54"/>
      <c r="B189" s="24" t="s">
        <v>482</v>
      </c>
      <c r="C189" s="24" t="s">
        <v>96</v>
      </c>
      <c r="D189" s="20">
        <f t="shared" si="21"/>
        <v>151.38</v>
      </c>
      <c r="E189" s="24">
        <v>32.0</v>
      </c>
      <c r="F189" s="24">
        <v>31.0</v>
      </c>
      <c r="G189" s="24">
        <v>121.0</v>
      </c>
      <c r="H189" s="24">
        <v>42.0</v>
      </c>
      <c r="I189" s="24"/>
      <c r="J189" s="24"/>
      <c r="K189" s="24"/>
      <c r="L189" s="24"/>
      <c r="M189" s="24"/>
      <c r="N189" s="24"/>
      <c r="O189" s="24"/>
      <c r="P189" s="24"/>
      <c r="Q189" s="25"/>
      <c r="R189" s="25"/>
      <c r="S189" s="19" t="s">
        <v>483</v>
      </c>
      <c r="T189" s="24"/>
      <c r="U189" s="24"/>
      <c r="V189" s="24"/>
      <c r="W189" s="12"/>
      <c r="X189" s="11"/>
    </row>
    <row r="190">
      <c r="A190" s="54"/>
      <c r="B190" s="58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5"/>
      <c r="R190" s="25"/>
      <c r="S190" s="38"/>
      <c r="T190" s="24"/>
      <c r="U190" s="24"/>
      <c r="V190" s="24"/>
      <c r="W190" s="24"/>
      <c r="X190" s="46"/>
      <c r="Y190" s="29"/>
      <c r="Z190" s="29"/>
    </row>
    <row r="191">
      <c r="A191" s="55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5"/>
      <c r="R191" s="25"/>
      <c r="S191" s="38"/>
      <c r="T191" s="24"/>
      <c r="U191" s="24"/>
      <c r="V191" s="24"/>
      <c r="W191" s="56"/>
      <c r="X191" s="57"/>
    </row>
    <row r="192">
      <c r="A192" s="52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5"/>
      <c r="R192" s="25"/>
      <c r="S192" s="38"/>
      <c r="T192" s="24"/>
      <c r="U192" s="24"/>
      <c r="V192" s="24"/>
      <c r="W192" s="27"/>
      <c r="X192" s="53"/>
    </row>
    <row r="193">
      <c r="A193" s="54"/>
      <c r="B193" s="24"/>
      <c r="C193" s="24"/>
      <c r="D193" s="24"/>
      <c r="E193" s="51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5"/>
      <c r="R193" s="25"/>
      <c r="S193" s="38"/>
      <c r="T193" s="24"/>
      <c r="U193" s="24"/>
      <c r="V193" s="24"/>
      <c r="W193" s="12"/>
      <c r="X193" s="11"/>
    </row>
    <row r="194">
      <c r="A194" s="54"/>
      <c r="B194" s="24"/>
      <c r="C194" s="24"/>
      <c r="D194" s="24"/>
      <c r="E194" s="51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5"/>
      <c r="R194" s="25"/>
      <c r="S194" s="38"/>
      <c r="T194" s="24"/>
      <c r="U194" s="24"/>
      <c r="V194" s="24"/>
      <c r="W194" s="24"/>
      <c r="X194" s="46"/>
    </row>
    <row r="195">
      <c r="A195" s="59"/>
      <c r="B195" s="60"/>
      <c r="C195" s="60"/>
      <c r="D195" s="60"/>
      <c r="E195" s="61"/>
      <c r="F195" s="61"/>
      <c r="G195" s="61"/>
      <c r="H195" s="10"/>
      <c r="I195" s="10"/>
      <c r="J195" s="10"/>
      <c r="K195" s="10"/>
      <c r="L195" s="10"/>
      <c r="M195" s="10"/>
      <c r="N195" s="10"/>
      <c r="O195" s="10"/>
      <c r="P195" s="10"/>
      <c r="Q195" s="62"/>
      <c r="R195" s="62"/>
      <c r="S195" s="10"/>
      <c r="T195" s="10"/>
      <c r="U195" s="61"/>
      <c r="V195" s="60"/>
      <c r="W195" s="11"/>
      <c r="X195" s="60"/>
      <c r="Y195" s="63"/>
      <c r="Z195" s="63"/>
    </row>
    <row r="196">
      <c r="A196" s="10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4"/>
      <c r="R196" s="63"/>
      <c r="S196" s="63"/>
      <c r="T196" s="63"/>
      <c r="U196" s="63"/>
      <c r="V196" s="63"/>
      <c r="W196" s="63"/>
      <c r="X196" s="65"/>
      <c r="Y196" s="63"/>
      <c r="Z196" s="63"/>
    </row>
    <row r="197">
      <c r="A197" s="54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66"/>
      <c r="R197" s="51"/>
      <c r="S197" s="51"/>
      <c r="T197" s="51"/>
      <c r="U197" s="51"/>
      <c r="V197" s="51"/>
      <c r="W197" s="67"/>
      <c r="X197" s="65"/>
      <c r="Y197" s="63"/>
      <c r="Z197" s="63"/>
    </row>
    <row r="198">
      <c r="A198" s="68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66"/>
      <c r="R198" s="51"/>
      <c r="S198" s="51"/>
      <c r="T198" s="51"/>
      <c r="U198" s="51"/>
      <c r="V198" s="51"/>
      <c r="W198" s="69"/>
      <c r="X198" s="68"/>
      <c r="Y198" s="63"/>
      <c r="Z198" s="63"/>
    </row>
    <row r="199">
      <c r="A199" s="55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66"/>
      <c r="R199" s="51"/>
      <c r="S199" s="51"/>
      <c r="T199" s="51"/>
      <c r="U199" s="51"/>
      <c r="V199" s="51"/>
      <c r="W199" s="69"/>
      <c r="X199" s="70"/>
      <c r="Y199" s="63"/>
      <c r="Z199" s="63"/>
    </row>
    <row r="200">
      <c r="A200" s="52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66"/>
      <c r="R200" s="51"/>
      <c r="S200" s="51"/>
      <c r="T200" s="51"/>
      <c r="U200" s="51"/>
      <c r="V200" s="51"/>
      <c r="W200" s="71"/>
      <c r="X200" s="68"/>
      <c r="Y200" s="63"/>
      <c r="Z200" s="63"/>
    </row>
    <row r="201">
      <c r="A201" s="65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3"/>
      <c r="R201" s="72"/>
      <c r="S201" s="72"/>
      <c r="T201" s="72"/>
      <c r="U201" s="72"/>
      <c r="V201" s="72"/>
      <c r="W201" s="65"/>
      <c r="X201" s="65"/>
      <c r="Y201" s="63"/>
      <c r="Z201" s="63"/>
    </row>
    <row r="202">
      <c r="A202" s="65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3"/>
      <c r="R202" s="72"/>
      <c r="S202" s="72"/>
      <c r="T202" s="72"/>
      <c r="U202" s="72"/>
      <c r="V202" s="72"/>
      <c r="W202" s="65"/>
      <c r="X202" s="65"/>
      <c r="Y202" s="63"/>
      <c r="Z202" s="63"/>
    </row>
    <row r="203">
      <c r="A203" s="54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3"/>
      <c r="R203" s="72"/>
      <c r="S203" s="72"/>
      <c r="T203" s="72"/>
      <c r="U203" s="72"/>
      <c r="V203" s="72"/>
      <c r="W203" s="65"/>
      <c r="X203" s="65"/>
      <c r="Y203" s="63"/>
      <c r="Z203" s="63"/>
    </row>
    <row r="204">
      <c r="A204" s="70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3"/>
      <c r="R204" s="72"/>
      <c r="S204" s="72"/>
      <c r="T204" s="72"/>
      <c r="U204" s="72"/>
      <c r="V204" s="72"/>
      <c r="W204" s="70"/>
      <c r="X204" s="70"/>
      <c r="Y204" s="63"/>
      <c r="Z204" s="63"/>
    </row>
    <row r="205">
      <c r="A205" s="65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3"/>
      <c r="R205" s="72"/>
      <c r="S205" s="72"/>
      <c r="T205" s="72"/>
      <c r="U205" s="72"/>
      <c r="V205" s="72"/>
      <c r="W205" s="65"/>
      <c r="X205" s="65"/>
      <c r="Y205" s="63"/>
      <c r="Z205" s="63"/>
    </row>
    <row r="206">
      <c r="A206" s="65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3"/>
      <c r="R206" s="72"/>
      <c r="S206" s="72"/>
      <c r="T206" s="72"/>
      <c r="U206" s="72"/>
      <c r="V206" s="72"/>
      <c r="W206" s="65"/>
      <c r="X206" s="65"/>
      <c r="Y206" s="63"/>
      <c r="Z206" s="63"/>
    </row>
    <row r="207">
      <c r="A207" s="65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3"/>
      <c r="R207" s="72"/>
      <c r="S207" s="72"/>
      <c r="T207" s="72"/>
      <c r="U207" s="72"/>
      <c r="V207" s="72"/>
      <c r="W207" s="65"/>
      <c r="X207" s="65"/>
      <c r="Y207" s="63"/>
      <c r="Z207" s="63"/>
    </row>
    <row r="208">
      <c r="A208" s="52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3"/>
      <c r="R208" s="72"/>
      <c r="S208" s="72"/>
      <c r="T208" s="72"/>
      <c r="U208" s="72"/>
      <c r="V208" s="72"/>
      <c r="W208" s="68"/>
      <c r="X208" s="68"/>
      <c r="Y208" s="63"/>
      <c r="Z208" s="63"/>
    </row>
    <row r="209">
      <c r="A209" s="55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3"/>
      <c r="R209" s="72"/>
      <c r="S209" s="72"/>
      <c r="T209" s="72"/>
      <c r="U209" s="72"/>
      <c r="V209" s="72"/>
      <c r="W209" s="70"/>
      <c r="X209" s="70"/>
      <c r="Y209" s="63"/>
      <c r="Z209" s="63"/>
    </row>
    <row r="210">
      <c r="A210" s="54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3"/>
      <c r="R210" s="72"/>
      <c r="S210" s="72"/>
      <c r="T210" s="72"/>
      <c r="U210" s="72"/>
      <c r="V210" s="72"/>
      <c r="W210" s="65"/>
      <c r="X210" s="65"/>
      <c r="Y210" s="63"/>
      <c r="Z210" s="63"/>
    </row>
    <row r="211">
      <c r="A211" s="54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3"/>
      <c r="R211" s="72"/>
      <c r="S211" s="72"/>
      <c r="T211" s="72"/>
      <c r="U211" s="72"/>
      <c r="V211" s="72"/>
      <c r="W211" s="65"/>
      <c r="X211" s="65"/>
      <c r="Y211" s="63"/>
      <c r="Z211" s="63"/>
    </row>
    <row r="212">
      <c r="A212" s="54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3"/>
      <c r="R212" s="72"/>
      <c r="S212" s="72"/>
      <c r="T212" s="72"/>
      <c r="U212" s="72"/>
      <c r="V212" s="72"/>
      <c r="W212" s="65"/>
      <c r="X212" s="65"/>
      <c r="Y212" s="63"/>
      <c r="Z212" s="63"/>
    </row>
    <row r="213">
      <c r="A213" s="55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3"/>
      <c r="R213" s="72"/>
      <c r="S213" s="72"/>
      <c r="T213" s="72"/>
      <c r="U213" s="72"/>
      <c r="V213" s="72"/>
      <c r="W213" s="70"/>
      <c r="X213" s="70"/>
      <c r="Y213" s="63"/>
      <c r="Z213" s="63"/>
    </row>
    <row r="214">
      <c r="A214" s="54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3"/>
      <c r="R214" s="72"/>
      <c r="S214" s="72"/>
      <c r="T214" s="72"/>
      <c r="U214" s="72"/>
      <c r="V214" s="72"/>
      <c r="W214" s="65"/>
      <c r="X214" s="65"/>
      <c r="Y214" s="63"/>
      <c r="Z214" s="63"/>
    </row>
    <row r="215">
      <c r="A215" s="54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6"/>
      <c r="R215" s="75"/>
      <c r="S215" s="75"/>
      <c r="T215" s="75"/>
      <c r="U215" s="75"/>
      <c r="V215" s="75"/>
      <c r="W215" s="65"/>
      <c r="X215" s="65"/>
      <c r="Y215" s="63"/>
      <c r="Z215" s="63"/>
    </row>
    <row r="216">
      <c r="A216" s="54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6"/>
      <c r="R216" s="75"/>
      <c r="S216" s="75"/>
      <c r="T216" s="75"/>
      <c r="U216" s="75"/>
      <c r="V216" s="75"/>
      <c r="W216" s="65"/>
      <c r="X216" s="65"/>
      <c r="Y216" s="63"/>
      <c r="Z216" s="63"/>
    </row>
    <row r="217">
      <c r="A217" s="10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6"/>
      <c r="R217" s="75"/>
      <c r="S217" s="75"/>
      <c r="T217" s="75"/>
      <c r="U217" s="75"/>
      <c r="V217" s="75"/>
      <c r="W217" s="65"/>
      <c r="X217" s="65"/>
      <c r="Y217" s="63"/>
      <c r="Z217" s="63"/>
    </row>
    <row r="218">
      <c r="A218" s="11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77"/>
      <c r="R218" s="45"/>
      <c r="S218" s="45"/>
      <c r="T218" s="45"/>
      <c r="U218" s="45"/>
      <c r="V218" s="45"/>
      <c r="W218" s="11"/>
      <c r="X218" s="11"/>
    </row>
    <row r="219">
      <c r="A219" s="5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77"/>
      <c r="R219" s="45"/>
      <c r="S219" s="45"/>
      <c r="T219" s="45"/>
      <c r="U219" s="45"/>
      <c r="V219" s="45"/>
      <c r="W219" s="57"/>
      <c r="X219" s="57"/>
    </row>
    <row r="220">
      <c r="A220" s="5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77"/>
      <c r="R220" s="45"/>
      <c r="S220" s="45"/>
      <c r="T220" s="45"/>
      <c r="U220" s="45"/>
      <c r="V220" s="45"/>
      <c r="W220" s="57"/>
      <c r="X220" s="57"/>
    </row>
    <row r="221">
      <c r="A221" s="54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77"/>
      <c r="R221" s="45"/>
      <c r="S221" s="45"/>
      <c r="T221" s="45"/>
      <c r="U221" s="45"/>
      <c r="V221" s="45"/>
      <c r="W221" s="11"/>
      <c r="X221" s="11"/>
    </row>
    <row r="222">
      <c r="A222" s="54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77"/>
      <c r="R222" s="45"/>
      <c r="S222" s="45"/>
      <c r="T222" s="45"/>
      <c r="U222" s="45"/>
      <c r="V222" s="45"/>
      <c r="W222" s="11"/>
      <c r="X222" s="11"/>
    </row>
    <row r="223">
      <c r="A223" s="54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77"/>
      <c r="R223" s="45"/>
      <c r="S223" s="45"/>
      <c r="T223" s="45"/>
      <c r="U223" s="45"/>
      <c r="V223" s="45"/>
      <c r="W223" s="11"/>
      <c r="X223" s="11"/>
    </row>
    <row r="224">
      <c r="A224" s="54"/>
      <c r="B224" s="11"/>
      <c r="C224" s="11"/>
      <c r="D224" s="11"/>
      <c r="E224" s="11"/>
      <c r="F224" s="11"/>
      <c r="G224" s="45"/>
      <c r="H224" s="11"/>
      <c r="I224" s="11"/>
      <c r="J224" s="11"/>
      <c r="K224" s="11"/>
      <c r="L224" s="11"/>
      <c r="M224" s="11"/>
      <c r="N224" s="11"/>
      <c r="O224" s="11"/>
      <c r="P224" s="11"/>
      <c r="Q224" s="13"/>
      <c r="R224" s="11"/>
      <c r="S224" s="11"/>
      <c r="T224" s="11"/>
      <c r="U224" s="11"/>
      <c r="V224" s="11"/>
      <c r="W224" s="11"/>
      <c r="X224" s="11"/>
    </row>
    <row r="225">
      <c r="A225" s="54"/>
      <c r="B225" s="11"/>
      <c r="C225" s="11"/>
      <c r="D225" s="11"/>
      <c r="E225" s="11"/>
      <c r="F225" s="11"/>
      <c r="G225" s="45"/>
      <c r="H225" s="11"/>
      <c r="I225" s="11"/>
      <c r="J225" s="11"/>
      <c r="K225" s="11"/>
      <c r="L225" s="11"/>
      <c r="M225" s="11"/>
      <c r="N225" s="11"/>
      <c r="O225" s="11"/>
      <c r="P225" s="11"/>
      <c r="Q225" s="13"/>
      <c r="R225" s="11"/>
      <c r="S225" s="11"/>
      <c r="T225" s="11"/>
      <c r="U225" s="11"/>
      <c r="V225" s="11"/>
      <c r="W225" s="11"/>
      <c r="X225" s="11"/>
    </row>
    <row r="226">
      <c r="A226" s="54"/>
      <c r="B226" s="11"/>
      <c r="C226" s="11"/>
      <c r="D226" s="11"/>
      <c r="E226" s="11"/>
      <c r="F226" s="11"/>
      <c r="G226" s="45"/>
      <c r="H226" s="11"/>
      <c r="I226" s="11"/>
      <c r="J226" s="11"/>
      <c r="K226" s="11"/>
      <c r="L226" s="11"/>
      <c r="M226" s="11"/>
      <c r="N226" s="11"/>
      <c r="O226" s="11"/>
      <c r="P226" s="11"/>
      <c r="Q226" s="13"/>
      <c r="R226" s="11"/>
      <c r="S226" s="11"/>
      <c r="T226" s="11"/>
      <c r="U226" s="11"/>
      <c r="V226" s="11"/>
      <c r="W226" s="11"/>
      <c r="X226" s="11"/>
    </row>
    <row r="227">
      <c r="A227" s="54"/>
      <c r="B227" s="11"/>
      <c r="C227" s="11"/>
      <c r="D227" s="11"/>
      <c r="E227" s="11"/>
      <c r="F227" s="11"/>
      <c r="G227" s="45"/>
      <c r="H227" s="11"/>
      <c r="I227" s="11"/>
      <c r="J227" s="11"/>
      <c r="K227" s="11"/>
      <c r="L227" s="11"/>
      <c r="M227" s="11"/>
      <c r="N227" s="11"/>
      <c r="O227" s="11"/>
      <c r="P227" s="11"/>
      <c r="Q227" s="13"/>
      <c r="R227" s="11"/>
      <c r="S227" s="11"/>
      <c r="T227" s="11"/>
      <c r="U227" s="11"/>
      <c r="V227" s="11"/>
      <c r="W227" s="11"/>
      <c r="X227" s="11"/>
    </row>
    <row r="228">
      <c r="A228" s="54"/>
      <c r="B228" s="11"/>
      <c r="C228" s="11"/>
      <c r="D228" s="11"/>
      <c r="E228" s="11"/>
      <c r="F228" s="11"/>
      <c r="G228" s="45"/>
      <c r="H228" s="11"/>
      <c r="I228" s="11"/>
      <c r="J228" s="11"/>
      <c r="K228" s="11"/>
      <c r="L228" s="11"/>
      <c r="M228" s="11"/>
      <c r="N228" s="11"/>
      <c r="O228" s="11"/>
      <c r="P228" s="11"/>
      <c r="Q228" s="13"/>
      <c r="R228" s="11"/>
      <c r="S228" s="11"/>
      <c r="T228" s="11"/>
      <c r="U228" s="11"/>
      <c r="V228" s="11"/>
      <c r="W228" s="11"/>
      <c r="X228" s="11"/>
    </row>
    <row r="229">
      <c r="A229" s="54"/>
      <c r="B229" s="11"/>
      <c r="C229" s="11"/>
      <c r="D229" s="11"/>
      <c r="E229" s="11"/>
      <c r="F229" s="11"/>
      <c r="G229" s="45"/>
      <c r="H229" s="11"/>
      <c r="I229" s="11"/>
      <c r="J229" s="11"/>
      <c r="K229" s="11"/>
      <c r="L229" s="11"/>
      <c r="M229" s="11"/>
      <c r="N229" s="11"/>
      <c r="O229" s="11"/>
      <c r="P229" s="11"/>
      <c r="Q229" s="13"/>
      <c r="R229" s="11"/>
      <c r="S229" s="11"/>
      <c r="T229" s="11"/>
      <c r="U229" s="11"/>
      <c r="V229" s="11"/>
      <c r="W229" s="11"/>
      <c r="X229" s="11"/>
    </row>
    <row r="230">
      <c r="A230" s="54"/>
      <c r="B230" s="11"/>
      <c r="C230" s="11"/>
      <c r="D230" s="11"/>
      <c r="E230" s="11"/>
      <c r="F230" s="11"/>
      <c r="G230" s="45"/>
      <c r="H230" s="11"/>
      <c r="I230" s="11"/>
      <c r="J230" s="11"/>
      <c r="K230" s="11"/>
      <c r="L230" s="11"/>
      <c r="M230" s="11"/>
      <c r="N230" s="11"/>
      <c r="O230" s="11"/>
      <c r="P230" s="11"/>
      <c r="Q230" s="13"/>
      <c r="R230" s="11"/>
      <c r="S230" s="11"/>
      <c r="T230" s="11"/>
      <c r="U230" s="11"/>
      <c r="V230" s="11"/>
      <c r="W230" s="11"/>
      <c r="X230" s="11"/>
    </row>
    <row r="231">
      <c r="A231" s="54"/>
      <c r="B231" s="11"/>
      <c r="C231" s="11"/>
      <c r="D231" s="11"/>
      <c r="E231" s="11"/>
      <c r="F231" s="11"/>
      <c r="G231" s="45"/>
      <c r="H231" s="11"/>
      <c r="I231" s="11"/>
      <c r="J231" s="11"/>
      <c r="K231" s="11"/>
      <c r="L231" s="11"/>
      <c r="M231" s="11"/>
      <c r="N231" s="11"/>
      <c r="O231" s="11"/>
      <c r="P231" s="11"/>
      <c r="Q231" s="13"/>
      <c r="R231" s="11"/>
      <c r="S231" s="11"/>
      <c r="T231" s="11"/>
      <c r="U231" s="11"/>
      <c r="V231" s="11"/>
      <c r="W231" s="11"/>
      <c r="X231" s="11"/>
    </row>
    <row r="232">
      <c r="A232" s="54"/>
      <c r="B232" s="11"/>
      <c r="C232" s="11"/>
      <c r="D232" s="11"/>
      <c r="E232" s="11"/>
      <c r="F232" s="11"/>
      <c r="G232" s="45"/>
      <c r="H232" s="11"/>
      <c r="I232" s="11"/>
      <c r="J232" s="11"/>
      <c r="K232" s="11"/>
      <c r="L232" s="11"/>
      <c r="M232" s="11"/>
      <c r="N232" s="11"/>
      <c r="O232" s="11"/>
      <c r="P232" s="11"/>
      <c r="Q232" s="13"/>
      <c r="R232" s="11"/>
      <c r="S232" s="11"/>
      <c r="T232" s="11"/>
      <c r="U232" s="11"/>
      <c r="V232" s="11"/>
      <c r="W232" s="11"/>
      <c r="X232" s="11"/>
    </row>
    <row r="233">
      <c r="A233" s="54"/>
      <c r="B233" s="11"/>
      <c r="C233" s="11"/>
      <c r="D233" s="11"/>
      <c r="E233" s="11"/>
      <c r="F233" s="11"/>
      <c r="G233" s="46"/>
      <c r="H233" s="11"/>
      <c r="I233" s="11"/>
      <c r="J233" s="11"/>
      <c r="K233" s="11"/>
      <c r="L233" s="11"/>
      <c r="M233" s="11"/>
      <c r="N233" s="11"/>
      <c r="O233" s="11"/>
      <c r="P233" s="11"/>
      <c r="Q233" s="13"/>
      <c r="R233" s="11"/>
      <c r="S233" s="11"/>
      <c r="T233" s="11"/>
      <c r="U233" s="11"/>
      <c r="V233" s="11"/>
      <c r="W233" s="11"/>
      <c r="X233" s="11"/>
    </row>
    <row r="234">
      <c r="A234" s="54"/>
      <c r="B234" s="11"/>
      <c r="C234" s="11"/>
      <c r="D234" s="11"/>
      <c r="E234" s="11"/>
      <c r="F234" s="11"/>
      <c r="G234" s="46"/>
      <c r="H234" s="11"/>
      <c r="I234" s="11"/>
      <c r="J234" s="11"/>
      <c r="K234" s="11"/>
      <c r="L234" s="11"/>
      <c r="M234" s="11"/>
      <c r="N234" s="11"/>
      <c r="O234" s="11"/>
      <c r="P234" s="11"/>
      <c r="Q234" s="13"/>
      <c r="R234" s="11"/>
      <c r="S234" s="11"/>
      <c r="T234" s="11"/>
      <c r="U234" s="11"/>
      <c r="V234" s="11"/>
      <c r="W234" s="11"/>
      <c r="X234" s="11"/>
    </row>
    <row r="235">
      <c r="A235" s="54"/>
      <c r="B235" s="11"/>
      <c r="C235" s="11"/>
      <c r="D235" s="11"/>
      <c r="E235" s="11"/>
      <c r="F235" s="11"/>
      <c r="G235" s="46"/>
      <c r="H235" s="11"/>
      <c r="I235" s="11"/>
      <c r="J235" s="11"/>
      <c r="K235" s="11"/>
      <c r="L235" s="11"/>
      <c r="M235" s="11"/>
      <c r="N235" s="11"/>
      <c r="O235" s="11"/>
      <c r="P235" s="11"/>
      <c r="Q235" s="13"/>
      <c r="R235" s="11"/>
      <c r="S235" s="11"/>
      <c r="T235" s="11"/>
      <c r="U235" s="11"/>
      <c r="V235" s="11"/>
      <c r="W235" s="11"/>
      <c r="X235" s="11"/>
    </row>
    <row r="236">
      <c r="A236" s="54"/>
      <c r="B236" s="11"/>
      <c r="C236" s="11"/>
      <c r="D236" s="11"/>
      <c r="E236" s="11"/>
      <c r="F236" s="11"/>
      <c r="G236" s="24"/>
      <c r="H236" s="11"/>
      <c r="I236" s="11"/>
      <c r="J236" s="11"/>
      <c r="K236" s="11"/>
      <c r="L236" s="11"/>
      <c r="M236" s="11"/>
      <c r="N236" s="11"/>
      <c r="O236" s="11"/>
      <c r="P236" s="11"/>
      <c r="Q236" s="13"/>
      <c r="R236" s="11"/>
      <c r="S236" s="11"/>
      <c r="T236" s="11"/>
      <c r="U236" s="11"/>
      <c r="V236" s="11"/>
      <c r="W236" s="11"/>
      <c r="X236" s="11"/>
    </row>
    <row r="237">
      <c r="A237" s="54"/>
      <c r="B237" s="11"/>
      <c r="C237" s="11"/>
      <c r="D237" s="11"/>
      <c r="E237" s="11"/>
      <c r="F237" s="11"/>
      <c r="G237" s="24"/>
      <c r="H237" s="11"/>
      <c r="I237" s="11"/>
      <c r="J237" s="11"/>
      <c r="K237" s="11"/>
      <c r="L237" s="11"/>
      <c r="M237" s="11"/>
      <c r="N237" s="11"/>
      <c r="O237" s="11"/>
      <c r="P237" s="11"/>
      <c r="Q237" s="13"/>
      <c r="R237" s="11"/>
      <c r="S237" s="11"/>
      <c r="T237" s="11"/>
      <c r="U237" s="11"/>
      <c r="V237" s="11"/>
      <c r="W237" s="11"/>
      <c r="X237" s="11"/>
    </row>
    <row r="238">
      <c r="A238" s="54"/>
      <c r="B238" s="11"/>
      <c r="C238" s="11"/>
      <c r="D238" s="11"/>
      <c r="E238" s="11"/>
      <c r="F238" s="11"/>
      <c r="G238" s="24"/>
      <c r="H238" s="11"/>
      <c r="I238" s="11"/>
      <c r="J238" s="11"/>
      <c r="K238" s="11"/>
      <c r="L238" s="11"/>
      <c r="M238" s="11"/>
      <c r="N238" s="11"/>
      <c r="O238" s="11"/>
      <c r="P238" s="11"/>
      <c r="Q238" s="13"/>
      <c r="R238" s="11"/>
      <c r="S238" s="11"/>
      <c r="T238" s="11"/>
      <c r="U238" s="11"/>
      <c r="V238" s="11"/>
      <c r="W238" s="11"/>
      <c r="X238" s="11"/>
    </row>
    <row r="239">
      <c r="A239" s="54"/>
      <c r="B239" s="11"/>
      <c r="C239" s="11"/>
      <c r="D239" s="11"/>
      <c r="E239" s="11"/>
      <c r="F239" s="11"/>
      <c r="G239" s="24"/>
      <c r="H239" s="11"/>
      <c r="I239" s="11"/>
      <c r="J239" s="11"/>
      <c r="K239" s="11"/>
      <c r="L239" s="11"/>
      <c r="M239" s="11"/>
      <c r="N239" s="11"/>
      <c r="O239" s="11"/>
      <c r="P239" s="11"/>
      <c r="Q239" s="13"/>
      <c r="R239" s="11"/>
      <c r="S239" s="11"/>
      <c r="T239" s="11"/>
      <c r="U239" s="11"/>
      <c r="V239" s="11"/>
      <c r="W239" s="11"/>
      <c r="X239" s="11"/>
    </row>
    <row r="240">
      <c r="A240" s="54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3"/>
      <c r="R240" s="11"/>
      <c r="S240" s="11"/>
      <c r="T240" s="11"/>
      <c r="U240" s="11"/>
      <c r="V240" s="11"/>
      <c r="W240" s="11"/>
      <c r="X240" s="11"/>
    </row>
    <row r="241">
      <c r="A241" s="54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3"/>
      <c r="R241" s="11"/>
      <c r="S241" s="11"/>
      <c r="T241" s="11"/>
      <c r="U241" s="11"/>
      <c r="V241" s="11"/>
      <c r="W241" s="11"/>
      <c r="X241" s="11"/>
    </row>
    <row r="242">
      <c r="A242" s="54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3"/>
      <c r="R242" s="11"/>
      <c r="S242" s="11"/>
      <c r="T242" s="11"/>
      <c r="U242" s="11"/>
      <c r="V242" s="11"/>
      <c r="W242" s="11"/>
      <c r="X242" s="11"/>
    </row>
    <row r="243">
      <c r="A243" s="54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3"/>
      <c r="R243" s="11"/>
      <c r="S243" s="11"/>
      <c r="T243" s="11"/>
      <c r="U243" s="11"/>
      <c r="V243" s="11"/>
      <c r="W243" s="11"/>
      <c r="X243" s="11"/>
    </row>
    <row r="244">
      <c r="A244" s="54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3"/>
      <c r="R244" s="11"/>
      <c r="S244" s="11"/>
      <c r="T244" s="11"/>
      <c r="U244" s="11"/>
      <c r="V244" s="11"/>
      <c r="W244" s="11"/>
      <c r="X244" s="11"/>
    </row>
    <row r="245">
      <c r="A245" s="54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3"/>
      <c r="R245" s="11"/>
      <c r="S245" s="11"/>
      <c r="T245" s="11"/>
      <c r="U245" s="11"/>
      <c r="V245" s="11"/>
      <c r="W245" s="11"/>
      <c r="X245" s="11"/>
    </row>
    <row r="246">
      <c r="A246" s="54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3"/>
      <c r="R246" s="11"/>
      <c r="S246" s="11"/>
      <c r="T246" s="11"/>
      <c r="U246" s="11"/>
      <c r="V246" s="11"/>
      <c r="W246" s="11"/>
      <c r="X246" s="11"/>
    </row>
    <row r="247">
      <c r="A247" s="54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3"/>
      <c r="R247" s="11"/>
      <c r="S247" s="11"/>
      <c r="T247" s="11"/>
      <c r="U247" s="11"/>
      <c r="V247" s="11"/>
      <c r="W247" s="11"/>
      <c r="X247" s="11"/>
    </row>
    <row r="248">
      <c r="A248" s="54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3"/>
      <c r="R248" s="11"/>
      <c r="S248" s="11"/>
      <c r="T248" s="11"/>
      <c r="U248" s="11"/>
      <c r="V248" s="11"/>
      <c r="W248" s="11"/>
      <c r="X248" s="11"/>
    </row>
    <row r="249">
      <c r="A249" s="54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3"/>
      <c r="R249" s="11"/>
      <c r="S249" s="11"/>
      <c r="T249" s="11"/>
      <c r="U249" s="11"/>
      <c r="V249" s="11"/>
      <c r="W249" s="11"/>
      <c r="X249" s="11"/>
    </row>
    <row r="250">
      <c r="A250" s="54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3"/>
      <c r="R250" s="11"/>
      <c r="S250" s="11"/>
      <c r="T250" s="11"/>
      <c r="U250" s="11"/>
      <c r="V250" s="11"/>
      <c r="W250" s="11"/>
      <c r="X250" s="11"/>
    </row>
    <row r="251">
      <c r="A251" s="54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3"/>
      <c r="R251" s="11"/>
      <c r="S251" s="11"/>
      <c r="T251" s="11"/>
      <c r="U251" s="11"/>
      <c r="V251" s="11"/>
      <c r="W251" s="11"/>
      <c r="X251" s="11"/>
    </row>
    <row r="252">
      <c r="A252" s="54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3"/>
      <c r="R252" s="11"/>
      <c r="S252" s="11"/>
      <c r="T252" s="11"/>
      <c r="U252" s="11"/>
      <c r="V252" s="11"/>
      <c r="W252" s="11"/>
      <c r="X252" s="11"/>
    </row>
    <row r="253">
      <c r="A253" s="54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3"/>
      <c r="R253" s="11"/>
      <c r="S253" s="11"/>
      <c r="T253" s="11"/>
      <c r="U253" s="11"/>
      <c r="V253" s="11"/>
      <c r="W253" s="11"/>
      <c r="X253" s="11"/>
    </row>
    <row r="254">
      <c r="A254" s="54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3"/>
      <c r="R254" s="11"/>
      <c r="S254" s="11"/>
      <c r="T254" s="11"/>
      <c r="U254" s="11"/>
      <c r="V254" s="11"/>
      <c r="W254" s="11"/>
      <c r="X254" s="11"/>
    </row>
    <row r="255">
      <c r="A255" s="54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3"/>
      <c r="R255" s="11"/>
      <c r="S255" s="11"/>
      <c r="T255" s="11"/>
      <c r="U255" s="11"/>
      <c r="V255" s="11"/>
      <c r="W255" s="11"/>
      <c r="X255" s="11"/>
    </row>
    <row r="256">
      <c r="A256" s="54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3"/>
      <c r="R256" s="11"/>
      <c r="S256" s="11"/>
      <c r="T256" s="11"/>
      <c r="U256" s="11"/>
      <c r="V256" s="11"/>
      <c r="W256" s="11"/>
      <c r="X256" s="11"/>
    </row>
    <row r="257">
      <c r="A257" s="54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3"/>
      <c r="R257" s="11"/>
      <c r="S257" s="11"/>
      <c r="T257" s="11"/>
      <c r="U257" s="11"/>
      <c r="V257" s="11"/>
      <c r="W257" s="11"/>
      <c r="X257" s="11"/>
    </row>
    <row r="258">
      <c r="A258" s="54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3"/>
      <c r="R258" s="11"/>
      <c r="S258" s="11"/>
      <c r="T258" s="11"/>
      <c r="U258" s="11"/>
      <c r="V258" s="11"/>
      <c r="W258" s="11"/>
      <c r="X258" s="11"/>
    </row>
    <row r="259">
      <c r="A259" s="54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3"/>
      <c r="R259" s="11"/>
      <c r="S259" s="11"/>
      <c r="T259" s="11"/>
      <c r="U259" s="11"/>
      <c r="V259" s="11"/>
      <c r="W259" s="11"/>
      <c r="X259" s="11"/>
    </row>
    <row r="260">
      <c r="A260" s="54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3"/>
      <c r="R260" s="11"/>
      <c r="S260" s="11"/>
      <c r="T260" s="11"/>
      <c r="U260" s="11"/>
      <c r="V260" s="11"/>
      <c r="W260" s="11"/>
      <c r="X260" s="11"/>
    </row>
    <row r="261">
      <c r="A261" s="54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3"/>
      <c r="R261" s="11"/>
      <c r="S261" s="11"/>
      <c r="T261" s="11"/>
      <c r="U261" s="11"/>
      <c r="V261" s="11"/>
      <c r="W261" s="11"/>
      <c r="X261" s="11"/>
    </row>
    <row r="262">
      <c r="A262" s="54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3"/>
      <c r="R262" s="11"/>
      <c r="S262" s="11"/>
      <c r="T262" s="11"/>
      <c r="U262" s="11"/>
      <c r="V262" s="11"/>
      <c r="W262" s="11"/>
      <c r="X262" s="11"/>
    </row>
    <row r="263">
      <c r="A263" s="54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</row>
    <row r="264">
      <c r="A264" s="54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</row>
    <row r="265">
      <c r="A265" s="54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</row>
    <row r="266">
      <c r="A266" s="54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</row>
    <row r="267">
      <c r="A267" s="54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</row>
    <row r="268">
      <c r="A268" s="54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</row>
    <row r="269">
      <c r="A269" s="54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</row>
    <row r="270">
      <c r="A270" s="54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</row>
    <row r="271">
      <c r="A271" s="54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</row>
    <row r="272">
      <c r="A272" s="54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</row>
    <row r="273">
      <c r="A273" s="54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</row>
    <row r="274">
      <c r="A274" s="54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</row>
    <row r="275">
      <c r="A275" s="54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</row>
    <row r="276">
      <c r="A276" s="54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</row>
    <row r="277">
      <c r="A277" s="54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</row>
    <row r="278">
      <c r="A278" s="54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</row>
    <row r="279">
      <c r="A279" s="54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</row>
    <row r="280">
      <c r="A280" s="54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</row>
  </sheetData>
  <hyperlinks>
    <hyperlink r:id="rId2" ref="S5"/>
    <hyperlink r:id="rId3" ref="S6"/>
    <hyperlink r:id="rId4" ref="S7"/>
    <hyperlink r:id="rId5" ref="S8"/>
    <hyperlink r:id="rId6" ref="S9"/>
    <hyperlink r:id="rId7" ref="S10"/>
    <hyperlink r:id="rId8" ref="S11"/>
    <hyperlink r:id="rId9" ref="S12"/>
    <hyperlink r:id="rId10" ref="S13"/>
    <hyperlink r:id="rId11" ref="S14"/>
    <hyperlink r:id="rId12" ref="S15"/>
    <hyperlink r:id="rId13" ref="S16"/>
    <hyperlink r:id="rId14" ref="S17"/>
    <hyperlink r:id="rId15" ref="S18"/>
    <hyperlink r:id="rId16" ref="S19"/>
    <hyperlink r:id="rId17" ref="S21"/>
    <hyperlink r:id="rId18" ref="S22"/>
    <hyperlink r:id="rId19" ref="S23"/>
    <hyperlink r:id="rId20" ref="S24"/>
    <hyperlink r:id="rId21" ref="S25"/>
    <hyperlink r:id="rId22" ref="S26"/>
    <hyperlink r:id="rId23" ref="S27"/>
    <hyperlink r:id="rId24" ref="S28"/>
    <hyperlink r:id="rId25" ref="S29"/>
    <hyperlink r:id="rId26" ref="S30"/>
    <hyperlink r:id="rId27" ref="S31"/>
    <hyperlink r:id="rId28" ref="S33"/>
    <hyperlink r:id="rId29" ref="S34"/>
    <hyperlink r:id="rId30" ref="S35"/>
    <hyperlink r:id="rId31" ref="S36"/>
    <hyperlink r:id="rId32" ref="S37"/>
    <hyperlink r:id="rId33" ref="S38"/>
    <hyperlink r:id="rId34" ref="S39"/>
    <hyperlink r:id="rId35" ref="S41"/>
    <hyperlink r:id="rId36" ref="S42"/>
    <hyperlink r:id="rId37" ref="S43"/>
    <hyperlink r:id="rId38" ref="S44"/>
    <hyperlink r:id="rId39" ref="S45"/>
    <hyperlink r:id="rId40" ref="S46"/>
    <hyperlink r:id="rId41" ref="S47"/>
    <hyperlink r:id="rId42" ref="S48"/>
    <hyperlink r:id="rId43" ref="S49"/>
    <hyperlink r:id="rId44" ref="S50"/>
    <hyperlink r:id="rId45" ref="S52"/>
    <hyperlink r:id="rId46" ref="S53"/>
    <hyperlink r:id="rId47" ref="S54"/>
    <hyperlink r:id="rId48" ref="S55"/>
    <hyperlink r:id="rId49" ref="S56"/>
    <hyperlink r:id="rId50" ref="S57"/>
    <hyperlink r:id="rId51" ref="S58"/>
    <hyperlink r:id="rId52" ref="S59"/>
    <hyperlink r:id="rId53" ref="S60"/>
    <hyperlink r:id="rId54" ref="S61"/>
    <hyperlink r:id="rId55" ref="S62"/>
    <hyperlink r:id="rId56" ref="S63"/>
    <hyperlink r:id="rId57" ref="S64"/>
    <hyperlink r:id="rId58" ref="S65"/>
    <hyperlink r:id="rId59" ref="S67"/>
    <hyperlink r:id="rId60" ref="S68"/>
    <hyperlink r:id="rId61" ref="S69"/>
    <hyperlink r:id="rId62" ref="S70"/>
    <hyperlink r:id="rId63" ref="S71"/>
    <hyperlink r:id="rId64" ref="S72"/>
    <hyperlink r:id="rId65" ref="S73"/>
    <hyperlink r:id="rId66" ref="S75"/>
    <hyperlink r:id="rId67" ref="S76"/>
    <hyperlink r:id="rId68" ref="S77"/>
    <hyperlink r:id="rId69" ref="S78"/>
    <hyperlink r:id="rId70" ref="S79"/>
    <hyperlink r:id="rId71" ref="S80"/>
    <hyperlink r:id="rId72" ref="S81"/>
    <hyperlink r:id="rId73" ref="S82"/>
    <hyperlink r:id="rId74" ref="S83"/>
    <hyperlink r:id="rId75" ref="S84"/>
    <hyperlink r:id="rId76" ref="S86"/>
    <hyperlink r:id="rId77" ref="S87"/>
    <hyperlink r:id="rId78" ref="S88"/>
    <hyperlink r:id="rId79" ref="S89"/>
    <hyperlink r:id="rId80" ref="S90"/>
    <hyperlink r:id="rId81" ref="S91"/>
    <hyperlink r:id="rId82" ref="S92"/>
    <hyperlink r:id="rId83" ref="S93"/>
    <hyperlink r:id="rId84" ref="S94"/>
    <hyperlink r:id="rId85" ref="S95"/>
    <hyperlink r:id="rId86" ref="S97"/>
    <hyperlink r:id="rId87" ref="S98"/>
    <hyperlink r:id="rId88" ref="S99"/>
    <hyperlink r:id="rId89" ref="S100"/>
    <hyperlink r:id="rId90" ref="S101"/>
    <hyperlink r:id="rId91" ref="S102"/>
    <hyperlink r:id="rId92" ref="S103"/>
    <hyperlink r:id="rId93" ref="S104"/>
    <hyperlink r:id="rId94" ref="S105"/>
    <hyperlink r:id="rId95" ref="S106"/>
    <hyperlink r:id="rId96" ref="S107"/>
    <hyperlink r:id="rId97" ref="S109"/>
    <hyperlink r:id="rId98" ref="S110"/>
    <hyperlink r:id="rId99" ref="S111"/>
    <hyperlink r:id="rId100" ref="S112"/>
    <hyperlink r:id="rId101" ref="S113"/>
    <hyperlink r:id="rId102" ref="S114"/>
    <hyperlink r:id="rId103" ref="S115"/>
    <hyperlink r:id="rId104" ref="S116"/>
    <hyperlink r:id="rId105" ref="S117"/>
    <hyperlink r:id="rId106" ref="S118"/>
    <hyperlink r:id="rId107" ref="S119"/>
    <hyperlink r:id="rId108" ref="S121"/>
    <hyperlink r:id="rId109" ref="S122"/>
    <hyperlink r:id="rId110" ref="S123"/>
    <hyperlink r:id="rId111" ref="S124"/>
    <hyperlink r:id="rId112" ref="S125"/>
    <hyperlink r:id="rId113" ref="S126"/>
    <hyperlink r:id="rId114" ref="S127"/>
    <hyperlink r:id="rId115" ref="S128"/>
    <hyperlink r:id="rId116" ref="S129"/>
    <hyperlink r:id="rId117" ref="S130"/>
    <hyperlink r:id="rId118" ref="S131"/>
    <hyperlink r:id="rId119" ref="S132"/>
    <hyperlink r:id="rId120" ref="S135"/>
    <hyperlink r:id="rId121" ref="S136"/>
    <hyperlink r:id="rId122" ref="S137"/>
    <hyperlink r:id="rId123" ref="S138"/>
    <hyperlink r:id="rId124" ref="S139"/>
    <hyperlink r:id="rId125" ref="S140"/>
    <hyperlink r:id="rId126" ref="S141"/>
    <hyperlink r:id="rId127" ref="S142"/>
    <hyperlink r:id="rId128" ref="S143"/>
    <hyperlink r:id="rId129" ref="S144"/>
    <hyperlink r:id="rId130" ref="S145"/>
    <hyperlink r:id="rId131" ref="S146"/>
    <hyperlink r:id="rId132" ref="S148"/>
    <hyperlink r:id="rId133" ref="S149"/>
    <hyperlink r:id="rId134" ref="S150"/>
    <hyperlink r:id="rId135" ref="S151"/>
    <hyperlink r:id="rId136" ref="S152"/>
    <hyperlink r:id="rId137" ref="S153"/>
    <hyperlink r:id="rId138" ref="S154"/>
    <hyperlink r:id="rId139" ref="S155"/>
    <hyperlink r:id="rId140" ref="S156"/>
    <hyperlink r:id="rId141" ref="S160"/>
    <hyperlink r:id="rId142" ref="S161"/>
    <hyperlink r:id="rId143" ref="S162"/>
    <hyperlink r:id="rId144" ref="S163"/>
    <hyperlink r:id="rId145" ref="S164"/>
    <hyperlink r:id="rId146" ref="S165"/>
    <hyperlink r:id="rId147" ref="S166"/>
    <hyperlink r:id="rId148" ref="S167"/>
    <hyperlink r:id="rId149" ref="S168"/>
    <hyperlink r:id="rId150" ref="S169"/>
    <hyperlink r:id="rId151" ref="S172"/>
    <hyperlink r:id="rId152" ref="S173"/>
    <hyperlink r:id="rId153" ref="S174"/>
    <hyperlink r:id="rId154" ref="S175"/>
    <hyperlink r:id="rId155" ref="S176"/>
    <hyperlink r:id="rId156" ref="S177"/>
    <hyperlink r:id="rId157" ref="S178"/>
    <hyperlink r:id="rId158" ref="S179"/>
    <hyperlink r:id="rId159" ref="S180"/>
    <hyperlink r:id="rId160" ref="S184"/>
    <hyperlink r:id="rId161" ref="S185"/>
    <hyperlink r:id="rId162" ref="S186"/>
    <hyperlink r:id="rId163" ref="S187"/>
    <hyperlink r:id="rId164" ref="S188"/>
    <hyperlink r:id="rId165" ref="S189"/>
  </hyperlinks>
  <drawing r:id="rId166"/>
  <legacyDrawing r:id="rId16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0"/>
    <col customWidth="1" min="2" max="2" width="36.86"/>
    <col customWidth="1" min="3" max="3" width="47.71"/>
    <col customWidth="1" min="4" max="4" width="14.29"/>
    <col customWidth="1" min="5" max="5" width="8.14"/>
    <col customWidth="1" min="6" max="6" width="5.86"/>
    <col customWidth="1" min="7" max="7" width="6.29"/>
    <col customWidth="1" min="8" max="8" width="12.71"/>
    <col customWidth="1" min="9" max="9" width="6.43"/>
    <col customWidth="1" min="10" max="10" width="7.57"/>
    <col customWidth="1" min="11" max="11" width="6.14"/>
    <col customWidth="1" min="12" max="12" width="11.0"/>
    <col customWidth="1" min="13" max="13" width="7.0"/>
    <col customWidth="1" min="14" max="14" width="6.14"/>
    <col customWidth="1" min="15" max="15" width="7.43"/>
    <col customWidth="1" min="16" max="16" width="6.43"/>
    <col customWidth="1" min="17" max="17" width="16.0"/>
    <col customWidth="1" min="18" max="18" width="28.0"/>
    <col customWidth="1" min="19" max="19" width="56.0"/>
    <col customWidth="1" min="20" max="20" width="41.71"/>
    <col customWidth="1" min="21" max="21" width="25.14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1072</v>
      </c>
      <c r="G1" s="3" t="s">
        <v>486</v>
      </c>
      <c r="H1" s="3" t="s">
        <v>487</v>
      </c>
      <c r="I1" s="3" t="s">
        <v>7</v>
      </c>
      <c r="J1" s="3" t="s">
        <v>8</v>
      </c>
      <c r="K1" s="2" t="s">
        <v>9</v>
      </c>
      <c r="L1" s="3" t="s">
        <v>489</v>
      </c>
      <c r="M1" s="4" t="s">
        <v>12</v>
      </c>
      <c r="N1" s="5" t="s">
        <v>13</v>
      </c>
      <c r="O1" s="6" t="s">
        <v>14</v>
      </c>
      <c r="P1" s="7" t="s">
        <v>15</v>
      </c>
      <c r="Q1" s="3" t="s">
        <v>16</v>
      </c>
      <c r="R1" s="3" t="s">
        <v>17</v>
      </c>
      <c r="S1" s="3" t="s">
        <v>18</v>
      </c>
      <c r="T1" s="8"/>
      <c r="U1" s="8"/>
      <c r="V1" s="3"/>
      <c r="W1" s="3"/>
      <c r="X1" s="9"/>
    </row>
    <row r="2">
      <c r="A2" s="99"/>
      <c r="B2" s="12"/>
      <c r="C2" s="12"/>
      <c r="D2" s="12" t="s">
        <v>1074</v>
      </c>
      <c r="E2" s="11"/>
      <c r="F2" s="11"/>
      <c r="G2" s="11"/>
      <c r="H2" s="11"/>
      <c r="I2" s="11"/>
      <c r="J2" s="11"/>
      <c r="K2" s="11"/>
      <c r="L2" s="11"/>
      <c r="M2" s="12" t="s">
        <v>1075</v>
      </c>
      <c r="N2" s="12" t="s">
        <v>1076</v>
      </c>
      <c r="O2" s="12" t="s">
        <v>1077</v>
      </c>
      <c r="P2" s="12" t="s">
        <v>1076</v>
      </c>
      <c r="Q2" s="13"/>
      <c r="R2" s="13"/>
      <c r="S2" s="11"/>
      <c r="T2" s="11"/>
      <c r="U2" s="11"/>
      <c r="V2" s="11"/>
      <c r="W2" s="11"/>
      <c r="X2" s="11"/>
    </row>
    <row r="3">
      <c r="A3" s="2"/>
      <c r="B3" s="11"/>
      <c r="C3" s="12"/>
      <c r="D3" s="12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3"/>
      <c r="R3" s="13"/>
      <c r="S3" s="11"/>
      <c r="T3" s="11"/>
      <c r="U3" s="11"/>
      <c r="V3" s="11"/>
      <c r="W3" s="11"/>
      <c r="X3" s="11"/>
    </row>
    <row r="4">
      <c r="A4" s="14" t="s">
        <v>26</v>
      </c>
      <c r="B4" s="15"/>
      <c r="C4" s="12"/>
      <c r="D4" s="12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3"/>
      <c r="R4" s="13"/>
      <c r="S4" s="11"/>
      <c r="T4" s="11"/>
      <c r="U4" s="11"/>
      <c r="V4" s="11"/>
      <c r="W4" s="11"/>
      <c r="X4" s="11"/>
    </row>
    <row r="5">
      <c r="A5" s="11"/>
      <c r="B5" s="12" t="s">
        <v>1079</v>
      </c>
      <c r="C5" s="16"/>
      <c r="D5" s="20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8"/>
      <c r="R5" s="18"/>
      <c r="S5" s="12"/>
      <c r="T5" s="11"/>
      <c r="U5" s="11"/>
      <c r="V5" s="11"/>
      <c r="W5" s="11"/>
      <c r="X5" s="11"/>
    </row>
    <row r="6">
      <c r="A6" s="11"/>
      <c r="B6" s="12" t="s">
        <v>1080</v>
      </c>
      <c r="C6" s="16" t="s">
        <v>38</v>
      </c>
      <c r="D6" s="20">
        <f t="shared" ref="D6:D10" si="1">ROUND((F6*2)+(G6*1.74)+(H6)+(I6*1.97)+(J6*1.28)+(K6*1.34)+(L6*3)+(M6*20.88)+(N6*16)+(O6*15.76)+(P6*16), 2)</f>
        <v>225.16</v>
      </c>
      <c r="E6" s="12">
        <v>28.0</v>
      </c>
      <c r="F6" s="12"/>
      <c r="G6" s="12"/>
      <c r="H6" s="12">
        <v>96.0</v>
      </c>
      <c r="I6" s="12">
        <v>38.0</v>
      </c>
      <c r="J6" s="12"/>
      <c r="K6" s="12">
        <v>13.0</v>
      </c>
      <c r="L6" s="12"/>
      <c r="M6" s="12">
        <v>1.0</v>
      </c>
      <c r="N6" s="12"/>
      <c r="O6" s="12"/>
      <c r="P6" s="12">
        <v>1.0</v>
      </c>
      <c r="Q6" s="18" t="s">
        <v>498</v>
      </c>
      <c r="R6" s="18" t="s">
        <v>553</v>
      </c>
      <c r="S6" s="19" t="s">
        <v>1082</v>
      </c>
      <c r="T6" s="11"/>
      <c r="U6" s="11"/>
      <c r="V6" s="11"/>
      <c r="W6" s="11"/>
      <c r="X6" s="11"/>
    </row>
    <row r="7">
      <c r="A7" s="20" t="s">
        <v>43</v>
      </c>
      <c r="B7" s="12" t="s">
        <v>1084</v>
      </c>
      <c r="C7" s="12" t="s">
        <v>45</v>
      </c>
      <c r="D7" s="20">
        <f t="shared" si="1"/>
        <v>156.1</v>
      </c>
      <c r="E7" s="12">
        <v>51.0</v>
      </c>
      <c r="F7" s="12">
        <v>34.0</v>
      </c>
      <c r="G7" s="12"/>
      <c r="H7" s="12"/>
      <c r="I7" s="12">
        <v>26.0</v>
      </c>
      <c r="J7" s="12"/>
      <c r="K7" s="12"/>
      <c r="L7" s="12"/>
      <c r="M7" s="12">
        <v>1.0</v>
      </c>
      <c r="N7" s="12">
        <v>1.0</v>
      </c>
      <c r="O7" s="12"/>
      <c r="P7" s="12"/>
      <c r="Q7" s="18" t="s">
        <v>49</v>
      </c>
      <c r="R7" s="18" t="s">
        <v>50</v>
      </c>
      <c r="S7" s="19" t="s">
        <v>1085</v>
      </c>
      <c r="T7" s="11"/>
      <c r="U7" s="11"/>
      <c r="V7" s="11"/>
      <c r="W7" s="11"/>
      <c r="X7" s="11"/>
    </row>
    <row r="8">
      <c r="A8" s="11"/>
      <c r="B8" s="12" t="s">
        <v>1088</v>
      </c>
      <c r="C8" s="16" t="s">
        <v>896</v>
      </c>
      <c r="D8" s="20">
        <f t="shared" si="1"/>
        <v>135.1</v>
      </c>
      <c r="E8" s="12">
        <v>21.0</v>
      </c>
      <c r="F8" s="12"/>
      <c r="G8" s="12"/>
      <c r="H8" s="12">
        <v>44.0</v>
      </c>
      <c r="I8" s="12">
        <v>22.0</v>
      </c>
      <c r="J8" s="12"/>
      <c r="K8" s="12"/>
      <c r="L8" s="12"/>
      <c r="M8" s="12"/>
      <c r="N8" s="12">
        <v>1.0</v>
      </c>
      <c r="O8" s="12">
        <v>1.0</v>
      </c>
      <c r="P8" s="12">
        <v>1.0</v>
      </c>
      <c r="Q8" s="18" t="s">
        <v>31</v>
      </c>
      <c r="R8" s="18" t="s">
        <v>1089</v>
      </c>
      <c r="S8" s="19" t="s">
        <v>1090</v>
      </c>
      <c r="T8" s="11"/>
      <c r="U8" s="11"/>
      <c r="V8" s="11"/>
      <c r="W8" s="11"/>
      <c r="X8" s="11"/>
    </row>
    <row r="9">
      <c r="A9" s="21"/>
      <c r="B9" s="12" t="s">
        <v>1094</v>
      </c>
      <c r="C9" s="12" t="s">
        <v>1095</v>
      </c>
      <c r="D9" s="20">
        <f t="shared" si="1"/>
        <v>131.78</v>
      </c>
      <c r="E9" s="12">
        <v>22.0</v>
      </c>
      <c r="F9" s="12"/>
      <c r="G9" s="12">
        <v>23.0</v>
      </c>
      <c r="H9" s="12">
        <v>44.0</v>
      </c>
      <c r="I9" s="12"/>
      <c r="J9" s="12"/>
      <c r="K9" s="12"/>
      <c r="L9" s="12"/>
      <c r="M9" s="12"/>
      <c r="N9" s="12">
        <v>2.0</v>
      </c>
      <c r="O9" s="12">
        <v>1.0</v>
      </c>
      <c r="P9" s="12"/>
      <c r="Q9" s="18" t="s">
        <v>736</v>
      </c>
      <c r="R9" s="18"/>
      <c r="S9" s="19" t="s">
        <v>1096</v>
      </c>
      <c r="T9" s="11"/>
      <c r="U9" s="11"/>
      <c r="V9" s="11"/>
      <c r="W9" s="11"/>
      <c r="X9" s="11"/>
    </row>
    <row r="10">
      <c r="A10" s="21" t="s">
        <v>46</v>
      </c>
      <c r="B10" s="12" t="s">
        <v>1097</v>
      </c>
      <c r="C10" s="16" t="s">
        <v>48</v>
      </c>
      <c r="D10" s="20">
        <f t="shared" si="1"/>
        <v>130.38</v>
      </c>
      <c r="E10" s="12">
        <v>21.0</v>
      </c>
      <c r="F10" s="12"/>
      <c r="G10" s="12">
        <v>25.0</v>
      </c>
      <c r="H10" s="12">
        <v>50.0</v>
      </c>
      <c r="I10" s="12"/>
      <c r="J10" s="12"/>
      <c r="K10" s="12"/>
      <c r="L10" s="12"/>
      <c r="M10" s="12">
        <v>1.0</v>
      </c>
      <c r="N10" s="12">
        <v>1.0</v>
      </c>
      <c r="O10" s="12"/>
      <c r="P10" s="12"/>
      <c r="Q10" s="18" t="s">
        <v>736</v>
      </c>
      <c r="R10" s="18"/>
      <c r="S10" s="19" t="s">
        <v>1098</v>
      </c>
      <c r="T10" s="11"/>
      <c r="U10" s="11"/>
      <c r="V10" s="11"/>
      <c r="W10" s="11"/>
      <c r="X10" s="11"/>
    </row>
    <row r="11">
      <c r="A11" s="21" t="s">
        <v>46</v>
      </c>
      <c r="B11" s="12" t="s">
        <v>1099</v>
      </c>
      <c r="C11" s="16" t="s">
        <v>64</v>
      </c>
      <c r="D11" s="17" t="s">
        <v>1100</v>
      </c>
      <c r="E11" s="12">
        <v>21.0</v>
      </c>
      <c r="F11" s="12"/>
      <c r="G11" s="12"/>
      <c r="H11" s="12">
        <v>66.0</v>
      </c>
      <c r="I11" s="12">
        <v>14.0</v>
      </c>
      <c r="J11" s="12"/>
      <c r="K11" s="12"/>
      <c r="L11" s="12"/>
      <c r="M11" s="12">
        <v>1.0</v>
      </c>
      <c r="N11" s="12"/>
      <c r="O11" s="12">
        <v>1.0</v>
      </c>
      <c r="P11" s="12"/>
      <c r="Q11" s="18" t="s">
        <v>1101</v>
      </c>
      <c r="R11" s="18" t="s">
        <v>67</v>
      </c>
      <c r="S11" s="19" t="s">
        <v>1102</v>
      </c>
      <c r="T11" s="11"/>
      <c r="U11" s="11"/>
      <c r="V11" s="11"/>
      <c r="W11" s="11"/>
      <c r="X11" s="11"/>
    </row>
    <row r="12">
      <c r="A12" s="20"/>
      <c r="B12" s="12" t="s">
        <v>1106</v>
      </c>
      <c r="C12" s="12" t="s">
        <v>522</v>
      </c>
      <c r="D12" s="20">
        <f>ROUND((F12*2)+(G12*1.74)+(H12)+(I12*1.97)+(J12*1.28)+(K12*1.34)+(L12*3)+(M12*20.88)+(N12*16)+(O12*15.76)+(P12*16), 2)</f>
        <v>112.22</v>
      </c>
      <c r="E12" s="12">
        <v>30.0</v>
      </c>
      <c r="F12" s="12">
        <v>24.0</v>
      </c>
      <c r="G12" s="12"/>
      <c r="H12" s="12"/>
      <c r="I12" s="12">
        <v>22.0</v>
      </c>
      <c r="J12" s="12"/>
      <c r="K12" s="12"/>
      <c r="L12" s="12"/>
      <c r="M12" s="12">
        <v>1.0</v>
      </c>
      <c r="N12" s="12"/>
      <c r="O12" s="12"/>
      <c r="P12" s="12"/>
      <c r="Q12" s="18" t="s">
        <v>1107</v>
      </c>
      <c r="R12" s="18" t="s">
        <v>669</v>
      </c>
      <c r="S12" s="19" t="s">
        <v>1108</v>
      </c>
      <c r="T12" s="11"/>
      <c r="U12" s="11"/>
      <c r="V12" s="11"/>
      <c r="W12" s="11"/>
      <c r="X12" s="11"/>
    </row>
    <row r="13">
      <c r="A13" s="20"/>
      <c r="B13" s="12"/>
      <c r="C13" s="12"/>
      <c r="D13" s="20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8"/>
      <c r="R13" s="18"/>
      <c r="S13" s="38"/>
      <c r="T13" s="11"/>
      <c r="U13" s="11"/>
      <c r="V13" s="11"/>
      <c r="W13" s="11"/>
      <c r="X13" s="11"/>
    </row>
    <row r="14">
      <c r="A14" s="20"/>
      <c r="B14" s="12" t="s">
        <v>1109</v>
      </c>
      <c r="C14" s="12"/>
      <c r="D14" s="20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8"/>
      <c r="R14" s="18"/>
      <c r="S14" s="38"/>
      <c r="T14" s="11"/>
      <c r="U14" s="11"/>
      <c r="V14" s="11"/>
      <c r="W14" s="11"/>
      <c r="X14" s="11"/>
    </row>
    <row r="15">
      <c r="A15" s="21"/>
      <c r="B15" s="12" t="s">
        <v>514</v>
      </c>
      <c r="C15" s="12" t="s">
        <v>57</v>
      </c>
      <c r="D15" s="20">
        <f t="shared" ref="D15:D18" si="2">ROUND((F15*2)+(G15*1.74)+(H15)+(I15*1.97)+(J15*1.28)+(K15*1.34)+(L15*3)+(M15*20.88)+(N15*16)+(O15*15.76)+(P15*16), 2)</f>
        <v>166.94</v>
      </c>
      <c r="E15" s="12">
        <v>18.0</v>
      </c>
      <c r="F15" s="12"/>
      <c r="G15" s="12">
        <v>24.0</v>
      </c>
      <c r="H15" s="12">
        <v>60.0</v>
      </c>
      <c r="I15" s="12"/>
      <c r="J15" s="12"/>
      <c r="K15" s="12">
        <v>13.0</v>
      </c>
      <c r="L15" s="12"/>
      <c r="M15" s="12"/>
      <c r="N15" s="12">
        <v>1.0</v>
      </c>
      <c r="O15" s="12">
        <v>1.0</v>
      </c>
      <c r="P15" s="12">
        <v>1.0</v>
      </c>
      <c r="Q15" s="18" t="s">
        <v>506</v>
      </c>
      <c r="R15" s="18"/>
      <c r="S15" s="19" t="s">
        <v>515</v>
      </c>
      <c r="T15" s="11"/>
      <c r="U15" s="11"/>
      <c r="V15" s="11"/>
      <c r="W15" s="11"/>
      <c r="X15" s="11"/>
    </row>
    <row r="16">
      <c r="A16" s="11"/>
      <c r="B16" s="12" t="s">
        <v>501</v>
      </c>
      <c r="C16" s="16" t="s">
        <v>502</v>
      </c>
      <c r="D16" s="20">
        <f t="shared" si="2"/>
        <v>164.9</v>
      </c>
      <c r="E16" s="12">
        <v>21.0</v>
      </c>
      <c r="F16" s="12"/>
      <c r="G16" s="12">
        <v>25.0</v>
      </c>
      <c r="H16" s="12">
        <v>66.0</v>
      </c>
      <c r="I16" s="12"/>
      <c r="J16" s="12"/>
      <c r="K16" s="12">
        <v>14.0</v>
      </c>
      <c r="L16" s="12"/>
      <c r="M16" s="12">
        <v>1.0</v>
      </c>
      <c r="N16" s="12"/>
      <c r="O16" s="12">
        <v>1.0</v>
      </c>
      <c r="P16" s="12"/>
      <c r="Q16" s="18" t="s">
        <v>49</v>
      </c>
      <c r="R16" s="18"/>
      <c r="S16" s="19" t="s">
        <v>503</v>
      </c>
      <c r="T16" s="11"/>
      <c r="U16" s="11"/>
      <c r="V16" s="11"/>
      <c r="W16" s="11"/>
      <c r="X16" s="11"/>
    </row>
    <row r="17">
      <c r="A17" s="20"/>
      <c r="B17" s="12" t="s">
        <v>519</v>
      </c>
      <c r="C17" s="12" t="s">
        <v>96</v>
      </c>
      <c r="D17" s="20">
        <f t="shared" si="2"/>
        <v>164.56</v>
      </c>
      <c r="E17" s="12"/>
      <c r="F17" s="12"/>
      <c r="G17" s="12"/>
      <c r="H17" s="12">
        <v>80.0</v>
      </c>
      <c r="I17" s="12">
        <v>30.0</v>
      </c>
      <c r="J17" s="12"/>
      <c r="K17" s="12">
        <v>19.0</v>
      </c>
      <c r="L17" s="12"/>
      <c r="M17" s="12"/>
      <c r="N17" s="12"/>
      <c r="O17" s="12"/>
      <c r="P17" s="12"/>
      <c r="Q17" s="18"/>
      <c r="R17" s="18"/>
      <c r="S17" s="19" t="s">
        <v>520</v>
      </c>
      <c r="T17" s="11"/>
      <c r="U17" s="11"/>
      <c r="V17" s="11"/>
      <c r="W17" s="11"/>
      <c r="X17" s="11"/>
    </row>
    <row r="18">
      <c r="A18" s="20"/>
      <c r="B18" s="12" t="s">
        <v>511</v>
      </c>
      <c r="C18" s="12" t="s">
        <v>512</v>
      </c>
      <c r="D18" s="20">
        <f t="shared" si="2"/>
        <v>162.5</v>
      </c>
      <c r="E18" s="12">
        <v>42.0</v>
      </c>
      <c r="F18" s="12"/>
      <c r="G18" s="12">
        <v>37.0</v>
      </c>
      <c r="H18" s="12">
        <v>74.0</v>
      </c>
      <c r="I18" s="12"/>
      <c r="J18" s="12"/>
      <c r="K18" s="12">
        <v>18.0</v>
      </c>
      <c r="L18" s="12"/>
      <c r="M18" s="12"/>
      <c r="N18" s="12"/>
      <c r="O18" s="12"/>
      <c r="P18" s="12"/>
      <c r="Q18" s="18"/>
      <c r="R18" s="18"/>
      <c r="S18" s="19" t="s">
        <v>513</v>
      </c>
      <c r="T18" s="11"/>
      <c r="U18" s="11"/>
      <c r="V18" s="11"/>
      <c r="W18" s="11"/>
      <c r="X18" s="11"/>
    </row>
    <row r="19">
      <c r="A19" s="21" t="s">
        <v>46</v>
      </c>
      <c r="B19" s="12" t="s">
        <v>504</v>
      </c>
      <c r="C19" s="12" t="s">
        <v>335</v>
      </c>
      <c r="D19" s="17" t="s">
        <v>1110</v>
      </c>
      <c r="E19" s="12">
        <v>30.0</v>
      </c>
      <c r="F19" s="12"/>
      <c r="G19" s="12"/>
      <c r="H19" s="12">
        <v>56.0</v>
      </c>
      <c r="I19" s="12">
        <v>22.0</v>
      </c>
      <c r="J19" s="12"/>
      <c r="K19" s="12">
        <v>18.0</v>
      </c>
      <c r="L19" s="12"/>
      <c r="M19" s="12">
        <v>1.0</v>
      </c>
      <c r="N19" s="12"/>
      <c r="O19" s="12"/>
      <c r="P19" s="12">
        <v>1.0</v>
      </c>
      <c r="Q19" s="18" t="s">
        <v>506</v>
      </c>
      <c r="R19" s="18" t="s">
        <v>67</v>
      </c>
      <c r="S19" s="19" t="s">
        <v>507</v>
      </c>
      <c r="T19" s="11"/>
      <c r="U19" s="11"/>
      <c r="V19" s="11"/>
      <c r="W19" s="11"/>
      <c r="X19" s="11"/>
    </row>
    <row r="20">
      <c r="A20" s="2" t="s">
        <v>84</v>
      </c>
      <c r="B20" s="11"/>
      <c r="C20" s="11"/>
      <c r="D20" s="20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3"/>
      <c r="R20" s="13"/>
      <c r="S20" s="22"/>
      <c r="T20" s="11"/>
      <c r="U20" s="11"/>
      <c r="V20" s="11"/>
      <c r="W20" s="11"/>
      <c r="X20" s="11"/>
    </row>
    <row r="21">
      <c r="A21" s="11"/>
      <c r="B21" s="24" t="s">
        <v>529</v>
      </c>
      <c r="C21" s="24" t="s">
        <v>98</v>
      </c>
      <c r="D21" s="20">
        <f t="shared" ref="D21:D29" si="3">ROUND((F21*2)+(G21*1.74)+(H21)+(I21*1.97)+(J21*1.28)+(K21*1.34)+(L21*3)+(M21*20.88)+(N21*16)+(O21*15.76)+(P21*16), 2)</f>
        <v>100.92</v>
      </c>
      <c r="E21" s="24">
        <v>18.0</v>
      </c>
      <c r="F21" s="24"/>
      <c r="G21" s="24">
        <v>20.0</v>
      </c>
      <c r="H21" s="24">
        <v>42.0</v>
      </c>
      <c r="I21" s="24"/>
      <c r="J21" s="24"/>
      <c r="K21" s="24">
        <v>18.0</v>
      </c>
      <c r="L21" s="24"/>
      <c r="M21" s="24"/>
      <c r="N21" s="24"/>
      <c r="O21" s="24"/>
      <c r="P21" s="24"/>
      <c r="Q21" s="25"/>
      <c r="R21" s="23"/>
      <c r="S21" s="26" t="s">
        <v>530</v>
      </c>
      <c r="T21" s="27"/>
      <c r="U21" s="11"/>
      <c r="V21" s="11"/>
      <c r="W21" s="11"/>
      <c r="X21" s="11"/>
      <c r="Y21" s="11"/>
    </row>
    <row r="22">
      <c r="A22" s="11"/>
      <c r="B22" s="12" t="s">
        <v>546</v>
      </c>
      <c r="C22" s="12" t="s">
        <v>321</v>
      </c>
      <c r="D22" s="20">
        <f t="shared" si="3"/>
        <v>93.1</v>
      </c>
      <c r="E22" s="12">
        <v>19.0</v>
      </c>
      <c r="F22" s="12"/>
      <c r="G22" s="12"/>
      <c r="H22" s="12">
        <v>34.0</v>
      </c>
      <c r="I22" s="12">
        <v>30.0</v>
      </c>
      <c r="J22" s="12"/>
      <c r="K22" s="12"/>
      <c r="L22" s="12"/>
      <c r="M22" s="12"/>
      <c r="N22" s="12"/>
      <c r="O22" s="12"/>
      <c r="P22" s="12"/>
      <c r="Q22" s="18"/>
      <c r="R22" s="23"/>
      <c r="S22" s="19" t="s">
        <v>549</v>
      </c>
      <c r="T22" s="12"/>
      <c r="U22" s="11"/>
      <c r="V22" s="11"/>
      <c r="W22" s="11"/>
      <c r="X22" s="11"/>
      <c r="Y22" s="11"/>
    </row>
    <row r="23">
      <c r="A23" s="11"/>
      <c r="B23" s="12" t="s">
        <v>536</v>
      </c>
      <c r="C23" s="12" t="s">
        <v>537</v>
      </c>
      <c r="D23" s="20">
        <f t="shared" si="3"/>
        <v>92.95</v>
      </c>
      <c r="E23" s="12"/>
      <c r="F23" s="12"/>
      <c r="G23" s="12"/>
      <c r="H23" s="12">
        <v>50.0</v>
      </c>
      <c r="I23" s="12">
        <v>15.0</v>
      </c>
      <c r="J23" s="12"/>
      <c r="K23" s="12">
        <v>10.0</v>
      </c>
      <c r="L23" s="12"/>
      <c r="M23" s="12"/>
      <c r="N23" s="12"/>
      <c r="O23" s="12"/>
      <c r="P23" s="12"/>
      <c r="Q23" s="18"/>
      <c r="R23" s="23"/>
      <c r="S23" s="19" t="s">
        <v>538</v>
      </c>
      <c r="T23" s="12"/>
      <c r="U23" s="11"/>
      <c r="V23" s="11"/>
      <c r="W23" s="11"/>
      <c r="X23" s="11"/>
      <c r="Y23" s="11"/>
    </row>
    <row r="24">
      <c r="A24" s="11"/>
      <c r="B24" s="24" t="s">
        <v>539</v>
      </c>
      <c r="C24" s="24" t="s">
        <v>436</v>
      </c>
      <c r="D24" s="20">
        <f t="shared" si="3"/>
        <v>89.54</v>
      </c>
      <c r="E24" s="24">
        <v>18.0</v>
      </c>
      <c r="F24" s="24"/>
      <c r="G24" s="24"/>
      <c r="H24" s="24">
        <v>38.0</v>
      </c>
      <c r="I24" s="24">
        <v>18.0</v>
      </c>
      <c r="J24" s="24"/>
      <c r="K24" s="24">
        <v>12.0</v>
      </c>
      <c r="L24" s="24"/>
      <c r="M24" s="24"/>
      <c r="N24" s="24"/>
      <c r="O24" s="24"/>
      <c r="P24" s="24"/>
      <c r="Q24" s="25"/>
      <c r="R24" s="23"/>
      <c r="S24" s="26" t="s">
        <v>540</v>
      </c>
      <c r="T24" s="27"/>
      <c r="U24" s="11"/>
      <c r="V24" s="11"/>
      <c r="W24" s="11"/>
      <c r="X24" s="11"/>
      <c r="Y24" s="11"/>
    </row>
    <row r="25">
      <c r="A25" s="11"/>
      <c r="B25" s="12" t="s">
        <v>531</v>
      </c>
      <c r="C25" s="12" t="s">
        <v>72</v>
      </c>
      <c r="D25" s="20">
        <f t="shared" si="3"/>
        <v>86.48</v>
      </c>
      <c r="E25" s="12">
        <v>18.0</v>
      </c>
      <c r="F25" s="12"/>
      <c r="G25" s="12">
        <v>19.0</v>
      </c>
      <c r="H25" s="12">
        <v>36.0</v>
      </c>
      <c r="I25" s="12"/>
      <c r="J25" s="12"/>
      <c r="K25" s="12">
        <v>13.0</v>
      </c>
      <c r="L25" s="12"/>
      <c r="M25" s="12"/>
      <c r="N25" s="12"/>
      <c r="O25" s="12"/>
      <c r="P25" s="12"/>
      <c r="Q25" s="18"/>
      <c r="R25" s="23"/>
      <c r="S25" s="19" t="s">
        <v>532</v>
      </c>
      <c r="T25" s="11"/>
      <c r="U25" s="11"/>
      <c r="V25" s="11"/>
      <c r="W25" s="11"/>
      <c r="X25" s="11"/>
      <c r="Y25" s="11"/>
    </row>
    <row r="26">
      <c r="A26" s="11"/>
      <c r="B26" s="12" t="s">
        <v>541</v>
      </c>
      <c r="C26" s="12" t="s">
        <v>542</v>
      </c>
      <c r="D26" s="20">
        <f t="shared" si="3"/>
        <v>78.31</v>
      </c>
      <c r="E26" s="12">
        <v>21.0</v>
      </c>
      <c r="F26" s="12"/>
      <c r="G26" s="12"/>
      <c r="H26" s="12">
        <v>30.0</v>
      </c>
      <c r="I26" s="12">
        <v>15.0</v>
      </c>
      <c r="J26" s="12"/>
      <c r="K26" s="12">
        <v>14.0</v>
      </c>
      <c r="L26" s="12"/>
      <c r="M26" s="12"/>
      <c r="N26" s="12"/>
      <c r="O26" s="12"/>
      <c r="P26" s="12"/>
      <c r="Q26" s="18"/>
      <c r="R26" s="28"/>
      <c r="S26" s="19" t="s">
        <v>543</v>
      </c>
      <c r="T26" s="11"/>
      <c r="U26" s="11"/>
      <c r="V26" s="11"/>
      <c r="W26" s="11"/>
      <c r="X26" s="11"/>
      <c r="Y26" s="11"/>
    </row>
    <row r="27">
      <c r="A27" s="11"/>
      <c r="B27" s="12" t="s">
        <v>533</v>
      </c>
      <c r="C27" s="12" t="s">
        <v>534</v>
      </c>
      <c r="D27" s="20">
        <f t="shared" si="3"/>
        <v>77.44</v>
      </c>
      <c r="E27" s="12"/>
      <c r="F27" s="12"/>
      <c r="G27" s="12">
        <v>23.0</v>
      </c>
      <c r="H27" s="12">
        <v>20.0</v>
      </c>
      <c r="I27" s="12"/>
      <c r="J27" s="12"/>
      <c r="K27" s="12">
        <v>13.0</v>
      </c>
      <c r="L27" s="12"/>
      <c r="M27" s="12"/>
      <c r="N27" s="12"/>
      <c r="O27" s="12"/>
      <c r="P27" s="12"/>
      <c r="Q27" s="18"/>
      <c r="R27" s="28"/>
      <c r="S27" s="19" t="s">
        <v>535</v>
      </c>
      <c r="T27" s="11"/>
      <c r="U27" s="11"/>
      <c r="V27" s="11"/>
      <c r="W27" s="11"/>
      <c r="X27" s="11"/>
      <c r="Y27" s="11"/>
    </row>
    <row r="28">
      <c r="A28" s="11"/>
      <c r="B28" s="12" t="s">
        <v>554</v>
      </c>
      <c r="C28" s="12" t="s">
        <v>86</v>
      </c>
      <c r="D28" s="20">
        <f t="shared" si="3"/>
        <v>71.46</v>
      </c>
      <c r="E28" s="12">
        <v>28.0</v>
      </c>
      <c r="F28" s="12"/>
      <c r="G28" s="12"/>
      <c r="H28" s="12">
        <v>36.0</v>
      </c>
      <c r="I28" s="12">
        <v>10.0</v>
      </c>
      <c r="J28" s="12"/>
      <c r="K28" s="12"/>
      <c r="L28" s="12"/>
      <c r="M28" s="12"/>
      <c r="N28" s="12"/>
      <c r="O28" s="12">
        <v>1.0</v>
      </c>
      <c r="P28" s="12"/>
      <c r="Q28" s="18" t="s">
        <v>555</v>
      </c>
      <c r="R28" s="28" t="s">
        <v>556</v>
      </c>
      <c r="S28" s="19" t="s">
        <v>557</v>
      </c>
      <c r="T28" s="12"/>
      <c r="U28" s="11"/>
      <c r="V28" s="11"/>
      <c r="W28" s="11"/>
      <c r="X28" s="11"/>
      <c r="Y28" s="11"/>
    </row>
    <row r="29">
      <c r="A29" s="11"/>
      <c r="B29" s="12" t="s">
        <v>550</v>
      </c>
      <c r="C29" s="12" t="s">
        <v>104</v>
      </c>
      <c r="D29" s="20">
        <f t="shared" si="3"/>
        <v>68.54</v>
      </c>
      <c r="E29" s="12">
        <v>20.0</v>
      </c>
      <c r="F29" s="12"/>
      <c r="G29" s="12">
        <v>21.0</v>
      </c>
      <c r="H29" s="12"/>
      <c r="I29" s="12"/>
      <c r="J29" s="12"/>
      <c r="K29" s="12"/>
      <c r="L29" s="12"/>
      <c r="M29" s="12"/>
      <c r="N29" s="12">
        <v>2.0</v>
      </c>
      <c r="O29" s="12"/>
      <c r="P29" s="12"/>
      <c r="Q29" s="18" t="s">
        <v>551</v>
      </c>
      <c r="R29" s="28"/>
      <c r="S29" s="19" t="s">
        <v>552</v>
      </c>
      <c r="T29" s="11"/>
      <c r="U29" s="11"/>
      <c r="V29" s="11"/>
      <c r="W29" s="11"/>
      <c r="X29" s="11"/>
      <c r="Y29" s="11"/>
    </row>
    <row r="30">
      <c r="A30" s="2" t="s">
        <v>116</v>
      </c>
      <c r="B30" s="11"/>
      <c r="C30" s="11"/>
      <c r="D30" s="20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3"/>
      <c r="R30" s="13"/>
      <c r="S30" s="26"/>
      <c r="T30" s="11"/>
      <c r="U30" s="11"/>
      <c r="V30" s="11"/>
      <c r="W30" s="11"/>
      <c r="X30" s="11"/>
    </row>
    <row r="31">
      <c r="A31" s="21"/>
      <c r="B31" s="12" t="s">
        <v>1079</v>
      </c>
      <c r="C31" s="12"/>
      <c r="D31" s="20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8"/>
      <c r="R31" s="18"/>
      <c r="S31" s="38"/>
      <c r="T31" s="11"/>
      <c r="U31" s="11"/>
      <c r="V31" s="11"/>
      <c r="W31" s="11"/>
      <c r="X31" s="11"/>
    </row>
    <row r="32">
      <c r="A32" s="21" t="s">
        <v>43</v>
      </c>
      <c r="B32" s="12" t="s">
        <v>1111</v>
      </c>
      <c r="C32" s="12" t="s">
        <v>45</v>
      </c>
      <c r="D32" s="20">
        <f t="shared" ref="D32:D36" si="4">ROUND((F32*2)+(G32*1.74)+(H32)+(I32*1.97)+(J32*1.28)+(K32*1.34)+(L32*3)+(M32*20.88)+(N32*16)+(O32*15.76)+(P32*16), 2)</f>
        <v>113.1</v>
      </c>
      <c r="E32" s="12">
        <v>42.0</v>
      </c>
      <c r="F32" s="12">
        <v>19.0</v>
      </c>
      <c r="G32" s="12"/>
      <c r="H32" s="12"/>
      <c r="I32" s="12">
        <v>22.0</v>
      </c>
      <c r="J32" s="12"/>
      <c r="K32" s="12"/>
      <c r="L32" s="12"/>
      <c r="M32" s="12"/>
      <c r="N32" s="12">
        <v>1.0</v>
      </c>
      <c r="O32" s="12">
        <v>1.0</v>
      </c>
      <c r="P32" s="12"/>
      <c r="Q32" s="18" t="s">
        <v>121</v>
      </c>
      <c r="R32" s="18" t="s">
        <v>122</v>
      </c>
      <c r="S32" s="19" t="s">
        <v>1112</v>
      </c>
      <c r="T32" s="11"/>
      <c r="U32" s="11"/>
      <c r="V32" s="11"/>
      <c r="W32" s="11"/>
      <c r="X32" s="11"/>
    </row>
    <row r="33">
      <c r="A33" s="21"/>
      <c r="B33" s="12" t="s">
        <v>1113</v>
      </c>
      <c r="C33" s="12" t="s">
        <v>1114</v>
      </c>
      <c r="D33" s="20">
        <f t="shared" si="4"/>
        <v>119.96</v>
      </c>
      <c r="E33" s="12"/>
      <c r="F33" s="12"/>
      <c r="G33" s="12">
        <v>15.0</v>
      </c>
      <c r="H33" s="12">
        <v>42.0</v>
      </c>
      <c r="I33" s="12"/>
      <c r="J33" s="12"/>
      <c r="K33" s="12">
        <v>15.0</v>
      </c>
      <c r="L33" s="12"/>
      <c r="M33" s="12"/>
      <c r="N33" s="12">
        <v>1.0</v>
      </c>
      <c r="O33" s="12">
        <v>1.0</v>
      </c>
      <c r="P33" s="12"/>
      <c r="Q33" s="18" t="s">
        <v>171</v>
      </c>
      <c r="R33" s="18"/>
      <c r="S33" s="19" t="s">
        <v>1115</v>
      </c>
      <c r="T33" s="11"/>
      <c r="U33" s="11"/>
      <c r="V33" s="11"/>
      <c r="W33" s="11"/>
      <c r="X33" s="11"/>
    </row>
    <row r="34">
      <c r="A34" s="21" t="s">
        <v>46</v>
      </c>
      <c r="B34" s="12" t="s">
        <v>1116</v>
      </c>
      <c r="C34" s="12" t="s">
        <v>202</v>
      </c>
      <c r="D34" s="20">
        <f t="shared" si="4"/>
        <v>109.26</v>
      </c>
      <c r="E34" s="12"/>
      <c r="F34" s="12"/>
      <c r="G34" s="12">
        <v>25.0</v>
      </c>
      <c r="H34" s="12">
        <v>34.0</v>
      </c>
      <c r="I34" s="12"/>
      <c r="J34" s="12"/>
      <c r="K34" s="12"/>
      <c r="L34" s="12"/>
      <c r="M34" s="12"/>
      <c r="N34" s="12">
        <v>1.0</v>
      </c>
      <c r="O34" s="12">
        <v>1.0</v>
      </c>
      <c r="P34" s="12"/>
      <c r="Q34" s="18" t="s">
        <v>171</v>
      </c>
      <c r="R34" s="18" t="s">
        <v>1117</v>
      </c>
      <c r="S34" s="19" t="s">
        <v>1118</v>
      </c>
      <c r="T34" s="11"/>
      <c r="U34" s="11"/>
      <c r="V34" s="11"/>
      <c r="W34" s="11"/>
      <c r="X34" s="11"/>
    </row>
    <row r="35">
      <c r="A35" s="21"/>
      <c r="B35" s="12" t="s">
        <v>1119</v>
      </c>
      <c r="C35" s="12" t="s">
        <v>1120</v>
      </c>
      <c r="D35" s="20">
        <f t="shared" si="4"/>
        <v>98.54</v>
      </c>
      <c r="E35" s="12">
        <v>22.0</v>
      </c>
      <c r="F35" s="12"/>
      <c r="G35" s="12">
        <v>21.0</v>
      </c>
      <c r="H35" s="12">
        <v>30.0</v>
      </c>
      <c r="I35" s="12"/>
      <c r="J35" s="12"/>
      <c r="K35" s="12"/>
      <c r="L35" s="12"/>
      <c r="M35" s="12"/>
      <c r="N35" s="12">
        <v>1.0</v>
      </c>
      <c r="O35" s="12"/>
      <c r="P35" s="12">
        <v>1.0</v>
      </c>
      <c r="Q35" s="18" t="s">
        <v>523</v>
      </c>
      <c r="R35" s="18"/>
      <c r="S35" s="19" t="s">
        <v>1121</v>
      </c>
      <c r="T35" s="11"/>
      <c r="U35" s="11"/>
      <c r="V35" s="11"/>
      <c r="W35" s="11"/>
      <c r="X35" s="11"/>
    </row>
    <row r="36">
      <c r="A36" s="21"/>
      <c r="B36" s="12" t="s">
        <v>1122</v>
      </c>
      <c r="C36" s="12" t="s">
        <v>1123</v>
      </c>
      <c r="D36" s="20">
        <f t="shared" si="4"/>
        <v>98.54</v>
      </c>
      <c r="E36" s="12">
        <v>12.0</v>
      </c>
      <c r="F36" s="12"/>
      <c r="G36" s="12">
        <v>21.0</v>
      </c>
      <c r="H36" s="12">
        <v>30.0</v>
      </c>
      <c r="I36" s="12"/>
      <c r="J36" s="12"/>
      <c r="K36" s="12"/>
      <c r="L36" s="12"/>
      <c r="M36" s="12"/>
      <c r="N36" s="12">
        <v>1.0</v>
      </c>
      <c r="O36" s="12"/>
      <c r="P36" s="12">
        <v>1.0</v>
      </c>
      <c r="Q36" s="18" t="s">
        <v>331</v>
      </c>
      <c r="R36" s="18" t="s">
        <v>1124</v>
      </c>
      <c r="S36" s="19" t="s">
        <v>1125</v>
      </c>
      <c r="T36" s="11"/>
      <c r="U36" s="11"/>
      <c r="V36" s="11"/>
      <c r="W36" s="11"/>
      <c r="X36" s="11"/>
    </row>
    <row r="37">
      <c r="A37" s="21" t="s">
        <v>46</v>
      </c>
      <c r="B37" s="12" t="s">
        <v>1130</v>
      </c>
      <c r="C37" s="12" t="s">
        <v>321</v>
      </c>
      <c r="D37" s="17" t="s">
        <v>1131</v>
      </c>
      <c r="E37" s="12">
        <v>16.0</v>
      </c>
      <c r="F37" s="12"/>
      <c r="G37" s="12">
        <v>23.0</v>
      </c>
      <c r="H37" s="12"/>
      <c r="I37" s="12"/>
      <c r="J37" s="12"/>
      <c r="K37" s="12">
        <v>17.0</v>
      </c>
      <c r="L37" s="12"/>
      <c r="M37" s="12"/>
      <c r="N37" s="12">
        <v>2.0</v>
      </c>
      <c r="O37" s="12"/>
      <c r="P37" s="12"/>
      <c r="Q37" s="18" t="s">
        <v>551</v>
      </c>
      <c r="R37" s="18" t="s">
        <v>67</v>
      </c>
      <c r="S37" s="19" t="s">
        <v>1132</v>
      </c>
      <c r="T37" s="11"/>
      <c r="U37" s="11"/>
      <c r="V37" s="11"/>
      <c r="W37" s="11"/>
      <c r="X37" s="11"/>
    </row>
    <row r="38">
      <c r="A38" s="21"/>
      <c r="B38" s="12" t="s">
        <v>1133</v>
      </c>
      <c r="C38" s="12" t="s">
        <v>335</v>
      </c>
      <c r="D38" s="20">
        <f>ROUND((F38*2)+(G38*1.74)+(H38)+(I38*1.97)+(J38*1.28)+(K38*1.34)+(L38*3)+(M38*20.88)+(N38*16)+(O38*15.76)+(P38*16), 2)</f>
        <v>93.5</v>
      </c>
      <c r="E38" s="12">
        <v>18.0</v>
      </c>
      <c r="F38" s="12"/>
      <c r="G38" s="12">
        <v>25.0</v>
      </c>
      <c r="H38" s="12">
        <v>50.0</v>
      </c>
      <c r="I38" s="12"/>
      <c r="J38" s="12"/>
      <c r="K38" s="12"/>
      <c r="L38" s="12"/>
      <c r="M38" s="12"/>
      <c r="N38" s="12"/>
      <c r="O38" s="12"/>
      <c r="P38" s="12"/>
      <c r="Q38" s="18"/>
      <c r="R38" s="18" t="s">
        <v>1135</v>
      </c>
      <c r="S38" s="19" t="s">
        <v>1136</v>
      </c>
      <c r="T38" s="11"/>
      <c r="U38" s="11"/>
      <c r="V38" s="11"/>
      <c r="W38" s="11"/>
      <c r="X38" s="11"/>
    </row>
    <row r="39">
      <c r="A39" s="21"/>
      <c r="B39" s="12"/>
      <c r="C39" s="12"/>
      <c r="D39" s="20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8"/>
      <c r="R39" s="18"/>
      <c r="S39" s="38"/>
      <c r="T39" s="11"/>
      <c r="U39" s="11"/>
      <c r="V39" s="11"/>
      <c r="W39" s="11"/>
      <c r="X39" s="11"/>
    </row>
    <row r="40">
      <c r="A40" s="21"/>
      <c r="B40" s="12" t="s">
        <v>1109</v>
      </c>
      <c r="C40" s="12"/>
      <c r="D40" s="20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8"/>
      <c r="R40" s="18"/>
      <c r="S40" s="38"/>
      <c r="T40" s="11"/>
      <c r="U40" s="11"/>
      <c r="V40" s="11"/>
      <c r="W40" s="11"/>
      <c r="X40" s="11"/>
    </row>
    <row r="41">
      <c r="A41" s="21" t="s">
        <v>46</v>
      </c>
      <c r="B41" s="12" t="s">
        <v>563</v>
      </c>
      <c r="C41" s="12" t="s">
        <v>564</v>
      </c>
      <c r="D41" s="17" t="s">
        <v>1138</v>
      </c>
      <c r="E41" s="12">
        <v>13.0</v>
      </c>
      <c r="F41" s="12"/>
      <c r="G41" s="12">
        <v>25.0</v>
      </c>
      <c r="H41" s="12">
        <v>34.0</v>
      </c>
      <c r="I41" s="12"/>
      <c r="J41" s="12"/>
      <c r="K41" s="12">
        <v>16.0</v>
      </c>
      <c r="L41" s="12"/>
      <c r="M41" s="12"/>
      <c r="N41" s="12">
        <v>1.0</v>
      </c>
      <c r="O41" s="12"/>
      <c r="P41" s="12">
        <v>1.0</v>
      </c>
      <c r="Q41" s="18" t="s">
        <v>566</v>
      </c>
      <c r="R41" s="18" t="s">
        <v>67</v>
      </c>
      <c r="S41" s="19" t="s">
        <v>567</v>
      </c>
      <c r="T41" s="11"/>
      <c r="U41" s="11"/>
      <c r="V41" s="11"/>
      <c r="W41" s="11"/>
      <c r="X41" s="11"/>
    </row>
    <row r="42">
      <c r="A42" s="21"/>
      <c r="B42" s="12" t="s">
        <v>585</v>
      </c>
      <c r="C42" s="12" t="s">
        <v>207</v>
      </c>
      <c r="D42" s="20">
        <f t="shared" ref="D42:D47" si="5">ROUND((F42*2)+(G42*1.74)+(H42)+(I42*1.97)+(J42*1.28)+(K42*1.34)+(L42*3)+(M42*20.88)+(N42*16)+(O42*15.76)+(P42*16), 2)</f>
        <v>128.13</v>
      </c>
      <c r="E42" s="12">
        <v>24.0</v>
      </c>
      <c r="F42" s="12"/>
      <c r="G42" s="12"/>
      <c r="H42" s="12">
        <v>20.0</v>
      </c>
      <c r="I42" s="12">
        <v>23.0</v>
      </c>
      <c r="J42" s="12"/>
      <c r="K42" s="12">
        <v>23.0</v>
      </c>
      <c r="L42" s="12"/>
      <c r="M42" s="12"/>
      <c r="N42" s="12">
        <v>2.0</v>
      </c>
      <c r="O42" s="12"/>
      <c r="P42" s="12"/>
      <c r="Q42" s="18" t="s">
        <v>586</v>
      </c>
      <c r="R42" s="18"/>
      <c r="S42" s="19" t="s">
        <v>587</v>
      </c>
      <c r="T42" s="11"/>
      <c r="U42" s="11"/>
      <c r="V42" s="11"/>
      <c r="W42" s="11"/>
      <c r="X42" s="11"/>
      <c r="Y42" s="11"/>
    </row>
    <row r="43">
      <c r="A43" s="21"/>
      <c r="B43" s="12" t="s">
        <v>569</v>
      </c>
      <c r="C43" s="12" t="s">
        <v>570</v>
      </c>
      <c r="D43" s="20">
        <f t="shared" si="5"/>
        <v>125.66</v>
      </c>
      <c r="E43" s="12"/>
      <c r="F43" s="12"/>
      <c r="G43" s="12">
        <v>25.0</v>
      </c>
      <c r="H43" s="12">
        <v>50.0</v>
      </c>
      <c r="I43" s="12"/>
      <c r="J43" s="12"/>
      <c r="K43" s="12">
        <v>24.0</v>
      </c>
      <c r="L43" s="12"/>
      <c r="M43" s="12"/>
      <c r="N43" s="12"/>
      <c r="O43" s="12"/>
      <c r="P43" s="12"/>
      <c r="Q43" s="18"/>
      <c r="R43" s="18"/>
      <c r="S43" s="19" t="s">
        <v>571</v>
      </c>
      <c r="T43" s="11"/>
      <c r="U43" s="11"/>
      <c r="V43" s="11"/>
      <c r="W43" s="11"/>
      <c r="X43" s="11"/>
      <c r="Y43" s="11"/>
    </row>
    <row r="44">
      <c r="A44" s="20"/>
      <c r="B44" s="12" t="s">
        <v>576</v>
      </c>
      <c r="C44" s="12" t="s">
        <v>577</v>
      </c>
      <c r="D44" s="20">
        <f t="shared" si="5"/>
        <v>124.9</v>
      </c>
      <c r="E44" s="12"/>
      <c r="F44" s="12"/>
      <c r="G44" s="12">
        <v>20.0</v>
      </c>
      <c r="H44" s="12">
        <v>70.0</v>
      </c>
      <c r="I44" s="12"/>
      <c r="J44" s="12"/>
      <c r="K44" s="12">
        <v>15.0</v>
      </c>
      <c r="L44" s="12"/>
      <c r="M44" s="12"/>
      <c r="N44" s="12"/>
      <c r="O44" s="12"/>
      <c r="P44" s="12"/>
      <c r="Q44" s="18"/>
      <c r="R44" s="18"/>
      <c r="S44" s="19" t="s">
        <v>578</v>
      </c>
      <c r="T44" s="11"/>
      <c r="U44" s="11"/>
      <c r="V44" s="11"/>
      <c r="W44" s="11"/>
      <c r="X44" s="11"/>
    </row>
    <row r="45">
      <c r="A45" s="11"/>
      <c r="B45" s="12" t="s">
        <v>581</v>
      </c>
      <c r="C45" s="12" t="s">
        <v>582</v>
      </c>
      <c r="D45" s="20">
        <f t="shared" si="5"/>
        <v>124.9</v>
      </c>
      <c r="E45" s="12"/>
      <c r="F45" s="12"/>
      <c r="G45" s="12">
        <v>20.0</v>
      </c>
      <c r="H45" s="12">
        <v>70.0</v>
      </c>
      <c r="I45" s="12"/>
      <c r="J45" s="12"/>
      <c r="K45" s="12">
        <v>15.0</v>
      </c>
      <c r="L45" s="12"/>
      <c r="M45" s="12"/>
      <c r="N45" s="12"/>
      <c r="O45" s="12"/>
      <c r="P45" s="12"/>
      <c r="Q45" s="18"/>
      <c r="R45" s="18"/>
      <c r="S45" s="19" t="s">
        <v>583</v>
      </c>
      <c r="T45" s="11"/>
      <c r="U45" s="11"/>
      <c r="V45" s="11"/>
      <c r="W45" s="11"/>
      <c r="X45" s="11"/>
      <c r="Y45" s="11"/>
    </row>
    <row r="46">
      <c r="A46" s="21" t="s">
        <v>46</v>
      </c>
      <c r="B46" s="12" t="s">
        <v>590</v>
      </c>
      <c r="C46" s="12" t="s">
        <v>146</v>
      </c>
      <c r="D46" s="20">
        <f t="shared" si="5"/>
        <v>117.02</v>
      </c>
      <c r="E46" s="12">
        <v>25.0</v>
      </c>
      <c r="F46" s="12"/>
      <c r="G46" s="12">
        <v>25.0</v>
      </c>
      <c r="H46" s="12">
        <v>42.0</v>
      </c>
      <c r="I46" s="12"/>
      <c r="J46" s="12"/>
      <c r="K46" s="12"/>
      <c r="L46" s="12"/>
      <c r="M46" s="12"/>
      <c r="N46" s="12"/>
      <c r="O46" s="12">
        <v>2.0</v>
      </c>
      <c r="P46" s="12"/>
      <c r="Q46" s="18" t="s">
        <v>171</v>
      </c>
      <c r="R46" s="18" t="s">
        <v>76</v>
      </c>
      <c r="S46" s="19" t="s">
        <v>591</v>
      </c>
      <c r="T46" s="11"/>
      <c r="U46" s="11"/>
      <c r="V46" s="11"/>
      <c r="W46" s="11"/>
      <c r="X46" s="11"/>
      <c r="Y46" s="11"/>
    </row>
    <row r="47">
      <c r="A47" s="21"/>
      <c r="B47" s="12" t="s">
        <v>592</v>
      </c>
      <c r="C47" s="12" t="s">
        <v>342</v>
      </c>
      <c r="D47" s="20">
        <f t="shared" si="5"/>
        <v>109.45</v>
      </c>
      <c r="E47" s="12">
        <v>25.0</v>
      </c>
      <c r="F47" s="12"/>
      <c r="G47" s="12"/>
      <c r="H47" s="12">
        <v>52.0</v>
      </c>
      <c r="I47" s="12">
        <v>21.0</v>
      </c>
      <c r="J47" s="12"/>
      <c r="K47" s="12">
        <v>12.0</v>
      </c>
      <c r="L47" s="12"/>
      <c r="M47" s="12"/>
      <c r="N47" s="12"/>
      <c r="O47" s="12"/>
      <c r="P47" s="12"/>
      <c r="Q47" s="18"/>
      <c r="R47" s="18"/>
      <c r="S47" s="19" t="s">
        <v>593</v>
      </c>
      <c r="T47" s="11"/>
      <c r="U47" s="11"/>
      <c r="V47" s="11"/>
      <c r="W47" s="11"/>
      <c r="X47" s="11"/>
      <c r="Y47" s="11"/>
    </row>
    <row r="48">
      <c r="A48" s="2" t="s">
        <v>144</v>
      </c>
      <c r="B48" s="11"/>
      <c r="C48" s="11"/>
      <c r="D48" s="20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3"/>
      <c r="R48" s="13"/>
      <c r="S48" s="22"/>
      <c r="T48" s="11"/>
      <c r="U48" s="11"/>
      <c r="V48" s="11"/>
      <c r="W48" s="11"/>
      <c r="X48" s="11"/>
    </row>
    <row r="49">
      <c r="A49" s="11"/>
      <c r="B49" s="16" t="s">
        <v>595</v>
      </c>
      <c r="C49" s="12" t="s">
        <v>1146</v>
      </c>
      <c r="D49" s="20">
        <f t="shared" ref="D49:D62" si="6">ROUND((F49*2)+(G49*1.74)+(H49)+(I49*1.97)+(J49*1.28)+(K49*1.34)+(L49*3)+(M49*20.88)+(N49*16)+(O49*15.76)+(P49*16), 2)</f>
        <v>113.31</v>
      </c>
      <c r="E49" s="12"/>
      <c r="F49" s="12"/>
      <c r="G49" s="12"/>
      <c r="H49" s="12">
        <v>52.0</v>
      </c>
      <c r="I49" s="12">
        <v>23.0</v>
      </c>
      <c r="J49" s="12"/>
      <c r="K49" s="12"/>
      <c r="L49" s="12"/>
      <c r="M49" s="12"/>
      <c r="N49" s="12">
        <v>1.0</v>
      </c>
      <c r="O49" s="12"/>
      <c r="P49" s="12"/>
      <c r="Q49" s="18" t="s">
        <v>555</v>
      </c>
      <c r="R49" s="23"/>
      <c r="S49" s="19" t="s">
        <v>597</v>
      </c>
      <c r="T49" s="12"/>
      <c r="U49" s="11"/>
      <c r="V49" s="11"/>
      <c r="W49" s="11"/>
      <c r="X49" s="11"/>
      <c r="Y49" s="11"/>
    </row>
    <row r="50">
      <c r="A50" s="11"/>
      <c r="B50" s="12" t="s">
        <v>1148</v>
      </c>
      <c r="C50" s="12" t="s">
        <v>1149</v>
      </c>
      <c r="D50" s="20">
        <f t="shared" si="6"/>
        <v>109.28</v>
      </c>
      <c r="E50" s="12">
        <v>25.0</v>
      </c>
      <c r="F50" s="12">
        <v>23.0</v>
      </c>
      <c r="G50" s="12"/>
      <c r="H50" s="12"/>
      <c r="I50" s="12">
        <v>24.0</v>
      </c>
      <c r="J50" s="12"/>
      <c r="K50" s="12"/>
      <c r="L50" s="12"/>
      <c r="M50" s="12"/>
      <c r="N50" s="12"/>
      <c r="O50" s="12"/>
      <c r="P50" s="12">
        <v>1.0</v>
      </c>
      <c r="Q50" s="18" t="s">
        <v>1150</v>
      </c>
      <c r="R50" s="28"/>
      <c r="S50" s="19" t="s">
        <v>1151</v>
      </c>
      <c r="T50" s="11"/>
      <c r="U50" s="11"/>
      <c r="V50" s="11"/>
      <c r="W50" s="11"/>
      <c r="X50" s="11"/>
      <c r="Y50" s="11"/>
    </row>
    <row r="51">
      <c r="A51" s="11"/>
      <c r="B51" s="12" t="s">
        <v>604</v>
      </c>
      <c r="C51" s="12" t="s">
        <v>98</v>
      </c>
      <c r="D51" s="20">
        <f t="shared" si="6"/>
        <v>88.02</v>
      </c>
      <c r="E51" s="12">
        <v>22.0</v>
      </c>
      <c r="F51" s="12"/>
      <c r="G51" s="12">
        <v>23.0</v>
      </c>
      <c r="H51" s="12">
        <v>48.0</v>
      </c>
      <c r="I51" s="12"/>
      <c r="J51" s="12"/>
      <c r="K51" s="12"/>
      <c r="L51" s="12"/>
      <c r="M51" s="12"/>
      <c r="N51" s="12"/>
      <c r="O51" s="12"/>
      <c r="P51" s="12"/>
      <c r="Q51" s="18"/>
      <c r="R51" s="23"/>
      <c r="S51" s="19" t="s">
        <v>605</v>
      </c>
      <c r="T51" s="11"/>
      <c r="U51" s="11"/>
      <c r="V51" s="11"/>
      <c r="W51" s="11"/>
      <c r="X51" s="11"/>
      <c r="Y51" s="11"/>
    </row>
    <row r="52">
      <c r="A52" s="29"/>
      <c r="B52" s="16" t="s">
        <v>606</v>
      </c>
      <c r="C52" s="16" t="s">
        <v>88</v>
      </c>
      <c r="D52" s="20">
        <f t="shared" si="6"/>
        <v>86.9</v>
      </c>
      <c r="E52" s="12">
        <v>15.0</v>
      </c>
      <c r="F52" s="12"/>
      <c r="G52" s="12"/>
      <c r="H52" s="12">
        <v>30.0</v>
      </c>
      <c r="I52" s="12">
        <v>18.0</v>
      </c>
      <c r="J52" s="12"/>
      <c r="K52" s="12">
        <v>16.0</v>
      </c>
      <c r="L52" s="12"/>
      <c r="M52" s="12"/>
      <c r="N52" s="12"/>
      <c r="O52" s="12"/>
      <c r="P52" s="12"/>
      <c r="Q52" s="18"/>
      <c r="R52" s="18"/>
      <c r="S52" s="19" t="s">
        <v>607</v>
      </c>
      <c r="T52" s="11"/>
      <c r="U52" s="11"/>
      <c r="V52" s="11"/>
      <c r="W52" s="11"/>
      <c r="X52" s="11"/>
      <c r="Y52" s="29"/>
      <c r="Z52" s="29"/>
    </row>
    <row r="53">
      <c r="A53" s="11"/>
      <c r="B53" s="16" t="s">
        <v>598</v>
      </c>
      <c r="C53" s="12" t="s">
        <v>564</v>
      </c>
      <c r="D53" s="20">
        <f t="shared" si="6"/>
        <v>84.88</v>
      </c>
      <c r="E53" s="12">
        <v>15.0</v>
      </c>
      <c r="F53" s="12"/>
      <c r="G53" s="12">
        <v>15.0</v>
      </c>
      <c r="H53" s="12">
        <v>36.0</v>
      </c>
      <c r="I53" s="12"/>
      <c r="J53" s="12"/>
      <c r="K53" s="12">
        <v>17.0</v>
      </c>
      <c r="L53" s="12"/>
      <c r="M53" s="12"/>
      <c r="N53" s="12"/>
      <c r="O53" s="12"/>
      <c r="P53" s="12"/>
      <c r="Q53" s="18"/>
      <c r="R53" s="23"/>
      <c r="S53" s="19" t="s">
        <v>599</v>
      </c>
      <c r="T53" s="12"/>
      <c r="U53" s="11"/>
      <c r="V53" s="11"/>
      <c r="W53" s="11"/>
      <c r="X53" s="11"/>
      <c r="Y53" s="11"/>
    </row>
    <row r="54">
      <c r="A54" s="11"/>
      <c r="B54" s="12" t="s">
        <v>600</v>
      </c>
      <c r="C54" s="12" t="s">
        <v>96</v>
      </c>
      <c r="D54" s="20">
        <f t="shared" si="6"/>
        <v>80.92</v>
      </c>
      <c r="E54" s="12"/>
      <c r="F54" s="12"/>
      <c r="G54" s="12">
        <v>25.0</v>
      </c>
      <c r="H54" s="12">
        <v>20.0</v>
      </c>
      <c r="I54" s="12"/>
      <c r="J54" s="12"/>
      <c r="K54" s="12">
        <v>13.0</v>
      </c>
      <c r="L54" s="12"/>
      <c r="M54" s="12"/>
      <c r="N54" s="12"/>
      <c r="O54" s="12"/>
      <c r="P54" s="12"/>
      <c r="Q54" s="18"/>
      <c r="R54" s="23"/>
      <c r="S54" s="19" t="s">
        <v>601</v>
      </c>
      <c r="T54" s="11"/>
      <c r="U54" s="11"/>
      <c r="V54" s="11"/>
      <c r="W54" s="11"/>
      <c r="X54" s="11"/>
      <c r="Y54" s="11"/>
    </row>
    <row r="55">
      <c r="A55" s="11"/>
      <c r="B55" s="12" t="s">
        <v>1152</v>
      </c>
      <c r="C55" s="12" t="s">
        <v>183</v>
      </c>
      <c r="D55" s="20">
        <f t="shared" si="6"/>
        <v>79.37</v>
      </c>
      <c r="E55" s="12">
        <v>19.0</v>
      </c>
      <c r="F55" s="12">
        <v>19.0</v>
      </c>
      <c r="G55" s="12"/>
      <c r="H55" s="12"/>
      <c r="I55" s="12">
        <v>21.0</v>
      </c>
      <c r="J55" s="12"/>
      <c r="K55" s="12"/>
      <c r="L55" s="12"/>
      <c r="M55" s="12"/>
      <c r="N55" s="12"/>
      <c r="O55" s="12"/>
      <c r="P55" s="12"/>
      <c r="Q55" s="18"/>
      <c r="R55" s="28"/>
      <c r="S55" s="19" t="s">
        <v>1153</v>
      </c>
      <c r="T55" s="11"/>
      <c r="U55" s="11"/>
      <c r="V55" s="11"/>
      <c r="W55" s="11"/>
      <c r="X55" s="11"/>
      <c r="Y55" s="11"/>
    </row>
    <row r="56">
      <c r="A56" s="11"/>
      <c r="B56" s="12" t="s">
        <v>1154</v>
      </c>
      <c r="C56" s="12" t="s">
        <v>212</v>
      </c>
      <c r="D56" s="20">
        <f t="shared" si="6"/>
        <v>75.32</v>
      </c>
      <c r="E56" s="12">
        <v>19.0</v>
      </c>
      <c r="F56" s="12">
        <v>22.0</v>
      </c>
      <c r="G56" s="12">
        <v>18.0</v>
      </c>
      <c r="H56" s="12"/>
      <c r="I56" s="12"/>
      <c r="J56" s="12"/>
      <c r="K56" s="12"/>
      <c r="L56" s="12"/>
      <c r="M56" s="12"/>
      <c r="N56" s="12"/>
      <c r="O56" s="12"/>
      <c r="P56" s="12"/>
      <c r="Q56" s="18"/>
      <c r="R56" s="28"/>
      <c r="S56" s="19" t="s">
        <v>1155</v>
      </c>
      <c r="T56" s="11"/>
      <c r="U56" s="11"/>
      <c r="V56" s="11"/>
      <c r="W56" s="11"/>
      <c r="X56" s="11"/>
      <c r="Y56" s="11"/>
    </row>
    <row r="57">
      <c r="A57" s="11"/>
      <c r="B57" s="12" t="s">
        <v>614</v>
      </c>
      <c r="C57" s="12" t="s">
        <v>164</v>
      </c>
      <c r="D57" s="20">
        <f t="shared" si="6"/>
        <v>75.43</v>
      </c>
      <c r="E57" s="12">
        <v>27.0</v>
      </c>
      <c r="F57" s="12"/>
      <c r="G57" s="12"/>
      <c r="H57" s="12">
        <v>38.0</v>
      </c>
      <c r="I57" s="12">
        <v>19.0</v>
      </c>
      <c r="J57" s="12"/>
      <c r="K57" s="12"/>
      <c r="L57" s="12"/>
      <c r="M57" s="12"/>
      <c r="N57" s="12"/>
      <c r="O57" s="12"/>
      <c r="P57" s="12"/>
      <c r="Q57" s="18"/>
      <c r="R57" s="28" t="s">
        <v>615</v>
      </c>
      <c r="S57" s="19" t="s">
        <v>616</v>
      </c>
      <c r="T57" s="11"/>
      <c r="U57" s="11"/>
      <c r="V57" s="11"/>
      <c r="W57" s="11"/>
      <c r="X57" s="11"/>
      <c r="Y57" s="11"/>
    </row>
    <row r="58">
      <c r="A58" s="11"/>
      <c r="B58" s="12" t="s">
        <v>611</v>
      </c>
      <c r="C58" s="12" t="s">
        <v>612</v>
      </c>
      <c r="D58" s="20">
        <f t="shared" si="6"/>
        <v>74.94</v>
      </c>
      <c r="E58" s="12"/>
      <c r="F58" s="12"/>
      <c r="G58" s="12">
        <v>12.0</v>
      </c>
      <c r="H58" s="12">
        <v>42.0</v>
      </c>
      <c r="I58" s="12"/>
      <c r="J58" s="12"/>
      <c r="K58" s="12">
        <v>9.0</v>
      </c>
      <c r="L58" s="12"/>
      <c r="M58" s="12"/>
      <c r="N58" s="12"/>
      <c r="O58" s="12"/>
      <c r="P58" s="12"/>
      <c r="Q58" s="18"/>
      <c r="R58" s="23"/>
      <c r="S58" s="19" t="s">
        <v>613</v>
      </c>
      <c r="T58" s="11"/>
      <c r="U58" s="11"/>
      <c r="V58" s="11"/>
      <c r="W58" s="11"/>
      <c r="X58" s="11"/>
      <c r="Y58" s="11"/>
    </row>
    <row r="59">
      <c r="A59" s="11"/>
      <c r="B59" s="12" t="s">
        <v>1156</v>
      </c>
      <c r="C59" s="12" t="s">
        <v>96</v>
      </c>
      <c r="D59" s="20">
        <f t="shared" si="6"/>
        <v>73.52</v>
      </c>
      <c r="E59" s="12"/>
      <c r="F59" s="12">
        <v>21.0</v>
      </c>
      <c r="G59" s="12"/>
      <c r="H59" s="12"/>
      <c r="I59" s="12">
        <v>16.0</v>
      </c>
      <c r="J59" s="12"/>
      <c r="K59" s="12"/>
      <c r="L59" s="12"/>
      <c r="M59" s="12"/>
      <c r="N59" s="12"/>
      <c r="O59" s="12"/>
      <c r="P59" s="12"/>
      <c r="Q59" s="18"/>
      <c r="R59" s="28"/>
      <c r="S59" s="19" t="s">
        <v>1157</v>
      </c>
      <c r="T59" s="11"/>
      <c r="U59" s="11"/>
      <c r="V59" s="11"/>
      <c r="W59" s="11"/>
      <c r="X59" s="11"/>
      <c r="Y59" s="11"/>
    </row>
    <row r="60">
      <c r="A60" s="11"/>
      <c r="B60" s="16" t="s">
        <v>608</v>
      </c>
      <c r="C60" s="12" t="s">
        <v>609</v>
      </c>
      <c r="D60" s="20">
        <f t="shared" si="6"/>
        <v>71.12</v>
      </c>
      <c r="E60" s="12">
        <v>19.0</v>
      </c>
      <c r="F60" s="12"/>
      <c r="G60" s="12">
        <v>14.0</v>
      </c>
      <c r="H60" s="12">
        <v>28.0</v>
      </c>
      <c r="I60" s="12"/>
      <c r="J60" s="12"/>
      <c r="K60" s="12">
        <v>14.0</v>
      </c>
      <c r="L60" s="12"/>
      <c r="M60" s="12"/>
      <c r="N60" s="12"/>
      <c r="O60" s="12"/>
      <c r="P60" s="12"/>
      <c r="Q60" s="18"/>
      <c r="R60" s="23"/>
      <c r="S60" s="19" t="s">
        <v>610</v>
      </c>
      <c r="T60" s="12"/>
      <c r="U60" s="11"/>
      <c r="V60" s="11"/>
      <c r="W60" s="11"/>
      <c r="X60" s="11"/>
      <c r="Y60" s="11"/>
    </row>
    <row r="61">
      <c r="A61" s="11"/>
      <c r="B61" s="12" t="s">
        <v>1158</v>
      </c>
      <c r="C61" s="12" t="s">
        <v>1159</v>
      </c>
      <c r="D61" s="20">
        <f t="shared" si="6"/>
        <v>69.78</v>
      </c>
      <c r="E61" s="12">
        <v>21.0</v>
      </c>
      <c r="F61" s="12">
        <v>14.0</v>
      </c>
      <c r="G61" s="12">
        <v>14.0</v>
      </c>
      <c r="H61" s="12"/>
      <c r="I61" s="12"/>
      <c r="J61" s="12"/>
      <c r="K61" s="12">
        <v>13.0</v>
      </c>
      <c r="L61" s="12"/>
      <c r="M61" s="12"/>
      <c r="N61" s="12"/>
      <c r="O61" s="12"/>
      <c r="P61" s="12"/>
      <c r="Q61" s="18"/>
      <c r="R61" s="28"/>
      <c r="S61" s="19" t="s">
        <v>1160</v>
      </c>
      <c r="T61" s="11"/>
      <c r="U61" s="11"/>
      <c r="V61" s="11"/>
      <c r="W61" s="11"/>
      <c r="X61" s="11"/>
      <c r="Y61" s="11"/>
    </row>
    <row r="62">
      <c r="A62" s="11"/>
      <c r="B62" s="12" t="s">
        <v>1161</v>
      </c>
      <c r="C62" s="12" t="s">
        <v>1162</v>
      </c>
      <c r="D62" s="20">
        <f t="shared" si="6"/>
        <v>56.1</v>
      </c>
      <c r="E62" s="12">
        <v>22.0</v>
      </c>
      <c r="F62" s="12"/>
      <c r="G62" s="12">
        <v>15.0</v>
      </c>
      <c r="H62" s="12">
        <v>30.0</v>
      </c>
      <c r="I62" s="12"/>
      <c r="J62" s="12"/>
      <c r="K62" s="12"/>
      <c r="L62" s="12"/>
      <c r="M62" s="12"/>
      <c r="N62" s="12"/>
      <c r="O62" s="12"/>
      <c r="P62" s="12"/>
      <c r="Q62" s="18"/>
      <c r="R62" s="28"/>
      <c r="S62" s="19" t="s">
        <v>1163</v>
      </c>
      <c r="T62" s="11"/>
      <c r="U62" s="11"/>
      <c r="V62" s="11"/>
      <c r="W62" s="11"/>
      <c r="X62" s="11"/>
      <c r="Y62" s="11"/>
    </row>
    <row r="63">
      <c r="A63" s="2" t="s">
        <v>167</v>
      </c>
      <c r="B63" s="11"/>
      <c r="C63" s="11"/>
      <c r="D63" s="20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3"/>
      <c r="R63" s="23"/>
      <c r="S63" s="22"/>
      <c r="T63" s="11"/>
      <c r="U63" s="11"/>
      <c r="V63" s="11"/>
      <c r="W63" s="11"/>
      <c r="X63" s="11"/>
    </row>
    <row r="64">
      <c r="A64" s="11"/>
      <c r="B64" s="12" t="s">
        <v>1079</v>
      </c>
      <c r="C64" s="12"/>
      <c r="D64" s="20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8"/>
      <c r="R64" s="28"/>
      <c r="S64" s="38"/>
      <c r="T64" s="11"/>
      <c r="U64" s="11"/>
      <c r="V64" s="11"/>
      <c r="W64" s="11"/>
      <c r="X64" s="11"/>
    </row>
    <row r="65">
      <c r="A65" s="11"/>
      <c r="B65" s="12" t="s">
        <v>1164</v>
      </c>
      <c r="C65" s="12" t="s">
        <v>1165</v>
      </c>
      <c r="D65" s="17" t="s">
        <v>1166</v>
      </c>
      <c r="E65" s="12">
        <v>25.0</v>
      </c>
      <c r="F65" s="12"/>
      <c r="G65" s="12"/>
      <c r="H65" s="12">
        <v>80.0</v>
      </c>
      <c r="I65" s="12">
        <v>31.0</v>
      </c>
      <c r="J65" s="12"/>
      <c r="K65" s="12"/>
      <c r="L65" s="12"/>
      <c r="M65" s="12"/>
      <c r="N65" s="12"/>
      <c r="O65" s="12">
        <v>1.0</v>
      </c>
      <c r="P65" s="12">
        <v>2.0</v>
      </c>
      <c r="Q65" s="18" t="s">
        <v>498</v>
      </c>
      <c r="R65" s="28" t="s">
        <v>1167</v>
      </c>
      <c r="S65" s="19" t="s">
        <v>1168</v>
      </c>
      <c r="T65" s="11"/>
      <c r="U65" s="11"/>
      <c r="V65" s="11"/>
      <c r="W65" s="11"/>
      <c r="X65" s="11"/>
    </row>
    <row r="66">
      <c r="A66" s="21" t="s">
        <v>43</v>
      </c>
      <c r="B66" s="30" t="s">
        <v>1169</v>
      </c>
      <c r="C66" s="12" t="s">
        <v>45</v>
      </c>
      <c r="D66" s="20">
        <f>ROUND((F66*2)+(G66*1.74)+(H66)+(I66*1.97)+(J66*1.28)+(K66*1.34)+(L66*3)+(M66*20.88)+(N66*16)+(O66*15.76)+(P66*16), 2)</f>
        <v>160.92</v>
      </c>
      <c r="E66" s="12">
        <v>51.0</v>
      </c>
      <c r="F66" s="12">
        <v>29.0</v>
      </c>
      <c r="G66" s="12"/>
      <c r="H66" s="12"/>
      <c r="I66" s="12">
        <v>28.0</v>
      </c>
      <c r="J66" s="12"/>
      <c r="K66" s="12"/>
      <c r="L66" s="12"/>
      <c r="M66" s="12"/>
      <c r="N66" s="12">
        <v>2.0</v>
      </c>
      <c r="O66" s="12">
        <v>1.0</v>
      </c>
      <c r="P66" s="12"/>
      <c r="Q66" s="18" t="s">
        <v>635</v>
      </c>
      <c r="R66" s="18" t="s">
        <v>1170</v>
      </c>
      <c r="S66" s="19" t="s">
        <v>1171</v>
      </c>
      <c r="T66" s="11"/>
      <c r="U66" s="11"/>
      <c r="V66" s="11"/>
      <c r="W66" s="11"/>
      <c r="X66" s="11"/>
    </row>
    <row r="67">
      <c r="A67" s="11"/>
      <c r="B67" s="12" t="s">
        <v>1172</v>
      </c>
      <c r="C67" s="12" t="s">
        <v>1149</v>
      </c>
      <c r="D67" s="17" t="s">
        <v>1173</v>
      </c>
      <c r="E67" s="12"/>
      <c r="F67" s="12"/>
      <c r="G67" s="12">
        <v>26.0</v>
      </c>
      <c r="H67" s="12">
        <v>52.0</v>
      </c>
      <c r="I67" s="12"/>
      <c r="J67" s="12"/>
      <c r="K67" s="12"/>
      <c r="L67" s="12"/>
      <c r="M67" s="12"/>
      <c r="N67" s="12">
        <v>2.0</v>
      </c>
      <c r="O67" s="12"/>
      <c r="P67" s="12">
        <v>1.0</v>
      </c>
      <c r="Q67" s="18" t="s">
        <v>31</v>
      </c>
      <c r="R67" s="28" t="s">
        <v>1167</v>
      </c>
      <c r="S67" s="19" t="s">
        <v>1174</v>
      </c>
      <c r="T67" s="11"/>
      <c r="U67" s="11"/>
      <c r="V67" s="11"/>
      <c r="W67" s="11"/>
      <c r="X67" s="11"/>
    </row>
    <row r="68">
      <c r="A68" s="11"/>
      <c r="B68" s="12" t="s">
        <v>1175</v>
      </c>
      <c r="C68" s="12" t="s">
        <v>1176</v>
      </c>
      <c r="D68" s="20">
        <f t="shared" ref="D68:D69" si="7">ROUND((F68*2)+(G68*1.74)+(H68)+(I68*1.97)+(J68*1.28)+(K68*1.34)+(L68*3)+(M68*20.88)+(N68*16)+(O68*15.76)+(P68*16), 2)</f>
        <v>141.26</v>
      </c>
      <c r="E68" s="12">
        <v>11.0</v>
      </c>
      <c r="F68" s="12"/>
      <c r="G68" s="12">
        <v>25.0</v>
      </c>
      <c r="H68" s="12">
        <v>50.0</v>
      </c>
      <c r="I68" s="12"/>
      <c r="J68" s="12"/>
      <c r="K68" s="12"/>
      <c r="L68" s="12"/>
      <c r="M68" s="12"/>
      <c r="N68" s="12"/>
      <c r="O68" s="12">
        <v>1.0</v>
      </c>
      <c r="P68" s="12">
        <v>2.0</v>
      </c>
      <c r="Q68" s="18" t="s">
        <v>1177</v>
      </c>
      <c r="R68" s="28" t="s">
        <v>1178</v>
      </c>
      <c r="S68" s="19" t="s">
        <v>1179</v>
      </c>
      <c r="T68" s="11"/>
      <c r="U68" s="11"/>
      <c r="V68" s="11"/>
      <c r="W68" s="11"/>
      <c r="X68" s="11"/>
    </row>
    <row r="69">
      <c r="A69" s="11"/>
      <c r="B69" s="12" t="s">
        <v>1181</v>
      </c>
      <c r="C69" s="12" t="s">
        <v>1182</v>
      </c>
      <c r="D69" s="20">
        <f t="shared" si="7"/>
        <v>131.01</v>
      </c>
      <c r="E69" s="12">
        <v>49.0</v>
      </c>
      <c r="F69" s="12"/>
      <c r="G69" s="12"/>
      <c r="H69" s="12">
        <v>66.0</v>
      </c>
      <c r="I69" s="12">
        <v>33.0</v>
      </c>
      <c r="J69" s="12"/>
      <c r="K69" s="12"/>
      <c r="L69" s="12"/>
      <c r="M69" s="12"/>
      <c r="N69" s="12"/>
      <c r="O69" s="12"/>
      <c r="P69" s="12"/>
      <c r="Q69" s="18"/>
      <c r="R69" s="28"/>
      <c r="S69" s="38"/>
      <c r="T69" s="11"/>
      <c r="U69" s="11"/>
      <c r="V69" s="11"/>
      <c r="W69" s="11"/>
      <c r="X69" s="11"/>
    </row>
    <row r="70">
      <c r="A70" s="21" t="s">
        <v>46</v>
      </c>
      <c r="B70" s="12" t="s">
        <v>1183</v>
      </c>
      <c r="C70" s="12" t="s">
        <v>335</v>
      </c>
      <c r="D70" s="17" t="s">
        <v>1184</v>
      </c>
      <c r="E70" s="12">
        <v>28.0</v>
      </c>
      <c r="F70" s="12"/>
      <c r="G70" s="12"/>
      <c r="H70" s="12">
        <v>50.0</v>
      </c>
      <c r="I70" s="12">
        <v>16.0</v>
      </c>
      <c r="J70" s="12"/>
      <c r="K70" s="12"/>
      <c r="L70" s="12"/>
      <c r="M70" s="12"/>
      <c r="N70" s="12">
        <v>1.0</v>
      </c>
      <c r="O70" s="12">
        <v>2.0</v>
      </c>
      <c r="P70" s="12"/>
      <c r="Q70" s="18" t="s">
        <v>1177</v>
      </c>
      <c r="R70" s="28" t="s">
        <v>67</v>
      </c>
      <c r="S70" s="19" t="s">
        <v>1185</v>
      </c>
      <c r="T70" s="11"/>
      <c r="U70" s="11"/>
      <c r="V70" s="11"/>
      <c r="W70" s="11"/>
      <c r="X70" s="11"/>
    </row>
    <row r="71">
      <c r="A71" s="11"/>
      <c r="B71" s="12"/>
      <c r="C71" s="12"/>
      <c r="D71" s="20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8"/>
      <c r="R71" s="28"/>
      <c r="S71" s="38"/>
      <c r="T71" s="11"/>
      <c r="U71" s="11"/>
      <c r="V71" s="11"/>
      <c r="W71" s="11"/>
      <c r="X71" s="11"/>
    </row>
    <row r="72">
      <c r="A72" s="11"/>
      <c r="B72" s="12" t="s">
        <v>1109</v>
      </c>
      <c r="C72" s="12"/>
      <c r="D72" s="20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8"/>
      <c r="R72" s="28"/>
      <c r="S72" s="38"/>
      <c r="T72" s="11"/>
      <c r="U72" s="11"/>
      <c r="V72" s="11"/>
      <c r="W72" s="11"/>
      <c r="X72" s="11"/>
    </row>
    <row r="73">
      <c r="A73" s="11"/>
      <c r="B73" s="12" t="s">
        <v>619</v>
      </c>
      <c r="C73" s="12" t="s">
        <v>620</v>
      </c>
      <c r="D73" s="17" t="s">
        <v>1187</v>
      </c>
      <c r="E73" s="12">
        <v>39.0</v>
      </c>
      <c r="F73" s="12"/>
      <c r="G73" s="12">
        <v>38.0</v>
      </c>
      <c r="H73" s="12">
        <v>108.0</v>
      </c>
      <c r="I73" s="12"/>
      <c r="J73" s="12"/>
      <c r="K73" s="12">
        <v>12.0</v>
      </c>
      <c r="L73" s="12"/>
      <c r="M73" s="12"/>
      <c r="N73" s="12"/>
      <c r="O73" s="12"/>
      <c r="P73" s="12"/>
      <c r="Q73" s="18"/>
      <c r="R73" s="28" t="s">
        <v>621</v>
      </c>
      <c r="S73" s="19" t="s">
        <v>622</v>
      </c>
      <c r="T73" s="11"/>
      <c r="U73" s="11"/>
      <c r="V73" s="11"/>
      <c r="W73" s="11"/>
      <c r="X73" s="11"/>
    </row>
    <row r="74">
      <c r="A74" s="21" t="s">
        <v>46</v>
      </c>
      <c r="B74" s="30" t="s">
        <v>637</v>
      </c>
      <c r="C74" s="12" t="s">
        <v>442</v>
      </c>
      <c r="D74" s="17" t="s">
        <v>1189</v>
      </c>
      <c r="E74" s="12">
        <v>36.0</v>
      </c>
      <c r="F74" s="12"/>
      <c r="G74" s="12">
        <v>28.0</v>
      </c>
      <c r="H74" s="12">
        <v>56.0</v>
      </c>
      <c r="I74" s="12"/>
      <c r="J74" s="12"/>
      <c r="K74" s="12"/>
      <c r="L74" s="12"/>
      <c r="M74" s="12"/>
      <c r="N74" s="12"/>
      <c r="O74" s="12">
        <v>3.0</v>
      </c>
      <c r="P74" s="12"/>
      <c r="Q74" s="18" t="s">
        <v>498</v>
      </c>
      <c r="R74" s="18" t="s">
        <v>67</v>
      </c>
      <c r="S74" s="19" t="s">
        <v>640</v>
      </c>
      <c r="T74" s="11"/>
      <c r="U74" s="11"/>
      <c r="V74" s="11"/>
      <c r="W74" s="11"/>
      <c r="X74" s="11"/>
    </row>
    <row r="75">
      <c r="A75" s="11"/>
      <c r="B75" s="30" t="s">
        <v>624</v>
      </c>
      <c r="C75" s="12" t="s">
        <v>625</v>
      </c>
      <c r="D75" s="20">
        <f t="shared" ref="D75:D79" si="8">ROUND((F75*2)+(G75*1.74)+(H75)+(I75*1.97)+(J75*1.28)+(K75*1.34)+(L75*3)+(M75*20.88)+(N75*16)+(O75*15.76)+(P75*16), 2)</f>
        <v>151.48</v>
      </c>
      <c r="E75" s="12">
        <v>18.0</v>
      </c>
      <c r="F75" s="12"/>
      <c r="G75" s="12">
        <v>27.0</v>
      </c>
      <c r="H75" s="12">
        <v>42.0</v>
      </c>
      <c r="I75" s="12"/>
      <c r="J75" s="12"/>
      <c r="K75" s="12">
        <v>11.0</v>
      </c>
      <c r="L75" s="12"/>
      <c r="M75" s="12"/>
      <c r="N75" s="12">
        <v>1.0</v>
      </c>
      <c r="O75" s="12">
        <v>1.0</v>
      </c>
      <c r="P75" s="12">
        <v>1.0</v>
      </c>
      <c r="Q75" s="18" t="s">
        <v>626</v>
      </c>
      <c r="R75" s="18"/>
      <c r="S75" s="19" t="s">
        <v>627</v>
      </c>
      <c r="T75" s="11"/>
      <c r="U75" s="11"/>
      <c r="V75" s="11"/>
      <c r="W75" s="11"/>
      <c r="X75" s="11"/>
    </row>
    <row r="76">
      <c r="A76" s="21" t="s">
        <v>46</v>
      </c>
      <c r="B76" s="30" t="s">
        <v>649</v>
      </c>
      <c r="C76" s="12" t="s">
        <v>650</v>
      </c>
      <c r="D76" s="20">
        <f t="shared" si="8"/>
        <v>150.72</v>
      </c>
      <c r="E76" s="12">
        <v>21.0</v>
      </c>
      <c r="F76" s="12"/>
      <c r="G76" s="12">
        <v>28.0</v>
      </c>
      <c r="H76" s="12">
        <v>54.0</v>
      </c>
      <c r="I76" s="12"/>
      <c r="J76" s="12"/>
      <c r="K76" s="12"/>
      <c r="L76" s="12"/>
      <c r="M76" s="12"/>
      <c r="N76" s="12">
        <v>2.0</v>
      </c>
      <c r="O76" s="12"/>
      <c r="P76" s="12">
        <v>1.0</v>
      </c>
      <c r="Q76" s="18" t="s">
        <v>626</v>
      </c>
      <c r="R76" s="18" t="s">
        <v>76</v>
      </c>
      <c r="S76" s="19" t="s">
        <v>651</v>
      </c>
      <c r="T76" s="11"/>
      <c r="U76" s="11"/>
      <c r="V76" s="11"/>
      <c r="W76" s="11"/>
      <c r="X76" s="11"/>
    </row>
    <row r="77" ht="16.5" customHeight="1">
      <c r="A77" s="21"/>
      <c r="B77" s="30" t="s">
        <v>629</v>
      </c>
      <c r="C77" s="12" t="s">
        <v>630</v>
      </c>
      <c r="D77" s="20">
        <f t="shared" si="8"/>
        <v>146.72</v>
      </c>
      <c r="E77" s="12">
        <v>26.0</v>
      </c>
      <c r="F77" s="12"/>
      <c r="G77" s="12">
        <v>31.0</v>
      </c>
      <c r="H77" s="12">
        <v>70.0</v>
      </c>
      <c r="I77" s="12"/>
      <c r="J77" s="12"/>
      <c r="K77" s="12">
        <v>17.0</v>
      </c>
      <c r="L77" s="12"/>
      <c r="M77" s="12"/>
      <c r="N77" s="12"/>
      <c r="O77" s="12"/>
      <c r="P77" s="12"/>
      <c r="Q77" s="18"/>
      <c r="R77" s="18"/>
      <c r="S77" s="19" t="s">
        <v>631</v>
      </c>
      <c r="T77" s="11"/>
      <c r="U77" s="11"/>
      <c r="V77" s="11"/>
      <c r="W77" s="11"/>
      <c r="X77" s="11"/>
    </row>
    <row r="78">
      <c r="A78" s="21"/>
      <c r="B78" s="12" t="s">
        <v>652</v>
      </c>
      <c r="C78" s="12" t="s">
        <v>414</v>
      </c>
      <c r="D78" s="20">
        <f t="shared" si="8"/>
        <v>142.46</v>
      </c>
      <c r="E78" s="12">
        <v>24.0</v>
      </c>
      <c r="F78" s="12"/>
      <c r="G78" s="12">
        <v>29.0</v>
      </c>
      <c r="H78" s="12">
        <v>44.0</v>
      </c>
      <c r="I78" s="12"/>
      <c r="J78" s="12"/>
      <c r="K78" s="12"/>
      <c r="L78" s="12"/>
      <c r="M78" s="12"/>
      <c r="N78" s="12">
        <v>1.0</v>
      </c>
      <c r="O78" s="12"/>
      <c r="P78" s="12">
        <v>2.0</v>
      </c>
      <c r="Q78" s="18" t="s">
        <v>498</v>
      </c>
      <c r="R78" s="18"/>
      <c r="S78" s="19" t="s">
        <v>653</v>
      </c>
      <c r="T78" s="11"/>
      <c r="U78" s="11"/>
      <c r="V78" s="11"/>
      <c r="W78" s="11"/>
      <c r="X78" s="11"/>
    </row>
    <row r="79">
      <c r="A79" s="21"/>
      <c r="B79" s="30" t="s">
        <v>642</v>
      </c>
      <c r="C79" s="12" t="s">
        <v>179</v>
      </c>
      <c r="D79" s="20">
        <f t="shared" si="8"/>
        <v>132.98</v>
      </c>
      <c r="E79" s="12"/>
      <c r="F79" s="12"/>
      <c r="G79" s="12">
        <v>24.0</v>
      </c>
      <c r="H79" s="12">
        <v>18.0</v>
      </c>
      <c r="I79" s="12"/>
      <c r="J79" s="12"/>
      <c r="K79" s="12">
        <v>19.0</v>
      </c>
      <c r="L79" s="12"/>
      <c r="M79" s="12"/>
      <c r="N79" s="12">
        <v>2.0</v>
      </c>
      <c r="O79" s="12">
        <v>1.0</v>
      </c>
      <c r="P79" s="12"/>
      <c r="Q79" s="18" t="s">
        <v>523</v>
      </c>
      <c r="R79" s="18" t="s">
        <v>643</v>
      </c>
      <c r="S79" s="19" t="s">
        <v>644</v>
      </c>
      <c r="T79" s="11"/>
      <c r="U79" s="11"/>
      <c r="V79" s="11"/>
      <c r="W79" s="11"/>
      <c r="X79" s="11"/>
    </row>
    <row r="80">
      <c r="A80" s="2" t="s">
        <v>214</v>
      </c>
      <c r="B80" s="11"/>
      <c r="C80" s="11"/>
      <c r="D80" s="20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3"/>
      <c r="R80" s="13"/>
      <c r="S80" s="22"/>
      <c r="T80" s="11"/>
      <c r="U80" s="11"/>
      <c r="V80" s="11"/>
      <c r="W80" s="11"/>
      <c r="X80" s="11"/>
    </row>
    <row r="81">
      <c r="A81" s="11"/>
      <c r="B81" s="12" t="s">
        <v>1079</v>
      </c>
      <c r="C81" s="12"/>
      <c r="D81" s="20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8"/>
      <c r="R81" s="23"/>
      <c r="S81" s="38"/>
      <c r="T81" s="12"/>
      <c r="U81" s="11"/>
      <c r="V81" s="11"/>
      <c r="W81" s="11"/>
      <c r="X81" s="11"/>
      <c r="Y81" s="11"/>
    </row>
    <row r="82">
      <c r="A82" s="11"/>
      <c r="B82" s="12" t="s">
        <v>1195</v>
      </c>
      <c r="C82" s="12" t="s">
        <v>1196</v>
      </c>
      <c r="D82" s="17" t="s">
        <v>1197</v>
      </c>
      <c r="E82" s="12">
        <v>25.0</v>
      </c>
      <c r="F82" s="12"/>
      <c r="G82" s="12"/>
      <c r="H82" s="12">
        <v>38.0</v>
      </c>
      <c r="I82" s="12">
        <v>17.0</v>
      </c>
      <c r="J82" s="12"/>
      <c r="K82" s="12"/>
      <c r="L82" s="12"/>
      <c r="M82" s="12"/>
      <c r="N82" s="12"/>
      <c r="O82" s="12">
        <v>1.0</v>
      </c>
      <c r="P82" s="12"/>
      <c r="Q82" s="18" t="s">
        <v>1199</v>
      </c>
      <c r="R82" s="28" t="s">
        <v>1167</v>
      </c>
      <c r="S82" s="19" t="s">
        <v>1200</v>
      </c>
      <c r="T82" s="12"/>
      <c r="U82" s="11"/>
      <c r="V82" s="11"/>
      <c r="W82" s="11"/>
      <c r="X82" s="11"/>
      <c r="Y82" s="11"/>
    </row>
    <row r="83">
      <c r="A83" s="11"/>
      <c r="B83" s="12" t="s">
        <v>1202</v>
      </c>
      <c r="C83" s="12" t="s">
        <v>512</v>
      </c>
      <c r="D83" s="17" t="s">
        <v>1203</v>
      </c>
      <c r="E83" s="12"/>
      <c r="F83" s="12"/>
      <c r="G83" s="12">
        <v>18.0</v>
      </c>
      <c r="H83" s="12">
        <v>38.0</v>
      </c>
      <c r="I83" s="12"/>
      <c r="J83" s="12"/>
      <c r="K83" s="12"/>
      <c r="L83" s="12"/>
      <c r="M83" s="12"/>
      <c r="N83" s="12"/>
      <c r="O83" s="12"/>
      <c r="P83" s="12">
        <v>1.0</v>
      </c>
      <c r="Q83" s="18" t="s">
        <v>768</v>
      </c>
      <c r="R83" s="28" t="s">
        <v>1167</v>
      </c>
      <c r="S83" s="19" t="s">
        <v>1205</v>
      </c>
      <c r="T83" s="12"/>
      <c r="U83" s="11"/>
      <c r="V83" s="11"/>
      <c r="W83" s="11"/>
      <c r="X83" s="11"/>
      <c r="Y83" s="11"/>
    </row>
    <row r="84">
      <c r="A84" s="11"/>
      <c r="B84" s="12" t="s">
        <v>1206</v>
      </c>
      <c r="C84" s="12" t="s">
        <v>667</v>
      </c>
      <c r="D84" s="20">
        <f t="shared" ref="D84:D88" si="9">ROUND((F84*2)+(G84*1.74)+(H84)+(I84*1.97)+(J84*1.28)+(K84*1.34)+(L84*3)+(M84*20.88)+(N84*16)+(O84*15.76)+(P84*16), 2)</f>
        <v>76.87</v>
      </c>
      <c r="E84" s="12">
        <v>25.0</v>
      </c>
      <c r="F84" s="12"/>
      <c r="G84" s="12">
        <v>18.0</v>
      </c>
      <c r="H84" s="12">
        <v>16.0</v>
      </c>
      <c r="I84" s="12">
        <v>7.0</v>
      </c>
      <c r="J84" s="12"/>
      <c r="K84" s="12"/>
      <c r="L84" s="12"/>
      <c r="M84" s="12"/>
      <c r="N84" s="12"/>
      <c r="O84" s="12">
        <v>1.0</v>
      </c>
      <c r="P84" s="12"/>
      <c r="Q84" s="18" t="s">
        <v>1207</v>
      </c>
      <c r="R84" s="28" t="s">
        <v>222</v>
      </c>
      <c r="S84" s="19" t="s">
        <v>1208</v>
      </c>
      <c r="T84" s="12"/>
      <c r="U84" s="11"/>
      <c r="V84" s="11"/>
      <c r="W84" s="11"/>
      <c r="X84" s="11"/>
      <c r="Y84" s="11"/>
    </row>
    <row r="85">
      <c r="A85" s="11"/>
      <c r="B85" s="12" t="s">
        <v>1209</v>
      </c>
      <c r="C85" s="12" t="s">
        <v>442</v>
      </c>
      <c r="D85" s="20">
        <f t="shared" si="9"/>
        <v>71.61</v>
      </c>
      <c r="E85" s="12"/>
      <c r="F85" s="12"/>
      <c r="G85" s="12"/>
      <c r="H85" s="12">
        <v>46.0</v>
      </c>
      <c r="I85" s="12">
        <v>13.0</v>
      </c>
      <c r="J85" s="12"/>
      <c r="K85" s="12"/>
      <c r="L85" s="12"/>
      <c r="M85" s="12"/>
      <c r="N85" s="12"/>
      <c r="O85" s="12"/>
      <c r="P85" s="12"/>
      <c r="Q85" s="18"/>
      <c r="R85" s="28" t="s">
        <v>1117</v>
      </c>
      <c r="S85" s="19" t="s">
        <v>1210</v>
      </c>
      <c r="T85" s="12"/>
      <c r="U85" s="11"/>
      <c r="V85" s="11"/>
      <c r="W85" s="11"/>
      <c r="X85" s="11"/>
      <c r="Y85" s="11"/>
    </row>
    <row r="86">
      <c r="A86" s="11"/>
      <c r="B86" s="12" t="s">
        <v>1212</v>
      </c>
      <c r="C86" s="12" t="s">
        <v>1213</v>
      </c>
      <c r="D86" s="20">
        <f t="shared" si="9"/>
        <v>69.52</v>
      </c>
      <c r="E86" s="12"/>
      <c r="F86" s="12"/>
      <c r="G86" s="12"/>
      <c r="H86" s="12">
        <v>38.0</v>
      </c>
      <c r="I86" s="12">
        <v>16.0</v>
      </c>
      <c r="J86" s="12"/>
      <c r="K86" s="12"/>
      <c r="L86" s="12"/>
      <c r="M86" s="12"/>
      <c r="N86" s="12"/>
      <c r="O86" s="12"/>
      <c r="P86" s="12"/>
      <c r="Q86" s="18"/>
      <c r="R86" s="28" t="s">
        <v>1216</v>
      </c>
      <c r="S86" s="19" t="s">
        <v>1217</v>
      </c>
      <c r="T86" s="12"/>
      <c r="U86" s="11"/>
      <c r="V86" s="11"/>
      <c r="W86" s="11"/>
      <c r="X86" s="11"/>
      <c r="Y86" s="11"/>
    </row>
    <row r="87">
      <c r="A87" s="11"/>
      <c r="B87" s="12" t="s">
        <v>1218</v>
      </c>
      <c r="C87" s="12" t="s">
        <v>473</v>
      </c>
      <c r="D87" s="20">
        <f t="shared" si="9"/>
        <v>69.06</v>
      </c>
      <c r="E87" s="12">
        <v>16.0</v>
      </c>
      <c r="F87" s="12"/>
      <c r="G87" s="12">
        <v>19.0</v>
      </c>
      <c r="H87" s="12">
        <v>36.0</v>
      </c>
      <c r="I87" s="12"/>
      <c r="J87" s="12"/>
      <c r="K87" s="12"/>
      <c r="L87" s="12"/>
      <c r="M87" s="12"/>
      <c r="N87" s="12"/>
      <c r="O87" s="12"/>
      <c r="P87" s="12"/>
      <c r="Q87" s="18"/>
      <c r="R87" s="28" t="s">
        <v>1219</v>
      </c>
      <c r="S87" s="19" t="s">
        <v>1220</v>
      </c>
      <c r="T87" s="12"/>
      <c r="U87" s="11"/>
      <c r="V87" s="11"/>
      <c r="W87" s="11"/>
      <c r="X87" s="11"/>
      <c r="Y87" s="11"/>
    </row>
    <row r="88">
      <c r="A88" s="11"/>
      <c r="B88" s="12" t="s">
        <v>1225</v>
      </c>
      <c r="C88" s="12" t="s">
        <v>766</v>
      </c>
      <c r="D88" s="20">
        <f t="shared" si="9"/>
        <v>52</v>
      </c>
      <c r="E88" s="12"/>
      <c r="F88" s="12"/>
      <c r="G88" s="12"/>
      <c r="H88" s="12">
        <v>36.0</v>
      </c>
      <c r="I88" s="12"/>
      <c r="J88" s="12"/>
      <c r="K88" s="12"/>
      <c r="L88" s="12"/>
      <c r="M88" s="12"/>
      <c r="N88" s="12">
        <v>1.0</v>
      </c>
      <c r="O88" s="12"/>
      <c r="P88" s="12"/>
      <c r="Q88" s="18" t="s">
        <v>1226</v>
      </c>
      <c r="R88" s="28" t="s">
        <v>1227</v>
      </c>
      <c r="S88" s="19" t="s">
        <v>1228</v>
      </c>
      <c r="T88" s="12"/>
      <c r="U88" s="11"/>
      <c r="V88" s="11"/>
      <c r="W88" s="11"/>
      <c r="X88" s="11"/>
      <c r="Y88" s="11"/>
    </row>
    <row r="89">
      <c r="A89" s="11"/>
      <c r="B89" s="12"/>
      <c r="C89" s="12"/>
      <c r="D89" s="20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8"/>
      <c r="R89" s="100"/>
      <c r="S89" s="38"/>
      <c r="T89" s="12"/>
      <c r="U89" s="11"/>
      <c r="V89" s="11"/>
      <c r="W89" s="11"/>
      <c r="X89" s="11"/>
      <c r="Y89" s="11"/>
    </row>
    <row r="90">
      <c r="A90" s="11"/>
      <c r="B90" s="12" t="s">
        <v>1109</v>
      </c>
      <c r="C90" s="12"/>
      <c r="D90" s="20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8"/>
      <c r="R90" s="100"/>
      <c r="S90" s="38"/>
      <c r="T90" s="12"/>
      <c r="U90" s="11"/>
      <c r="V90" s="11"/>
      <c r="W90" s="11"/>
      <c r="X90" s="11"/>
      <c r="Y90" s="11"/>
    </row>
    <row r="91">
      <c r="B91" s="12" t="s">
        <v>656</v>
      </c>
      <c r="C91" s="12" t="s">
        <v>620</v>
      </c>
      <c r="D91" s="17" t="s">
        <v>1232</v>
      </c>
      <c r="E91" s="12">
        <v>21.0</v>
      </c>
      <c r="F91" s="12"/>
      <c r="G91" s="12">
        <v>15.0</v>
      </c>
      <c r="H91" s="12">
        <v>64.0</v>
      </c>
      <c r="I91" s="12"/>
      <c r="J91" s="12"/>
      <c r="K91" s="12"/>
      <c r="L91" s="12"/>
      <c r="M91" s="12"/>
      <c r="N91" s="12"/>
      <c r="O91" s="12"/>
      <c r="P91" s="12"/>
      <c r="Q91" s="18"/>
      <c r="R91" s="28" t="s">
        <v>621</v>
      </c>
      <c r="S91" s="19" t="s">
        <v>659</v>
      </c>
      <c r="T91" s="12"/>
      <c r="U91" s="11"/>
      <c r="V91" s="11"/>
      <c r="W91" s="11"/>
      <c r="X91" s="11"/>
      <c r="Y91" s="11"/>
    </row>
    <row r="92">
      <c r="A92" s="11"/>
      <c r="B92" s="12" t="s">
        <v>654</v>
      </c>
      <c r="C92" s="12" t="s">
        <v>335</v>
      </c>
      <c r="D92" s="20">
        <f t="shared" ref="D92:D95" si="10">ROUND((F92*2)+(G92*1.74)+(H92)+(I92*1.97)+(J92*1.28)+(K92*1.34)+(L92*3)+(M92*20.88)+(N92*16)+(O92*15.76)+(P92*16), 2)</f>
        <v>87.76</v>
      </c>
      <c r="E92" s="12">
        <v>22.0</v>
      </c>
      <c r="F92" s="12"/>
      <c r="G92" s="12">
        <v>24.0</v>
      </c>
      <c r="H92" s="12">
        <v>46.0</v>
      </c>
      <c r="I92" s="12"/>
      <c r="J92" s="12"/>
      <c r="K92" s="12"/>
      <c r="L92" s="12"/>
      <c r="M92" s="12"/>
      <c r="N92" s="12"/>
      <c r="O92" s="12"/>
      <c r="P92" s="12"/>
      <c r="Q92" s="18"/>
      <c r="R92" s="23"/>
      <c r="S92" s="19" t="s">
        <v>655</v>
      </c>
      <c r="T92" s="12"/>
      <c r="U92" s="11"/>
      <c r="V92" s="11"/>
      <c r="W92" s="11"/>
      <c r="X92" s="11"/>
      <c r="Y92" s="11"/>
    </row>
    <row r="93">
      <c r="A93" s="11"/>
      <c r="B93" s="12" t="s">
        <v>660</v>
      </c>
      <c r="C93" s="12" t="s">
        <v>661</v>
      </c>
      <c r="D93" s="20">
        <f t="shared" si="10"/>
        <v>67.42</v>
      </c>
      <c r="E93" s="12">
        <v>15.0</v>
      </c>
      <c r="F93" s="12"/>
      <c r="G93" s="12">
        <v>18.0</v>
      </c>
      <c r="H93" s="12"/>
      <c r="I93" s="12"/>
      <c r="J93" s="12"/>
      <c r="K93" s="12">
        <v>15.0</v>
      </c>
      <c r="L93" s="12"/>
      <c r="M93" s="12"/>
      <c r="N93" s="12">
        <v>1.0</v>
      </c>
      <c r="O93" s="12"/>
      <c r="P93" s="12"/>
      <c r="Q93" s="18" t="s">
        <v>664</v>
      </c>
      <c r="R93" s="28"/>
      <c r="S93" s="19" t="s">
        <v>665</v>
      </c>
      <c r="T93" s="12"/>
      <c r="U93" s="11"/>
      <c r="V93" s="11"/>
      <c r="W93" s="11"/>
      <c r="X93" s="11"/>
      <c r="Y93" s="11"/>
    </row>
    <row r="94">
      <c r="A94" s="11"/>
      <c r="B94" s="12" t="s">
        <v>671</v>
      </c>
      <c r="C94" s="12" t="s">
        <v>612</v>
      </c>
      <c r="D94" s="20">
        <f t="shared" si="10"/>
        <v>74.94</v>
      </c>
      <c r="E94" s="12"/>
      <c r="F94" s="12"/>
      <c r="G94" s="12">
        <v>12.0</v>
      </c>
      <c r="H94" s="12">
        <v>42.0</v>
      </c>
      <c r="I94" s="12"/>
      <c r="J94" s="12"/>
      <c r="K94" s="12">
        <v>9.0</v>
      </c>
      <c r="L94" s="12"/>
      <c r="M94" s="12"/>
      <c r="N94" s="12"/>
      <c r="O94" s="12"/>
      <c r="P94" s="12"/>
      <c r="Q94" s="18"/>
      <c r="R94" s="23"/>
      <c r="S94" s="19" t="s">
        <v>672</v>
      </c>
      <c r="T94" s="12"/>
      <c r="U94" s="11"/>
      <c r="V94" s="11"/>
      <c r="W94" s="11"/>
      <c r="X94" s="11"/>
      <c r="Y94" s="11"/>
    </row>
    <row r="95">
      <c r="A95" s="11"/>
      <c r="B95" s="12" t="s">
        <v>673</v>
      </c>
      <c r="C95" s="12" t="s">
        <v>321</v>
      </c>
      <c r="D95" s="20">
        <f t="shared" si="10"/>
        <v>74.8</v>
      </c>
      <c r="E95" s="12">
        <v>18.0</v>
      </c>
      <c r="F95" s="12"/>
      <c r="G95" s="12">
        <v>20.0</v>
      </c>
      <c r="H95" s="12">
        <v>40.0</v>
      </c>
      <c r="I95" s="12"/>
      <c r="J95" s="12"/>
      <c r="K95" s="12"/>
      <c r="L95" s="12"/>
      <c r="M95" s="12"/>
      <c r="N95" s="12"/>
      <c r="O95" s="12"/>
      <c r="P95" s="12"/>
      <c r="Q95" s="18"/>
      <c r="R95" s="23"/>
      <c r="S95" s="31" t="s">
        <v>676</v>
      </c>
      <c r="T95" s="12"/>
      <c r="U95" s="11"/>
      <c r="V95" s="11"/>
      <c r="W95" s="11"/>
      <c r="X95" s="11"/>
      <c r="Y95" s="11"/>
    </row>
    <row r="96">
      <c r="A96" s="2" t="s">
        <v>232</v>
      </c>
      <c r="B96" s="11"/>
      <c r="C96" s="11"/>
      <c r="D96" s="20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3"/>
      <c r="R96" s="13"/>
      <c r="S96" s="22"/>
      <c r="T96" s="11"/>
      <c r="U96" s="11"/>
      <c r="V96" s="11"/>
      <c r="W96" s="11"/>
      <c r="X96" s="11"/>
    </row>
    <row r="97">
      <c r="A97" s="21"/>
      <c r="B97" s="12" t="s">
        <v>1079</v>
      </c>
      <c r="C97" s="12"/>
      <c r="D97" s="20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8"/>
      <c r="R97" s="18"/>
      <c r="S97" s="38"/>
      <c r="T97" s="11"/>
      <c r="U97" s="11"/>
      <c r="V97" s="11"/>
      <c r="W97" s="11"/>
      <c r="X97" s="11"/>
    </row>
    <row r="98">
      <c r="A98" s="21"/>
      <c r="B98" s="12" t="s">
        <v>1239</v>
      </c>
      <c r="C98" s="12" t="s">
        <v>512</v>
      </c>
      <c r="D98" s="20">
        <f t="shared" ref="D98:D102" si="11">ROUND((F98*2)+(G98*1.74)+(H98)+(I98*1.97)+(J98*1.28)+(K98*1.34)+(L98*3)+(M98*20.88)+(N98*16)+(O98*15.76)+(P98*16), 2)</f>
        <v>126.1</v>
      </c>
      <c r="E98" s="12">
        <v>25.0</v>
      </c>
      <c r="F98" s="12">
        <v>36.0</v>
      </c>
      <c r="G98" s="12">
        <v>18.0</v>
      </c>
      <c r="H98" s="12"/>
      <c r="I98" s="12"/>
      <c r="J98" s="12"/>
      <c r="K98" s="12">
        <v>17.0</v>
      </c>
      <c r="L98" s="12"/>
      <c r="M98" s="12"/>
      <c r="N98" s="12"/>
      <c r="O98" s="12"/>
      <c r="P98" s="12"/>
      <c r="Q98" s="18"/>
      <c r="R98" s="18"/>
      <c r="S98" s="19" t="s">
        <v>1240</v>
      </c>
      <c r="T98" s="11"/>
      <c r="U98" s="11"/>
      <c r="V98" s="11"/>
      <c r="W98" s="11"/>
      <c r="X98" s="11"/>
    </row>
    <row r="99">
      <c r="A99" s="21" t="s">
        <v>46</v>
      </c>
      <c r="B99" s="12" t="s">
        <v>1241</v>
      </c>
      <c r="C99" s="12" t="s">
        <v>463</v>
      </c>
      <c r="D99" s="20">
        <f t="shared" si="11"/>
        <v>109.5</v>
      </c>
      <c r="E99" s="12">
        <v>12.0</v>
      </c>
      <c r="F99" s="12"/>
      <c r="G99" s="12">
        <v>25.0</v>
      </c>
      <c r="H99" s="12">
        <v>34.0</v>
      </c>
      <c r="I99" s="12"/>
      <c r="J99" s="12"/>
      <c r="K99" s="12"/>
      <c r="L99" s="12"/>
      <c r="M99" s="12"/>
      <c r="N99" s="12">
        <v>1.0</v>
      </c>
      <c r="O99" s="12"/>
      <c r="P99" s="12">
        <v>1.0</v>
      </c>
      <c r="Q99" s="18" t="s">
        <v>551</v>
      </c>
      <c r="R99" s="18" t="s">
        <v>1242</v>
      </c>
      <c r="S99" s="19" t="s">
        <v>1243</v>
      </c>
      <c r="T99" s="11"/>
      <c r="U99" s="11"/>
      <c r="V99" s="11"/>
      <c r="W99" s="11"/>
      <c r="X99" s="11"/>
    </row>
    <row r="100">
      <c r="A100" s="21"/>
      <c r="B100" s="12" t="s">
        <v>1246</v>
      </c>
      <c r="C100" s="12" t="s">
        <v>1247</v>
      </c>
      <c r="D100" s="20">
        <f t="shared" si="11"/>
        <v>104.46</v>
      </c>
      <c r="E100" s="12">
        <v>22.0</v>
      </c>
      <c r="F100" s="12"/>
      <c r="G100" s="12">
        <v>29.0</v>
      </c>
      <c r="H100" s="12">
        <v>54.0</v>
      </c>
      <c r="I100" s="12"/>
      <c r="J100" s="12"/>
      <c r="K100" s="12"/>
      <c r="L100" s="12"/>
      <c r="M100" s="12"/>
      <c r="N100" s="12"/>
      <c r="O100" s="12"/>
      <c r="P100" s="12"/>
      <c r="Q100" s="18"/>
      <c r="R100" s="18" t="s">
        <v>1249</v>
      </c>
      <c r="S100" s="19" t="s">
        <v>1250</v>
      </c>
      <c r="T100" s="11"/>
      <c r="U100" s="11"/>
      <c r="V100" s="11"/>
      <c r="W100" s="11"/>
      <c r="X100" s="11"/>
    </row>
    <row r="101">
      <c r="A101" s="21" t="s">
        <v>43</v>
      </c>
      <c r="B101" s="12" t="s">
        <v>1253</v>
      </c>
      <c r="C101" s="12" t="s">
        <v>45</v>
      </c>
      <c r="D101" s="20">
        <f t="shared" si="11"/>
        <v>103.19</v>
      </c>
      <c r="E101" s="12">
        <v>40.0</v>
      </c>
      <c r="F101" s="12">
        <v>25.0</v>
      </c>
      <c r="G101" s="12"/>
      <c r="H101" s="12"/>
      <c r="I101" s="12">
        <v>27.0</v>
      </c>
      <c r="J101" s="12"/>
      <c r="K101" s="12"/>
      <c r="L101" s="12"/>
      <c r="M101" s="12"/>
      <c r="N101" s="12"/>
      <c r="O101" s="12"/>
      <c r="P101" s="12"/>
      <c r="Q101" s="18"/>
      <c r="R101" s="18" t="s">
        <v>122</v>
      </c>
      <c r="S101" s="19" t="s">
        <v>1254</v>
      </c>
      <c r="T101" s="11"/>
      <c r="U101" s="11"/>
      <c r="V101" s="11"/>
      <c r="W101" s="11"/>
      <c r="X101" s="11"/>
    </row>
    <row r="102">
      <c r="B102" s="12" t="s">
        <v>1256</v>
      </c>
      <c r="C102" s="12" t="s">
        <v>1257</v>
      </c>
      <c r="D102" s="20">
        <f t="shared" si="11"/>
        <v>99.32</v>
      </c>
      <c r="E102" s="12"/>
      <c r="F102" s="12"/>
      <c r="G102" s="12">
        <v>18.0</v>
      </c>
      <c r="H102" s="12">
        <v>68.0</v>
      </c>
      <c r="I102" s="12"/>
      <c r="J102" s="12"/>
      <c r="K102" s="12"/>
      <c r="L102" s="12"/>
      <c r="M102" s="12"/>
      <c r="N102" s="12"/>
      <c r="O102" s="12"/>
      <c r="P102" s="12"/>
      <c r="Q102" s="18"/>
      <c r="R102" s="18" t="s">
        <v>1258</v>
      </c>
      <c r="S102" s="19" t="s">
        <v>1259</v>
      </c>
      <c r="T102" s="11"/>
      <c r="U102" s="11"/>
      <c r="V102" s="11"/>
      <c r="W102" s="11"/>
      <c r="X102" s="11"/>
    </row>
    <row r="103">
      <c r="A103" s="21" t="s">
        <v>46</v>
      </c>
      <c r="B103" s="12" t="s">
        <v>1263</v>
      </c>
      <c r="C103" s="12" t="s">
        <v>463</v>
      </c>
      <c r="D103" s="17" t="s">
        <v>1264</v>
      </c>
      <c r="E103" s="12">
        <v>25.0</v>
      </c>
      <c r="F103" s="12"/>
      <c r="G103" s="12"/>
      <c r="H103" s="12">
        <v>32.0</v>
      </c>
      <c r="I103" s="12">
        <v>17.0</v>
      </c>
      <c r="J103" s="12"/>
      <c r="K103" s="12"/>
      <c r="L103" s="12"/>
      <c r="M103" s="12"/>
      <c r="N103" s="12">
        <v>2.0</v>
      </c>
      <c r="O103" s="12"/>
      <c r="P103" s="12"/>
      <c r="Q103" s="18" t="s">
        <v>121</v>
      </c>
      <c r="R103" s="18" t="s">
        <v>67</v>
      </c>
      <c r="S103" s="19" t="s">
        <v>1265</v>
      </c>
      <c r="T103" s="11"/>
      <c r="U103" s="11"/>
      <c r="V103" s="11"/>
      <c r="W103" s="11"/>
      <c r="X103" s="11"/>
    </row>
    <row r="104">
      <c r="A104" s="21"/>
      <c r="B104" s="12" t="s">
        <v>1266</v>
      </c>
      <c r="C104" s="12" t="s">
        <v>512</v>
      </c>
      <c r="D104" s="20">
        <f t="shared" ref="D104:D105" si="12">ROUND((F104*2)+(G104*1.74)+(H104)+(I104*1.97)+(J104*1.28)+(K104*1.34)+(L104*3)+(M104*20.88)+(N104*16)+(O104*15.76)+(P104*16), 2)</f>
        <v>95.24</v>
      </c>
      <c r="E104" s="12">
        <v>24.0</v>
      </c>
      <c r="F104" s="12"/>
      <c r="G104" s="12">
        <v>26.0</v>
      </c>
      <c r="H104" s="12">
        <v>50.0</v>
      </c>
      <c r="I104" s="12"/>
      <c r="J104" s="12"/>
      <c r="K104" s="12"/>
      <c r="L104" s="12"/>
      <c r="M104" s="12"/>
      <c r="N104" s="12"/>
      <c r="O104" s="12"/>
      <c r="P104" s="12"/>
      <c r="Q104" s="18"/>
      <c r="R104" s="18" t="s">
        <v>1269</v>
      </c>
      <c r="S104" s="19" t="s">
        <v>1270</v>
      </c>
      <c r="T104" s="11"/>
      <c r="U104" s="11"/>
      <c r="V104" s="11"/>
      <c r="W104" s="11"/>
      <c r="X104" s="11"/>
    </row>
    <row r="105">
      <c r="B105" s="12" t="s">
        <v>1271</v>
      </c>
      <c r="C105" s="12" t="s">
        <v>230</v>
      </c>
      <c r="D105" s="20">
        <f t="shared" si="12"/>
        <v>90.98</v>
      </c>
      <c r="E105" s="12">
        <v>21.0</v>
      </c>
      <c r="F105" s="12"/>
      <c r="G105" s="12">
        <v>27.0</v>
      </c>
      <c r="H105" s="12">
        <v>44.0</v>
      </c>
      <c r="I105" s="12"/>
      <c r="J105" s="12"/>
      <c r="K105" s="12"/>
      <c r="L105" s="12"/>
      <c r="M105" s="12"/>
      <c r="N105" s="12"/>
      <c r="O105" s="12"/>
      <c r="P105" s="12"/>
      <c r="Q105" s="18"/>
      <c r="R105" s="18" t="s">
        <v>1135</v>
      </c>
      <c r="S105" s="19" t="s">
        <v>1273</v>
      </c>
      <c r="T105" s="11"/>
      <c r="U105" s="11"/>
      <c r="V105" s="11"/>
      <c r="W105" s="11"/>
      <c r="X105" s="11"/>
    </row>
    <row r="106">
      <c r="B106" s="12"/>
      <c r="C106" s="12"/>
      <c r="D106" s="20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8"/>
      <c r="R106" s="18"/>
      <c r="S106" s="38"/>
      <c r="T106" s="11"/>
      <c r="U106" s="11"/>
      <c r="V106" s="11"/>
      <c r="W106" s="11"/>
      <c r="X106" s="11"/>
    </row>
    <row r="107">
      <c r="B107" s="12" t="s">
        <v>1275</v>
      </c>
      <c r="C107" s="12"/>
      <c r="D107" s="20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8"/>
      <c r="R107" s="18"/>
      <c r="S107" s="38"/>
      <c r="T107" s="11"/>
      <c r="U107" s="11"/>
      <c r="V107" s="11"/>
      <c r="W107" s="11"/>
      <c r="X107" s="11"/>
    </row>
    <row r="108">
      <c r="B108" s="12" t="s">
        <v>677</v>
      </c>
      <c r="C108" s="12" t="s">
        <v>512</v>
      </c>
      <c r="D108" s="20">
        <f t="shared" ref="D108:D112" si="13">ROUND((F108*2)+(G108*1.74)+(H108)+(I108*1.97)+(J108*1.28)+(K108*1.34)+(L108*3)+(M108*20.88)+(N108*16)+(O108*15.76)+(P108*16), 2)</f>
        <v>137.82</v>
      </c>
      <c r="E108" s="12"/>
      <c r="F108" s="12"/>
      <c r="G108" s="12"/>
      <c r="H108" s="12">
        <v>36.0</v>
      </c>
      <c r="I108" s="12">
        <v>24.0</v>
      </c>
      <c r="J108" s="12"/>
      <c r="K108" s="12">
        <v>17.0</v>
      </c>
      <c r="L108" s="12"/>
      <c r="M108" s="12"/>
      <c r="N108" s="12">
        <v>1.0</v>
      </c>
      <c r="O108" s="12">
        <v>1.0</v>
      </c>
      <c r="P108" s="12"/>
      <c r="Q108" s="18" t="s">
        <v>523</v>
      </c>
      <c r="R108" s="18" t="s">
        <v>76</v>
      </c>
      <c r="S108" s="19" t="s">
        <v>682</v>
      </c>
      <c r="T108" s="11"/>
      <c r="U108" s="11"/>
      <c r="V108" s="11"/>
      <c r="W108" s="11"/>
      <c r="X108" s="11"/>
    </row>
    <row r="109">
      <c r="A109" s="21" t="s">
        <v>46</v>
      </c>
      <c r="B109" s="12" t="s">
        <v>683</v>
      </c>
      <c r="C109" s="12" t="s">
        <v>64</v>
      </c>
      <c r="D109" s="20">
        <f t="shared" si="13"/>
        <v>116.28</v>
      </c>
      <c r="E109" s="12">
        <v>24.0</v>
      </c>
      <c r="F109" s="12"/>
      <c r="G109" s="12">
        <v>25.0</v>
      </c>
      <c r="H109" s="12">
        <v>50.0</v>
      </c>
      <c r="I109" s="12"/>
      <c r="J109" s="12"/>
      <c r="K109" s="12">
        <v>17.0</v>
      </c>
      <c r="L109" s="12"/>
      <c r="M109" s="12"/>
      <c r="N109" s="12"/>
      <c r="O109" s="12"/>
      <c r="P109" s="12"/>
      <c r="Q109" s="18"/>
      <c r="R109" s="18" t="s">
        <v>76</v>
      </c>
      <c r="S109" s="19" t="s">
        <v>684</v>
      </c>
      <c r="T109" s="11"/>
      <c r="U109" s="11"/>
      <c r="V109" s="11"/>
      <c r="W109" s="11"/>
      <c r="X109" s="11"/>
    </row>
    <row r="110">
      <c r="A110" s="21"/>
      <c r="B110" s="12" t="s">
        <v>685</v>
      </c>
      <c r="C110" s="12" t="s">
        <v>512</v>
      </c>
      <c r="D110" s="20">
        <f t="shared" si="13"/>
        <v>126.05</v>
      </c>
      <c r="E110" s="12">
        <v>33.0</v>
      </c>
      <c r="F110" s="12"/>
      <c r="G110" s="12"/>
      <c r="H110" s="12">
        <v>50.0</v>
      </c>
      <c r="I110" s="12">
        <v>25.0</v>
      </c>
      <c r="J110" s="12"/>
      <c r="K110" s="12">
        <v>20.0</v>
      </c>
      <c r="L110" s="12"/>
      <c r="M110" s="12"/>
      <c r="N110" s="12"/>
      <c r="O110" s="12"/>
      <c r="P110" s="12"/>
      <c r="Q110" s="18"/>
      <c r="R110" s="18"/>
      <c r="S110" s="19" t="s">
        <v>686</v>
      </c>
      <c r="T110" s="11"/>
      <c r="U110" s="11"/>
      <c r="V110" s="11"/>
      <c r="W110" s="11"/>
      <c r="X110" s="11"/>
    </row>
    <row r="111">
      <c r="A111" s="20"/>
      <c r="B111" s="12" t="s">
        <v>687</v>
      </c>
      <c r="C111" s="12" t="s">
        <v>688</v>
      </c>
      <c r="D111" s="20">
        <f t="shared" si="13"/>
        <v>116.98</v>
      </c>
      <c r="E111" s="12">
        <v>20.0</v>
      </c>
      <c r="F111" s="12"/>
      <c r="G111" s="12">
        <v>27.0</v>
      </c>
      <c r="H111" s="12">
        <v>38.0</v>
      </c>
      <c r="I111" s="12"/>
      <c r="J111" s="12"/>
      <c r="K111" s="12"/>
      <c r="L111" s="12"/>
      <c r="M111" s="12"/>
      <c r="N111" s="12">
        <v>1.0</v>
      </c>
      <c r="O111" s="12"/>
      <c r="P111" s="12">
        <v>1.0</v>
      </c>
      <c r="Q111" s="18" t="s">
        <v>121</v>
      </c>
      <c r="R111" s="18"/>
      <c r="S111" s="19" t="s">
        <v>689</v>
      </c>
      <c r="T111" s="12"/>
      <c r="U111" s="11"/>
      <c r="V111" s="11"/>
      <c r="W111" s="11"/>
      <c r="X111" s="11"/>
      <c r="Y111" s="11"/>
    </row>
    <row r="112">
      <c r="B112" s="12" t="s">
        <v>690</v>
      </c>
      <c r="C112" s="12" t="s">
        <v>318</v>
      </c>
      <c r="D112" s="20">
        <f t="shared" si="13"/>
        <v>114.83</v>
      </c>
      <c r="E112" s="12">
        <v>16.0</v>
      </c>
      <c r="F112" s="12"/>
      <c r="G112" s="12"/>
      <c r="H112" s="12">
        <v>48.0</v>
      </c>
      <c r="I112" s="12">
        <v>21.0</v>
      </c>
      <c r="J112" s="12"/>
      <c r="K112" s="12">
        <v>19.0</v>
      </c>
      <c r="L112" s="12"/>
      <c r="M112" s="12"/>
      <c r="N112" s="12"/>
      <c r="O112" s="12"/>
      <c r="P112" s="12"/>
      <c r="Q112" s="18"/>
      <c r="R112" s="18"/>
      <c r="S112" s="19" t="s">
        <v>691</v>
      </c>
      <c r="T112" s="11"/>
      <c r="U112" s="11"/>
      <c r="V112" s="11"/>
      <c r="W112" s="11"/>
      <c r="X112" s="11"/>
    </row>
    <row r="113">
      <c r="A113" s="20" t="s">
        <v>46</v>
      </c>
      <c r="B113" s="12" t="s">
        <v>692</v>
      </c>
      <c r="C113" s="12" t="s">
        <v>410</v>
      </c>
      <c r="D113" s="17" t="s">
        <v>1283</v>
      </c>
      <c r="E113" s="12">
        <v>33.0</v>
      </c>
      <c r="F113" s="12"/>
      <c r="G113" s="12">
        <v>32.0</v>
      </c>
      <c r="H113" s="12">
        <v>16.0</v>
      </c>
      <c r="I113" s="12"/>
      <c r="J113" s="12"/>
      <c r="K113" s="12"/>
      <c r="L113" s="12"/>
      <c r="M113" s="12"/>
      <c r="N113" s="12">
        <v>1.0</v>
      </c>
      <c r="O113" s="12">
        <v>1.0</v>
      </c>
      <c r="P113" s="12"/>
      <c r="Q113" s="18" t="s">
        <v>586</v>
      </c>
      <c r="R113" s="18" t="s">
        <v>67</v>
      </c>
      <c r="S113" s="19" t="s">
        <v>694</v>
      </c>
      <c r="T113" s="11"/>
      <c r="U113" s="11"/>
      <c r="V113" s="11"/>
      <c r="W113" s="11"/>
      <c r="X113" s="11"/>
    </row>
    <row r="114">
      <c r="A114" s="20"/>
      <c r="B114" s="12" t="s">
        <v>696</v>
      </c>
      <c r="C114" s="12" t="s">
        <v>697</v>
      </c>
      <c r="D114" s="20">
        <f>ROUND((F114*2)+(G114*1.74)+(H114)+(I114*1.97)+(J114*1.28)+(K114*1.34)+(L114*3)+(M114*20.88)+(N114*16)+(O114*15.76)+(P114*16), 2)</f>
        <v>98.56</v>
      </c>
      <c r="E114" s="12">
        <v>12.0</v>
      </c>
      <c r="F114" s="12"/>
      <c r="G114" s="12">
        <v>16.0</v>
      </c>
      <c r="H114" s="12">
        <v>60.0</v>
      </c>
      <c r="I114" s="12"/>
      <c r="J114" s="12"/>
      <c r="K114" s="12">
        <v>8.0</v>
      </c>
      <c r="L114" s="12"/>
      <c r="M114" s="12"/>
      <c r="N114" s="12"/>
      <c r="O114" s="12"/>
      <c r="P114" s="12"/>
      <c r="Q114" s="18"/>
      <c r="R114" s="18"/>
      <c r="S114" s="19" t="s">
        <v>699</v>
      </c>
      <c r="T114" s="11"/>
      <c r="U114" s="11"/>
      <c r="V114" s="11"/>
      <c r="W114" s="11"/>
      <c r="X114" s="11"/>
    </row>
    <row r="115">
      <c r="A115" s="2" t="s">
        <v>261</v>
      </c>
      <c r="B115" s="11"/>
      <c r="C115" s="11"/>
      <c r="D115" s="20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3"/>
      <c r="R115" s="13"/>
      <c r="S115" s="32"/>
      <c r="T115" s="11"/>
      <c r="U115" s="11"/>
      <c r="V115" s="11"/>
      <c r="W115" s="11"/>
      <c r="X115" s="11"/>
    </row>
    <row r="116">
      <c r="A116" s="11"/>
      <c r="B116" s="12" t="s">
        <v>1079</v>
      </c>
      <c r="C116" s="12"/>
      <c r="D116" s="20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8"/>
      <c r="R116" s="18"/>
      <c r="S116" s="38"/>
      <c r="T116" s="11"/>
      <c r="U116" s="11"/>
      <c r="V116" s="11"/>
      <c r="W116" s="11"/>
      <c r="X116" s="11"/>
    </row>
    <row r="117">
      <c r="A117" s="11"/>
      <c r="B117" s="12" t="s">
        <v>1288</v>
      </c>
      <c r="C117" s="12" t="s">
        <v>1165</v>
      </c>
      <c r="D117" s="17" t="s">
        <v>1289</v>
      </c>
      <c r="E117" s="12">
        <v>21.0</v>
      </c>
      <c r="F117" s="12"/>
      <c r="G117" s="12"/>
      <c r="H117" s="12">
        <v>48.0</v>
      </c>
      <c r="I117" s="12">
        <v>22.0</v>
      </c>
      <c r="J117" s="12"/>
      <c r="K117" s="12"/>
      <c r="L117" s="12"/>
      <c r="M117" s="12"/>
      <c r="N117" s="12"/>
      <c r="O117" s="12">
        <v>1.0</v>
      </c>
      <c r="P117" s="12">
        <v>1.0</v>
      </c>
      <c r="Q117" s="18" t="s">
        <v>716</v>
      </c>
      <c r="R117" s="18" t="s">
        <v>1167</v>
      </c>
      <c r="S117" s="19" t="s">
        <v>1290</v>
      </c>
      <c r="T117" s="11"/>
      <c r="U117" s="11"/>
      <c r="V117" s="11"/>
      <c r="W117" s="11"/>
      <c r="X117" s="11"/>
    </row>
    <row r="118">
      <c r="A118" s="11"/>
      <c r="B118" s="12" t="s">
        <v>1291</v>
      </c>
      <c r="C118" s="12" t="s">
        <v>512</v>
      </c>
      <c r="D118" s="17" t="s">
        <v>1292</v>
      </c>
      <c r="E118" s="12"/>
      <c r="F118" s="12"/>
      <c r="G118" s="12">
        <v>18.0</v>
      </c>
      <c r="H118" s="12">
        <v>50.0</v>
      </c>
      <c r="I118" s="12"/>
      <c r="J118" s="12"/>
      <c r="K118" s="12"/>
      <c r="L118" s="12"/>
      <c r="M118" s="12"/>
      <c r="N118" s="12">
        <v>1.0</v>
      </c>
      <c r="O118" s="12"/>
      <c r="P118" s="12">
        <v>1.0</v>
      </c>
      <c r="Q118" s="18" t="s">
        <v>171</v>
      </c>
      <c r="R118" s="18" t="s">
        <v>1167</v>
      </c>
      <c r="S118" s="19" t="s">
        <v>1293</v>
      </c>
      <c r="T118" s="11"/>
      <c r="U118" s="11"/>
      <c r="V118" s="11"/>
      <c r="W118" s="11"/>
      <c r="X118" s="11"/>
    </row>
    <row r="119">
      <c r="A119" s="11"/>
      <c r="B119" s="12" t="s">
        <v>1294</v>
      </c>
      <c r="C119" s="12" t="s">
        <v>1295</v>
      </c>
      <c r="D119" s="17">
        <f t="shared" ref="D119:D122" si="14">ROUND((F119*2)+(G119*1.74)+(H119)+(I119*1.97)+(J119*1.28)+(K119*1.34)+(L119*3)+(M119*20.88)+(N119*16)+(O119*15.76)+(P119*16), 2)</f>
        <v>112.26</v>
      </c>
      <c r="E119" s="12"/>
      <c r="F119" s="12"/>
      <c r="G119" s="12">
        <v>25.0</v>
      </c>
      <c r="H119" s="12">
        <v>50.0</v>
      </c>
      <c r="I119" s="12"/>
      <c r="J119" s="12"/>
      <c r="K119" s="12">
        <v>14.0</v>
      </c>
      <c r="L119" s="12"/>
      <c r="M119" s="12"/>
      <c r="N119" s="12"/>
      <c r="O119" s="12"/>
      <c r="P119" s="12"/>
      <c r="Q119" s="18"/>
      <c r="R119" s="18"/>
      <c r="S119" s="19" t="s">
        <v>1297</v>
      </c>
      <c r="T119" s="11"/>
      <c r="U119" s="11"/>
      <c r="V119" s="11"/>
      <c r="W119" s="11"/>
      <c r="X119" s="11"/>
    </row>
    <row r="120">
      <c r="A120" s="11"/>
      <c r="B120" s="12" t="s">
        <v>1298</v>
      </c>
      <c r="C120" s="12" t="s">
        <v>288</v>
      </c>
      <c r="D120" s="17">
        <f t="shared" si="14"/>
        <v>111.48</v>
      </c>
      <c r="E120" s="12">
        <v>21.0</v>
      </c>
      <c r="F120" s="12"/>
      <c r="G120" s="12">
        <v>28.0</v>
      </c>
      <c r="H120" s="12">
        <v>44.0</v>
      </c>
      <c r="I120" s="12"/>
      <c r="J120" s="12"/>
      <c r="K120" s="12">
        <v>14.0</v>
      </c>
      <c r="L120" s="12"/>
      <c r="M120" s="12"/>
      <c r="N120" s="12"/>
      <c r="O120" s="12"/>
      <c r="P120" s="12"/>
      <c r="Q120" s="18"/>
      <c r="R120" s="18" t="s">
        <v>1299</v>
      </c>
      <c r="S120" s="19" t="s">
        <v>1300</v>
      </c>
      <c r="T120" s="11"/>
      <c r="U120" s="11"/>
      <c r="V120" s="11"/>
      <c r="W120" s="11"/>
      <c r="X120" s="11"/>
    </row>
    <row r="121">
      <c r="A121" s="11"/>
      <c r="B121" s="12" t="s">
        <v>1301</v>
      </c>
      <c r="C121" s="12" t="s">
        <v>730</v>
      </c>
      <c r="D121" s="17">
        <f t="shared" si="14"/>
        <v>107.19</v>
      </c>
      <c r="E121" s="12">
        <v>39.0</v>
      </c>
      <c r="F121" s="12">
        <v>27.0</v>
      </c>
      <c r="G121" s="12"/>
      <c r="H121" s="12"/>
      <c r="I121" s="12">
        <v>27.0</v>
      </c>
      <c r="J121" s="12"/>
      <c r="K121" s="12"/>
      <c r="L121" s="12"/>
      <c r="M121" s="12"/>
      <c r="N121" s="12"/>
      <c r="O121" s="12"/>
      <c r="P121" s="12"/>
      <c r="Q121" s="18"/>
      <c r="R121" s="18" t="s">
        <v>1304</v>
      </c>
      <c r="S121" s="19" t="s">
        <v>1305</v>
      </c>
      <c r="T121" s="11"/>
      <c r="U121" s="11"/>
      <c r="V121" s="11"/>
      <c r="W121" s="11"/>
      <c r="X121" s="11"/>
    </row>
    <row r="122">
      <c r="A122" s="11"/>
      <c r="B122" s="16" t="s">
        <v>1307</v>
      </c>
      <c r="C122" s="12" t="s">
        <v>386</v>
      </c>
      <c r="D122" s="17">
        <f t="shared" si="14"/>
        <v>104.8</v>
      </c>
      <c r="E122" s="12"/>
      <c r="F122" s="12"/>
      <c r="G122" s="12">
        <v>20.0</v>
      </c>
      <c r="H122" s="12">
        <v>70.0</v>
      </c>
      <c r="I122" s="12"/>
      <c r="J122" s="12"/>
      <c r="K122" s="12"/>
      <c r="L122" s="12"/>
      <c r="M122" s="12"/>
      <c r="N122" s="12"/>
      <c r="O122" s="12"/>
      <c r="P122" s="12"/>
      <c r="Q122" s="18"/>
      <c r="R122" s="18" t="s">
        <v>1308</v>
      </c>
      <c r="S122" s="19" t="s">
        <v>1309</v>
      </c>
      <c r="T122" s="11"/>
      <c r="U122" s="11"/>
      <c r="V122" s="11"/>
      <c r="W122" s="11"/>
      <c r="X122" s="11"/>
    </row>
    <row r="123">
      <c r="A123" s="11"/>
      <c r="B123" s="12"/>
      <c r="C123" s="12"/>
      <c r="D123" s="17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8"/>
      <c r="R123" s="18"/>
      <c r="S123" s="38"/>
      <c r="T123" s="11"/>
      <c r="U123" s="11"/>
      <c r="V123" s="11"/>
      <c r="W123" s="11"/>
      <c r="X123" s="11"/>
    </row>
    <row r="124">
      <c r="A124" s="11"/>
      <c r="B124" s="12" t="s">
        <v>1109</v>
      </c>
      <c r="C124" s="12"/>
      <c r="D124" s="17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8"/>
      <c r="R124" s="18"/>
      <c r="S124" s="38"/>
      <c r="T124" s="11"/>
      <c r="U124" s="11"/>
      <c r="V124" s="11"/>
      <c r="W124" s="11"/>
      <c r="X124" s="11"/>
    </row>
    <row r="125">
      <c r="A125" s="11"/>
      <c r="B125" s="12" t="s">
        <v>703</v>
      </c>
      <c r="C125" s="12" t="s">
        <v>299</v>
      </c>
      <c r="D125" s="17">
        <f>ROUND((F125*2)+(G125*1.74)+(H125)+(I125*1.97)+(J125*1.28)+(K125*1.34)+(L125*3)+(M125*20.88)+(N125*16)+(O125*15.76)+(P125*16), 2)</f>
        <v>131.52</v>
      </c>
      <c r="E125" s="12">
        <v>28.0</v>
      </c>
      <c r="F125" s="12"/>
      <c r="G125" s="12">
        <v>28.0</v>
      </c>
      <c r="H125" s="12">
        <v>56.0</v>
      </c>
      <c r="I125" s="12"/>
      <c r="J125" s="12"/>
      <c r="K125" s="12">
        <v>20.0</v>
      </c>
      <c r="L125" s="12"/>
      <c r="M125" s="12"/>
      <c r="N125" s="12"/>
      <c r="O125" s="12"/>
      <c r="P125" s="12"/>
      <c r="Q125" s="18"/>
      <c r="R125" s="18"/>
      <c r="S125" s="19" t="s">
        <v>705</v>
      </c>
      <c r="T125" s="11"/>
      <c r="U125" s="11"/>
      <c r="V125" s="11"/>
      <c r="W125" s="11"/>
      <c r="X125" s="11"/>
    </row>
    <row r="126">
      <c r="A126" s="11"/>
      <c r="B126" s="12" t="s">
        <v>718</v>
      </c>
      <c r="C126" s="12" t="s">
        <v>719</v>
      </c>
      <c r="D126" s="17" t="s">
        <v>1311</v>
      </c>
      <c r="E126" s="12">
        <v>32.0</v>
      </c>
      <c r="F126" s="12"/>
      <c r="G126" s="12">
        <v>20.0</v>
      </c>
      <c r="H126" s="12">
        <v>84.0</v>
      </c>
      <c r="I126" s="12"/>
      <c r="J126" s="12"/>
      <c r="K126" s="12"/>
      <c r="L126" s="12"/>
      <c r="M126" s="12"/>
      <c r="N126" s="12"/>
      <c r="O126" s="12"/>
      <c r="P126" s="12"/>
      <c r="Q126" s="18"/>
      <c r="R126" s="18" t="s">
        <v>621</v>
      </c>
      <c r="S126" s="19" t="s">
        <v>721</v>
      </c>
      <c r="T126" s="11"/>
      <c r="U126" s="11"/>
      <c r="V126" s="11"/>
      <c r="W126" s="11"/>
      <c r="X126" s="11"/>
    </row>
    <row r="127">
      <c r="A127" s="11"/>
      <c r="B127" s="12" t="s">
        <v>715</v>
      </c>
      <c r="C127" s="12" t="s">
        <v>93</v>
      </c>
      <c r="D127" s="17">
        <f t="shared" ref="D127:D130" si="15">ROUND((F127*2)+(G127*1.74)+(H127)+(I127*1.97)+(J127*1.28)+(K127*1.34)+(L127*3)+(M127*20.88)+(N127*16)+(O127*15.76)+(P127*16), 2)</f>
        <v>118.54</v>
      </c>
      <c r="E127" s="12">
        <v>16.0</v>
      </c>
      <c r="F127" s="12"/>
      <c r="G127" s="12">
        <v>21.0</v>
      </c>
      <c r="H127" s="12">
        <v>50.0</v>
      </c>
      <c r="I127" s="12"/>
      <c r="J127" s="12"/>
      <c r="K127" s="12"/>
      <c r="L127" s="12"/>
      <c r="M127" s="12"/>
      <c r="N127" s="12">
        <v>1.0</v>
      </c>
      <c r="O127" s="12"/>
      <c r="P127" s="12">
        <v>1.0</v>
      </c>
      <c r="Q127" s="18" t="s">
        <v>716</v>
      </c>
      <c r="R127" s="18"/>
      <c r="S127" s="19" t="s">
        <v>717</v>
      </c>
      <c r="T127" s="11"/>
      <c r="U127" s="11"/>
      <c r="V127" s="11"/>
      <c r="W127" s="11"/>
      <c r="X127" s="11"/>
    </row>
    <row r="128">
      <c r="A128" s="11"/>
      <c r="B128" s="12" t="s">
        <v>706</v>
      </c>
      <c r="C128" s="12" t="s">
        <v>707</v>
      </c>
      <c r="D128" s="17">
        <f t="shared" si="15"/>
        <v>114.82</v>
      </c>
      <c r="E128" s="12">
        <v>21.0</v>
      </c>
      <c r="F128" s="12"/>
      <c r="G128" s="12">
        <v>23.0</v>
      </c>
      <c r="H128" s="12">
        <v>48.0</v>
      </c>
      <c r="I128" s="12"/>
      <c r="J128" s="12"/>
      <c r="K128" s="12">
        <v>20.0</v>
      </c>
      <c r="L128" s="12"/>
      <c r="M128" s="12"/>
      <c r="N128" s="12"/>
      <c r="O128" s="12"/>
      <c r="P128" s="12"/>
      <c r="Q128" s="18"/>
      <c r="R128" s="18"/>
      <c r="S128" s="19" t="s">
        <v>708</v>
      </c>
      <c r="T128" s="11"/>
      <c r="U128" s="11"/>
      <c r="V128" s="11"/>
      <c r="W128" s="11"/>
      <c r="X128" s="11"/>
    </row>
    <row r="129">
      <c r="A129" s="11"/>
      <c r="B129" s="12" t="s">
        <v>709</v>
      </c>
      <c r="C129" s="12" t="s">
        <v>335</v>
      </c>
      <c r="D129" s="17">
        <f t="shared" si="15"/>
        <v>106.28</v>
      </c>
      <c r="E129" s="12">
        <v>24.0</v>
      </c>
      <c r="F129" s="12"/>
      <c r="G129" s="12">
        <v>25.0</v>
      </c>
      <c r="H129" s="12">
        <v>40.0</v>
      </c>
      <c r="I129" s="12"/>
      <c r="J129" s="12"/>
      <c r="K129" s="12">
        <v>17.0</v>
      </c>
      <c r="L129" s="12"/>
      <c r="M129" s="12"/>
      <c r="N129" s="12"/>
      <c r="O129" s="12"/>
      <c r="P129" s="12"/>
      <c r="Q129" s="18"/>
      <c r="R129" s="18"/>
      <c r="S129" s="19" t="s">
        <v>710</v>
      </c>
      <c r="T129" s="11"/>
      <c r="U129" s="11"/>
      <c r="V129" s="11"/>
      <c r="W129" s="11"/>
      <c r="X129" s="11"/>
    </row>
    <row r="130">
      <c r="A130" s="11"/>
      <c r="B130" s="12" t="s">
        <v>722</v>
      </c>
      <c r="C130" s="12" t="s">
        <v>723</v>
      </c>
      <c r="D130" s="17">
        <f t="shared" si="15"/>
        <v>107.6</v>
      </c>
      <c r="E130" s="12"/>
      <c r="F130" s="12"/>
      <c r="G130" s="12"/>
      <c r="H130" s="12">
        <v>60.0</v>
      </c>
      <c r="I130" s="12">
        <v>16.0</v>
      </c>
      <c r="J130" s="12"/>
      <c r="K130" s="12">
        <v>12.0</v>
      </c>
      <c r="L130" s="12"/>
      <c r="M130" s="12"/>
      <c r="N130" s="12"/>
      <c r="O130" s="12"/>
      <c r="P130" s="12"/>
      <c r="Q130" s="18"/>
      <c r="R130" s="18"/>
      <c r="S130" s="19" t="s">
        <v>727</v>
      </c>
      <c r="T130" s="11"/>
      <c r="U130" s="11"/>
      <c r="V130" s="11"/>
      <c r="W130" s="11"/>
      <c r="X130" s="11"/>
    </row>
    <row r="131">
      <c r="A131" s="2" t="s">
        <v>283</v>
      </c>
      <c r="B131" s="11"/>
      <c r="C131" s="11"/>
      <c r="D131" s="20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3"/>
      <c r="R131" s="13"/>
      <c r="S131" s="22"/>
      <c r="T131" s="11"/>
      <c r="U131" s="11"/>
      <c r="V131" s="11"/>
      <c r="W131" s="11"/>
      <c r="X131" s="11"/>
    </row>
    <row r="132">
      <c r="A132" s="82"/>
      <c r="B132" s="12" t="s">
        <v>1079</v>
      </c>
      <c r="C132" s="12"/>
      <c r="D132" s="20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8"/>
      <c r="R132" s="28"/>
      <c r="S132" s="38"/>
      <c r="T132" s="12"/>
      <c r="U132" s="11"/>
      <c r="V132" s="11"/>
      <c r="W132" s="11"/>
      <c r="X132" s="11"/>
      <c r="Y132" s="11"/>
    </row>
    <row r="133">
      <c r="A133" s="82"/>
      <c r="B133" s="12" t="s">
        <v>1320</v>
      </c>
      <c r="C133" s="12" t="s">
        <v>335</v>
      </c>
      <c r="D133" s="20">
        <f t="shared" ref="D133:D138" si="16">ROUND((F133*2)+(G133*1.74)+(H133)+(I133*1.97)+(J133*1.28)+(K133*1.34)+(L133*3)+(M133*20.88)+(N133*16)+(O133*15.76)+(P133*16), 2)</f>
        <v>162.98</v>
      </c>
      <c r="E133" s="12"/>
      <c r="F133" s="12"/>
      <c r="G133" s="12"/>
      <c r="H133" s="12">
        <v>64.0</v>
      </c>
      <c r="I133" s="12">
        <v>26.0</v>
      </c>
      <c r="J133" s="12"/>
      <c r="K133" s="12"/>
      <c r="L133" s="12"/>
      <c r="M133" s="12"/>
      <c r="N133" s="12"/>
      <c r="O133" s="12">
        <v>1.0</v>
      </c>
      <c r="P133" s="12">
        <v>2.0</v>
      </c>
      <c r="Q133" s="18" t="s">
        <v>506</v>
      </c>
      <c r="R133" s="28" t="s">
        <v>1321</v>
      </c>
      <c r="S133" s="19" t="s">
        <v>1322</v>
      </c>
      <c r="T133" s="12"/>
      <c r="U133" s="11"/>
      <c r="V133" s="11"/>
      <c r="W133" s="11"/>
      <c r="X133" s="11"/>
      <c r="Y133" s="11"/>
    </row>
    <row r="134">
      <c r="A134" s="82"/>
      <c r="B134" s="12" t="s">
        <v>1323</v>
      </c>
      <c r="C134" s="12" t="s">
        <v>1230</v>
      </c>
      <c r="D134" s="20">
        <f t="shared" si="16"/>
        <v>152.48</v>
      </c>
      <c r="E134" s="12"/>
      <c r="F134" s="12"/>
      <c r="G134" s="12">
        <v>28.0</v>
      </c>
      <c r="H134" s="12">
        <v>56.0</v>
      </c>
      <c r="I134" s="12"/>
      <c r="J134" s="12"/>
      <c r="K134" s="12"/>
      <c r="L134" s="12"/>
      <c r="M134" s="12"/>
      <c r="N134" s="12"/>
      <c r="O134" s="12">
        <v>1.0</v>
      </c>
      <c r="P134" s="12">
        <v>2.0</v>
      </c>
      <c r="Q134" s="18" t="s">
        <v>506</v>
      </c>
      <c r="R134" s="28" t="s">
        <v>1324</v>
      </c>
      <c r="S134" s="19" t="s">
        <v>1325</v>
      </c>
      <c r="T134" s="12"/>
      <c r="U134" s="11"/>
      <c r="V134" s="11"/>
      <c r="W134" s="11"/>
      <c r="X134" s="11"/>
      <c r="Y134" s="11"/>
    </row>
    <row r="135">
      <c r="A135" s="82"/>
      <c r="B135" s="12" t="s">
        <v>1329</v>
      </c>
      <c r="C135" s="12" t="s">
        <v>72</v>
      </c>
      <c r="D135" s="20">
        <f t="shared" si="16"/>
        <v>147.5</v>
      </c>
      <c r="E135" s="12">
        <v>13.0</v>
      </c>
      <c r="F135" s="12"/>
      <c r="G135" s="12">
        <v>25.0</v>
      </c>
      <c r="H135" s="12">
        <v>56.0</v>
      </c>
      <c r="I135" s="12"/>
      <c r="J135" s="12"/>
      <c r="K135" s="12"/>
      <c r="L135" s="12"/>
      <c r="M135" s="12"/>
      <c r="N135" s="12">
        <v>2.0</v>
      </c>
      <c r="O135" s="12"/>
      <c r="P135" s="12">
        <v>1.0</v>
      </c>
      <c r="Q135" s="18" t="s">
        <v>188</v>
      </c>
      <c r="R135" s="28" t="s">
        <v>1331</v>
      </c>
      <c r="S135" s="19" t="s">
        <v>1332</v>
      </c>
      <c r="T135" s="12"/>
      <c r="U135" s="11"/>
      <c r="V135" s="11"/>
      <c r="W135" s="11"/>
      <c r="X135" s="11"/>
      <c r="Y135" s="11"/>
    </row>
    <row r="136">
      <c r="A136" s="82"/>
      <c r="B136" s="12" t="s">
        <v>1333</v>
      </c>
      <c r="C136" s="12" t="s">
        <v>1334</v>
      </c>
      <c r="D136" s="20">
        <f t="shared" si="16"/>
        <v>142.48</v>
      </c>
      <c r="E136" s="12">
        <v>24.0</v>
      </c>
      <c r="F136" s="12"/>
      <c r="G136" s="12">
        <v>28.0</v>
      </c>
      <c r="H136" s="12">
        <v>46.0</v>
      </c>
      <c r="I136" s="12"/>
      <c r="J136" s="12"/>
      <c r="K136" s="12"/>
      <c r="L136" s="12"/>
      <c r="M136" s="12"/>
      <c r="N136" s="12">
        <v>1.0</v>
      </c>
      <c r="O136" s="12">
        <v>1.0</v>
      </c>
      <c r="P136" s="12">
        <v>1.0</v>
      </c>
      <c r="Q136" s="18" t="s">
        <v>517</v>
      </c>
      <c r="R136" s="28" t="s">
        <v>1335</v>
      </c>
      <c r="S136" s="19" t="s">
        <v>1336</v>
      </c>
      <c r="T136" s="12"/>
      <c r="U136" s="11"/>
      <c r="V136" s="11"/>
      <c r="W136" s="11"/>
      <c r="X136" s="11"/>
      <c r="Y136" s="11"/>
    </row>
    <row r="137">
      <c r="A137" s="82"/>
      <c r="B137" s="12" t="s">
        <v>1337</v>
      </c>
      <c r="C137" s="12" t="s">
        <v>542</v>
      </c>
      <c r="D137" s="20">
        <f t="shared" si="16"/>
        <v>133.94</v>
      </c>
      <c r="E137" s="12">
        <v>18.0</v>
      </c>
      <c r="F137" s="12"/>
      <c r="G137" s="12">
        <v>16.0</v>
      </c>
      <c r="H137" s="12">
        <v>86.0</v>
      </c>
      <c r="I137" s="12"/>
      <c r="J137" s="12"/>
      <c r="K137" s="12">
        <v>15.0</v>
      </c>
      <c r="L137" s="12"/>
      <c r="M137" s="12"/>
      <c r="N137" s="12"/>
      <c r="O137" s="12"/>
      <c r="P137" s="12"/>
      <c r="Q137" s="18"/>
      <c r="R137" s="28" t="s">
        <v>1339</v>
      </c>
      <c r="S137" s="19" t="s">
        <v>1340</v>
      </c>
      <c r="T137" s="12"/>
      <c r="U137" s="11"/>
      <c r="V137" s="11"/>
      <c r="W137" s="11"/>
      <c r="X137" s="11"/>
      <c r="Y137" s="11"/>
    </row>
    <row r="138">
      <c r="A138" s="21" t="s">
        <v>43</v>
      </c>
      <c r="B138" s="12" t="s">
        <v>1341</v>
      </c>
      <c r="C138" s="12" t="s">
        <v>45</v>
      </c>
      <c r="D138" s="20">
        <f t="shared" si="16"/>
        <v>130.92</v>
      </c>
      <c r="E138" s="12">
        <v>54.0</v>
      </c>
      <c r="F138" s="12">
        <v>30.0</v>
      </c>
      <c r="G138" s="12"/>
      <c r="H138" s="12"/>
      <c r="I138" s="12">
        <v>36.0</v>
      </c>
      <c r="J138" s="12"/>
      <c r="K138" s="12"/>
      <c r="L138" s="12"/>
      <c r="M138" s="12"/>
      <c r="N138" s="12"/>
      <c r="O138" s="12"/>
      <c r="P138" s="12"/>
      <c r="Q138" s="18"/>
      <c r="R138" s="28" t="s">
        <v>1342</v>
      </c>
      <c r="S138" s="19" t="s">
        <v>1343</v>
      </c>
      <c r="T138" s="12"/>
      <c r="U138" s="11"/>
      <c r="V138" s="11"/>
      <c r="W138" s="11"/>
      <c r="X138" s="11"/>
      <c r="Y138" s="11"/>
    </row>
    <row r="139">
      <c r="A139" s="21" t="s">
        <v>46</v>
      </c>
      <c r="B139" s="12" t="s">
        <v>1344</v>
      </c>
      <c r="C139" s="12" t="s">
        <v>146</v>
      </c>
      <c r="D139" s="17" t="s">
        <v>1345</v>
      </c>
      <c r="E139" s="12">
        <v>24.0</v>
      </c>
      <c r="F139" s="12"/>
      <c r="G139" s="12"/>
      <c r="H139" s="12">
        <v>66.0</v>
      </c>
      <c r="I139" s="12">
        <v>22.0</v>
      </c>
      <c r="J139" s="12"/>
      <c r="K139" s="12">
        <v>12.0</v>
      </c>
      <c r="L139" s="12"/>
      <c r="M139" s="12"/>
      <c r="N139" s="12"/>
      <c r="O139" s="12"/>
      <c r="P139" s="12"/>
      <c r="Q139" s="18"/>
      <c r="R139" s="28" t="s">
        <v>1346</v>
      </c>
      <c r="S139" s="19" t="s">
        <v>1347</v>
      </c>
      <c r="T139" s="12"/>
      <c r="U139" s="11"/>
      <c r="V139" s="11"/>
      <c r="W139" s="11"/>
      <c r="X139" s="11"/>
      <c r="Y139" s="11"/>
    </row>
    <row r="140">
      <c r="A140" s="21" t="s">
        <v>46</v>
      </c>
      <c r="B140" s="12" t="s">
        <v>1348</v>
      </c>
      <c r="C140" s="12" t="s">
        <v>202</v>
      </c>
      <c r="D140" s="20">
        <f>ROUND((F140*2)+(G140*1.74)+(H140)+(I140*1.97)+(J140*1.28)+(K140*1.34)+(L140*3)+(M140*20.88)+(N140*16)+(O140*15.76)+(P140*16), 2)</f>
        <v>104.2</v>
      </c>
      <c r="E140" s="12">
        <v>25.0</v>
      </c>
      <c r="F140" s="12"/>
      <c r="G140" s="12">
        <v>30.0</v>
      </c>
      <c r="H140" s="12">
        <v>52.0</v>
      </c>
      <c r="I140" s="12"/>
      <c r="J140" s="12"/>
      <c r="K140" s="12"/>
      <c r="L140" s="12"/>
      <c r="M140" s="12"/>
      <c r="N140" s="12"/>
      <c r="O140" s="12"/>
      <c r="P140" s="12"/>
      <c r="Q140" s="18"/>
      <c r="R140" s="28" t="s">
        <v>1349</v>
      </c>
      <c r="S140" s="19" t="s">
        <v>1350</v>
      </c>
      <c r="T140" s="12"/>
      <c r="U140" s="11"/>
      <c r="V140" s="11"/>
      <c r="W140" s="11"/>
      <c r="X140" s="11"/>
      <c r="Y140" s="11"/>
    </row>
    <row r="141">
      <c r="A141" s="82"/>
      <c r="B141" s="12"/>
      <c r="C141" s="12"/>
      <c r="D141" s="20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8"/>
      <c r="R141" s="28"/>
      <c r="S141" s="38"/>
      <c r="T141" s="12"/>
      <c r="U141" s="11"/>
      <c r="V141" s="11"/>
      <c r="W141" s="11"/>
      <c r="X141" s="11"/>
      <c r="Y141" s="11"/>
    </row>
    <row r="142">
      <c r="A142" s="82"/>
      <c r="B142" s="12" t="s">
        <v>1109</v>
      </c>
      <c r="C142" s="12"/>
      <c r="D142" s="20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8"/>
      <c r="R142" s="28"/>
      <c r="S142" s="38"/>
      <c r="T142" s="12"/>
      <c r="U142" s="11"/>
      <c r="V142" s="11"/>
      <c r="W142" s="11"/>
      <c r="X142" s="11"/>
      <c r="Y142" s="11"/>
    </row>
    <row r="143">
      <c r="A143" s="82"/>
      <c r="B143" s="12" t="s">
        <v>739</v>
      </c>
      <c r="C143" s="12" t="s">
        <v>321</v>
      </c>
      <c r="D143" s="20">
        <f t="shared" ref="D143:D146" si="17">ROUND((F143*2)+(G143*1.74)+(H143)+(I143*1.97)+(J143*1.28)+(K143*1.34)+(L143*3)+(M143*20.88)+(N143*16)+(O143*15.76)+(P143*16), 2)</f>
        <v>187.97</v>
      </c>
      <c r="E143" s="12">
        <v>30.0</v>
      </c>
      <c r="F143" s="12"/>
      <c r="G143" s="12"/>
      <c r="H143" s="12">
        <v>64.0</v>
      </c>
      <c r="I143" s="12">
        <v>27.0</v>
      </c>
      <c r="J143" s="12"/>
      <c r="K143" s="12">
        <v>17.0</v>
      </c>
      <c r="L143" s="12"/>
      <c r="M143" s="12"/>
      <c r="N143" s="12">
        <v>2.0</v>
      </c>
      <c r="O143" s="12"/>
      <c r="P143" s="12">
        <v>1.0</v>
      </c>
      <c r="Q143" s="18" t="s">
        <v>740</v>
      </c>
      <c r="R143" s="18"/>
      <c r="S143" s="19" t="s">
        <v>741</v>
      </c>
      <c r="T143" s="11"/>
      <c r="U143" s="11"/>
      <c r="V143" s="11"/>
      <c r="W143" s="11"/>
      <c r="X143" s="11"/>
    </row>
    <row r="144">
      <c r="A144" s="82"/>
      <c r="B144" s="12" t="s">
        <v>735</v>
      </c>
      <c r="C144" s="12" t="s">
        <v>1149</v>
      </c>
      <c r="D144" s="20">
        <f t="shared" si="17"/>
        <v>182.27</v>
      </c>
      <c r="E144" s="12"/>
      <c r="F144" s="12"/>
      <c r="G144" s="12"/>
      <c r="H144" s="12">
        <v>52.0</v>
      </c>
      <c r="I144" s="12">
        <v>25.0</v>
      </c>
      <c r="J144" s="12"/>
      <c r="K144" s="12">
        <v>25.0</v>
      </c>
      <c r="L144" s="12"/>
      <c r="M144" s="12"/>
      <c r="N144" s="12">
        <v>1.0</v>
      </c>
      <c r="O144" s="12">
        <v>2.0</v>
      </c>
      <c r="P144" s="12"/>
      <c r="Q144" s="18" t="s">
        <v>506</v>
      </c>
      <c r="R144" s="28" t="s">
        <v>76</v>
      </c>
      <c r="S144" s="19" t="s">
        <v>738</v>
      </c>
      <c r="T144" s="12"/>
      <c r="U144" s="11"/>
      <c r="V144" s="11"/>
      <c r="W144" s="11"/>
      <c r="X144" s="11"/>
      <c r="Y144" s="11"/>
    </row>
    <row r="145">
      <c r="A145" s="82"/>
      <c r="B145" s="12" t="s">
        <v>746</v>
      </c>
      <c r="C145" s="12" t="s">
        <v>747</v>
      </c>
      <c r="D145" s="20">
        <f t="shared" si="17"/>
        <v>161.98</v>
      </c>
      <c r="E145" s="12">
        <v>24.0</v>
      </c>
      <c r="F145" s="12"/>
      <c r="G145" s="12">
        <v>30.0</v>
      </c>
      <c r="H145" s="12">
        <v>33.0</v>
      </c>
      <c r="I145" s="12"/>
      <c r="J145" s="12"/>
      <c r="K145" s="12">
        <v>17.0</v>
      </c>
      <c r="L145" s="12">
        <v>18.0</v>
      </c>
      <c r="M145" s="12"/>
      <c r="N145" s="12"/>
      <c r="O145" s="12"/>
      <c r="P145" s="12"/>
      <c r="Q145" s="18"/>
      <c r="R145" s="28"/>
      <c r="S145" s="19" t="s">
        <v>749</v>
      </c>
      <c r="T145" s="12"/>
      <c r="U145" s="11"/>
      <c r="V145" s="11"/>
      <c r="W145" s="11"/>
      <c r="X145" s="11"/>
      <c r="Y145" s="11"/>
    </row>
    <row r="146">
      <c r="A146" s="82"/>
      <c r="B146" s="12" t="s">
        <v>756</v>
      </c>
      <c r="C146" s="12" t="s">
        <v>747</v>
      </c>
      <c r="D146" s="20">
        <f t="shared" si="17"/>
        <v>152.6</v>
      </c>
      <c r="E146" s="12">
        <v>24.0</v>
      </c>
      <c r="F146" s="12"/>
      <c r="G146" s="12"/>
      <c r="H146" s="12">
        <v>60.0</v>
      </c>
      <c r="I146" s="12">
        <v>30.0</v>
      </c>
      <c r="J146" s="12"/>
      <c r="K146" s="12">
        <v>25.0</v>
      </c>
      <c r="L146" s="12"/>
      <c r="M146" s="12"/>
      <c r="N146" s="12"/>
      <c r="O146" s="12"/>
      <c r="P146" s="12"/>
      <c r="Q146" s="18"/>
      <c r="R146" s="17"/>
      <c r="S146" s="19" t="s">
        <v>757</v>
      </c>
      <c r="T146" s="12"/>
      <c r="U146" s="11"/>
      <c r="V146" s="11"/>
      <c r="W146" s="11"/>
      <c r="X146" s="11"/>
      <c r="Y146" s="11"/>
    </row>
    <row r="147">
      <c r="A147" s="21" t="s">
        <v>46</v>
      </c>
      <c r="B147" s="12" t="s">
        <v>742</v>
      </c>
      <c r="C147" s="12" t="s">
        <v>342</v>
      </c>
      <c r="D147" s="17" t="s">
        <v>1358</v>
      </c>
      <c r="E147" s="12">
        <v>27.0</v>
      </c>
      <c r="F147" s="12"/>
      <c r="G147" s="12">
        <v>31.0</v>
      </c>
      <c r="H147" s="12">
        <v>28.0</v>
      </c>
      <c r="I147" s="12"/>
      <c r="J147" s="12"/>
      <c r="K147" s="12">
        <v>19.0</v>
      </c>
      <c r="L147" s="12"/>
      <c r="M147" s="12"/>
      <c r="N147" s="12">
        <v>2.0</v>
      </c>
      <c r="O147" s="12"/>
      <c r="P147" s="12">
        <v>1.0</v>
      </c>
      <c r="Q147" s="18" t="s">
        <v>49</v>
      </c>
      <c r="R147" s="28" t="s">
        <v>744</v>
      </c>
      <c r="S147" s="19" t="s">
        <v>745</v>
      </c>
      <c r="T147" s="12"/>
      <c r="U147" s="11"/>
      <c r="V147" s="11"/>
      <c r="W147" s="11"/>
      <c r="X147" s="11"/>
      <c r="Y147" s="11"/>
    </row>
    <row r="148">
      <c r="A148" s="21"/>
      <c r="B148" s="12" t="s">
        <v>753</v>
      </c>
      <c r="C148" s="12" t="s">
        <v>442</v>
      </c>
      <c r="D148" s="20">
        <f t="shared" ref="D148:D149" si="18">ROUND((F148*2)+(G148*1.74)+(H148)+(I148*1.97)+(J148*1.28)+(K148*1.34)+(L148*3)+(M148*20.88)+(N148*16)+(O148*15.76)+(P148*16), 2)</f>
        <v>151.26</v>
      </c>
      <c r="E148" s="12">
        <v>25.0</v>
      </c>
      <c r="F148" s="12"/>
      <c r="G148" s="12">
        <v>25.0</v>
      </c>
      <c r="H148" s="12">
        <v>60.0</v>
      </c>
      <c r="I148" s="12"/>
      <c r="J148" s="12"/>
      <c r="K148" s="12"/>
      <c r="L148" s="12"/>
      <c r="M148" s="12"/>
      <c r="N148" s="12">
        <v>1.0</v>
      </c>
      <c r="O148" s="12">
        <v>1.0</v>
      </c>
      <c r="P148" s="12">
        <v>1.0</v>
      </c>
      <c r="Q148" s="18" t="s">
        <v>498</v>
      </c>
      <c r="R148" s="18"/>
      <c r="S148" s="19" t="s">
        <v>755</v>
      </c>
      <c r="T148" s="11"/>
      <c r="U148" s="11"/>
      <c r="V148" s="11"/>
      <c r="W148" s="11"/>
      <c r="X148" s="11"/>
    </row>
    <row r="149">
      <c r="A149" s="21" t="s">
        <v>46</v>
      </c>
      <c r="B149" s="12" t="s">
        <v>750</v>
      </c>
      <c r="C149" s="12" t="s">
        <v>130</v>
      </c>
      <c r="D149" s="20">
        <f t="shared" si="18"/>
        <v>143.08</v>
      </c>
      <c r="E149" s="12">
        <v>33.0</v>
      </c>
      <c r="F149" s="12"/>
      <c r="G149" s="12">
        <v>40.0</v>
      </c>
      <c r="H149" s="12">
        <v>44.0</v>
      </c>
      <c r="I149" s="12"/>
      <c r="J149" s="12"/>
      <c r="K149" s="12">
        <v>22.0</v>
      </c>
      <c r="L149" s="12"/>
      <c r="M149" s="12"/>
      <c r="N149" s="12"/>
      <c r="O149" s="12"/>
      <c r="P149" s="12"/>
      <c r="Q149" s="18"/>
      <c r="R149" s="28" t="s">
        <v>76</v>
      </c>
      <c r="S149" s="19" t="s">
        <v>752</v>
      </c>
      <c r="T149" s="12"/>
      <c r="U149" s="11"/>
      <c r="V149" s="11"/>
      <c r="W149" s="11"/>
      <c r="X149" s="11"/>
      <c r="Y149" s="11"/>
    </row>
    <row r="150">
      <c r="A150" s="2" t="s">
        <v>313</v>
      </c>
      <c r="B150" s="11"/>
      <c r="C150" s="11"/>
      <c r="D150" s="20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3"/>
      <c r="R150" s="13"/>
      <c r="S150" s="22"/>
      <c r="T150" s="11"/>
      <c r="U150" s="11"/>
      <c r="V150" s="11"/>
      <c r="W150" s="11"/>
      <c r="X150" s="11"/>
    </row>
    <row r="151">
      <c r="A151" s="82"/>
      <c r="B151" s="12" t="s">
        <v>1079</v>
      </c>
      <c r="C151" s="12"/>
      <c r="D151" s="20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8"/>
      <c r="R151" s="18"/>
      <c r="S151" s="38"/>
      <c r="T151" s="11"/>
      <c r="U151" s="11"/>
      <c r="V151" s="11"/>
      <c r="W151" s="11"/>
      <c r="X151" s="11"/>
    </row>
    <row r="152">
      <c r="A152" s="82"/>
      <c r="B152" s="12" t="s">
        <v>1366</v>
      </c>
      <c r="C152" s="12" t="s">
        <v>789</v>
      </c>
      <c r="D152" s="20">
        <f t="shared" ref="D152:D156" si="19">ROUND((F152*2)+(G152*1.74)+(H152)+(I152*1.97)+(J152*1.28)+(K152*1.34)+(L152*3)+(M152*20.88)+(N152*16)+(O152*15.76)+(P152*16), 2)</f>
        <v>104.56</v>
      </c>
      <c r="E152" s="12">
        <v>39.0</v>
      </c>
      <c r="F152" s="12"/>
      <c r="G152" s="12">
        <v>27.0</v>
      </c>
      <c r="H152" s="12">
        <v>30.0</v>
      </c>
      <c r="I152" s="12">
        <v>14.0</v>
      </c>
      <c r="J152" s="12"/>
      <c r="K152" s="12"/>
      <c r="L152" s="12"/>
      <c r="M152" s="12"/>
      <c r="N152" s="12"/>
      <c r="O152" s="12"/>
      <c r="P152" s="12"/>
      <c r="Q152" s="18"/>
      <c r="R152" s="18" t="s">
        <v>1367</v>
      </c>
      <c r="S152" s="19" t="s">
        <v>1368</v>
      </c>
      <c r="T152" s="11"/>
      <c r="U152" s="11"/>
      <c r="V152" s="11"/>
      <c r="W152" s="11"/>
      <c r="X152" s="11"/>
    </row>
    <row r="153">
      <c r="A153" s="82"/>
      <c r="B153" s="12" t="s">
        <v>1369</v>
      </c>
      <c r="C153" s="12" t="s">
        <v>315</v>
      </c>
      <c r="D153" s="20">
        <f t="shared" si="19"/>
        <v>93.24</v>
      </c>
      <c r="E153" s="12">
        <v>19.0</v>
      </c>
      <c r="F153" s="12"/>
      <c r="G153" s="12">
        <v>26.0</v>
      </c>
      <c r="H153" s="12">
        <v>48.0</v>
      </c>
      <c r="I153" s="12"/>
      <c r="J153" s="12"/>
      <c r="K153" s="12"/>
      <c r="L153" s="12"/>
      <c r="M153" s="12"/>
      <c r="N153" s="12"/>
      <c r="O153" s="12"/>
      <c r="P153" s="12"/>
      <c r="Q153" s="18"/>
      <c r="R153" s="18" t="s">
        <v>1370</v>
      </c>
      <c r="S153" s="19" t="s">
        <v>1371</v>
      </c>
      <c r="T153" s="11"/>
      <c r="U153" s="11"/>
      <c r="V153" s="11"/>
      <c r="W153" s="11"/>
      <c r="X153" s="11"/>
    </row>
    <row r="154">
      <c r="A154" s="82"/>
      <c r="B154" s="12" t="s">
        <v>1372</v>
      </c>
      <c r="C154" s="12" t="s">
        <v>1373</v>
      </c>
      <c r="D154" s="20">
        <f t="shared" si="19"/>
        <v>91.37</v>
      </c>
      <c r="E154" s="12">
        <v>18.0</v>
      </c>
      <c r="F154" s="12"/>
      <c r="G154" s="12"/>
      <c r="H154" s="12">
        <v>50.0</v>
      </c>
      <c r="I154" s="12">
        <v>21.0</v>
      </c>
      <c r="J154" s="12"/>
      <c r="K154" s="12"/>
      <c r="L154" s="12"/>
      <c r="M154" s="12"/>
      <c r="N154" s="12"/>
      <c r="O154" s="12"/>
      <c r="P154" s="12"/>
      <c r="Q154" s="18"/>
      <c r="R154" s="18" t="s">
        <v>1249</v>
      </c>
      <c r="S154" s="19" t="s">
        <v>1374</v>
      </c>
      <c r="T154" s="11"/>
      <c r="U154" s="11"/>
      <c r="V154" s="11"/>
      <c r="W154" s="11"/>
      <c r="X154" s="11"/>
    </row>
    <row r="155">
      <c r="A155" s="82"/>
      <c r="B155" s="12" t="s">
        <v>1375</v>
      </c>
      <c r="C155" s="12" t="s">
        <v>1376</v>
      </c>
      <c r="D155" s="20">
        <f t="shared" si="19"/>
        <v>90.1</v>
      </c>
      <c r="E155" s="12"/>
      <c r="F155" s="12"/>
      <c r="G155" s="12">
        <v>18.0</v>
      </c>
      <c r="H155" s="12">
        <v>36.0</v>
      </c>
      <c r="I155" s="12"/>
      <c r="J155" s="12"/>
      <c r="K155" s="12">
        <v>17.0</v>
      </c>
      <c r="L155" s="12"/>
      <c r="M155" s="12"/>
      <c r="N155" s="12"/>
      <c r="O155" s="12"/>
      <c r="P155" s="12"/>
      <c r="Q155" s="18"/>
      <c r="R155" s="18"/>
      <c r="S155" s="19" t="s">
        <v>1377</v>
      </c>
      <c r="T155" s="11"/>
      <c r="U155" s="11"/>
      <c r="V155" s="11"/>
      <c r="W155" s="11"/>
      <c r="X155" s="11"/>
    </row>
    <row r="156">
      <c r="A156" s="82"/>
      <c r="B156" s="12" t="s">
        <v>1381</v>
      </c>
      <c r="C156" s="12" t="s">
        <v>923</v>
      </c>
      <c r="D156" s="20">
        <f t="shared" si="19"/>
        <v>69.5</v>
      </c>
      <c r="E156" s="12">
        <v>19.0</v>
      </c>
      <c r="F156" s="12"/>
      <c r="G156" s="12">
        <v>25.0</v>
      </c>
      <c r="H156" s="12">
        <v>26.0</v>
      </c>
      <c r="I156" s="12"/>
      <c r="J156" s="12"/>
      <c r="K156" s="12"/>
      <c r="L156" s="12"/>
      <c r="M156" s="12"/>
      <c r="N156" s="12"/>
      <c r="O156" s="12"/>
      <c r="P156" s="12"/>
      <c r="Q156" s="18"/>
      <c r="R156" s="18" t="s">
        <v>1382</v>
      </c>
      <c r="S156" s="19" t="s">
        <v>1383</v>
      </c>
      <c r="T156" s="11"/>
      <c r="U156" s="11"/>
      <c r="V156" s="11"/>
      <c r="W156" s="11"/>
      <c r="X156" s="11"/>
    </row>
    <row r="157">
      <c r="A157" s="82"/>
      <c r="B157" s="12"/>
      <c r="C157" s="12"/>
      <c r="D157" s="20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8"/>
      <c r="R157" s="18"/>
      <c r="S157" s="38"/>
      <c r="T157" s="11"/>
      <c r="U157" s="11"/>
      <c r="V157" s="11"/>
      <c r="W157" s="11"/>
      <c r="X157" s="11"/>
    </row>
    <row r="158">
      <c r="A158" s="82"/>
      <c r="B158" s="12" t="s">
        <v>1109</v>
      </c>
      <c r="C158" s="12"/>
      <c r="D158" s="20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8"/>
      <c r="R158" s="18"/>
      <c r="S158" s="38"/>
      <c r="T158" s="11"/>
      <c r="U158" s="11"/>
      <c r="V158" s="11"/>
      <c r="W158" s="11"/>
      <c r="X158" s="11"/>
    </row>
    <row r="159">
      <c r="A159" s="82"/>
      <c r="B159" s="12" t="s">
        <v>767</v>
      </c>
      <c r="C159" s="12" t="s">
        <v>1149</v>
      </c>
      <c r="D159" s="20">
        <f t="shared" ref="D159:D164" si="20">ROUND((F159*2)+(G159*1.74)+(H159)+(I159*1.97)+(J159*1.28)+(K159*1.34)+(L159*3)+(M159*20.88)+(N159*16)+(O159*15.76)+(P159*16), 2)</f>
        <v>134.75</v>
      </c>
      <c r="E159" s="12"/>
      <c r="F159" s="12"/>
      <c r="G159" s="12"/>
      <c r="H159" s="12">
        <v>36.0</v>
      </c>
      <c r="I159" s="12">
        <v>17.0</v>
      </c>
      <c r="J159" s="12"/>
      <c r="K159" s="12">
        <v>25.0</v>
      </c>
      <c r="L159" s="12"/>
      <c r="M159" s="12"/>
      <c r="N159" s="12">
        <v>1.0</v>
      </c>
      <c r="O159" s="12">
        <v>1.0</v>
      </c>
      <c r="P159" s="12"/>
      <c r="Q159" s="18" t="s">
        <v>523</v>
      </c>
      <c r="R159" s="18" t="s">
        <v>76</v>
      </c>
      <c r="S159" s="19" t="s">
        <v>770</v>
      </c>
      <c r="T159" s="11"/>
      <c r="U159" s="11"/>
      <c r="V159" s="11"/>
      <c r="W159" s="11"/>
      <c r="X159" s="11"/>
    </row>
    <row r="160">
      <c r="A160" s="82"/>
      <c r="B160" s="12" t="s">
        <v>778</v>
      </c>
      <c r="C160" s="12" t="s">
        <v>271</v>
      </c>
      <c r="D160" s="20">
        <f t="shared" si="20"/>
        <v>118.85</v>
      </c>
      <c r="E160" s="12">
        <v>25.0</v>
      </c>
      <c r="F160" s="12"/>
      <c r="G160" s="12"/>
      <c r="H160" s="12">
        <v>64.0</v>
      </c>
      <c r="I160" s="12">
        <v>19.0</v>
      </c>
      <c r="J160" s="12"/>
      <c r="K160" s="12">
        <v>13.0</v>
      </c>
      <c r="L160" s="12"/>
      <c r="M160" s="12"/>
      <c r="N160" s="12"/>
      <c r="O160" s="12"/>
      <c r="P160" s="12"/>
      <c r="Q160" s="18"/>
      <c r="R160" s="18"/>
      <c r="S160" s="19" t="s">
        <v>779</v>
      </c>
      <c r="T160" s="11"/>
      <c r="U160" s="11"/>
      <c r="V160" s="11"/>
      <c r="W160" s="11"/>
      <c r="X160" s="11"/>
    </row>
    <row r="161">
      <c r="A161" s="82"/>
      <c r="B161" s="12" t="s">
        <v>784</v>
      </c>
      <c r="C161" s="12" t="s">
        <v>785</v>
      </c>
      <c r="D161" s="20">
        <f t="shared" si="20"/>
        <v>115.36</v>
      </c>
      <c r="E161" s="12"/>
      <c r="F161" s="12"/>
      <c r="G161" s="12">
        <v>16.0</v>
      </c>
      <c r="H161" s="12">
        <v>56.0</v>
      </c>
      <c r="I161" s="12">
        <v>16.0</v>
      </c>
      <c r="J161" s="12"/>
      <c r="K161" s="12"/>
      <c r="L161" s="12"/>
      <c r="M161" s="12"/>
      <c r="N161" s="12"/>
      <c r="O161" s="12"/>
      <c r="P161" s="12"/>
      <c r="Q161" s="18"/>
      <c r="R161" s="18"/>
      <c r="S161" s="19" t="s">
        <v>786</v>
      </c>
      <c r="T161" s="11"/>
      <c r="U161" s="11"/>
      <c r="V161" s="11"/>
      <c r="W161" s="11"/>
      <c r="X161" s="11"/>
    </row>
    <row r="162">
      <c r="A162" s="82"/>
      <c r="B162" s="12" t="s">
        <v>775</v>
      </c>
      <c r="C162" s="12" t="s">
        <v>776</v>
      </c>
      <c r="D162" s="20">
        <f t="shared" si="20"/>
        <v>111.38</v>
      </c>
      <c r="E162" s="12">
        <v>15.0</v>
      </c>
      <c r="F162" s="12"/>
      <c r="G162" s="12">
        <v>18.0</v>
      </c>
      <c r="H162" s="12">
        <v>68.0</v>
      </c>
      <c r="I162" s="12"/>
      <c r="J162" s="12"/>
      <c r="K162" s="12">
        <v>9.0</v>
      </c>
      <c r="L162" s="12"/>
      <c r="M162" s="12"/>
      <c r="N162" s="12"/>
      <c r="O162" s="12"/>
      <c r="P162" s="12"/>
      <c r="Q162" s="18"/>
      <c r="R162" s="18"/>
      <c r="S162" s="19" t="s">
        <v>777</v>
      </c>
      <c r="T162" s="11"/>
      <c r="U162" s="11"/>
      <c r="V162" s="11"/>
      <c r="W162" s="11"/>
      <c r="X162" s="11"/>
    </row>
    <row r="163">
      <c r="A163" s="82"/>
      <c r="B163" s="12" t="s">
        <v>772</v>
      </c>
      <c r="C163" s="12" t="s">
        <v>96</v>
      </c>
      <c r="D163" s="20">
        <f t="shared" si="20"/>
        <v>111.2</v>
      </c>
      <c r="E163" s="12">
        <v>19.0</v>
      </c>
      <c r="F163" s="12"/>
      <c r="G163" s="12">
        <v>24.0</v>
      </c>
      <c r="H163" s="12">
        <v>48.0</v>
      </c>
      <c r="I163" s="12"/>
      <c r="J163" s="12"/>
      <c r="K163" s="12">
        <v>16.0</v>
      </c>
      <c r="L163" s="12"/>
      <c r="M163" s="12"/>
      <c r="N163" s="12"/>
      <c r="O163" s="12"/>
      <c r="P163" s="12"/>
      <c r="Q163" s="18"/>
      <c r="R163" s="18" t="s">
        <v>773</v>
      </c>
      <c r="S163" s="19" t="s">
        <v>774</v>
      </c>
      <c r="T163" s="11"/>
      <c r="U163" s="11"/>
      <c r="V163" s="11"/>
      <c r="W163" s="11"/>
      <c r="X163" s="11"/>
    </row>
    <row r="164">
      <c r="A164" s="82"/>
      <c r="B164" s="12" t="s">
        <v>782</v>
      </c>
      <c r="C164" s="12" t="s">
        <v>266</v>
      </c>
      <c r="D164" s="20">
        <f t="shared" si="20"/>
        <v>107.94</v>
      </c>
      <c r="E164" s="12">
        <v>30.0</v>
      </c>
      <c r="F164" s="12"/>
      <c r="G164" s="12">
        <v>31.0</v>
      </c>
      <c r="H164" s="12">
        <v>54.0</v>
      </c>
      <c r="I164" s="12"/>
      <c r="J164" s="12"/>
      <c r="K164" s="12"/>
      <c r="L164" s="12"/>
      <c r="M164" s="12"/>
      <c r="N164" s="12"/>
      <c r="O164" s="12"/>
      <c r="P164" s="12"/>
      <c r="Q164" s="18"/>
      <c r="R164" s="18"/>
      <c r="S164" s="19" t="s">
        <v>783</v>
      </c>
      <c r="T164" s="11"/>
      <c r="U164" s="11"/>
      <c r="V164" s="11"/>
      <c r="W164" s="11"/>
      <c r="X164" s="11"/>
    </row>
    <row r="165">
      <c r="A165" s="2" t="s">
        <v>333</v>
      </c>
      <c r="B165" s="11"/>
      <c r="C165" s="11"/>
      <c r="D165" s="20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3"/>
      <c r="R165" s="13"/>
      <c r="S165" s="22"/>
      <c r="T165" s="11"/>
      <c r="U165" s="11"/>
      <c r="V165" s="11"/>
      <c r="W165" s="11"/>
      <c r="X165" s="11"/>
    </row>
    <row r="166">
      <c r="A166" s="11"/>
      <c r="B166" s="12" t="s">
        <v>793</v>
      </c>
      <c r="C166" s="12" t="s">
        <v>339</v>
      </c>
      <c r="D166" s="20">
        <f t="shared" ref="D166:D178" si="21">ROUND((F166*2)+(G166*1.74)+(H166)+(I166*1.97)+(J166*1.28)+(K166*1.34)+(L166*3)+(M166*20.88)+(N166*16)+(O166*15.76)+(P166*16), 2)</f>
        <v>104.86</v>
      </c>
      <c r="E166" s="12"/>
      <c r="F166" s="12"/>
      <c r="G166" s="12"/>
      <c r="H166" s="12">
        <v>40.0</v>
      </c>
      <c r="I166" s="12">
        <v>20.0</v>
      </c>
      <c r="J166" s="12"/>
      <c r="K166" s="12">
        <v>19.0</v>
      </c>
      <c r="L166" s="12"/>
      <c r="M166" s="12"/>
      <c r="N166" s="12"/>
      <c r="O166" s="12"/>
      <c r="P166" s="12"/>
      <c r="Q166" s="18"/>
      <c r="R166" s="18"/>
      <c r="S166" s="19" t="s">
        <v>797</v>
      </c>
      <c r="T166" s="11"/>
      <c r="U166" s="11"/>
      <c r="V166" s="11"/>
      <c r="W166" s="11"/>
      <c r="X166" s="11"/>
    </row>
    <row r="167">
      <c r="A167" s="11"/>
      <c r="B167" s="12" t="s">
        <v>805</v>
      </c>
      <c r="C167" s="12" t="s">
        <v>806</v>
      </c>
      <c r="D167" s="20">
        <f t="shared" si="21"/>
        <v>103.5</v>
      </c>
      <c r="E167" s="12">
        <v>18.0</v>
      </c>
      <c r="F167" s="12"/>
      <c r="G167" s="12">
        <v>25.0</v>
      </c>
      <c r="H167" s="12"/>
      <c r="I167" s="12"/>
      <c r="J167" s="12"/>
      <c r="K167" s="12"/>
      <c r="L167" s="12">
        <v>20.0</v>
      </c>
      <c r="M167" s="12"/>
      <c r="N167" s="12"/>
      <c r="O167" s="12"/>
      <c r="P167" s="12"/>
      <c r="Q167" s="18"/>
      <c r="R167" s="18"/>
      <c r="S167" s="19" t="s">
        <v>807</v>
      </c>
      <c r="T167" s="11"/>
      <c r="U167" s="11"/>
      <c r="V167" s="11"/>
      <c r="W167" s="11"/>
      <c r="X167" s="11"/>
    </row>
    <row r="168">
      <c r="A168" s="11"/>
      <c r="B168" s="12" t="s">
        <v>828</v>
      </c>
      <c r="C168" s="12" t="s">
        <v>98</v>
      </c>
      <c r="D168" s="20">
        <f t="shared" si="21"/>
        <v>91.31</v>
      </c>
      <c r="E168" s="12">
        <v>24.0</v>
      </c>
      <c r="F168" s="12"/>
      <c r="G168" s="12"/>
      <c r="H168" s="12">
        <v>46.0</v>
      </c>
      <c r="I168" s="12">
        <v>23.0</v>
      </c>
      <c r="J168" s="12"/>
      <c r="K168" s="12"/>
      <c r="L168" s="12"/>
      <c r="M168" s="12"/>
      <c r="N168" s="12"/>
      <c r="O168" s="12"/>
      <c r="P168" s="12"/>
      <c r="Q168" s="18"/>
      <c r="R168" s="18"/>
      <c r="S168" s="19" t="s">
        <v>829</v>
      </c>
      <c r="T168" s="11"/>
      <c r="U168" s="11"/>
      <c r="V168" s="11"/>
      <c r="W168" s="11"/>
      <c r="X168" s="11"/>
    </row>
    <row r="169">
      <c r="A169" s="11"/>
      <c r="B169" s="12" t="s">
        <v>1403</v>
      </c>
      <c r="C169" s="12" t="s">
        <v>1404</v>
      </c>
      <c r="D169" s="20">
        <f t="shared" si="21"/>
        <v>89.5</v>
      </c>
      <c r="E169" s="12"/>
      <c r="F169" s="12">
        <v>25.0</v>
      </c>
      <c r="G169" s="12">
        <v>15.0</v>
      </c>
      <c r="H169" s="12"/>
      <c r="I169" s="12"/>
      <c r="J169" s="12"/>
      <c r="K169" s="12">
        <v>10.0</v>
      </c>
      <c r="L169" s="12"/>
      <c r="M169" s="12"/>
      <c r="N169" s="12"/>
      <c r="O169" s="12"/>
      <c r="P169" s="12"/>
      <c r="Q169" s="18"/>
      <c r="R169" s="18"/>
      <c r="S169" s="19" t="s">
        <v>1405</v>
      </c>
      <c r="T169" s="11"/>
      <c r="U169" s="11"/>
      <c r="V169" s="11"/>
      <c r="W169" s="11"/>
      <c r="X169" s="11"/>
    </row>
    <row r="170">
      <c r="A170" s="11"/>
      <c r="B170" s="12" t="s">
        <v>799</v>
      </c>
      <c r="C170" s="12" t="s">
        <v>800</v>
      </c>
      <c r="D170" s="20">
        <f t="shared" si="21"/>
        <v>89.5</v>
      </c>
      <c r="E170" s="12"/>
      <c r="F170" s="12"/>
      <c r="G170" s="12">
        <v>15.0</v>
      </c>
      <c r="H170" s="12">
        <v>50.0</v>
      </c>
      <c r="I170" s="12"/>
      <c r="J170" s="12"/>
      <c r="K170" s="12">
        <v>10.0</v>
      </c>
      <c r="L170" s="12"/>
      <c r="M170" s="12"/>
      <c r="N170" s="12"/>
      <c r="O170" s="12"/>
      <c r="P170" s="12"/>
      <c r="Q170" s="18"/>
      <c r="R170" s="18"/>
      <c r="S170" s="19" t="s">
        <v>801</v>
      </c>
      <c r="T170" s="11"/>
      <c r="U170" s="11"/>
      <c r="V170" s="11"/>
      <c r="W170" s="11"/>
      <c r="X170" s="11"/>
    </row>
    <row r="171">
      <c r="A171" s="11"/>
      <c r="B171" s="12" t="s">
        <v>802</v>
      </c>
      <c r="C171" s="12" t="s">
        <v>803</v>
      </c>
      <c r="D171" s="20">
        <f t="shared" si="21"/>
        <v>89.5</v>
      </c>
      <c r="E171" s="12"/>
      <c r="F171" s="12"/>
      <c r="G171" s="12">
        <v>15.0</v>
      </c>
      <c r="H171" s="12">
        <v>50.0</v>
      </c>
      <c r="I171" s="12"/>
      <c r="J171" s="12"/>
      <c r="K171" s="12">
        <v>10.0</v>
      </c>
      <c r="L171" s="12"/>
      <c r="M171" s="12"/>
      <c r="N171" s="12"/>
      <c r="O171" s="12"/>
      <c r="P171" s="12"/>
      <c r="Q171" s="18"/>
      <c r="R171" s="18"/>
      <c r="S171" s="19" t="s">
        <v>804</v>
      </c>
      <c r="T171" s="11"/>
      <c r="U171" s="11"/>
      <c r="V171" s="11"/>
      <c r="W171" s="11"/>
      <c r="X171" s="11"/>
    </row>
    <row r="172">
      <c r="A172" s="11"/>
      <c r="B172" s="12" t="s">
        <v>823</v>
      </c>
      <c r="C172" s="12" t="s">
        <v>93</v>
      </c>
      <c r="D172" s="20">
        <f t="shared" si="21"/>
        <v>82.79</v>
      </c>
      <c r="E172" s="12">
        <v>15.0</v>
      </c>
      <c r="F172" s="12"/>
      <c r="G172" s="12"/>
      <c r="H172" s="12">
        <v>24.0</v>
      </c>
      <c r="I172" s="12">
        <v>21.0</v>
      </c>
      <c r="J172" s="12"/>
      <c r="K172" s="12">
        <v>13.0</v>
      </c>
      <c r="L172" s="12"/>
      <c r="M172" s="12"/>
      <c r="N172" s="12"/>
      <c r="O172" s="12"/>
      <c r="P172" s="12"/>
      <c r="Q172" s="18"/>
      <c r="R172" s="18"/>
      <c r="S172" s="19" t="s">
        <v>824</v>
      </c>
      <c r="T172" s="11"/>
      <c r="U172" s="11"/>
      <c r="V172" s="11"/>
      <c r="W172" s="11"/>
      <c r="X172" s="11"/>
    </row>
    <row r="173">
      <c r="A173" s="11"/>
      <c r="B173" s="12" t="s">
        <v>812</v>
      </c>
      <c r="C173" s="12" t="s">
        <v>253</v>
      </c>
      <c r="D173" s="20">
        <f t="shared" si="21"/>
        <v>86.02</v>
      </c>
      <c r="E173" s="12"/>
      <c r="F173" s="12"/>
      <c r="G173" s="12">
        <v>13.0</v>
      </c>
      <c r="H173" s="12">
        <v>50.0</v>
      </c>
      <c r="I173" s="12"/>
      <c r="J173" s="12"/>
      <c r="K173" s="12">
        <v>10.0</v>
      </c>
      <c r="L173" s="12"/>
      <c r="M173" s="12"/>
      <c r="N173" s="12"/>
      <c r="O173" s="12"/>
      <c r="P173" s="12"/>
      <c r="Q173" s="18"/>
      <c r="R173" s="18"/>
      <c r="S173" s="19" t="s">
        <v>813</v>
      </c>
      <c r="T173" s="11"/>
      <c r="U173" s="11"/>
      <c r="V173" s="11"/>
      <c r="W173" s="11"/>
      <c r="X173" s="11"/>
    </row>
    <row r="174">
      <c r="A174" s="11"/>
      <c r="B174" s="12" t="s">
        <v>808</v>
      </c>
      <c r="C174" s="12" t="s">
        <v>146</v>
      </c>
      <c r="D174" s="20">
        <f t="shared" si="21"/>
        <v>82.22</v>
      </c>
      <c r="E174" s="12">
        <v>15.0</v>
      </c>
      <c r="F174" s="12"/>
      <c r="G174" s="12">
        <v>20.0</v>
      </c>
      <c r="H174" s="12">
        <v>30.0</v>
      </c>
      <c r="I174" s="12"/>
      <c r="J174" s="12"/>
      <c r="K174" s="12">
        <v>13.0</v>
      </c>
      <c r="L174" s="12"/>
      <c r="M174" s="12"/>
      <c r="N174" s="12"/>
      <c r="O174" s="12"/>
      <c r="P174" s="12"/>
      <c r="Q174" s="18"/>
      <c r="R174" s="18"/>
      <c r="S174" s="19" t="s">
        <v>809</v>
      </c>
      <c r="T174" s="11"/>
      <c r="U174" s="11"/>
      <c r="V174" s="11"/>
      <c r="W174" s="11"/>
      <c r="X174" s="11"/>
    </row>
    <row r="175">
      <c r="B175" s="12" t="s">
        <v>817</v>
      </c>
      <c r="C175" s="12" t="s">
        <v>818</v>
      </c>
      <c r="D175" s="20">
        <f t="shared" si="21"/>
        <v>74.96</v>
      </c>
      <c r="E175" s="12"/>
      <c r="F175" s="12"/>
      <c r="G175" s="12">
        <v>12.0</v>
      </c>
      <c r="H175" s="12">
        <v>38.0</v>
      </c>
      <c r="I175" s="12"/>
      <c r="J175" s="12"/>
      <c r="K175" s="12">
        <v>12.0</v>
      </c>
      <c r="L175" s="12"/>
      <c r="M175" s="12"/>
      <c r="N175" s="12"/>
      <c r="O175" s="12"/>
      <c r="P175" s="12"/>
      <c r="Q175" s="18"/>
      <c r="R175" s="18"/>
      <c r="S175" s="31" t="s">
        <v>819</v>
      </c>
      <c r="T175" s="11"/>
      <c r="U175" s="11"/>
      <c r="V175" s="11"/>
      <c r="W175" s="11"/>
      <c r="X175" s="11"/>
    </row>
    <row r="176">
      <c r="A176" s="11"/>
      <c r="B176" s="12" t="s">
        <v>814</v>
      </c>
      <c r="C176" s="12" t="s">
        <v>815</v>
      </c>
      <c r="D176" s="20">
        <f t="shared" si="21"/>
        <v>74.58</v>
      </c>
      <c r="E176" s="12">
        <v>15.0</v>
      </c>
      <c r="F176" s="12"/>
      <c r="G176" s="12">
        <v>16.0</v>
      </c>
      <c r="H176" s="12">
        <v>32.0</v>
      </c>
      <c r="I176" s="12"/>
      <c r="J176" s="12"/>
      <c r="K176" s="12">
        <v>11.0</v>
      </c>
      <c r="L176" s="12"/>
      <c r="M176" s="12"/>
      <c r="N176" s="12"/>
      <c r="O176" s="12"/>
      <c r="P176" s="12"/>
      <c r="Q176" s="18"/>
      <c r="R176" s="18"/>
      <c r="S176" s="19" t="s">
        <v>816</v>
      </c>
      <c r="T176" s="11"/>
      <c r="U176" s="11"/>
      <c r="V176" s="11"/>
      <c r="W176" s="11"/>
      <c r="X176" s="11"/>
    </row>
    <row r="177">
      <c r="A177" s="11"/>
      <c r="B177" s="12" t="s">
        <v>830</v>
      </c>
      <c r="C177" s="12" t="s">
        <v>831</v>
      </c>
      <c r="D177" s="20">
        <f t="shared" si="21"/>
        <v>69.46</v>
      </c>
      <c r="E177" s="12">
        <v>27.0</v>
      </c>
      <c r="F177" s="12"/>
      <c r="G177" s="12"/>
      <c r="H177" s="12">
        <v>34.0</v>
      </c>
      <c r="I177" s="12">
        <v>18.0</v>
      </c>
      <c r="J177" s="12"/>
      <c r="K177" s="12"/>
      <c r="L177" s="12"/>
      <c r="M177" s="12"/>
      <c r="N177" s="12"/>
      <c r="O177" s="12"/>
      <c r="P177" s="12"/>
      <c r="Q177" s="18"/>
      <c r="R177" s="18"/>
      <c r="S177" s="19" t="s">
        <v>832</v>
      </c>
      <c r="T177" s="11"/>
      <c r="U177" s="11"/>
      <c r="V177" s="11"/>
      <c r="W177" s="11"/>
      <c r="X177" s="11"/>
    </row>
    <row r="178">
      <c r="A178" s="11"/>
      <c r="B178" s="12" t="s">
        <v>836</v>
      </c>
      <c r="C178" s="12" t="s">
        <v>837</v>
      </c>
      <c r="D178" s="20">
        <f t="shared" si="21"/>
        <v>63.52</v>
      </c>
      <c r="E178" s="12">
        <v>21.0</v>
      </c>
      <c r="F178" s="12"/>
      <c r="G178" s="12"/>
      <c r="H178" s="12">
        <v>32.0</v>
      </c>
      <c r="I178" s="12">
        <v>16.0</v>
      </c>
      <c r="J178" s="12"/>
      <c r="K178" s="12"/>
      <c r="L178" s="12"/>
      <c r="M178" s="12"/>
      <c r="N178" s="12"/>
      <c r="O178" s="12"/>
      <c r="P178" s="12"/>
      <c r="Q178" s="18"/>
      <c r="R178" s="18" t="s">
        <v>165</v>
      </c>
      <c r="S178" s="19" t="s">
        <v>840</v>
      </c>
      <c r="T178" s="11"/>
      <c r="U178" s="11"/>
      <c r="V178" s="11"/>
      <c r="W178" s="11"/>
      <c r="X178" s="11"/>
    </row>
    <row r="179">
      <c r="A179" s="2" t="s">
        <v>365</v>
      </c>
      <c r="B179" s="83"/>
      <c r="C179" s="11"/>
      <c r="D179" s="20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3"/>
      <c r="R179" s="13"/>
      <c r="S179" s="22"/>
      <c r="T179" s="11"/>
      <c r="U179" s="11"/>
      <c r="V179" s="11"/>
      <c r="W179" s="11"/>
      <c r="X179" s="11"/>
    </row>
    <row r="180">
      <c r="A180" s="11"/>
      <c r="B180" s="12" t="s">
        <v>368</v>
      </c>
      <c r="C180" s="16" t="s">
        <v>369</v>
      </c>
      <c r="D180" s="20">
        <v>120.0</v>
      </c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8"/>
      <c r="R180" s="18" t="s">
        <v>855</v>
      </c>
      <c r="S180" s="19" t="s">
        <v>370</v>
      </c>
      <c r="T180" s="12"/>
      <c r="U180" s="11"/>
      <c r="V180" s="11"/>
      <c r="W180" s="11"/>
      <c r="X180" s="11"/>
      <c r="Y180" s="11"/>
    </row>
    <row r="181">
      <c r="A181" s="11"/>
      <c r="B181" s="12" t="s">
        <v>842</v>
      </c>
      <c r="C181" s="12" t="s">
        <v>378</v>
      </c>
      <c r="D181" s="20">
        <v>118.33</v>
      </c>
      <c r="E181" s="12"/>
      <c r="F181" s="12"/>
      <c r="G181" s="12"/>
      <c r="H181" s="12">
        <v>72.0</v>
      </c>
      <c r="I181" s="12"/>
      <c r="J181" s="12"/>
      <c r="K181" s="12"/>
      <c r="L181" s="12"/>
      <c r="M181" s="12"/>
      <c r="N181" s="12"/>
      <c r="O181" s="12"/>
      <c r="P181" s="12"/>
      <c r="Q181" s="18"/>
      <c r="R181" s="18" t="s">
        <v>843</v>
      </c>
      <c r="S181" s="19" t="s">
        <v>844</v>
      </c>
      <c r="T181" s="12"/>
      <c r="U181" s="11"/>
      <c r="V181" s="11"/>
      <c r="W181" s="11"/>
      <c r="X181" s="11"/>
      <c r="Y181" s="11"/>
    </row>
    <row r="182">
      <c r="A182" s="11"/>
      <c r="B182" s="12" t="s">
        <v>845</v>
      </c>
      <c r="C182" s="12" t="s">
        <v>292</v>
      </c>
      <c r="D182" s="20">
        <v>108.01</v>
      </c>
      <c r="E182" s="12"/>
      <c r="F182" s="12"/>
      <c r="G182" s="12"/>
      <c r="H182" s="12"/>
      <c r="I182" s="12">
        <v>32.0</v>
      </c>
      <c r="J182" s="12"/>
      <c r="K182" s="12"/>
      <c r="L182" s="12"/>
      <c r="M182" s="12"/>
      <c r="N182" s="12"/>
      <c r="O182" s="12"/>
      <c r="P182" s="12"/>
      <c r="Q182" s="18"/>
      <c r="R182" s="18" t="s">
        <v>846</v>
      </c>
      <c r="S182" s="19" t="s">
        <v>847</v>
      </c>
      <c r="T182" s="12"/>
      <c r="U182" s="11"/>
      <c r="V182" s="11"/>
      <c r="W182" s="11"/>
      <c r="X182" s="11"/>
      <c r="Y182" s="11"/>
    </row>
    <row r="183">
      <c r="A183" s="11"/>
      <c r="B183" s="12" t="s">
        <v>848</v>
      </c>
      <c r="C183" s="12" t="s">
        <v>48</v>
      </c>
      <c r="D183" s="20">
        <v>91.73</v>
      </c>
      <c r="E183" s="12"/>
      <c r="F183" s="12"/>
      <c r="G183" s="12"/>
      <c r="H183" s="12">
        <v>64.0</v>
      </c>
      <c r="I183" s="12"/>
      <c r="J183" s="12"/>
      <c r="K183" s="12"/>
      <c r="L183" s="12"/>
      <c r="M183" s="12"/>
      <c r="N183" s="12"/>
      <c r="O183" s="12"/>
      <c r="P183" s="12"/>
      <c r="Q183" s="18"/>
      <c r="R183" s="18" t="s">
        <v>849</v>
      </c>
      <c r="S183" s="19" t="s">
        <v>850</v>
      </c>
      <c r="T183" s="11"/>
      <c r="U183" s="11"/>
      <c r="V183" s="11"/>
      <c r="W183" s="11"/>
      <c r="X183" s="11"/>
    </row>
    <row r="184">
      <c r="A184" s="11"/>
      <c r="B184" s="12" t="s">
        <v>858</v>
      </c>
      <c r="C184" s="12" t="s">
        <v>859</v>
      </c>
      <c r="D184" s="20" t="s">
        <v>1417</v>
      </c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8"/>
      <c r="R184" s="18" t="s">
        <v>860</v>
      </c>
      <c r="S184" s="19" t="s">
        <v>861</v>
      </c>
      <c r="T184" s="11"/>
      <c r="U184" s="11"/>
      <c r="V184" s="11"/>
      <c r="W184" s="11"/>
      <c r="X184" s="11"/>
    </row>
    <row r="185">
      <c r="A185" s="11"/>
      <c r="B185" s="12" t="s">
        <v>1421</v>
      </c>
      <c r="C185" s="12" t="s">
        <v>1422</v>
      </c>
      <c r="D185" s="20">
        <v>54.0</v>
      </c>
      <c r="E185" s="12"/>
      <c r="F185" s="12"/>
      <c r="G185" s="12"/>
      <c r="H185" s="12">
        <v>54.0</v>
      </c>
      <c r="I185" s="12"/>
      <c r="J185" s="12"/>
      <c r="K185" s="12"/>
      <c r="L185" s="12"/>
      <c r="M185" s="12"/>
      <c r="N185" s="12"/>
      <c r="O185" s="12"/>
      <c r="P185" s="12"/>
      <c r="Q185" s="18"/>
      <c r="R185" s="18" t="s">
        <v>1423</v>
      </c>
      <c r="S185" s="19" t="s">
        <v>1424</v>
      </c>
      <c r="T185" s="11"/>
      <c r="U185" s="11"/>
      <c r="V185" s="11"/>
      <c r="W185" s="11"/>
      <c r="X185" s="11"/>
    </row>
    <row r="186">
      <c r="A186" s="11"/>
      <c r="B186" s="12" t="s">
        <v>862</v>
      </c>
      <c r="C186" s="12" t="s">
        <v>863</v>
      </c>
      <c r="D186" s="20">
        <f t="shared" ref="D186:D188" si="22">ROUND((F186*2)+(G186*1.74)+(H186)+(I186*1.97)+(J186*1.28)+(K186*1.34)+(L186*3)+(M186*20.88)+(N186*16)+(O186*15.76)+(P186*16), 2)</f>
        <v>52</v>
      </c>
      <c r="E186" s="12"/>
      <c r="F186" s="12"/>
      <c r="G186" s="12"/>
      <c r="H186" s="12">
        <v>52.0</v>
      </c>
      <c r="I186" s="12"/>
      <c r="J186" s="12"/>
      <c r="K186" s="12"/>
      <c r="L186" s="12"/>
      <c r="M186" s="12"/>
      <c r="N186" s="12"/>
      <c r="O186" s="12"/>
      <c r="P186" s="12"/>
      <c r="Q186" s="18"/>
      <c r="R186" s="18" t="s">
        <v>864</v>
      </c>
      <c r="S186" s="19" t="s">
        <v>865</v>
      </c>
      <c r="T186" s="11"/>
      <c r="U186" s="11"/>
      <c r="V186" s="11"/>
      <c r="W186" s="11"/>
      <c r="X186" s="11"/>
    </row>
    <row r="187">
      <c r="A187" s="11"/>
      <c r="B187" s="12" t="s">
        <v>866</v>
      </c>
      <c r="C187" s="12" t="s">
        <v>867</v>
      </c>
      <c r="D187" s="20">
        <f t="shared" si="22"/>
        <v>51.22</v>
      </c>
      <c r="E187" s="12"/>
      <c r="F187" s="12"/>
      <c r="G187" s="12"/>
      <c r="H187" s="12"/>
      <c r="I187" s="12">
        <v>26.0</v>
      </c>
      <c r="J187" s="12"/>
      <c r="K187" s="12"/>
      <c r="L187" s="12"/>
      <c r="M187" s="12"/>
      <c r="N187" s="12"/>
      <c r="O187" s="12"/>
      <c r="P187" s="12"/>
      <c r="Q187" s="18"/>
      <c r="R187" s="18" t="s">
        <v>864</v>
      </c>
      <c r="S187" s="19" t="s">
        <v>868</v>
      </c>
      <c r="T187" s="11"/>
      <c r="U187" s="11"/>
      <c r="V187" s="11"/>
      <c r="W187" s="11"/>
      <c r="X187" s="11"/>
    </row>
    <row r="188">
      <c r="A188" s="11"/>
      <c r="B188" s="12" t="s">
        <v>852</v>
      </c>
      <c r="C188" s="12" t="s">
        <v>442</v>
      </c>
      <c r="D188" s="20">
        <f t="shared" si="22"/>
        <v>40.2</v>
      </c>
      <c r="E188" s="12"/>
      <c r="F188" s="12"/>
      <c r="G188" s="12"/>
      <c r="H188" s="12"/>
      <c r="I188" s="12"/>
      <c r="J188" s="12"/>
      <c r="K188" s="12">
        <v>30.0</v>
      </c>
      <c r="L188" s="12"/>
      <c r="M188" s="12"/>
      <c r="N188" s="12"/>
      <c r="O188" s="12"/>
      <c r="P188" s="12"/>
      <c r="Q188" s="18"/>
      <c r="R188" s="18" t="s">
        <v>853</v>
      </c>
      <c r="S188" s="19" t="s">
        <v>854</v>
      </c>
      <c r="T188" s="12"/>
      <c r="U188" s="11"/>
      <c r="V188" s="11"/>
      <c r="W188" s="11"/>
      <c r="X188" s="11"/>
      <c r="Y188" s="11"/>
    </row>
    <row r="189">
      <c r="A189" s="11"/>
      <c r="B189" s="12" t="s">
        <v>869</v>
      </c>
      <c r="C189" s="12" t="s">
        <v>392</v>
      </c>
      <c r="D189" s="20"/>
      <c r="E189" s="12"/>
      <c r="F189" s="12"/>
      <c r="G189" s="12"/>
      <c r="H189" s="12">
        <v>54.0</v>
      </c>
      <c r="I189" s="12"/>
      <c r="J189" s="12"/>
      <c r="K189" s="12"/>
      <c r="L189" s="12"/>
      <c r="M189" s="12"/>
      <c r="N189" s="12"/>
      <c r="O189" s="12"/>
      <c r="P189" s="12"/>
      <c r="Q189" s="18"/>
      <c r="R189" s="18" t="s">
        <v>870</v>
      </c>
      <c r="S189" s="19" t="s">
        <v>871</v>
      </c>
      <c r="T189" s="12"/>
      <c r="U189" s="11"/>
      <c r="V189" s="11"/>
      <c r="W189" s="11"/>
      <c r="X189" s="11"/>
      <c r="Y189" s="11"/>
    </row>
    <row r="190">
      <c r="A190" s="11"/>
      <c r="B190" s="12" t="s">
        <v>1432</v>
      </c>
      <c r="C190" s="12" t="s">
        <v>392</v>
      </c>
      <c r="D190" s="20"/>
      <c r="E190" s="12"/>
      <c r="F190" s="12"/>
      <c r="G190" s="12"/>
      <c r="H190" s="12">
        <v>68.0</v>
      </c>
      <c r="I190" s="12"/>
      <c r="J190" s="12"/>
      <c r="K190" s="12"/>
      <c r="L190" s="12"/>
      <c r="M190" s="12"/>
      <c r="N190" s="12"/>
      <c r="O190" s="12"/>
      <c r="P190" s="12"/>
      <c r="Q190" s="18"/>
      <c r="R190" s="18" t="s">
        <v>1433</v>
      </c>
      <c r="S190" s="19" t="s">
        <v>1434</v>
      </c>
      <c r="T190" s="12"/>
      <c r="U190" s="11"/>
      <c r="V190" s="11"/>
      <c r="W190" s="11"/>
      <c r="X190" s="11"/>
      <c r="Y190" s="11"/>
    </row>
    <row r="191">
      <c r="A191" s="3" t="s">
        <v>1436</v>
      </c>
      <c r="B191" s="11"/>
      <c r="C191" s="11"/>
      <c r="D191" s="20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3"/>
      <c r="R191" s="13"/>
      <c r="S191" s="22"/>
      <c r="T191" s="11"/>
      <c r="U191" s="11"/>
      <c r="V191" s="11"/>
      <c r="W191" s="11"/>
      <c r="X191" s="11"/>
    </row>
    <row r="192">
      <c r="A192" s="11"/>
      <c r="B192" s="12" t="s">
        <v>1437</v>
      </c>
      <c r="C192" s="12" t="s">
        <v>141</v>
      </c>
      <c r="D192" s="20" t="s">
        <v>1438</v>
      </c>
      <c r="E192" s="12"/>
      <c r="F192" s="12"/>
      <c r="G192" s="12"/>
      <c r="H192" s="12"/>
      <c r="I192" s="12"/>
      <c r="J192" s="36"/>
      <c r="K192" s="12"/>
      <c r="L192" s="36"/>
      <c r="M192" s="36"/>
      <c r="N192" s="36"/>
      <c r="O192" s="36"/>
      <c r="P192" s="36"/>
      <c r="Q192" s="37"/>
      <c r="R192" s="18" t="s">
        <v>1439</v>
      </c>
      <c r="S192" s="19" t="s">
        <v>1440</v>
      </c>
      <c r="T192" s="11"/>
      <c r="U192" s="11"/>
      <c r="V192" s="11"/>
      <c r="W192" s="11"/>
      <c r="X192" s="11"/>
    </row>
    <row r="193">
      <c r="A193" s="11"/>
      <c r="B193" s="12" t="s">
        <v>1441</v>
      </c>
      <c r="C193" s="12" t="s">
        <v>253</v>
      </c>
      <c r="D193" s="20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8"/>
      <c r="R193" s="18" t="s">
        <v>1442</v>
      </c>
      <c r="S193" s="19" t="s">
        <v>1443</v>
      </c>
      <c r="T193" s="11"/>
      <c r="U193" s="11"/>
      <c r="V193" s="11"/>
      <c r="W193" s="11"/>
      <c r="X193" s="11"/>
    </row>
    <row r="194">
      <c r="A194" s="11"/>
      <c r="B194" s="12" t="s">
        <v>1444</v>
      </c>
      <c r="C194" s="12" t="s">
        <v>931</v>
      </c>
      <c r="D194" s="20"/>
      <c r="E194" s="12"/>
      <c r="F194" s="12"/>
      <c r="G194" s="12"/>
      <c r="H194" s="12"/>
      <c r="I194" s="36"/>
      <c r="J194" s="36"/>
      <c r="K194" s="12"/>
      <c r="L194" s="36"/>
      <c r="M194" s="36"/>
      <c r="N194" s="36"/>
      <c r="O194" s="36"/>
      <c r="P194" s="36"/>
      <c r="Q194" s="37"/>
      <c r="R194" s="18" t="s">
        <v>1445</v>
      </c>
      <c r="S194" s="19" t="s">
        <v>1446</v>
      </c>
      <c r="T194" s="11"/>
      <c r="U194" s="11"/>
      <c r="V194" s="11"/>
      <c r="W194" s="11"/>
      <c r="X194" s="11"/>
    </row>
    <row r="195">
      <c r="A195" s="11"/>
      <c r="B195" s="12" t="s">
        <v>1450</v>
      </c>
      <c r="C195" s="12" t="s">
        <v>1451</v>
      </c>
      <c r="D195" s="20"/>
      <c r="E195" s="12"/>
      <c r="F195" s="12"/>
      <c r="G195" s="12"/>
      <c r="H195" s="12"/>
      <c r="I195" s="36"/>
      <c r="J195" s="36"/>
      <c r="K195" s="12"/>
      <c r="L195" s="36"/>
      <c r="M195" s="36"/>
      <c r="N195" s="36"/>
      <c r="O195" s="36"/>
      <c r="P195" s="36"/>
      <c r="Q195" s="37"/>
      <c r="R195" s="18" t="s">
        <v>1452</v>
      </c>
      <c r="S195" s="19" t="s">
        <v>1453</v>
      </c>
      <c r="T195" s="11"/>
      <c r="U195" s="11"/>
      <c r="V195" s="11"/>
      <c r="W195" s="11"/>
      <c r="X195" s="11"/>
    </row>
    <row r="196">
      <c r="A196" s="3"/>
      <c r="B196" s="44" t="s">
        <v>1</v>
      </c>
      <c r="C196" s="44" t="s">
        <v>2</v>
      </c>
      <c r="D196" s="44" t="s">
        <v>943</v>
      </c>
      <c r="E196" s="3" t="s">
        <v>944</v>
      </c>
      <c r="F196" s="3"/>
      <c r="G196" s="3" t="s">
        <v>945</v>
      </c>
      <c r="H196" s="3" t="s">
        <v>486</v>
      </c>
      <c r="I196" s="3" t="s">
        <v>946</v>
      </c>
      <c r="J196" s="3" t="s">
        <v>7</v>
      </c>
      <c r="K196" s="2" t="s">
        <v>9</v>
      </c>
      <c r="L196" s="3" t="s">
        <v>489</v>
      </c>
      <c r="M196" s="3" t="s">
        <v>947</v>
      </c>
      <c r="N196" s="5" t="s">
        <v>13</v>
      </c>
      <c r="O196" s="6" t="s">
        <v>14</v>
      </c>
      <c r="P196" s="7" t="s">
        <v>15</v>
      </c>
      <c r="Q196" s="41" t="s">
        <v>16</v>
      </c>
      <c r="R196" s="3" t="s">
        <v>17</v>
      </c>
      <c r="S196" s="42" t="s">
        <v>18</v>
      </c>
      <c r="T196" s="2"/>
      <c r="U196" s="43"/>
      <c r="V196" s="39"/>
      <c r="W196" s="39"/>
      <c r="X196" s="39"/>
    </row>
    <row r="197">
      <c r="A197" s="44" t="s">
        <v>419</v>
      </c>
      <c r="B197" s="24"/>
      <c r="C197" s="24"/>
      <c r="D197" s="20"/>
      <c r="E197" s="24"/>
      <c r="F197" s="24"/>
      <c r="G197" s="24"/>
      <c r="H197" s="20"/>
      <c r="I197" s="24"/>
      <c r="J197" s="24"/>
      <c r="K197" s="24"/>
      <c r="L197" s="24"/>
      <c r="M197" s="24"/>
      <c r="N197" s="24"/>
      <c r="O197" s="24"/>
      <c r="P197" s="24"/>
      <c r="Q197" s="25"/>
      <c r="R197" s="25"/>
      <c r="S197" s="38"/>
      <c r="T197" s="24"/>
      <c r="U197" s="45"/>
      <c r="V197" s="24"/>
      <c r="W197" s="24"/>
      <c r="X197" s="46"/>
    </row>
    <row r="198">
      <c r="A198" s="11"/>
      <c r="B198" s="24" t="s">
        <v>1457</v>
      </c>
      <c r="C198" s="24" t="s">
        <v>954</v>
      </c>
      <c r="D198" s="20">
        <v>320.0</v>
      </c>
      <c r="E198" s="24">
        <v>91.1</v>
      </c>
      <c r="F198" s="24"/>
      <c r="G198" s="24">
        <v>2.7</v>
      </c>
      <c r="H198" s="24"/>
      <c r="I198" s="24"/>
      <c r="J198" s="24"/>
      <c r="K198" s="24"/>
      <c r="L198" s="24"/>
      <c r="M198" s="24"/>
      <c r="N198" s="24"/>
      <c r="O198" s="24"/>
      <c r="P198" s="24"/>
      <c r="Q198" s="25"/>
      <c r="R198" s="25" t="s">
        <v>955</v>
      </c>
      <c r="S198" s="19" t="s">
        <v>1458</v>
      </c>
      <c r="T198" s="24"/>
      <c r="U198" s="24"/>
      <c r="V198" s="24"/>
      <c r="W198" s="24"/>
      <c r="X198" s="46"/>
    </row>
    <row r="199">
      <c r="A199" s="11"/>
      <c r="B199" s="24" t="s">
        <v>1460</v>
      </c>
      <c r="C199" s="24" t="s">
        <v>1461</v>
      </c>
      <c r="D199" s="20">
        <v>320.0</v>
      </c>
      <c r="E199" s="24">
        <v>91.1</v>
      </c>
      <c r="F199" s="24"/>
      <c r="G199" s="24">
        <v>2.7</v>
      </c>
      <c r="H199" s="16"/>
      <c r="I199" s="24">
        <v>44.0</v>
      </c>
      <c r="J199" s="24">
        <v>21.0</v>
      </c>
      <c r="K199" s="24"/>
      <c r="L199" s="24"/>
      <c r="M199" s="24"/>
      <c r="N199" s="24"/>
      <c r="O199" s="24"/>
      <c r="P199" s="24"/>
      <c r="Q199" s="25"/>
      <c r="R199" s="25"/>
      <c r="S199" s="19" t="s">
        <v>1462</v>
      </c>
      <c r="T199" s="24"/>
      <c r="U199" s="24"/>
      <c r="V199" s="24"/>
      <c r="W199" s="24"/>
      <c r="X199" s="46"/>
    </row>
    <row r="200">
      <c r="A200" s="11"/>
      <c r="B200" s="24" t="s">
        <v>1463</v>
      </c>
      <c r="C200" s="24" t="s">
        <v>45</v>
      </c>
      <c r="D200" s="20">
        <v>285.0</v>
      </c>
      <c r="E200" s="24">
        <v>91.2</v>
      </c>
      <c r="F200" s="24"/>
      <c r="G200" s="24">
        <v>2.6</v>
      </c>
      <c r="H200" s="24"/>
      <c r="I200" s="24">
        <v>28.0</v>
      </c>
      <c r="J200" s="24">
        <v>15.0</v>
      </c>
      <c r="K200" s="24">
        <v>9.0</v>
      </c>
      <c r="L200" s="24"/>
      <c r="M200" s="24"/>
      <c r="N200" s="24"/>
      <c r="O200" s="24"/>
      <c r="P200" s="24"/>
      <c r="Q200" s="25"/>
      <c r="R200" s="25" t="s">
        <v>949</v>
      </c>
      <c r="S200" s="19" t="s">
        <v>950</v>
      </c>
      <c r="T200" s="24"/>
      <c r="U200" s="24"/>
      <c r="V200" s="24"/>
      <c r="W200" s="24"/>
      <c r="X200" s="46"/>
    </row>
    <row r="201">
      <c r="A201" s="11"/>
      <c r="B201" s="24" t="s">
        <v>1464</v>
      </c>
      <c r="C201" s="24" t="s">
        <v>954</v>
      </c>
      <c r="D201" s="20">
        <v>296.0</v>
      </c>
      <c r="E201" s="24">
        <v>84.3</v>
      </c>
      <c r="F201" s="24"/>
      <c r="G201" s="24">
        <v>2.7</v>
      </c>
      <c r="H201" s="16"/>
      <c r="I201" s="24"/>
      <c r="J201" s="24"/>
      <c r="K201" s="24"/>
      <c r="L201" s="24"/>
      <c r="M201" s="24"/>
      <c r="N201" s="24"/>
      <c r="O201" s="24"/>
      <c r="P201" s="24"/>
      <c r="Q201" s="25"/>
      <c r="R201" s="25" t="s">
        <v>955</v>
      </c>
      <c r="S201" s="19" t="s">
        <v>956</v>
      </c>
      <c r="T201" s="24"/>
      <c r="U201" s="24"/>
      <c r="V201" s="24"/>
      <c r="W201" s="24"/>
      <c r="X201" s="46"/>
    </row>
    <row r="202">
      <c r="A202" s="11"/>
      <c r="B202" s="24" t="s">
        <v>1465</v>
      </c>
      <c r="C202" s="24" t="s">
        <v>1461</v>
      </c>
      <c r="D202" s="20">
        <v>296.0</v>
      </c>
      <c r="E202" s="24">
        <v>84.3</v>
      </c>
      <c r="F202" s="24"/>
      <c r="G202" s="24">
        <v>2.7</v>
      </c>
      <c r="H202" s="16"/>
      <c r="I202" s="24">
        <v>42.0</v>
      </c>
      <c r="J202" s="24">
        <v>20.0</v>
      </c>
      <c r="K202" s="24"/>
      <c r="L202" s="24"/>
      <c r="M202" s="24"/>
      <c r="N202" s="24"/>
      <c r="O202" s="24"/>
      <c r="P202" s="24"/>
      <c r="Q202" s="25"/>
      <c r="R202" s="25"/>
      <c r="S202" s="19" t="s">
        <v>1466</v>
      </c>
      <c r="T202" s="24"/>
      <c r="U202" s="24"/>
      <c r="V202" s="24"/>
      <c r="W202" s="24"/>
      <c r="X202" s="46"/>
    </row>
    <row r="203">
      <c r="A203" s="11"/>
      <c r="B203" s="24" t="s">
        <v>1469</v>
      </c>
      <c r="C203" s="24" t="s">
        <v>958</v>
      </c>
      <c r="D203" s="20">
        <v>283.0</v>
      </c>
      <c r="E203" s="24">
        <v>83.7</v>
      </c>
      <c r="F203" s="24"/>
      <c r="G203" s="24">
        <v>2.6</v>
      </c>
      <c r="H203" s="16"/>
      <c r="I203" s="24"/>
      <c r="J203" s="24"/>
      <c r="K203" s="24"/>
      <c r="L203" s="24"/>
      <c r="M203" s="24"/>
      <c r="N203" s="24"/>
      <c r="O203" s="24"/>
      <c r="P203" s="24"/>
      <c r="Q203" s="25"/>
      <c r="R203" s="25" t="s">
        <v>959</v>
      </c>
      <c r="S203" s="19" t="s">
        <v>960</v>
      </c>
      <c r="T203" s="24"/>
      <c r="U203" s="24"/>
      <c r="V203" s="24"/>
      <c r="W203" s="24"/>
      <c r="X203" s="46"/>
    </row>
    <row r="204">
      <c r="A204" s="11"/>
      <c r="B204" s="24" t="s">
        <v>1473</v>
      </c>
      <c r="C204" s="24" t="s">
        <v>397</v>
      </c>
      <c r="D204" s="20">
        <v>252.0</v>
      </c>
      <c r="E204" s="24">
        <v>71.7</v>
      </c>
      <c r="F204" s="24"/>
      <c r="G204" s="24">
        <v>2.7</v>
      </c>
      <c r="H204" s="16"/>
      <c r="I204" s="24">
        <v>32.0</v>
      </c>
      <c r="J204" s="24"/>
      <c r="K204" s="24">
        <v>16.0</v>
      </c>
      <c r="L204" s="24"/>
      <c r="M204" s="24"/>
      <c r="N204" s="24"/>
      <c r="O204" s="24"/>
      <c r="P204" s="24"/>
      <c r="Q204" s="25"/>
      <c r="R204" s="25"/>
      <c r="S204" s="19" t="s">
        <v>972</v>
      </c>
      <c r="T204" s="24"/>
      <c r="U204" s="24"/>
      <c r="V204" s="24"/>
      <c r="W204" s="24"/>
      <c r="X204" s="46"/>
    </row>
    <row r="205">
      <c r="A205" s="11"/>
      <c r="B205" s="24" t="s">
        <v>1476</v>
      </c>
      <c r="C205" s="24" t="s">
        <v>463</v>
      </c>
      <c r="D205" s="20">
        <v>243.0</v>
      </c>
      <c r="E205" s="24">
        <v>71.7</v>
      </c>
      <c r="F205" s="24"/>
      <c r="G205" s="24">
        <v>2.6</v>
      </c>
      <c r="H205" s="16"/>
      <c r="I205" s="24">
        <v>28.0</v>
      </c>
      <c r="J205" s="24"/>
      <c r="K205" s="24"/>
      <c r="L205" s="24">
        <v>17.0</v>
      </c>
      <c r="M205" s="24"/>
      <c r="N205" s="24"/>
      <c r="O205" s="24"/>
      <c r="P205" s="24"/>
      <c r="Q205" s="25"/>
      <c r="R205" s="25"/>
      <c r="S205" s="19" t="s">
        <v>976</v>
      </c>
      <c r="T205" s="24"/>
      <c r="U205" s="24"/>
      <c r="V205" s="24"/>
      <c r="W205" s="24"/>
      <c r="X205" s="46"/>
    </row>
    <row r="206">
      <c r="A206" s="11"/>
      <c r="B206" s="24" t="s">
        <v>1477</v>
      </c>
      <c r="C206" s="24" t="s">
        <v>271</v>
      </c>
      <c r="D206" s="20">
        <v>243.0</v>
      </c>
      <c r="E206" s="24">
        <v>71.7</v>
      </c>
      <c r="F206" s="24"/>
      <c r="G206" s="24">
        <v>2.6</v>
      </c>
      <c r="H206" s="16"/>
      <c r="I206" s="24"/>
      <c r="J206" s="24">
        <v>15.0</v>
      </c>
      <c r="K206" s="24"/>
      <c r="L206" s="24"/>
      <c r="M206" s="24">
        <v>16.0</v>
      </c>
      <c r="N206" s="24"/>
      <c r="O206" s="24"/>
      <c r="P206" s="24"/>
      <c r="Q206" s="25"/>
      <c r="R206" s="25"/>
      <c r="S206" s="19" t="s">
        <v>1478</v>
      </c>
      <c r="T206" s="24"/>
      <c r="U206" s="24"/>
      <c r="V206" s="24"/>
      <c r="W206" s="24"/>
      <c r="X206" s="46"/>
    </row>
    <row r="207">
      <c r="A207" s="11"/>
      <c r="B207" s="24" t="s">
        <v>1479</v>
      </c>
      <c r="C207" s="24" t="s">
        <v>883</v>
      </c>
      <c r="D207" s="20">
        <v>243.0</v>
      </c>
      <c r="E207" s="24">
        <v>71.7</v>
      </c>
      <c r="F207" s="24"/>
      <c r="G207" s="24">
        <v>2.6</v>
      </c>
      <c r="H207" s="16"/>
      <c r="I207" s="24">
        <v>22.0</v>
      </c>
      <c r="J207" s="24">
        <v>21.0</v>
      </c>
      <c r="K207" s="24"/>
      <c r="L207" s="24"/>
      <c r="M207" s="24"/>
      <c r="N207" s="24"/>
      <c r="O207" s="24"/>
      <c r="P207" s="24"/>
      <c r="Q207" s="25"/>
      <c r="R207" s="25"/>
      <c r="S207" s="19" t="s">
        <v>974</v>
      </c>
      <c r="T207" s="24"/>
      <c r="U207" s="24"/>
      <c r="V207" s="24"/>
      <c r="W207" s="24"/>
      <c r="X207" s="46"/>
    </row>
    <row r="208">
      <c r="A208" s="11"/>
      <c r="B208" s="24" t="s">
        <v>1483</v>
      </c>
      <c r="C208" s="24" t="s">
        <v>237</v>
      </c>
      <c r="D208" s="20">
        <v>233.0</v>
      </c>
      <c r="E208" s="24">
        <v>71.6</v>
      </c>
      <c r="F208" s="24"/>
      <c r="G208" s="24">
        <v>2.5</v>
      </c>
      <c r="H208" s="16"/>
      <c r="I208" s="24">
        <v>24.0</v>
      </c>
      <c r="J208" s="24">
        <v>12.0</v>
      </c>
      <c r="K208" s="24"/>
      <c r="L208" s="24"/>
      <c r="M208" s="24"/>
      <c r="N208" s="24">
        <v>1.0</v>
      </c>
      <c r="O208" s="24">
        <v>1.0</v>
      </c>
      <c r="P208" s="24"/>
      <c r="Q208" s="25" t="s">
        <v>566</v>
      </c>
      <c r="R208" s="25"/>
      <c r="S208" s="19" t="s">
        <v>980</v>
      </c>
      <c r="T208" s="24"/>
      <c r="U208" s="24"/>
      <c r="V208" s="24"/>
      <c r="W208" s="24"/>
      <c r="X208" s="46"/>
    </row>
    <row r="209">
      <c r="A209" s="3" t="s">
        <v>451</v>
      </c>
      <c r="B209" s="24"/>
      <c r="C209" s="24"/>
      <c r="D209" s="20"/>
      <c r="E209" s="24"/>
      <c r="F209" s="24"/>
      <c r="G209" s="24"/>
      <c r="H209" s="16"/>
      <c r="I209" s="24"/>
      <c r="J209" s="24"/>
      <c r="K209" s="24"/>
      <c r="L209" s="24"/>
      <c r="M209" s="24"/>
      <c r="N209" s="24"/>
      <c r="O209" s="24"/>
      <c r="P209" s="24"/>
      <c r="Q209" s="25"/>
      <c r="R209" s="25"/>
      <c r="S209" s="38"/>
      <c r="T209" s="24"/>
      <c r="U209" s="24"/>
      <c r="V209" s="24"/>
      <c r="W209" s="24"/>
      <c r="X209" s="46"/>
    </row>
    <row r="210">
      <c r="A210" s="11"/>
      <c r="B210" s="24" t="s">
        <v>1457</v>
      </c>
      <c r="C210" s="24" t="s">
        <v>954</v>
      </c>
      <c r="D210" s="20">
        <v>320.0</v>
      </c>
      <c r="E210" s="24">
        <v>91.1</v>
      </c>
      <c r="F210" s="24"/>
      <c r="G210" s="24">
        <v>2.7</v>
      </c>
      <c r="H210" s="24"/>
      <c r="I210" s="24"/>
      <c r="J210" s="24"/>
      <c r="K210" s="24"/>
      <c r="L210" s="24"/>
      <c r="M210" s="24"/>
      <c r="N210" s="24"/>
      <c r="O210" s="24"/>
      <c r="P210" s="24"/>
      <c r="Q210" s="25"/>
      <c r="R210" s="25" t="s">
        <v>955</v>
      </c>
      <c r="S210" s="19" t="s">
        <v>1458</v>
      </c>
      <c r="T210" s="24"/>
      <c r="U210" s="24"/>
      <c r="V210" s="24"/>
      <c r="W210" s="24"/>
      <c r="X210" s="46"/>
    </row>
    <row r="211">
      <c r="A211" s="11"/>
      <c r="B211" s="24" t="s">
        <v>1460</v>
      </c>
      <c r="C211" s="24" t="s">
        <v>1461</v>
      </c>
      <c r="D211" s="20">
        <v>320.0</v>
      </c>
      <c r="E211" s="24">
        <v>91.1</v>
      </c>
      <c r="F211" s="24"/>
      <c r="G211" s="24">
        <v>2.7</v>
      </c>
      <c r="H211" s="16"/>
      <c r="I211" s="24">
        <v>44.0</v>
      </c>
      <c r="J211" s="24">
        <v>21.0</v>
      </c>
      <c r="K211" s="24"/>
      <c r="L211" s="24"/>
      <c r="M211" s="24"/>
      <c r="N211" s="24"/>
      <c r="O211" s="24"/>
      <c r="P211" s="24"/>
      <c r="Q211" s="25"/>
      <c r="R211" s="25"/>
      <c r="S211" s="19" t="s">
        <v>1462</v>
      </c>
      <c r="T211" s="24"/>
      <c r="U211" s="24"/>
      <c r="V211" s="24"/>
      <c r="W211" s="24"/>
      <c r="X211" s="46"/>
    </row>
    <row r="212">
      <c r="A212" s="11"/>
      <c r="B212" s="24" t="s">
        <v>1463</v>
      </c>
      <c r="C212" s="24" t="s">
        <v>45</v>
      </c>
      <c r="D212" s="20">
        <v>285.0</v>
      </c>
      <c r="E212" s="24">
        <v>91.2</v>
      </c>
      <c r="F212" s="24"/>
      <c r="G212" s="24">
        <v>2.6</v>
      </c>
      <c r="H212" s="24"/>
      <c r="I212" s="24">
        <v>28.0</v>
      </c>
      <c r="J212" s="24">
        <v>15.0</v>
      </c>
      <c r="K212" s="24">
        <v>9.0</v>
      </c>
      <c r="L212" s="24"/>
      <c r="M212" s="24"/>
      <c r="N212" s="24"/>
      <c r="O212" s="24"/>
      <c r="P212" s="24"/>
      <c r="Q212" s="25"/>
      <c r="R212" s="25" t="s">
        <v>949</v>
      </c>
      <c r="S212" s="19" t="s">
        <v>950</v>
      </c>
      <c r="T212" s="24"/>
      <c r="U212" s="24"/>
      <c r="V212" s="24"/>
      <c r="W212" s="24"/>
      <c r="X212" s="46"/>
    </row>
    <row r="213">
      <c r="A213" s="11"/>
      <c r="B213" s="24" t="s">
        <v>1464</v>
      </c>
      <c r="C213" s="24" t="s">
        <v>954</v>
      </c>
      <c r="D213" s="20">
        <v>296.0</v>
      </c>
      <c r="E213" s="24">
        <v>84.3</v>
      </c>
      <c r="F213" s="24"/>
      <c r="G213" s="24">
        <v>2.7</v>
      </c>
      <c r="H213" s="16"/>
      <c r="I213" s="24"/>
      <c r="J213" s="24"/>
      <c r="K213" s="24"/>
      <c r="L213" s="24"/>
      <c r="M213" s="24"/>
      <c r="N213" s="24"/>
      <c r="O213" s="24"/>
      <c r="P213" s="24"/>
      <c r="Q213" s="25"/>
      <c r="R213" s="25" t="s">
        <v>955</v>
      </c>
      <c r="S213" s="19" t="s">
        <v>956</v>
      </c>
      <c r="T213" s="24"/>
      <c r="U213" s="24"/>
      <c r="V213" s="24"/>
      <c r="W213" s="24"/>
      <c r="X213" s="46"/>
    </row>
    <row r="214">
      <c r="A214" s="11"/>
      <c r="B214" s="24" t="s">
        <v>1465</v>
      </c>
      <c r="C214" s="24" t="s">
        <v>1461</v>
      </c>
      <c r="D214" s="20">
        <v>296.0</v>
      </c>
      <c r="E214" s="24">
        <v>84.3</v>
      </c>
      <c r="F214" s="24"/>
      <c r="G214" s="24">
        <v>2.7</v>
      </c>
      <c r="H214" s="16"/>
      <c r="I214" s="24">
        <v>42.0</v>
      </c>
      <c r="J214" s="24">
        <v>20.0</v>
      </c>
      <c r="K214" s="24"/>
      <c r="L214" s="24"/>
      <c r="M214" s="24"/>
      <c r="N214" s="24"/>
      <c r="O214" s="24"/>
      <c r="P214" s="24"/>
      <c r="Q214" s="25"/>
      <c r="R214" s="25"/>
      <c r="S214" s="19" t="s">
        <v>1466</v>
      </c>
      <c r="T214" s="24"/>
      <c r="U214" s="24"/>
      <c r="V214" s="24"/>
      <c r="W214" s="24"/>
      <c r="X214" s="46"/>
    </row>
    <row r="215">
      <c r="A215" s="11"/>
      <c r="B215" s="24" t="s">
        <v>1477</v>
      </c>
      <c r="C215" s="24" t="s">
        <v>271</v>
      </c>
      <c r="D215" s="20">
        <v>243.0</v>
      </c>
      <c r="E215" s="24">
        <v>71.7</v>
      </c>
      <c r="F215" s="24"/>
      <c r="G215" s="24">
        <v>2.6</v>
      </c>
      <c r="H215" s="16"/>
      <c r="I215" s="24"/>
      <c r="J215" s="24">
        <v>15.0</v>
      </c>
      <c r="K215" s="24"/>
      <c r="L215" s="24"/>
      <c r="M215" s="24">
        <v>16.0</v>
      </c>
      <c r="N215" s="24"/>
      <c r="O215" s="24"/>
      <c r="P215" s="24"/>
      <c r="Q215" s="25"/>
      <c r="R215" s="25"/>
      <c r="S215" s="19" t="s">
        <v>1478</v>
      </c>
      <c r="T215" s="24"/>
      <c r="U215" s="24"/>
      <c r="V215" s="24"/>
      <c r="W215" s="24"/>
      <c r="X215" s="46"/>
    </row>
    <row r="216">
      <c r="A216" s="11"/>
      <c r="B216" s="24" t="s">
        <v>1490</v>
      </c>
      <c r="C216" s="24" t="s">
        <v>883</v>
      </c>
      <c r="D216" s="20">
        <v>243.0</v>
      </c>
      <c r="E216" s="24">
        <v>71.7</v>
      </c>
      <c r="F216" s="24"/>
      <c r="G216" s="24">
        <v>2.6</v>
      </c>
      <c r="H216" s="16"/>
      <c r="I216" s="24">
        <v>22.0</v>
      </c>
      <c r="J216" s="24">
        <v>21.0</v>
      </c>
      <c r="K216" s="24"/>
      <c r="L216" s="24"/>
      <c r="M216" s="24"/>
      <c r="N216" s="24"/>
      <c r="O216" s="24"/>
      <c r="P216" s="24"/>
      <c r="Q216" s="25"/>
      <c r="R216" s="25"/>
      <c r="S216" s="19" t="s">
        <v>974</v>
      </c>
      <c r="T216" s="24"/>
      <c r="U216" s="24"/>
      <c r="V216" s="24"/>
      <c r="W216" s="24"/>
      <c r="X216" s="46"/>
    </row>
    <row r="217">
      <c r="A217" s="11"/>
      <c r="B217" s="24"/>
      <c r="C217" s="24"/>
      <c r="D217" s="20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5"/>
      <c r="R217" s="25"/>
      <c r="S217" s="38"/>
      <c r="T217" s="24"/>
      <c r="U217" s="45"/>
      <c r="V217" s="24"/>
      <c r="W217" s="24"/>
      <c r="X217" s="46"/>
    </row>
    <row r="218">
      <c r="A218" s="3"/>
      <c r="B218" s="44"/>
      <c r="C218" s="44"/>
      <c r="D218" s="44"/>
      <c r="E218" s="3"/>
      <c r="F218" s="3"/>
      <c r="G218" s="3"/>
      <c r="H218" s="3"/>
      <c r="I218" s="3"/>
      <c r="J218" s="3"/>
      <c r="K218" s="2"/>
      <c r="L218" s="3"/>
      <c r="M218" s="3"/>
      <c r="N218" s="5"/>
      <c r="O218" s="6"/>
      <c r="P218" s="7"/>
      <c r="Q218" s="41"/>
      <c r="R218" s="3"/>
      <c r="S218" s="49"/>
      <c r="T218" s="47"/>
      <c r="U218" s="47"/>
      <c r="V218" s="47"/>
      <c r="W218" s="47"/>
      <c r="X218" s="47"/>
      <c r="Y218" s="50"/>
      <c r="Z218" s="50"/>
    </row>
    <row r="219">
      <c r="A219" s="101"/>
      <c r="B219" s="24"/>
      <c r="C219" s="24"/>
      <c r="D219" s="20"/>
      <c r="E219" s="51"/>
      <c r="F219" s="51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5"/>
      <c r="R219" s="24"/>
      <c r="S219" s="38"/>
      <c r="T219" s="24"/>
      <c r="U219" s="24"/>
      <c r="V219" s="24"/>
      <c r="W219" s="24"/>
      <c r="X219" s="46"/>
    </row>
    <row r="220">
      <c r="A220" s="54"/>
      <c r="B220" s="24"/>
      <c r="C220" s="24"/>
      <c r="D220" s="20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5"/>
      <c r="R220" s="25"/>
      <c r="S220" s="38"/>
      <c r="T220" s="24"/>
      <c r="U220" s="24"/>
      <c r="V220" s="24"/>
      <c r="W220" s="12"/>
      <c r="X220" s="11"/>
    </row>
    <row r="221">
      <c r="A221" s="54"/>
      <c r="B221" s="51"/>
      <c r="C221" s="51"/>
      <c r="D221" s="86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66"/>
      <c r="R221" s="51"/>
      <c r="S221" s="102"/>
      <c r="T221" s="51"/>
      <c r="U221" s="51"/>
      <c r="V221" s="51"/>
      <c r="W221" s="67"/>
      <c r="X221" s="65"/>
      <c r="Y221" s="88"/>
      <c r="Z221" s="88"/>
    </row>
    <row r="222">
      <c r="A222" s="52"/>
      <c r="B222" s="51"/>
      <c r="C222" s="51"/>
      <c r="D222" s="86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66"/>
      <c r="R222" s="51"/>
      <c r="S222" s="51"/>
      <c r="T222" s="51"/>
      <c r="U222" s="51"/>
      <c r="V222" s="51"/>
      <c r="W222" s="71"/>
      <c r="X222" s="68"/>
      <c r="Y222" s="88"/>
      <c r="Z222" s="88"/>
    </row>
    <row r="223">
      <c r="A223" s="54"/>
      <c r="B223" s="12"/>
      <c r="C223" s="12"/>
      <c r="D223" s="20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8"/>
      <c r="R223" s="18"/>
      <c r="S223" s="12"/>
      <c r="T223" s="12"/>
      <c r="U223" s="12"/>
      <c r="V223" s="12"/>
      <c r="W223" s="16"/>
      <c r="X223" s="11"/>
    </row>
    <row r="224">
      <c r="A224" s="55"/>
      <c r="B224" s="24"/>
      <c r="C224" s="24"/>
      <c r="D224" s="89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5"/>
      <c r="R224" s="25"/>
      <c r="S224" s="24"/>
      <c r="T224" s="24"/>
      <c r="U224" s="24"/>
      <c r="V224" s="24"/>
      <c r="W224" s="56"/>
      <c r="X224" s="57"/>
    </row>
    <row r="225">
      <c r="A225" s="54"/>
      <c r="B225" s="24"/>
      <c r="C225" s="24"/>
      <c r="D225" s="89"/>
      <c r="E225" s="51"/>
      <c r="F225" s="51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5"/>
      <c r="R225" s="25"/>
      <c r="S225" s="24"/>
      <c r="T225" s="24"/>
      <c r="U225" s="24"/>
      <c r="V225" s="24"/>
      <c r="W225" s="12"/>
      <c r="X225" s="11"/>
    </row>
    <row r="226">
      <c r="A226" s="68"/>
      <c r="B226" s="51"/>
      <c r="C226" s="51"/>
      <c r="D226" s="86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66"/>
      <c r="R226" s="51"/>
      <c r="S226" s="51"/>
      <c r="T226" s="51"/>
      <c r="U226" s="51"/>
      <c r="V226" s="51"/>
      <c r="W226" s="69"/>
      <c r="X226" s="68"/>
      <c r="Y226" s="88"/>
      <c r="Z226" s="88"/>
    </row>
    <row r="227">
      <c r="A227" s="54"/>
      <c r="B227" s="12"/>
      <c r="C227" s="12"/>
      <c r="D227" s="20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8"/>
      <c r="R227" s="18"/>
      <c r="S227" s="12"/>
      <c r="T227" s="12"/>
      <c r="U227" s="12"/>
      <c r="V227" s="12"/>
      <c r="W227" s="16"/>
      <c r="X227" s="11"/>
    </row>
    <row r="228" ht="14.25" customHeight="1">
      <c r="A228" s="29"/>
      <c r="B228" s="16"/>
      <c r="C228" s="16"/>
      <c r="D228" s="20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28"/>
      <c r="R228" s="28"/>
      <c r="S228" s="16"/>
      <c r="T228" s="29"/>
      <c r="U228" s="29"/>
      <c r="V228" s="29"/>
      <c r="W228" s="29"/>
      <c r="X228" s="29"/>
      <c r="Y228" s="29"/>
      <c r="Z228" s="29"/>
    </row>
    <row r="229">
      <c r="A229" s="55"/>
      <c r="B229" s="24"/>
      <c r="C229" s="24"/>
      <c r="D229" s="20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5"/>
      <c r="R229" s="25"/>
      <c r="S229" s="24"/>
      <c r="T229" s="24"/>
      <c r="U229" s="24"/>
      <c r="V229" s="24"/>
      <c r="W229" s="56"/>
      <c r="X229" s="57"/>
    </row>
    <row r="230">
      <c r="A230" s="54"/>
      <c r="B230" s="24"/>
      <c r="C230" s="24"/>
      <c r="D230" s="89"/>
      <c r="E230" s="51"/>
      <c r="F230" s="51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5"/>
      <c r="R230" s="25"/>
      <c r="S230" s="24"/>
      <c r="T230" s="24"/>
      <c r="U230" s="24"/>
      <c r="V230" s="24"/>
      <c r="W230" s="24"/>
      <c r="X230" s="46"/>
    </row>
    <row r="231">
      <c r="A231" s="52"/>
      <c r="B231" s="24"/>
      <c r="C231" s="24"/>
      <c r="D231" s="20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5"/>
      <c r="R231" s="25"/>
      <c r="S231" s="24"/>
      <c r="T231" s="24"/>
      <c r="U231" s="24"/>
      <c r="V231" s="24"/>
      <c r="W231" s="27"/>
      <c r="X231" s="53"/>
    </row>
    <row r="232">
      <c r="A232" s="55"/>
      <c r="B232" s="51"/>
      <c r="C232" s="51"/>
      <c r="D232" s="86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66"/>
      <c r="R232" s="51"/>
      <c r="S232" s="51"/>
      <c r="T232" s="51"/>
      <c r="U232" s="51"/>
      <c r="V232" s="51"/>
      <c r="W232" s="69"/>
      <c r="X232" s="70"/>
      <c r="Y232" s="88"/>
      <c r="Z232" s="88"/>
    </row>
    <row r="233">
      <c r="A233" s="65"/>
      <c r="B233" s="51"/>
      <c r="C233" s="51"/>
      <c r="D233" s="86"/>
      <c r="E233" s="51"/>
      <c r="F233" s="51"/>
      <c r="G233" s="51"/>
      <c r="H233" s="51"/>
      <c r="I233" s="72"/>
      <c r="J233" s="72"/>
      <c r="K233" s="72"/>
      <c r="L233" s="72"/>
      <c r="M233" s="72"/>
      <c r="N233" s="72"/>
      <c r="O233" s="72"/>
      <c r="P233" s="72"/>
      <c r="Q233" s="73"/>
      <c r="R233" s="72"/>
      <c r="S233" s="51"/>
      <c r="T233" s="72"/>
      <c r="U233" s="72"/>
      <c r="V233" s="72"/>
      <c r="W233" s="65"/>
      <c r="X233" s="65"/>
      <c r="Y233" s="88"/>
      <c r="Z233" s="88"/>
    </row>
    <row r="234">
      <c r="A234" s="54"/>
      <c r="B234" s="58"/>
      <c r="C234" s="24"/>
      <c r="D234" s="89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5"/>
      <c r="R234" s="25"/>
      <c r="S234" s="24"/>
      <c r="T234" s="24"/>
      <c r="U234" s="24"/>
      <c r="V234" s="24"/>
      <c r="W234" s="24"/>
      <c r="X234" s="46"/>
      <c r="Y234" s="29"/>
      <c r="Z234" s="29"/>
    </row>
    <row r="235">
      <c r="A235" s="52"/>
      <c r="B235" s="24"/>
      <c r="C235" s="24"/>
      <c r="D235" s="89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5"/>
      <c r="R235" s="25"/>
      <c r="S235" s="24"/>
      <c r="T235" s="24"/>
      <c r="U235" s="24"/>
      <c r="V235" s="24"/>
      <c r="W235" s="27"/>
      <c r="X235" s="53"/>
    </row>
    <row r="236">
      <c r="A236" s="10"/>
      <c r="B236" s="91"/>
      <c r="C236" s="91"/>
      <c r="D236" s="92"/>
      <c r="E236" s="91"/>
      <c r="F236" s="91"/>
      <c r="G236" s="91"/>
      <c r="H236" s="91"/>
      <c r="I236" s="88"/>
      <c r="J236" s="88"/>
      <c r="K236" s="91"/>
      <c r="L236" s="88"/>
      <c r="M236" s="88"/>
      <c r="N236" s="88"/>
      <c r="O236" s="88"/>
      <c r="P236" s="88"/>
      <c r="Q236" s="93"/>
      <c r="R236" s="88"/>
      <c r="S236" s="92"/>
      <c r="T236" s="63"/>
      <c r="U236" s="63"/>
      <c r="V236" s="63"/>
      <c r="W236" s="63"/>
      <c r="X236" s="65"/>
      <c r="Y236" s="63"/>
      <c r="Z236" s="63"/>
    </row>
    <row r="237">
      <c r="A237" s="65"/>
      <c r="B237" s="72"/>
      <c r="C237" s="72"/>
      <c r="D237" s="95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3"/>
      <c r="R237" s="72"/>
      <c r="S237" s="72"/>
      <c r="T237" s="72"/>
      <c r="U237" s="72"/>
      <c r="V237" s="72"/>
      <c r="W237" s="65"/>
      <c r="X237" s="65"/>
      <c r="Y237" s="88"/>
      <c r="Z237" s="88"/>
    </row>
    <row r="238">
      <c r="A238" s="54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3"/>
      <c r="R238" s="72"/>
      <c r="S238" s="72"/>
      <c r="T238" s="72"/>
      <c r="U238" s="72"/>
      <c r="V238" s="72"/>
      <c r="W238" s="65"/>
      <c r="X238" s="65"/>
      <c r="Y238" s="88"/>
      <c r="Z238" s="88"/>
    </row>
    <row r="239">
      <c r="A239" s="70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3"/>
      <c r="R239" s="72"/>
      <c r="S239" s="72"/>
      <c r="T239" s="72"/>
      <c r="U239" s="72"/>
      <c r="V239" s="72"/>
      <c r="W239" s="70"/>
      <c r="X239" s="70"/>
      <c r="Y239" s="88"/>
      <c r="Z239" s="88"/>
    </row>
    <row r="240">
      <c r="A240" s="65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3"/>
      <c r="R240" s="72"/>
      <c r="S240" s="72"/>
      <c r="T240" s="72"/>
      <c r="U240" s="72"/>
      <c r="V240" s="72"/>
      <c r="W240" s="65"/>
      <c r="X240" s="65"/>
      <c r="Y240" s="88"/>
      <c r="Z240" s="88"/>
    </row>
    <row r="241">
      <c r="A241" s="65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3"/>
      <c r="R241" s="72"/>
      <c r="S241" s="72"/>
      <c r="T241" s="72"/>
      <c r="U241" s="72"/>
      <c r="V241" s="72"/>
      <c r="W241" s="65"/>
      <c r="X241" s="65"/>
      <c r="Y241" s="88"/>
      <c r="Z241" s="88"/>
    </row>
    <row r="242">
      <c r="A242" s="65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3"/>
      <c r="R242" s="72"/>
      <c r="S242" s="72"/>
      <c r="T242" s="72"/>
      <c r="U242" s="72"/>
      <c r="V242" s="72"/>
      <c r="W242" s="65"/>
      <c r="X242" s="65"/>
      <c r="Y242" s="88"/>
      <c r="Z242" s="88"/>
    </row>
    <row r="243">
      <c r="A243" s="52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3"/>
      <c r="R243" s="72"/>
      <c r="S243" s="72"/>
      <c r="T243" s="72"/>
      <c r="U243" s="72"/>
      <c r="V243" s="72"/>
      <c r="W243" s="68"/>
      <c r="X243" s="68"/>
      <c r="Y243" s="88"/>
      <c r="Z243" s="88"/>
    </row>
    <row r="244">
      <c r="A244" s="55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3"/>
      <c r="R244" s="72"/>
      <c r="S244" s="72"/>
      <c r="T244" s="72"/>
      <c r="U244" s="72"/>
      <c r="V244" s="72"/>
      <c r="W244" s="70"/>
      <c r="X244" s="70"/>
      <c r="Y244" s="88"/>
      <c r="Z244" s="88"/>
    </row>
    <row r="245">
      <c r="A245" s="54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3"/>
      <c r="R245" s="72"/>
      <c r="S245" s="72"/>
      <c r="T245" s="72"/>
      <c r="U245" s="72"/>
      <c r="V245" s="72"/>
      <c r="W245" s="65"/>
      <c r="X245" s="65"/>
      <c r="Y245" s="88"/>
      <c r="Z245" s="88"/>
    </row>
    <row r="246">
      <c r="A246" s="54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3"/>
      <c r="R246" s="72"/>
      <c r="S246" s="72"/>
      <c r="T246" s="72"/>
      <c r="U246" s="72"/>
      <c r="V246" s="72"/>
      <c r="W246" s="65"/>
      <c r="X246" s="65"/>
      <c r="Y246" s="88"/>
      <c r="Z246" s="88"/>
    </row>
    <row r="247">
      <c r="A247" s="54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3"/>
      <c r="R247" s="72"/>
      <c r="S247" s="72"/>
      <c r="T247" s="72"/>
      <c r="U247" s="72"/>
      <c r="V247" s="72"/>
      <c r="W247" s="65"/>
      <c r="X247" s="65"/>
      <c r="Y247" s="88"/>
      <c r="Z247" s="88"/>
    </row>
    <row r="248">
      <c r="A248" s="55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3"/>
      <c r="R248" s="72"/>
      <c r="S248" s="72"/>
      <c r="T248" s="72"/>
      <c r="U248" s="72"/>
      <c r="V248" s="72"/>
      <c r="W248" s="70"/>
      <c r="X248" s="70"/>
      <c r="Y248" s="88"/>
      <c r="Z248" s="88"/>
    </row>
    <row r="249">
      <c r="A249" s="54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3"/>
      <c r="R249" s="72"/>
      <c r="S249" s="72"/>
      <c r="T249" s="72"/>
      <c r="U249" s="72"/>
      <c r="V249" s="72"/>
      <c r="W249" s="65"/>
      <c r="X249" s="65"/>
      <c r="Y249" s="88"/>
      <c r="Z249" s="88"/>
    </row>
    <row r="250">
      <c r="A250" s="54"/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6"/>
      <c r="R250" s="75"/>
      <c r="S250" s="75"/>
      <c r="T250" s="75"/>
      <c r="U250" s="75"/>
      <c r="V250" s="75"/>
      <c r="W250" s="65"/>
      <c r="X250" s="65"/>
      <c r="Y250" s="88"/>
      <c r="Z250" s="88"/>
    </row>
    <row r="251">
      <c r="A251" s="54"/>
      <c r="B251" s="75"/>
      <c r="C251" s="75"/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6"/>
      <c r="R251" s="75"/>
      <c r="S251" s="75"/>
      <c r="T251" s="75"/>
      <c r="U251" s="75"/>
      <c r="V251" s="75"/>
      <c r="W251" s="65"/>
      <c r="X251" s="65"/>
      <c r="Y251" s="88"/>
      <c r="Z251" s="88"/>
    </row>
    <row r="252">
      <c r="A252" s="10"/>
      <c r="B252" s="75"/>
      <c r="C252" s="75"/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6"/>
      <c r="R252" s="75"/>
      <c r="S252" s="75"/>
      <c r="T252" s="75"/>
      <c r="U252" s="75"/>
      <c r="V252" s="75"/>
      <c r="W252" s="65"/>
      <c r="X252" s="65"/>
      <c r="Y252" s="88"/>
      <c r="Z252" s="88"/>
    </row>
    <row r="253">
      <c r="A253" s="11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77"/>
      <c r="R253" s="45"/>
      <c r="S253" s="45"/>
      <c r="T253" s="45"/>
      <c r="U253" s="45"/>
      <c r="V253" s="45"/>
      <c r="W253" s="11"/>
      <c r="X253" s="11"/>
      <c r="Y253" s="29"/>
      <c r="Z253" s="29"/>
    </row>
    <row r="254">
      <c r="A254" s="5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77"/>
      <c r="R254" s="45"/>
      <c r="S254" s="45"/>
      <c r="T254" s="45"/>
      <c r="U254" s="45"/>
      <c r="V254" s="45"/>
      <c r="W254" s="57"/>
      <c r="X254" s="57"/>
      <c r="Y254" s="29"/>
      <c r="Z254" s="29"/>
    </row>
    <row r="255">
      <c r="A255" s="5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77"/>
      <c r="R255" s="45"/>
      <c r="S255" s="45"/>
      <c r="T255" s="45"/>
      <c r="U255" s="45"/>
      <c r="V255" s="45"/>
      <c r="W255" s="57"/>
      <c r="X255" s="57"/>
      <c r="Y255" s="29"/>
      <c r="Z255" s="29"/>
    </row>
    <row r="256">
      <c r="A256" s="54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77"/>
      <c r="R256" s="45"/>
      <c r="S256" s="45"/>
      <c r="T256" s="45"/>
      <c r="U256" s="45"/>
      <c r="V256" s="45"/>
      <c r="W256" s="11"/>
      <c r="X256" s="11"/>
      <c r="Y256" s="29"/>
      <c r="Z256" s="29"/>
    </row>
    <row r="257">
      <c r="A257" s="54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77"/>
      <c r="R257" s="45"/>
      <c r="S257" s="45"/>
      <c r="T257" s="45"/>
      <c r="U257" s="45"/>
      <c r="V257" s="45"/>
      <c r="W257" s="11"/>
      <c r="X257" s="11"/>
      <c r="Y257" s="29"/>
      <c r="Z257" s="29"/>
    </row>
    <row r="258">
      <c r="A258" s="54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77"/>
      <c r="R258" s="45"/>
      <c r="S258" s="45"/>
      <c r="T258" s="45"/>
      <c r="U258" s="45"/>
      <c r="V258" s="45"/>
      <c r="W258" s="11"/>
      <c r="X258" s="11"/>
      <c r="Y258" s="29"/>
      <c r="Z258" s="29"/>
    </row>
    <row r="259">
      <c r="A259" s="54"/>
      <c r="B259" s="11"/>
      <c r="C259" s="11"/>
      <c r="D259" s="11"/>
      <c r="E259" s="11"/>
      <c r="F259" s="11"/>
      <c r="G259" s="11"/>
      <c r="H259" s="45"/>
      <c r="I259" s="11"/>
      <c r="J259" s="11"/>
      <c r="K259" s="11"/>
      <c r="L259" s="11"/>
      <c r="M259" s="11"/>
      <c r="N259" s="11"/>
      <c r="O259" s="11"/>
      <c r="P259" s="11"/>
      <c r="Q259" s="13"/>
      <c r="R259" s="11"/>
      <c r="S259" s="11"/>
      <c r="T259" s="11"/>
      <c r="U259" s="11"/>
      <c r="V259" s="11"/>
      <c r="W259" s="11"/>
      <c r="X259" s="11"/>
      <c r="Y259" s="29"/>
      <c r="Z259" s="29"/>
    </row>
    <row r="260">
      <c r="A260" s="54"/>
      <c r="B260" s="11"/>
      <c r="C260" s="11"/>
      <c r="D260" s="11"/>
      <c r="E260" s="11"/>
      <c r="F260" s="11"/>
      <c r="G260" s="11"/>
      <c r="H260" s="45"/>
      <c r="I260" s="11"/>
      <c r="J260" s="11"/>
      <c r="K260" s="11"/>
      <c r="L260" s="11"/>
      <c r="M260" s="11"/>
      <c r="N260" s="11"/>
      <c r="O260" s="11"/>
      <c r="P260" s="11"/>
      <c r="Q260" s="13"/>
      <c r="R260" s="11"/>
      <c r="S260" s="11"/>
      <c r="T260" s="11"/>
      <c r="U260" s="11"/>
      <c r="V260" s="11"/>
      <c r="W260" s="11"/>
      <c r="X260" s="11"/>
      <c r="Y260" s="29"/>
      <c r="Z260" s="29"/>
    </row>
    <row r="261">
      <c r="A261" s="54"/>
      <c r="B261" s="11"/>
      <c r="C261" s="11"/>
      <c r="D261" s="11"/>
      <c r="E261" s="11"/>
      <c r="F261" s="11"/>
      <c r="G261" s="11"/>
      <c r="H261" s="45"/>
      <c r="I261" s="11"/>
      <c r="J261" s="11"/>
      <c r="K261" s="11"/>
      <c r="L261" s="11"/>
      <c r="M261" s="11"/>
      <c r="N261" s="11"/>
      <c r="O261" s="11"/>
      <c r="P261" s="11"/>
      <c r="Q261" s="13"/>
      <c r="R261" s="11"/>
      <c r="S261" s="11"/>
      <c r="T261" s="11"/>
      <c r="U261" s="11"/>
      <c r="V261" s="11"/>
      <c r="W261" s="11"/>
      <c r="X261" s="11"/>
      <c r="Y261" s="29"/>
      <c r="Z261" s="29"/>
    </row>
    <row r="262">
      <c r="A262" s="54"/>
      <c r="B262" s="11"/>
      <c r="C262" s="11"/>
      <c r="D262" s="11"/>
      <c r="E262" s="11"/>
      <c r="F262" s="11"/>
      <c r="G262" s="11"/>
      <c r="H262" s="45"/>
      <c r="I262" s="11"/>
      <c r="J262" s="11"/>
      <c r="K262" s="11"/>
      <c r="L262" s="11"/>
      <c r="M262" s="11"/>
      <c r="N262" s="11"/>
      <c r="O262" s="11"/>
      <c r="P262" s="11"/>
      <c r="Q262" s="13"/>
      <c r="R262" s="11"/>
      <c r="S262" s="11"/>
      <c r="T262" s="11"/>
      <c r="U262" s="11"/>
      <c r="V262" s="11"/>
      <c r="W262" s="11"/>
      <c r="X262" s="11"/>
      <c r="Y262" s="29"/>
      <c r="Z262" s="29"/>
    </row>
    <row r="263">
      <c r="A263" s="54"/>
      <c r="B263" s="11"/>
      <c r="C263" s="11"/>
      <c r="D263" s="11"/>
      <c r="E263" s="11"/>
      <c r="F263" s="11"/>
      <c r="G263" s="11"/>
      <c r="H263" s="45"/>
      <c r="I263" s="11"/>
      <c r="J263" s="11"/>
      <c r="K263" s="11"/>
      <c r="L263" s="11"/>
      <c r="M263" s="11"/>
      <c r="N263" s="11"/>
      <c r="O263" s="11"/>
      <c r="P263" s="11"/>
      <c r="Q263" s="13"/>
      <c r="R263" s="11"/>
      <c r="S263" s="11"/>
      <c r="T263" s="11"/>
      <c r="U263" s="11"/>
      <c r="V263" s="11"/>
      <c r="W263" s="11"/>
      <c r="X263" s="11"/>
      <c r="Y263" s="29"/>
      <c r="Z263" s="29"/>
    </row>
    <row r="264">
      <c r="A264" s="54"/>
      <c r="B264" s="11"/>
      <c r="C264" s="11"/>
      <c r="D264" s="11"/>
      <c r="E264" s="11"/>
      <c r="F264" s="11"/>
      <c r="G264" s="11"/>
      <c r="H264" s="45"/>
      <c r="I264" s="11"/>
      <c r="J264" s="11"/>
      <c r="K264" s="11"/>
      <c r="L264" s="11"/>
      <c r="M264" s="11"/>
      <c r="N264" s="11"/>
      <c r="O264" s="11"/>
      <c r="P264" s="11"/>
      <c r="Q264" s="13"/>
      <c r="R264" s="11"/>
      <c r="S264" s="11"/>
      <c r="T264" s="11"/>
      <c r="U264" s="11"/>
      <c r="V264" s="11"/>
      <c r="W264" s="11"/>
      <c r="X264" s="11"/>
      <c r="Y264" s="29"/>
      <c r="Z264" s="29"/>
    </row>
    <row r="265">
      <c r="A265" s="54"/>
      <c r="B265" s="11"/>
      <c r="C265" s="11"/>
      <c r="D265" s="11"/>
      <c r="E265" s="11"/>
      <c r="F265" s="11"/>
      <c r="G265" s="11"/>
      <c r="H265" s="45"/>
      <c r="I265" s="11"/>
      <c r="J265" s="11"/>
      <c r="K265" s="11"/>
      <c r="L265" s="11"/>
      <c r="M265" s="11"/>
      <c r="N265" s="11"/>
      <c r="O265" s="11"/>
      <c r="P265" s="11"/>
      <c r="Q265" s="13"/>
      <c r="R265" s="11"/>
      <c r="S265" s="11"/>
      <c r="T265" s="11"/>
      <c r="U265" s="11"/>
      <c r="V265" s="11"/>
      <c r="W265" s="11"/>
      <c r="X265" s="11"/>
      <c r="Y265" s="29"/>
      <c r="Z265" s="29"/>
    </row>
    <row r="266">
      <c r="A266" s="54"/>
      <c r="B266" s="11"/>
      <c r="C266" s="11"/>
      <c r="D266" s="11"/>
      <c r="E266" s="11"/>
      <c r="F266" s="11"/>
      <c r="G266" s="11"/>
      <c r="H266" s="45"/>
      <c r="I266" s="11"/>
      <c r="J266" s="11"/>
      <c r="K266" s="11"/>
      <c r="L266" s="11"/>
      <c r="M266" s="11"/>
      <c r="N266" s="11"/>
      <c r="O266" s="11"/>
      <c r="P266" s="11"/>
      <c r="Q266" s="13"/>
      <c r="R266" s="11"/>
      <c r="S266" s="11"/>
      <c r="T266" s="11"/>
      <c r="U266" s="11"/>
      <c r="V266" s="11"/>
      <c r="W266" s="11"/>
      <c r="X266" s="11"/>
      <c r="Y266" s="29"/>
      <c r="Z266" s="29"/>
    </row>
    <row r="267">
      <c r="A267" s="54"/>
      <c r="B267" s="11"/>
      <c r="C267" s="11"/>
      <c r="D267" s="11"/>
      <c r="E267" s="11"/>
      <c r="F267" s="11"/>
      <c r="G267" s="11"/>
      <c r="H267" s="45"/>
      <c r="I267" s="11"/>
      <c r="J267" s="11"/>
      <c r="K267" s="11"/>
      <c r="L267" s="11"/>
      <c r="M267" s="11"/>
      <c r="N267" s="11"/>
      <c r="O267" s="11"/>
      <c r="P267" s="11"/>
      <c r="Q267" s="13"/>
      <c r="R267" s="11"/>
      <c r="S267" s="11"/>
      <c r="T267" s="11"/>
      <c r="U267" s="11"/>
      <c r="V267" s="11"/>
      <c r="W267" s="11"/>
      <c r="X267" s="11"/>
      <c r="Y267" s="29"/>
      <c r="Z267" s="29"/>
    </row>
    <row r="268">
      <c r="A268" s="54"/>
      <c r="B268" s="11"/>
      <c r="C268" s="11"/>
      <c r="D268" s="11"/>
      <c r="E268" s="11"/>
      <c r="F268" s="11"/>
      <c r="G268" s="11"/>
      <c r="H268" s="46"/>
      <c r="I268" s="11"/>
      <c r="J268" s="11"/>
      <c r="K268" s="11"/>
      <c r="L268" s="11"/>
      <c r="M268" s="11"/>
      <c r="N268" s="11"/>
      <c r="O268" s="11"/>
      <c r="P268" s="11"/>
      <c r="Q268" s="13"/>
      <c r="R268" s="11"/>
      <c r="S268" s="11"/>
      <c r="T268" s="11"/>
      <c r="U268" s="11"/>
      <c r="V268" s="11"/>
      <c r="W268" s="11"/>
      <c r="X268" s="11"/>
      <c r="Y268" s="29"/>
      <c r="Z268" s="29"/>
    </row>
    <row r="269">
      <c r="A269" s="54"/>
      <c r="B269" s="11"/>
      <c r="C269" s="11"/>
      <c r="D269" s="11"/>
      <c r="E269" s="11"/>
      <c r="F269" s="11"/>
      <c r="G269" s="11"/>
      <c r="H269" s="46"/>
      <c r="I269" s="11"/>
      <c r="J269" s="11"/>
      <c r="K269" s="11"/>
      <c r="L269" s="11"/>
      <c r="M269" s="11"/>
      <c r="N269" s="11"/>
      <c r="O269" s="11"/>
      <c r="P269" s="11"/>
      <c r="Q269" s="13"/>
      <c r="R269" s="11"/>
      <c r="S269" s="11"/>
      <c r="T269" s="11"/>
      <c r="U269" s="11"/>
      <c r="V269" s="11"/>
      <c r="W269" s="11"/>
      <c r="X269" s="11"/>
      <c r="Y269" s="29"/>
      <c r="Z269" s="29"/>
    </row>
    <row r="270">
      <c r="A270" s="54"/>
      <c r="B270" s="11"/>
      <c r="C270" s="11"/>
      <c r="D270" s="11"/>
      <c r="E270" s="11"/>
      <c r="F270" s="11"/>
      <c r="G270" s="11"/>
      <c r="H270" s="46"/>
      <c r="I270" s="11"/>
      <c r="J270" s="11"/>
      <c r="K270" s="11"/>
      <c r="L270" s="11"/>
      <c r="M270" s="11"/>
      <c r="N270" s="11"/>
      <c r="O270" s="11"/>
      <c r="P270" s="11"/>
      <c r="Q270" s="13"/>
      <c r="R270" s="11"/>
      <c r="S270" s="11"/>
      <c r="T270" s="11"/>
      <c r="U270" s="11"/>
      <c r="V270" s="11"/>
      <c r="W270" s="11"/>
      <c r="X270" s="11"/>
      <c r="Y270" s="29"/>
      <c r="Z270" s="29"/>
    </row>
    <row r="271">
      <c r="A271" s="54"/>
      <c r="B271" s="11"/>
      <c r="C271" s="11"/>
      <c r="D271" s="11"/>
      <c r="E271" s="11"/>
      <c r="F271" s="11"/>
      <c r="G271" s="11"/>
      <c r="H271" s="24"/>
      <c r="I271" s="11"/>
      <c r="J271" s="11"/>
      <c r="K271" s="11"/>
      <c r="L271" s="11"/>
      <c r="M271" s="11"/>
      <c r="N271" s="11"/>
      <c r="O271" s="11"/>
      <c r="P271" s="11"/>
      <c r="Q271" s="13"/>
      <c r="R271" s="11"/>
      <c r="S271" s="11"/>
      <c r="T271" s="11"/>
      <c r="U271" s="11"/>
      <c r="V271" s="11"/>
      <c r="W271" s="11"/>
      <c r="X271" s="11"/>
      <c r="Y271" s="29"/>
      <c r="Z271" s="29"/>
    </row>
    <row r="272">
      <c r="A272" s="54"/>
      <c r="B272" s="11"/>
      <c r="C272" s="11"/>
      <c r="D272" s="11"/>
      <c r="E272" s="11"/>
      <c r="F272" s="11"/>
      <c r="G272" s="11"/>
      <c r="H272" s="24"/>
      <c r="I272" s="11"/>
      <c r="J272" s="11"/>
      <c r="K272" s="11"/>
      <c r="L272" s="11"/>
      <c r="M272" s="11"/>
      <c r="N272" s="11"/>
      <c r="O272" s="11"/>
      <c r="P272" s="11"/>
      <c r="Q272" s="13"/>
      <c r="R272" s="11"/>
      <c r="S272" s="11"/>
      <c r="T272" s="11"/>
      <c r="U272" s="11"/>
      <c r="V272" s="11"/>
      <c r="W272" s="11"/>
      <c r="X272" s="11"/>
      <c r="Y272" s="29"/>
      <c r="Z272" s="29"/>
    </row>
    <row r="273">
      <c r="A273" s="54"/>
      <c r="B273" s="11"/>
      <c r="C273" s="11"/>
      <c r="D273" s="11"/>
      <c r="E273" s="11"/>
      <c r="F273" s="11"/>
      <c r="G273" s="11"/>
      <c r="H273" s="24"/>
      <c r="I273" s="11"/>
      <c r="J273" s="11"/>
      <c r="K273" s="11"/>
      <c r="L273" s="11"/>
      <c r="M273" s="11"/>
      <c r="N273" s="11"/>
      <c r="O273" s="11"/>
      <c r="P273" s="11"/>
      <c r="Q273" s="13"/>
      <c r="R273" s="11"/>
      <c r="S273" s="11"/>
      <c r="T273" s="11"/>
      <c r="U273" s="11"/>
      <c r="V273" s="11"/>
      <c r="W273" s="11"/>
      <c r="X273" s="11"/>
      <c r="Y273" s="29"/>
      <c r="Z273" s="29"/>
    </row>
    <row r="274">
      <c r="A274" s="54"/>
      <c r="B274" s="11"/>
      <c r="C274" s="11"/>
      <c r="D274" s="11"/>
      <c r="E274" s="11"/>
      <c r="F274" s="11"/>
      <c r="G274" s="11"/>
      <c r="H274" s="24"/>
      <c r="I274" s="11"/>
      <c r="J274" s="11"/>
      <c r="K274" s="11"/>
      <c r="L274" s="11"/>
      <c r="M274" s="11"/>
      <c r="N274" s="11"/>
      <c r="O274" s="11"/>
      <c r="P274" s="11"/>
      <c r="Q274" s="13"/>
      <c r="R274" s="11"/>
      <c r="S274" s="11"/>
      <c r="T274" s="11"/>
      <c r="U274" s="11"/>
      <c r="V274" s="11"/>
      <c r="W274" s="11"/>
      <c r="X274" s="11"/>
      <c r="Y274" s="29"/>
      <c r="Z274" s="29"/>
    </row>
    <row r="275">
      <c r="A275" s="54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3"/>
      <c r="R275" s="11"/>
      <c r="S275" s="11"/>
      <c r="T275" s="11"/>
      <c r="U275" s="11"/>
      <c r="V275" s="11"/>
      <c r="W275" s="11"/>
      <c r="X275" s="11"/>
      <c r="Y275" s="29"/>
      <c r="Z275" s="29"/>
    </row>
    <row r="276">
      <c r="A276" s="54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3"/>
      <c r="R276" s="11"/>
      <c r="S276" s="11"/>
      <c r="T276" s="11"/>
      <c r="U276" s="11"/>
      <c r="V276" s="11"/>
      <c r="W276" s="11"/>
      <c r="X276" s="11"/>
      <c r="Y276" s="29"/>
      <c r="Z276" s="29"/>
    </row>
    <row r="277">
      <c r="A277" s="54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3"/>
      <c r="R277" s="11"/>
      <c r="S277" s="11"/>
      <c r="T277" s="11"/>
      <c r="U277" s="11"/>
      <c r="V277" s="11"/>
      <c r="W277" s="11"/>
      <c r="X277" s="11"/>
      <c r="Y277" s="29"/>
      <c r="Z277" s="29"/>
    </row>
    <row r="278">
      <c r="A278" s="54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3"/>
      <c r="R278" s="11"/>
      <c r="S278" s="11"/>
      <c r="T278" s="11"/>
      <c r="U278" s="11"/>
      <c r="V278" s="11"/>
      <c r="W278" s="11"/>
      <c r="X278" s="11"/>
      <c r="Y278" s="29"/>
      <c r="Z278" s="29"/>
    </row>
    <row r="279">
      <c r="A279" s="54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3"/>
      <c r="R279" s="11"/>
      <c r="S279" s="11"/>
      <c r="T279" s="11"/>
      <c r="U279" s="11"/>
      <c r="V279" s="11"/>
      <c r="W279" s="11"/>
      <c r="X279" s="11"/>
      <c r="Y279" s="29"/>
      <c r="Z279" s="29"/>
    </row>
    <row r="280">
      <c r="A280" s="54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3"/>
      <c r="R280" s="11"/>
      <c r="S280" s="11"/>
      <c r="T280" s="11"/>
      <c r="U280" s="11"/>
      <c r="V280" s="11"/>
      <c r="W280" s="11"/>
      <c r="X280" s="11"/>
      <c r="Y280" s="29"/>
      <c r="Z280" s="29"/>
    </row>
    <row r="281">
      <c r="A281" s="54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3"/>
      <c r="R281" s="11"/>
      <c r="S281" s="11"/>
      <c r="T281" s="11"/>
      <c r="U281" s="11"/>
      <c r="V281" s="11"/>
      <c r="W281" s="11"/>
      <c r="X281" s="11"/>
      <c r="Y281" s="29"/>
      <c r="Z281" s="29"/>
    </row>
    <row r="282">
      <c r="A282" s="54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3"/>
      <c r="R282" s="11"/>
      <c r="S282" s="11"/>
      <c r="T282" s="11"/>
      <c r="U282" s="11"/>
      <c r="V282" s="11"/>
      <c r="W282" s="11"/>
      <c r="X282" s="11"/>
      <c r="Y282" s="29"/>
      <c r="Z282" s="29"/>
    </row>
    <row r="283">
      <c r="A283" s="54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3"/>
      <c r="R283" s="11"/>
      <c r="S283" s="11"/>
      <c r="T283" s="11"/>
      <c r="U283" s="11"/>
      <c r="V283" s="11"/>
      <c r="W283" s="11"/>
      <c r="X283" s="11"/>
      <c r="Y283" s="29"/>
      <c r="Z283" s="29"/>
    </row>
    <row r="284">
      <c r="A284" s="54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3"/>
      <c r="R284" s="11"/>
      <c r="S284" s="11"/>
      <c r="T284" s="11"/>
      <c r="U284" s="11"/>
      <c r="V284" s="11"/>
      <c r="W284" s="11"/>
      <c r="X284" s="11"/>
      <c r="Y284" s="29"/>
      <c r="Z284" s="29"/>
    </row>
    <row r="285">
      <c r="A285" s="54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3"/>
      <c r="R285" s="11"/>
      <c r="S285" s="11"/>
      <c r="T285" s="11"/>
      <c r="U285" s="11"/>
      <c r="V285" s="11"/>
      <c r="W285" s="11"/>
      <c r="X285" s="11"/>
      <c r="Y285" s="29"/>
      <c r="Z285" s="29"/>
    </row>
    <row r="286">
      <c r="A286" s="54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3"/>
      <c r="R286" s="11"/>
      <c r="S286" s="11"/>
      <c r="T286" s="11"/>
      <c r="U286" s="11"/>
      <c r="V286" s="11"/>
      <c r="W286" s="11"/>
      <c r="X286" s="11"/>
      <c r="Y286" s="29"/>
      <c r="Z286" s="29"/>
    </row>
    <row r="287">
      <c r="A287" s="54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3"/>
      <c r="R287" s="11"/>
      <c r="S287" s="11"/>
      <c r="T287" s="11"/>
      <c r="U287" s="11"/>
      <c r="V287" s="11"/>
      <c r="W287" s="11"/>
      <c r="X287" s="11"/>
      <c r="Y287" s="29"/>
      <c r="Z287" s="29"/>
    </row>
    <row r="288">
      <c r="A288" s="54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3"/>
      <c r="R288" s="11"/>
      <c r="S288" s="11"/>
      <c r="T288" s="11"/>
      <c r="U288" s="11"/>
      <c r="V288" s="11"/>
      <c r="W288" s="11"/>
      <c r="X288" s="11"/>
      <c r="Y288" s="29"/>
      <c r="Z288" s="29"/>
    </row>
    <row r="289">
      <c r="A289" s="54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3"/>
      <c r="R289" s="11"/>
      <c r="S289" s="11"/>
      <c r="T289" s="11"/>
      <c r="U289" s="11"/>
      <c r="V289" s="11"/>
      <c r="W289" s="11"/>
      <c r="X289" s="11"/>
      <c r="Y289" s="29"/>
      <c r="Z289" s="29"/>
    </row>
    <row r="290">
      <c r="A290" s="54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3"/>
      <c r="R290" s="11"/>
      <c r="S290" s="11"/>
      <c r="T290" s="11"/>
      <c r="U290" s="11"/>
      <c r="V290" s="11"/>
      <c r="W290" s="11"/>
      <c r="X290" s="11"/>
      <c r="Y290" s="29"/>
      <c r="Z290" s="29"/>
    </row>
    <row r="291">
      <c r="A291" s="54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3"/>
      <c r="R291" s="11"/>
      <c r="S291" s="11"/>
      <c r="T291" s="11"/>
      <c r="U291" s="11"/>
      <c r="V291" s="11"/>
      <c r="W291" s="11"/>
      <c r="X291" s="11"/>
      <c r="Y291" s="29"/>
      <c r="Z291" s="29"/>
    </row>
    <row r="292">
      <c r="A292" s="54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3"/>
      <c r="R292" s="11"/>
      <c r="S292" s="11"/>
      <c r="T292" s="11"/>
      <c r="U292" s="11"/>
      <c r="V292" s="11"/>
      <c r="W292" s="11"/>
      <c r="X292" s="11"/>
      <c r="Y292" s="29"/>
      <c r="Z292" s="29"/>
    </row>
    <row r="293">
      <c r="A293" s="54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3"/>
      <c r="R293" s="11"/>
      <c r="S293" s="11"/>
      <c r="T293" s="11"/>
      <c r="U293" s="11"/>
      <c r="V293" s="11"/>
      <c r="W293" s="11"/>
      <c r="X293" s="11"/>
      <c r="Y293" s="29"/>
      <c r="Z293" s="29"/>
    </row>
    <row r="294">
      <c r="A294" s="54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3"/>
      <c r="R294" s="11"/>
      <c r="S294" s="11"/>
      <c r="T294" s="11"/>
      <c r="U294" s="11"/>
      <c r="V294" s="11"/>
      <c r="W294" s="11"/>
      <c r="X294" s="11"/>
      <c r="Y294" s="29"/>
      <c r="Z294" s="29"/>
    </row>
    <row r="295">
      <c r="A295" s="54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3"/>
      <c r="R295" s="11"/>
      <c r="S295" s="11"/>
      <c r="T295" s="11"/>
      <c r="U295" s="11"/>
      <c r="V295" s="11"/>
      <c r="W295" s="11"/>
      <c r="X295" s="11"/>
      <c r="Y295" s="29"/>
      <c r="Z295" s="29"/>
    </row>
    <row r="296">
      <c r="A296" s="54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3"/>
      <c r="R296" s="11"/>
      <c r="S296" s="11"/>
      <c r="T296" s="11"/>
      <c r="U296" s="11"/>
      <c r="V296" s="11"/>
      <c r="W296" s="11"/>
      <c r="X296" s="11"/>
      <c r="Y296" s="29"/>
      <c r="Z296" s="29"/>
    </row>
    <row r="297">
      <c r="A297" s="54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3"/>
      <c r="R297" s="11"/>
      <c r="S297" s="11"/>
      <c r="T297" s="11"/>
      <c r="U297" s="11"/>
      <c r="V297" s="11"/>
      <c r="W297" s="11"/>
      <c r="X297" s="11"/>
      <c r="Y297" s="29"/>
      <c r="Z297" s="29"/>
    </row>
    <row r="298">
      <c r="A298" s="54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29"/>
      <c r="Z298" s="29"/>
    </row>
    <row r="299">
      <c r="A299" s="54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29"/>
      <c r="Z299" s="29"/>
    </row>
    <row r="300">
      <c r="A300" s="54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29"/>
      <c r="Z300" s="29"/>
    </row>
    <row r="301">
      <c r="A301" s="54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29"/>
      <c r="Z301" s="29"/>
    </row>
    <row r="302">
      <c r="A302" s="54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29"/>
      <c r="Z302" s="29"/>
    </row>
    <row r="303">
      <c r="A303" s="54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29"/>
      <c r="Z303" s="29"/>
    </row>
    <row r="304">
      <c r="A304" s="54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29"/>
      <c r="Z304" s="29"/>
    </row>
    <row r="305">
      <c r="A305" s="54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29"/>
      <c r="Z305" s="29"/>
    </row>
    <row r="306">
      <c r="A306" s="54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29"/>
      <c r="Z306" s="29"/>
    </row>
    <row r="307">
      <c r="A307" s="54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29"/>
      <c r="Z307" s="29"/>
    </row>
    <row r="308">
      <c r="A308" s="54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29"/>
      <c r="Z308" s="29"/>
    </row>
    <row r="309">
      <c r="A309" s="54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29"/>
      <c r="Z309" s="29"/>
    </row>
    <row r="310">
      <c r="A310" s="54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29"/>
      <c r="Z310" s="29"/>
    </row>
    <row r="311">
      <c r="A311" s="54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29"/>
      <c r="Z311" s="29"/>
    </row>
    <row r="312">
      <c r="A312" s="54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29"/>
      <c r="Z312" s="29"/>
    </row>
    <row r="313">
      <c r="A313" s="54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29"/>
      <c r="Z313" s="29"/>
    </row>
    <row r="314">
      <c r="A314" s="54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29"/>
      <c r="Z314" s="29"/>
    </row>
    <row r="315">
      <c r="A315" s="54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29"/>
      <c r="Z315" s="29"/>
    </row>
  </sheetData>
  <hyperlinks>
    <hyperlink r:id="rId2" ref="S6"/>
    <hyperlink r:id="rId3" ref="S7"/>
    <hyperlink r:id="rId4" ref="S8"/>
    <hyperlink r:id="rId5" ref="S9"/>
    <hyperlink r:id="rId6" ref="S10"/>
    <hyperlink r:id="rId7" ref="S11"/>
    <hyperlink r:id="rId8" ref="S12"/>
    <hyperlink r:id="rId9" ref="S15"/>
    <hyperlink r:id="rId10" ref="S16"/>
    <hyperlink r:id="rId11" ref="S17"/>
    <hyperlink r:id="rId12" ref="S18"/>
    <hyperlink r:id="rId13" ref="S19"/>
    <hyperlink r:id="rId14" ref="S21"/>
    <hyperlink r:id="rId15" ref="S22"/>
    <hyperlink r:id="rId16" ref="S23"/>
    <hyperlink r:id="rId17" ref="S24"/>
    <hyperlink r:id="rId18" ref="S25"/>
    <hyperlink r:id="rId19" ref="S26"/>
    <hyperlink r:id="rId20" ref="S27"/>
    <hyperlink r:id="rId21" ref="S28"/>
    <hyperlink r:id="rId22" ref="S29"/>
    <hyperlink r:id="rId23" ref="S32"/>
    <hyperlink r:id="rId24" ref="S33"/>
    <hyperlink r:id="rId25" ref="S34"/>
    <hyperlink r:id="rId26" ref="S35"/>
    <hyperlink r:id="rId27" ref="S36"/>
    <hyperlink r:id="rId28" ref="S37"/>
    <hyperlink r:id="rId29" ref="S38"/>
    <hyperlink r:id="rId30" ref="S41"/>
    <hyperlink r:id="rId31" ref="S42"/>
    <hyperlink r:id="rId32" ref="S43"/>
    <hyperlink r:id="rId33" ref="S44"/>
    <hyperlink r:id="rId34" ref="S45"/>
    <hyperlink r:id="rId35" ref="S46"/>
    <hyperlink r:id="rId36" ref="S47"/>
    <hyperlink r:id="rId37" ref="S49"/>
    <hyperlink r:id="rId38" ref="S50"/>
    <hyperlink r:id="rId39" ref="S51"/>
    <hyperlink r:id="rId40" ref="S52"/>
    <hyperlink r:id="rId41" ref="S53"/>
    <hyperlink r:id="rId42" ref="S54"/>
    <hyperlink r:id="rId43" ref="S55"/>
    <hyperlink r:id="rId44" ref="S56"/>
    <hyperlink r:id="rId45" ref="S57"/>
    <hyperlink r:id="rId46" ref="S58"/>
    <hyperlink r:id="rId47" ref="S59"/>
    <hyperlink r:id="rId48" ref="S60"/>
    <hyperlink r:id="rId49" ref="S61"/>
    <hyperlink r:id="rId50" ref="S62"/>
    <hyperlink r:id="rId51" ref="S65"/>
    <hyperlink r:id="rId52" ref="S66"/>
    <hyperlink r:id="rId53" ref="S67"/>
    <hyperlink r:id="rId54" ref="S68"/>
    <hyperlink r:id="rId55" ref="S70"/>
    <hyperlink r:id="rId56" ref="S73"/>
    <hyperlink r:id="rId57" ref="S74"/>
    <hyperlink r:id="rId58" ref="S75"/>
    <hyperlink r:id="rId59" ref="S76"/>
    <hyperlink r:id="rId60" ref="S77"/>
    <hyperlink r:id="rId61" ref="S78"/>
    <hyperlink r:id="rId62" ref="S79"/>
    <hyperlink r:id="rId63" ref="S82"/>
    <hyperlink r:id="rId64" ref="S83"/>
    <hyperlink r:id="rId65" ref="S84"/>
    <hyperlink r:id="rId66" ref="S85"/>
    <hyperlink r:id="rId67" ref="S86"/>
    <hyperlink r:id="rId68" ref="S87"/>
    <hyperlink r:id="rId69" ref="S88"/>
    <hyperlink r:id="rId70" ref="S91"/>
    <hyperlink r:id="rId71" ref="S92"/>
    <hyperlink r:id="rId72" ref="S93"/>
    <hyperlink r:id="rId73" ref="S94"/>
    <hyperlink r:id="rId74" ref="S95"/>
    <hyperlink r:id="rId75" ref="S98"/>
    <hyperlink r:id="rId76" ref="S99"/>
    <hyperlink r:id="rId77" ref="S100"/>
    <hyperlink r:id="rId78" ref="S101"/>
    <hyperlink r:id="rId79" ref="S102"/>
    <hyperlink r:id="rId80" ref="S103"/>
    <hyperlink r:id="rId81" ref="S104"/>
    <hyperlink r:id="rId82" ref="S105"/>
    <hyperlink r:id="rId83" ref="S108"/>
    <hyperlink r:id="rId84" ref="S109"/>
    <hyperlink r:id="rId85" ref="S110"/>
    <hyperlink r:id="rId86" ref="S111"/>
    <hyperlink r:id="rId87" ref="S112"/>
    <hyperlink r:id="rId88" ref="S113"/>
    <hyperlink r:id="rId89" ref="S114"/>
    <hyperlink r:id="rId90" ref="S117"/>
    <hyperlink r:id="rId91" ref="S118"/>
    <hyperlink r:id="rId92" ref="S119"/>
    <hyperlink r:id="rId93" ref="S120"/>
    <hyperlink r:id="rId94" ref="S121"/>
    <hyperlink r:id="rId95" ref="S122"/>
    <hyperlink r:id="rId96" ref="S125"/>
    <hyperlink r:id="rId97" ref="S126"/>
    <hyperlink r:id="rId98" ref="S127"/>
    <hyperlink r:id="rId99" ref="S128"/>
    <hyperlink r:id="rId100" ref="S129"/>
    <hyperlink r:id="rId101" ref="S130"/>
    <hyperlink r:id="rId102" ref="S133"/>
    <hyperlink r:id="rId103" ref="S134"/>
    <hyperlink r:id="rId104" ref="S135"/>
    <hyperlink r:id="rId105" ref="S136"/>
    <hyperlink r:id="rId106" ref="S137"/>
    <hyperlink r:id="rId107" ref="S138"/>
    <hyperlink r:id="rId108" ref="S139"/>
    <hyperlink r:id="rId109" ref="S140"/>
    <hyperlink r:id="rId110" ref="S143"/>
    <hyperlink r:id="rId111" ref="S144"/>
    <hyperlink r:id="rId112" ref="S145"/>
    <hyperlink r:id="rId113" ref="S146"/>
    <hyperlink r:id="rId114" ref="S147"/>
    <hyperlink r:id="rId115" ref="S148"/>
    <hyperlink r:id="rId116" ref="S149"/>
    <hyperlink r:id="rId117" ref="S152"/>
    <hyperlink r:id="rId118" ref="S153"/>
    <hyperlink r:id="rId119" ref="S154"/>
    <hyperlink r:id="rId120" ref="S155"/>
    <hyperlink r:id="rId121" ref="S156"/>
    <hyperlink r:id="rId122" ref="S159"/>
    <hyperlink r:id="rId123" ref="S160"/>
    <hyperlink r:id="rId124" ref="S161"/>
    <hyperlink r:id="rId125" ref="S162"/>
    <hyperlink r:id="rId126" ref="S163"/>
    <hyperlink r:id="rId127" ref="S164"/>
    <hyperlink r:id="rId128" ref="S166"/>
    <hyperlink r:id="rId129" ref="S167"/>
    <hyperlink r:id="rId130" ref="S168"/>
    <hyperlink r:id="rId131" ref="S169"/>
    <hyperlink r:id="rId132" ref="S170"/>
    <hyperlink r:id="rId133" ref="S171"/>
    <hyperlink r:id="rId134" ref="S172"/>
    <hyperlink r:id="rId135" ref="S173"/>
    <hyperlink r:id="rId136" ref="S174"/>
    <hyperlink r:id="rId137" ref="S175"/>
    <hyperlink r:id="rId138" ref="S176"/>
    <hyperlink r:id="rId139" ref="S177"/>
    <hyperlink r:id="rId140" ref="S178"/>
    <hyperlink r:id="rId141" ref="S180"/>
    <hyperlink r:id="rId142" ref="S181"/>
    <hyperlink r:id="rId143" ref="S182"/>
    <hyperlink r:id="rId144" ref="S183"/>
    <hyperlink r:id="rId145" ref="S184"/>
    <hyperlink r:id="rId146" ref="S185"/>
    <hyperlink r:id="rId147" ref="S186"/>
    <hyperlink r:id="rId148" ref="S187"/>
    <hyperlink r:id="rId149" ref="S188"/>
    <hyperlink r:id="rId150" ref="S189"/>
    <hyperlink r:id="rId151" ref="S190"/>
    <hyperlink r:id="rId152" ref="S192"/>
    <hyperlink r:id="rId153" ref="S193"/>
    <hyperlink r:id="rId154" ref="S194"/>
    <hyperlink r:id="rId155" ref="S195"/>
    <hyperlink r:id="rId156" location="created-by" ref="S198"/>
    <hyperlink r:id="rId157" ref="S199"/>
    <hyperlink r:id="rId158" ref="S200"/>
    <hyperlink r:id="rId159" ref="S201"/>
    <hyperlink r:id="rId160" ref="S202"/>
    <hyperlink r:id="rId161" ref="S203"/>
    <hyperlink r:id="rId162" ref="S204"/>
    <hyperlink r:id="rId163" ref="S205"/>
    <hyperlink r:id="rId164" ref="S206"/>
    <hyperlink r:id="rId165" ref="S207"/>
    <hyperlink r:id="rId166" ref="S208"/>
    <hyperlink r:id="rId167" location="created-by" ref="S210"/>
    <hyperlink r:id="rId168" ref="S211"/>
    <hyperlink r:id="rId169" ref="S212"/>
    <hyperlink r:id="rId170" ref="S213"/>
    <hyperlink r:id="rId171" ref="S214"/>
    <hyperlink r:id="rId172" ref="S215"/>
    <hyperlink r:id="rId173" ref="S216"/>
  </hyperlinks>
  <drawing r:id="rId174"/>
  <legacyDrawing r:id="rId17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0"/>
    <col customWidth="1" min="2" max="2" width="36.86"/>
    <col customWidth="1" min="3" max="3" width="47.71"/>
    <col customWidth="1" min="4" max="4" width="14.29"/>
    <col customWidth="1" min="5" max="5" width="7.71"/>
    <col customWidth="1" min="6" max="6" width="5.14"/>
    <col customWidth="1" min="7" max="7" width="6.0"/>
    <col customWidth="1" min="8" max="8" width="5.29"/>
    <col customWidth="1" min="9" max="9" width="11.29"/>
    <col customWidth="1" min="10" max="10" width="5.71"/>
    <col customWidth="1" min="11" max="11" width="7.14"/>
    <col customWidth="1" min="12" max="13" width="6.14"/>
    <col customWidth="1" min="14" max="14" width="11.0"/>
    <col customWidth="1" min="15" max="15" width="7.0"/>
    <col customWidth="1" min="16" max="16" width="6.14"/>
    <col customWidth="1" min="17" max="17" width="8.14"/>
    <col customWidth="1" min="18" max="18" width="7.43"/>
    <col customWidth="1" min="19" max="19" width="16.0"/>
    <col customWidth="1" min="20" max="20" width="28.0"/>
    <col customWidth="1" min="21" max="21" width="56.0"/>
    <col customWidth="1" min="22" max="22" width="41.71"/>
    <col customWidth="1" min="23" max="23" width="25.14"/>
  </cols>
  <sheetData>
    <row r="1">
      <c r="A1" s="1" t="s">
        <v>0</v>
      </c>
      <c r="B1" s="2" t="s">
        <v>1</v>
      </c>
      <c r="C1" s="2" t="s">
        <v>2</v>
      </c>
      <c r="D1" s="3" t="s">
        <v>594</v>
      </c>
      <c r="E1" s="2" t="s">
        <v>4</v>
      </c>
      <c r="F1" s="3" t="s">
        <v>1072</v>
      </c>
      <c r="G1" s="3" t="s">
        <v>486</v>
      </c>
      <c r="H1" s="3" t="s">
        <v>5</v>
      </c>
      <c r="I1" s="3" t="s">
        <v>487</v>
      </c>
      <c r="J1" s="3" t="s">
        <v>7</v>
      </c>
      <c r="K1" s="3" t="s">
        <v>8</v>
      </c>
      <c r="L1" s="2" t="s">
        <v>9</v>
      </c>
      <c r="M1" s="3" t="s">
        <v>10</v>
      </c>
      <c r="N1" s="3" t="s">
        <v>489</v>
      </c>
      <c r="O1" s="4" t="s">
        <v>12</v>
      </c>
      <c r="P1" s="5" t="s">
        <v>13</v>
      </c>
      <c r="Q1" s="6" t="s">
        <v>14</v>
      </c>
      <c r="R1" s="7" t="s">
        <v>15</v>
      </c>
      <c r="S1" s="3" t="s">
        <v>16</v>
      </c>
      <c r="T1" s="3" t="s">
        <v>17</v>
      </c>
      <c r="U1" s="3" t="s">
        <v>18</v>
      </c>
      <c r="V1" s="8"/>
      <c r="W1" s="8"/>
      <c r="X1" s="3"/>
      <c r="Y1" s="3"/>
      <c r="Z1" s="9"/>
    </row>
    <row r="2">
      <c r="A2" s="99"/>
      <c r="B2" s="12"/>
      <c r="C2" s="12"/>
      <c r="D2" s="81" t="s">
        <v>1126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2" t="s">
        <v>492</v>
      </c>
      <c r="P2" s="12" t="s">
        <v>1127</v>
      </c>
      <c r="Q2" s="12" t="s">
        <v>1128</v>
      </c>
      <c r="R2" s="12" t="s">
        <v>1129</v>
      </c>
      <c r="S2" s="13"/>
      <c r="T2" s="13"/>
      <c r="U2" s="11"/>
      <c r="V2" s="11"/>
      <c r="W2" s="11"/>
      <c r="X2" s="11"/>
      <c r="Y2" s="11"/>
      <c r="Z2" s="11"/>
    </row>
    <row r="3">
      <c r="A3" s="2"/>
      <c r="B3" s="11"/>
      <c r="C3" s="12"/>
      <c r="D3" s="12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3"/>
      <c r="T3" s="13"/>
      <c r="U3" s="11"/>
      <c r="V3" s="11"/>
      <c r="W3" s="11"/>
      <c r="X3" s="11"/>
      <c r="Y3" s="11"/>
      <c r="Z3" s="11"/>
    </row>
    <row r="4">
      <c r="A4" s="14" t="s">
        <v>26</v>
      </c>
      <c r="B4" s="15"/>
      <c r="C4" s="12"/>
      <c r="D4" s="12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3"/>
      <c r="T4" s="13"/>
      <c r="U4" s="11"/>
      <c r="V4" s="11"/>
      <c r="W4" s="11"/>
      <c r="X4" s="11"/>
      <c r="Y4" s="11"/>
      <c r="Z4" s="11"/>
    </row>
    <row r="5">
      <c r="A5" s="11"/>
      <c r="B5" s="12" t="s">
        <v>1079</v>
      </c>
      <c r="C5" s="16"/>
      <c r="D5" s="20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8"/>
      <c r="T5" s="18"/>
      <c r="U5" s="12"/>
      <c r="V5" s="11"/>
      <c r="W5" s="11"/>
      <c r="X5" s="11"/>
      <c r="Y5" s="11"/>
      <c r="Z5" s="11"/>
    </row>
    <row r="6">
      <c r="A6" s="11"/>
      <c r="B6" s="12" t="s">
        <v>1080</v>
      </c>
      <c r="C6" s="16" t="s">
        <v>38</v>
      </c>
      <c r="D6" s="17">
        <f t="shared" ref="D6:D10" si="1">ROUND((E6*0.05)+(F6*0.05)+(G6*1)+(H6*0.8)+(I6*0.43)+(J6*0.8)+(K6*0.5)+(L6*1)+(M6*2.4)+(N6*0.05)+(O6*20.88)+(P6*8)+(Q6*8)+(R6*8), 2)</f>
        <v>114.96</v>
      </c>
      <c r="E6" s="12">
        <v>28.0</v>
      </c>
      <c r="F6" s="12"/>
      <c r="G6" s="12"/>
      <c r="H6" s="12"/>
      <c r="I6" s="12">
        <v>96.0</v>
      </c>
      <c r="J6" s="12">
        <v>38.0</v>
      </c>
      <c r="K6" s="12"/>
      <c r="L6" s="12">
        <v>13.0</v>
      </c>
      <c r="M6" s="12"/>
      <c r="N6" s="12"/>
      <c r="O6" s="12">
        <v>1.0</v>
      </c>
      <c r="P6" s="12"/>
      <c r="Q6" s="12"/>
      <c r="R6" s="12">
        <v>1.0</v>
      </c>
      <c r="S6" s="18" t="s">
        <v>498</v>
      </c>
      <c r="T6" s="18" t="s">
        <v>553</v>
      </c>
      <c r="U6" s="19" t="s">
        <v>1082</v>
      </c>
      <c r="V6" s="11"/>
      <c r="W6" s="11"/>
      <c r="X6" s="11"/>
      <c r="Y6" s="11"/>
      <c r="Z6" s="11"/>
    </row>
    <row r="7">
      <c r="A7" s="20" t="s">
        <v>43</v>
      </c>
      <c r="B7" s="12" t="s">
        <v>1134</v>
      </c>
      <c r="C7" s="12" t="s">
        <v>45</v>
      </c>
      <c r="D7" s="17">
        <f t="shared" si="1"/>
        <v>111.21</v>
      </c>
      <c r="E7" s="12">
        <v>49.0</v>
      </c>
      <c r="F7" s="12"/>
      <c r="G7" s="12">
        <v>34.0</v>
      </c>
      <c r="H7" s="12">
        <v>18.0</v>
      </c>
      <c r="I7" s="12">
        <v>36.0</v>
      </c>
      <c r="J7" s="12">
        <v>20.0</v>
      </c>
      <c r="K7" s="12"/>
      <c r="L7" s="12"/>
      <c r="M7" s="12"/>
      <c r="N7" s="12"/>
      <c r="O7" s="12">
        <v>1.0</v>
      </c>
      <c r="P7" s="12">
        <v>1.0</v>
      </c>
      <c r="Q7" s="12"/>
      <c r="R7" s="12"/>
      <c r="S7" s="18" t="s">
        <v>49</v>
      </c>
      <c r="T7" s="18" t="s">
        <v>826</v>
      </c>
      <c r="U7" s="19" t="s">
        <v>1137</v>
      </c>
      <c r="V7" s="11"/>
      <c r="W7" s="11"/>
      <c r="X7" s="11"/>
      <c r="Y7" s="11"/>
      <c r="Z7" s="11"/>
    </row>
    <row r="8">
      <c r="A8" s="11"/>
      <c r="B8" s="12" t="s">
        <v>1088</v>
      </c>
      <c r="C8" s="16" t="s">
        <v>896</v>
      </c>
      <c r="D8" s="17">
        <f t="shared" si="1"/>
        <v>99.97</v>
      </c>
      <c r="E8" s="12">
        <v>21.0</v>
      </c>
      <c r="F8" s="12"/>
      <c r="G8" s="12"/>
      <c r="H8" s="12">
        <v>21.0</v>
      </c>
      <c r="I8" s="12">
        <v>44.0</v>
      </c>
      <c r="J8" s="12">
        <v>22.0</v>
      </c>
      <c r="K8" s="12"/>
      <c r="L8" s="12"/>
      <c r="M8" s="12">
        <v>9.0</v>
      </c>
      <c r="N8" s="12"/>
      <c r="O8" s="12"/>
      <c r="P8" s="12">
        <v>1.0</v>
      </c>
      <c r="Q8" s="12">
        <v>1.0</v>
      </c>
      <c r="R8" s="12">
        <v>1.0</v>
      </c>
      <c r="S8" s="18" t="s">
        <v>31</v>
      </c>
      <c r="T8" s="18"/>
      <c r="U8" s="19" t="s">
        <v>1090</v>
      </c>
      <c r="V8" s="11"/>
      <c r="W8" s="11"/>
      <c r="X8" s="11"/>
      <c r="Y8" s="11"/>
      <c r="Z8" s="11"/>
    </row>
    <row r="9">
      <c r="A9" s="21" t="s">
        <v>46</v>
      </c>
      <c r="B9" s="12" t="s">
        <v>1097</v>
      </c>
      <c r="C9" s="16" t="s">
        <v>48</v>
      </c>
      <c r="D9" s="17">
        <f t="shared" si="1"/>
        <v>94.03</v>
      </c>
      <c r="E9" s="12">
        <v>21.0</v>
      </c>
      <c r="F9" s="12"/>
      <c r="G9" s="12">
        <v>25.0</v>
      </c>
      <c r="H9" s="12">
        <v>22.0</v>
      </c>
      <c r="I9" s="12">
        <v>50.0</v>
      </c>
      <c r="J9" s="12"/>
      <c r="K9" s="12"/>
      <c r="L9" s="12"/>
      <c r="M9" s="12"/>
      <c r="N9" s="12"/>
      <c r="O9" s="12">
        <v>1.0</v>
      </c>
      <c r="P9" s="12">
        <v>1.0</v>
      </c>
      <c r="Q9" s="12"/>
      <c r="R9" s="12"/>
      <c r="S9" s="18" t="s">
        <v>736</v>
      </c>
      <c r="T9" s="18"/>
      <c r="U9" s="19" t="s">
        <v>1098</v>
      </c>
      <c r="V9" s="11"/>
      <c r="W9" s="11"/>
      <c r="X9" s="11"/>
      <c r="Y9" s="11"/>
      <c r="Z9" s="11"/>
    </row>
    <row r="10">
      <c r="A10" s="20"/>
      <c r="B10" s="12" t="s">
        <v>1139</v>
      </c>
      <c r="C10" s="12" t="s">
        <v>1140</v>
      </c>
      <c r="D10" s="17">
        <f t="shared" si="1"/>
        <v>92.58</v>
      </c>
      <c r="E10" s="12">
        <v>16.0</v>
      </c>
      <c r="F10" s="12"/>
      <c r="G10" s="12"/>
      <c r="H10" s="12">
        <v>25.0</v>
      </c>
      <c r="I10" s="12">
        <v>66.0</v>
      </c>
      <c r="J10" s="12">
        <v>20.0</v>
      </c>
      <c r="K10" s="12"/>
      <c r="L10" s="12">
        <v>13.0</v>
      </c>
      <c r="M10" s="12">
        <v>6.0</v>
      </c>
      <c r="N10" s="12"/>
      <c r="O10" s="12"/>
      <c r="P10" s="12"/>
      <c r="Q10" s="12"/>
      <c r="R10" s="12"/>
      <c r="S10" s="18"/>
      <c r="T10" s="18"/>
      <c r="U10" s="19" t="s">
        <v>1141</v>
      </c>
      <c r="V10" s="11"/>
      <c r="W10" s="11"/>
      <c r="X10" s="11"/>
      <c r="Y10" s="11"/>
      <c r="Z10" s="11"/>
    </row>
    <row r="11">
      <c r="A11" s="21" t="s">
        <v>46</v>
      </c>
      <c r="B11" s="12" t="s">
        <v>1099</v>
      </c>
      <c r="C11" s="16" t="s">
        <v>64</v>
      </c>
      <c r="D11" s="17" t="s">
        <v>1142</v>
      </c>
      <c r="E11" s="12">
        <v>21.0</v>
      </c>
      <c r="F11" s="12"/>
      <c r="G11" s="12"/>
      <c r="H11" s="12">
        <v>25.0</v>
      </c>
      <c r="I11" s="12">
        <v>66.0</v>
      </c>
      <c r="J11" s="12">
        <v>14.0</v>
      </c>
      <c r="K11" s="12"/>
      <c r="L11" s="12"/>
      <c r="M11" s="12"/>
      <c r="N11" s="12"/>
      <c r="O11" s="12">
        <v>1.0</v>
      </c>
      <c r="P11" s="12"/>
      <c r="Q11" s="12">
        <v>1.0</v>
      </c>
      <c r="R11" s="12"/>
      <c r="S11" s="18" t="s">
        <v>1101</v>
      </c>
      <c r="T11" s="18" t="s">
        <v>67</v>
      </c>
      <c r="U11" s="19" t="s">
        <v>1102</v>
      </c>
      <c r="V11" s="11"/>
      <c r="W11" s="11"/>
      <c r="X11" s="11"/>
      <c r="Y11" s="11"/>
      <c r="Z11" s="11"/>
    </row>
    <row r="12">
      <c r="A12" s="21"/>
      <c r="B12" s="12" t="s">
        <v>1094</v>
      </c>
      <c r="C12" s="12" t="s">
        <v>1095</v>
      </c>
      <c r="D12" s="17">
        <f t="shared" ref="D12:D13" si="2">ROUND((E12*0.05)+(F12*0.05)+(G12*1)+(H12*0.8)+(I12*0.43)+(J12*0.8)+(K12*0.5)+(L12*1)+(M12*2.4)+(N12*0.05)+(O12*20.88)+(P12*8)+(Q12*8)+(R12*8), 2)</f>
        <v>79.02</v>
      </c>
      <c r="E12" s="12">
        <v>22.0</v>
      </c>
      <c r="F12" s="12"/>
      <c r="G12" s="12">
        <v>23.0</v>
      </c>
      <c r="H12" s="12">
        <v>15.0</v>
      </c>
      <c r="I12" s="12">
        <v>44.0</v>
      </c>
      <c r="J12" s="12"/>
      <c r="K12" s="12"/>
      <c r="L12" s="12"/>
      <c r="M12" s="12"/>
      <c r="N12" s="12"/>
      <c r="O12" s="12"/>
      <c r="P12" s="12">
        <v>2.0</v>
      </c>
      <c r="Q12" s="12">
        <v>1.0</v>
      </c>
      <c r="R12" s="12"/>
      <c r="S12" s="18" t="s">
        <v>736</v>
      </c>
      <c r="T12" s="18"/>
      <c r="U12" s="19" t="s">
        <v>1096</v>
      </c>
      <c r="V12" s="11"/>
      <c r="W12" s="11"/>
      <c r="X12" s="11"/>
      <c r="Y12" s="11"/>
      <c r="Z12" s="11"/>
    </row>
    <row r="13">
      <c r="A13" s="20"/>
      <c r="B13" s="12" t="s">
        <v>1143</v>
      </c>
      <c r="C13" s="12" t="s">
        <v>1144</v>
      </c>
      <c r="D13" s="17">
        <f t="shared" si="2"/>
        <v>69.75</v>
      </c>
      <c r="E13" s="12">
        <v>21.0</v>
      </c>
      <c r="F13" s="12"/>
      <c r="G13" s="12">
        <v>23.0</v>
      </c>
      <c r="H13" s="12">
        <v>21.0</v>
      </c>
      <c r="I13" s="12">
        <v>30.0</v>
      </c>
      <c r="J13" s="12"/>
      <c r="K13" s="12"/>
      <c r="L13" s="12">
        <v>16.0</v>
      </c>
      <c r="M13" s="12"/>
      <c r="N13" s="12"/>
      <c r="O13" s="12"/>
      <c r="P13" s="12"/>
      <c r="Q13" s="12"/>
      <c r="R13" s="12"/>
      <c r="S13" s="18"/>
      <c r="T13" s="18"/>
      <c r="U13" s="19" t="s">
        <v>1145</v>
      </c>
      <c r="V13" s="11"/>
      <c r="W13" s="11"/>
      <c r="X13" s="11"/>
      <c r="Y13" s="11"/>
      <c r="Z13" s="11"/>
    </row>
    <row r="14">
      <c r="A14" s="20"/>
      <c r="B14" s="12"/>
      <c r="C14" s="12"/>
      <c r="D14" s="20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8"/>
      <c r="T14" s="18"/>
      <c r="U14" s="38"/>
      <c r="V14" s="11"/>
      <c r="W14" s="11"/>
      <c r="X14" s="11"/>
      <c r="Y14" s="11"/>
      <c r="Z14" s="11"/>
    </row>
    <row r="15">
      <c r="A15" s="20"/>
      <c r="B15" s="12" t="s">
        <v>1109</v>
      </c>
      <c r="C15" s="12"/>
      <c r="D15" s="2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8"/>
      <c r="T15" s="18"/>
      <c r="U15" s="38"/>
      <c r="V15" s="11"/>
      <c r="W15" s="11"/>
      <c r="X15" s="11"/>
      <c r="Y15" s="11"/>
      <c r="Z15" s="11"/>
    </row>
    <row r="16">
      <c r="A16" s="11"/>
      <c r="B16" s="12" t="s">
        <v>501</v>
      </c>
      <c r="C16" s="16" t="s">
        <v>502</v>
      </c>
      <c r="D16" s="20">
        <f>ROUND((E16*0.05)+(F16*0.05)+(G16*1)+(H16*0.8)+(I16*0.43)+(J16*0.8)+(K16*0.5)+(L16*1)+(M16*2.4)+(N16*0.05)+(O16*20.88)+(P16*8)+(Q16*8)+(R16*8), 2)</f>
        <v>97.31</v>
      </c>
      <c r="E16" s="12">
        <v>21.0</v>
      </c>
      <c r="F16" s="12"/>
      <c r="G16" s="12">
        <v>25.0</v>
      </c>
      <c r="H16" s="12"/>
      <c r="I16" s="12">
        <v>66.0</v>
      </c>
      <c r="J16" s="12"/>
      <c r="K16" s="12"/>
      <c r="L16" s="12">
        <v>14.0</v>
      </c>
      <c r="M16" s="12"/>
      <c r="N16" s="12"/>
      <c r="O16" s="12">
        <v>1.0</v>
      </c>
      <c r="P16" s="12"/>
      <c r="Q16" s="12">
        <v>1.0</v>
      </c>
      <c r="R16" s="12"/>
      <c r="S16" s="18" t="s">
        <v>49</v>
      </c>
      <c r="T16" s="18"/>
      <c r="U16" s="19" t="s">
        <v>503</v>
      </c>
      <c r="V16" s="11"/>
      <c r="W16" s="11"/>
      <c r="X16" s="11"/>
      <c r="Y16" s="11"/>
      <c r="Z16" s="11"/>
    </row>
    <row r="17">
      <c r="A17" s="21" t="s">
        <v>46</v>
      </c>
      <c r="B17" s="12" t="s">
        <v>504</v>
      </c>
      <c r="C17" s="12" t="s">
        <v>335</v>
      </c>
      <c r="D17" s="17" t="s">
        <v>1147</v>
      </c>
      <c r="E17" s="12">
        <v>30.0</v>
      </c>
      <c r="F17" s="12"/>
      <c r="G17" s="12"/>
      <c r="H17" s="12"/>
      <c r="I17" s="12">
        <v>56.0</v>
      </c>
      <c r="J17" s="12">
        <v>22.0</v>
      </c>
      <c r="K17" s="12"/>
      <c r="L17" s="12">
        <v>18.0</v>
      </c>
      <c r="M17" s="12"/>
      <c r="N17" s="12"/>
      <c r="O17" s="12">
        <v>1.0</v>
      </c>
      <c r="P17" s="12"/>
      <c r="Q17" s="12"/>
      <c r="R17" s="12">
        <v>1.0</v>
      </c>
      <c r="S17" s="18" t="s">
        <v>506</v>
      </c>
      <c r="T17" s="18" t="s">
        <v>67</v>
      </c>
      <c r="U17" s="19" t="s">
        <v>507</v>
      </c>
      <c r="V17" s="11"/>
      <c r="W17" s="11"/>
      <c r="X17" s="11"/>
      <c r="Y17" s="11"/>
      <c r="Z17" s="11"/>
    </row>
    <row r="18">
      <c r="A18" s="20"/>
      <c r="B18" s="12" t="s">
        <v>511</v>
      </c>
      <c r="C18" s="12" t="s">
        <v>512</v>
      </c>
      <c r="D18" s="20">
        <f t="shared" ref="D18:D20" si="3">ROUND((E18*0.05)+(F18*0.05)+(G18*1)+(H18*0.8)+(I18*0.43)+(J18*0.8)+(K18*0.5)+(L18*1)+(M18*2.4)+(N18*0.05)+(O18*20.88)+(P18*8)+(Q18*8)+(R18*8), 2)</f>
        <v>88.92</v>
      </c>
      <c r="E18" s="12">
        <v>42.0</v>
      </c>
      <c r="F18" s="12"/>
      <c r="G18" s="12">
        <v>37.0</v>
      </c>
      <c r="H18" s="12"/>
      <c r="I18" s="12">
        <v>74.0</v>
      </c>
      <c r="J18" s="12"/>
      <c r="K18" s="12"/>
      <c r="L18" s="12">
        <v>18.0</v>
      </c>
      <c r="M18" s="12"/>
      <c r="N18" s="12"/>
      <c r="O18" s="12"/>
      <c r="P18" s="12"/>
      <c r="Q18" s="12"/>
      <c r="R18" s="12"/>
      <c r="S18" s="18"/>
      <c r="T18" s="18"/>
      <c r="U18" s="19" t="s">
        <v>513</v>
      </c>
      <c r="V18" s="11"/>
      <c r="W18" s="11"/>
      <c r="X18" s="11"/>
      <c r="Y18" s="11"/>
      <c r="Z18" s="11"/>
    </row>
    <row r="19">
      <c r="A19" s="21"/>
      <c r="B19" s="12" t="s">
        <v>514</v>
      </c>
      <c r="C19" s="12" t="s">
        <v>57</v>
      </c>
      <c r="D19" s="20">
        <f t="shared" si="3"/>
        <v>87.7</v>
      </c>
      <c r="E19" s="12">
        <v>18.0</v>
      </c>
      <c r="F19" s="12"/>
      <c r="G19" s="12">
        <v>24.0</v>
      </c>
      <c r="H19" s="12"/>
      <c r="I19" s="12">
        <v>60.0</v>
      </c>
      <c r="J19" s="12"/>
      <c r="K19" s="12"/>
      <c r="L19" s="12">
        <v>13.0</v>
      </c>
      <c r="M19" s="12"/>
      <c r="N19" s="12"/>
      <c r="O19" s="12"/>
      <c r="P19" s="12">
        <v>1.0</v>
      </c>
      <c r="Q19" s="12">
        <v>1.0</v>
      </c>
      <c r="R19" s="12">
        <v>1.0</v>
      </c>
      <c r="S19" s="18" t="s">
        <v>506</v>
      </c>
      <c r="T19" s="18"/>
      <c r="U19" s="19" t="s">
        <v>515</v>
      </c>
      <c r="V19" s="11"/>
      <c r="W19" s="11"/>
      <c r="X19" s="11"/>
      <c r="Y19" s="11"/>
      <c r="Z19" s="11"/>
    </row>
    <row r="20">
      <c r="A20" s="20"/>
      <c r="B20" s="12" t="s">
        <v>519</v>
      </c>
      <c r="C20" s="12" t="s">
        <v>96</v>
      </c>
      <c r="D20" s="20">
        <f t="shared" si="3"/>
        <v>77.4</v>
      </c>
      <c r="E20" s="12"/>
      <c r="F20" s="12"/>
      <c r="G20" s="12"/>
      <c r="H20" s="12"/>
      <c r="I20" s="12">
        <v>80.0</v>
      </c>
      <c r="J20" s="12">
        <v>30.0</v>
      </c>
      <c r="K20" s="12"/>
      <c r="L20" s="12">
        <v>19.0</v>
      </c>
      <c r="M20" s="12"/>
      <c r="N20" s="12"/>
      <c r="O20" s="12"/>
      <c r="P20" s="12"/>
      <c r="Q20" s="12"/>
      <c r="R20" s="12"/>
      <c r="S20" s="18"/>
      <c r="T20" s="18"/>
      <c r="U20" s="19" t="s">
        <v>520</v>
      </c>
      <c r="V20" s="11"/>
      <c r="W20" s="11"/>
      <c r="X20" s="11"/>
      <c r="Y20" s="11"/>
      <c r="Z20" s="11"/>
    </row>
    <row r="21">
      <c r="A21" s="2" t="s">
        <v>84</v>
      </c>
      <c r="B21" s="11"/>
      <c r="C21" s="11"/>
      <c r="D21" s="20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3"/>
      <c r="T21" s="13"/>
      <c r="U21" s="22"/>
      <c r="V21" s="11"/>
      <c r="W21" s="11"/>
      <c r="X21" s="11"/>
      <c r="Y21" s="11"/>
      <c r="Z21" s="11"/>
    </row>
    <row r="22">
      <c r="A22" s="11"/>
      <c r="B22" s="24" t="s">
        <v>529</v>
      </c>
      <c r="C22" s="24" t="s">
        <v>98</v>
      </c>
      <c r="D22" s="20">
        <f t="shared" ref="D22:D30" si="4">ROUND((E22*0.05)+(F22*0.05)+(G22*1)+(H22*0.8)+(I22*0.43)+(J22*0.8)+(K22*0.5)+(L22*1)+(M22*2.4)+(N22*0.05)+(O22*20.88)+(P22*8)+(Q22*8)+(R22*8), 2)</f>
        <v>56.96</v>
      </c>
      <c r="E22" s="24">
        <v>18.0</v>
      </c>
      <c r="F22" s="24"/>
      <c r="G22" s="24">
        <v>20.0</v>
      </c>
      <c r="H22" s="24"/>
      <c r="I22" s="24">
        <v>42.0</v>
      </c>
      <c r="J22" s="24"/>
      <c r="K22" s="24"/>
      <c r="L22" s="24">
        <v>18.0</v>
      </c>
      <c r="M22" s="24"/>
      <c r="N22" s="24"/>
      <c r="O22" s="24"/>
      <c r="P22" s="24"/>
      <c r="Q22" s="24"/>
      <c r="R22" s="24"/>
      <c r="S22" s="25"/>
      <c r="T22" s="23"/>
      <c r="U22" s="26" t="s">
        <v>530</v>
      </c>
      <c r="V22" s="27"/>
      <c r="W22" s="11"/>
      <c r="X22" s="11"/>
      <c r="Y22" s="11"/>
      <c r="Z22" s="11"/>
      <c r="AA22" s="11"/>
    </row>
    <row r="23">
      <c r="A23" s="11"/>
      <c r="B23" s="12" t="s">
        <v>531</v>
      </c>
      <c r="C23" s="12" t="s">
        <v>72</v>
      </c>
      <c r="D23" s="20">
        <f t="shared" si="4"/>
        <v>48.38</v>
      </c>
      <c r="E23" s="12">
        <v>18.0</v>
      </c>
      <c r="F23" s="12"/>
      <c r="G23" s="12">
        <v>19.0</v>
      </c>
      <c r="H23" s="12"/>
      <c r="I23" s="12">
        <v>36.0</v>
      </c>
      <c r="J23" s="12"/>
      <c r="K23" s="12"/>
      <c r="L23" s="12">
        <v>13.0</v>
      </c>
      <c r="M23" s="12"/>
      <c r="N23" s="12"/>
      <c r="O23" s="12"/>
      <c r="P23" s="12"/>
      <c r="Q23" s="12"/>
      <c r="R23" s="12"/>
      <c r="S23" s="18"/>
      <c r="T23" s="23"/>
      <c r="U23" s="19" t="s">
        <v>532</v>
      </c>
      <c r="V23" s="11"/>
      <c r="W23" s="11"/>
      <c r="X23" s="11"/>
      <c r="Y23" s="11"/>
      <c r="Z23" s="11"/>
      <c r="AA23" s="11"/>
    </row>
    <row r="24">
      <c r="A24" s="11"/>
      <c r="B24" s="12" t="s">
        <v>533</v>
      </c>
      <c r="C24" s="12" t="s">
        <v>534</v>
      </c>
      <c r="D24" s="20">
        <f t="shared" si="4"/>
        <v>44.6</v>
      </c>
      <c r="E24" s="12"/>
      <c r="F24" s="12"/>
      <c r="G24" s="12">
        <v>23.0</v>
      </c>
      <c r="H24" s="12"/>
      <c r="I24" s="12">
        <v>20.0</v>
      </c>
      <c r="J24" s="12"/>
      <c r="K24" s="12"/>
      <c r="L24" s="12">
        <v>13.0</v>
      </c>
      <c r="M24" s="12"/>
      <c r="N24" s="12"/>
      <c r="O24" s="12"/>
      <c r="P24" s="12"/>
      <c r="Q24" s="12"/>
      <c r="R24" s="12"/>
      <c r="S24" s="18"/>
      <c r="T24" s="28"/>
      <c r="U24" s="19" t="s">
        <v>535</v>
      </c>
      <c r="V24" s="11"/>
      <c r="W24" s="11"/>
      <c r="X24" s="11"/>
      <c r="Y24" s="11"/>
      <c r="Z24" s="11"/>
      <c r="AA24" s="11"/>
    </row>
    <row r="25">
      <c r="A25" s="11"/>
      <c r="B25" s="24" t="s">
        <v>539</v>
      </c>
      <c r="C25" s="24" t="s">
        <v>436</v>
      </c>
      <c r="D25" s="20">
        <f t="shared" si="4"/>
        <v>43.64</v>
      </c>
      <c r="E25" s="24">
        <v>18.0</v>
      </c>
      <c r="F25" s="24"/>
      <c r="G25" s="24"/>
      <c r="H25" s="24"/>
      <c r="I25" s="24">
        <v>38.0</v>
      </c>
      <c r="J25" s="24">
        <v>18.0</v>
      </c>
      <c r="K25" s="24"/>
      <c r="L25" s="24">
        <v>12.0</v>
      </c>
      <c r="M25" s="24"/>
      <c r="N25" s="24"/>
      <c r="O25" s="24"/>
      <c r="P25" s="24"/>
      <c r="Q25" s="24"/>
      <c r="R25" s="24"/>
      <c r="S25" s="25"/>
      <c r="T25" s="23"/>
      <c r="U25" s="26" t="s">
        <v>540</v>
      </c>
      <c r="V25" s="27"/>
      <c r="W25" s="11"/>
      <c r="X25" s="11"/>
      <c r="Y25" s="11"/>
      <c r="Z25" s="11"/>
      <c r="AA25" s="11"/>
    </row>
    <row r="26">
      <c r="A26" s="11"/>
      <c r="B26" s="12" t="s">
        <v>536</v>
      </c>
      <c r="C26" s="12" t="s">
        <v>537</v>
      </c>
      <c r="D26" s="20">
        <f t="shared" si="4"/>
        <v>43.5</v>
      </c>
      <c r="E26" s="12"/>
      <c r="F26" s="12"/>
      <c r="G26" s="12"/>
      <c r="H26" s="12"/>
      <c r="I26" s="12">
        <v>50.0</v>
      </c>
      <c r="J26" s="12">
        <v>15.0</v>
      </c>
      <c r="K26" s="12"/>
      <c r="L26" s="12">
        <v>10.0</v>
      </c>
      <c r="M26" s="12"/>
      <c r="N26" s="12"/>
      <c r="O26" s="12"/>
      <c r="P26" s="12"/>
      <c r="Q26" s="12"/>
      <c r="R26" s="12"/>
      <c r="S26" s="18"/>
      <c r="T26" s="23"/>
      <c r="U26" s="19" t="s">
        <v>538</v>
      </c>
      <c r="V26" s="12"/>
      <c r="W26" s="11"/>
      <c r="X26" s="11"/>
      <c r="Y26" s="11"/>
      <c r="Z26" s="11"/>
      <c r="AA26" s="11"/>
    </row>
    <row r="27">
      <c r="A27" s="11"/>
      <c r="B27" s="12" t="s">
        <v>541</v>
      </c>
      <c r="C27" s="12" t="s">
        <v>542</v>
      </c>
      <c r="D27" s="20">
        <f t="shared" si="4"/>
        <v>39.95</v>
      </c>
      <c r="E27" s="12">
        <v>21.0</v>
      </c>
      <c r="F27" s="12"/>
      <c r="G27" s="12"/>
      <c r="H27" s="12"/>
      <c r="I27" s="12">
        <v>30.0</v>
      </c>
      <c r="J27" s="12">
        <v>15.0</v>
      </c>
      <c r="K27" s="12"/>
      <c r="L27" s="12">
        <v>14.0</v>
      </c>
      <c r="M27" s="12"/>
      <c r="N27" s="12"/>
      <c r="O27" s="12"/>
      <c r="P27" s="12"/>
      <c r="Q27" s="12"/>
      <c r="R27" s="12"/>
      <c r="S27" s="18"/>
      <c r="T27" s="28"/>
      <c r="U27" s="19" t="s">
        <v>543</v>
      </c>
      <c r="V27" s="11"/>
      <c r="W27" s="11"/>
      <c r="X27" s="11"/>
      <c r="Y27" s="11"/>
      <c r="Z27" s="11"/>
      <c r="AA27" s="11"/>
    </row>
    <row r="28">
      <c r="A28" s="11"/>
      <c r="B28" s="12" t="s">
        <v>546</v>
      </c>
      <c r="C28" s="12" t="s">
        <v>321</v>
      </c>
      <c r="D28" s="20">
        <f t="shared" si="4"/>
        <v>39.57</v>
      </c>
      <c r="E28" s="12">
        <v>19.0</v>
      </c>
      <c r="F28" s="12"/>
      <c r="G28" s="12"/>
      <c r="H28" s="12"/>
      <c r="I28" s="12">
        <v>34.0</v>
      </c>
      <c r="J28" s="12">
        <v>30.0</v>
      </c>
      <c r="K28" s="12"/>
      <c r="L28" s="12"/>
      <c r="M28" s="12"/>
      <c r="N28" s="12"/>
      <c r="O28" s="12"/>
      <c r="P28" s="12"/>
      <c r="Q28" s="12"/>
      <c r="R28" s="12"/>
      <c r="S28" s="18"/>
      <c r="T28" s="23"/>
      <c r="U28" s="19" t="s">
        <v>549</v>
      </c>
      <c r="V28" s="12"/>
      <c r="W28" s="11"/>
      <c r="X28" s="11"/>
      <c r="Y28" s="11"/>
      <c r="Z28" s="11"/>
      <c r="AA28" s="11"/>
    </row>
    <row r="29">
      <c r="A29" s="11"/>
      <c r="B29" s="12" t="s">
        <v>550</v>
      </c>
      <c r="C29" s="12" t="s">
        <v>104</v>
      </c>
      <c r="D29" s="20">
        <f t="shared" si="4"/>
        <v>38</v>
      </c>
      <c r="E29" s="12">
        <v>20.0</v>
      </c>
      <c r="F29" s="12"/>
      <c r="G29" s="12">
        <v>21.0</v>
      </c>
      <c r="H29" s="12"/>
      <c r="I29" s="12"/>
      <c r="J29" s="12"/>
      <c r="K29" s="12"/>
      <c r="L29" s="12"/>
      <c r="M29" s="12"/>
      <c r="N29" s="12"/>
      <c r="O29" s="12"/>
      <c r="P29" s="12">
        <v>2.0</v>
      </c>
      <c r="Q29" s="12"/>
      <c r="R29" s="12"/>
      <c r="S29" s="18" t="s">
        <v>551</v>
      </c>
      <c r="T29" s="28"/>
      <c r="U29" s="19" t="s">
        <v>552</v>
      </c>
      <c r="V29" s="11"/>
      <c r="W29" s="11"/>
      <c r="X29" s="11"/>
      <c r="Y29" s="11"/>
      <c r="Z29" s="11"/>
      <c r="AA29" s="11"/>
    </row>
    <row r="30">
      <c r="A30" s="11"/>
      <c r="B30" s="12" t="s">
        <v>554</v>
      </c>
      <c r="C30" s="12" t="s">
        <v>86</v>
      </c>
      <c r="D30" s="20">
        <f t="shared" si="4"/>
        <v>32.88</v>
      </c>
      <c r="E30" s="12">
        <v>28.0</v>
      </c>
      <c r="F30" s="12"/>
      <c r="G30" s="12"/>
      <c r="H30" s="12"/>
      <c r="I30" s="12">
        <v>36.0</v>
      </c>
      <c r="J30" s="12">
        <v>10.0</v>
      </c>
      <c r="K30" s="12"/>
      <c r="L30" s="12"/>
      <c r="M30" s="12"/>
      <c r="N30" s="12"/>
      <c r="O30" s="12"/>
      <c r="P30" s="12"/>
      <c r="Q30" s="12">
        <v>1.0</v>
      </c>
      <c r="R30" s="12"/>
      <c r="S30" s="18" t="s">
        <v>555</v>
      </c>
      <c r="T30" s="28" t="s">
        <v>556</v>
      </c>
      <c r="U30" s="19" t="s">
        <v>557</v>
      </c>
      <c r="V30" s="12"/>
      <c r="W30" s="11"/>
      <c r="X30" s="11"/>
      <c r="Y30" s="11"/>
      <c r="Z30" s="11"/>
      <c r="AA30" s="11"/>
    </row>
    <row r="31">
      <c r="A31" s="2" t="s">
        <v>116</v>
      </c>
      <c r="B31" s="11"/>
      <c r="C31" s="11"/>
      <c r="D31" s="2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3"/>
      <c r="T31" s="13"/>
      <c r="U31" s="26"/>
      <c r="V31" s="11"/>
      <c r="W31" s="11"/>
      <c r="X31" s="11"/>
      <c r="Y31" s="11"/>
      <c r="Z31" s="11"/>
    </row>
    <row r="32">
      <c r="A32" s="21"/>
      <c r="B32" s="12" t="s">
        <v>1079</v>
      </c>
      <c r="C32" s="12"/>
      <c r="D32" s="20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8"/>
      <c r="T32" s="18"/>
      <c r="U32" s="38"/>
      <c r="V32" s="11"/>
      <c r="W32" s="11"/>
      <c r="X32" s="11"/>
      <c r="Y32" s="11"/>
      <c r="Z32" s="11"/>
    </row>
    <row r="33">
      <c r="A33" s="21" t="s">
        <v>46</v>
      </c>
      <c r="B33" s="12" t="s">
        <v>1116</v>
      </c>
      <c r="C33" s="12" t="s">
        <v>202</v>
      </c>
      <c r="D33" s="17">
        <f>ROUND((E33*0.05)+(F33*0.05)+(G33*1)+(H33*0.8)+(I33*0.43)+(J33*0.8)+(K33*0.5)+(L33*1)+(M33*2.4)+(N33*0.05)+(O33*20.88)+(P33*8)+(Q33*8)+(R33*8), 2)</f>
        <v>77.22</v>
      </c>
      <c r="E33" s="12"/>
      <c r="F33" s="12"/>
      <c r="G33" s="12">
        <v>25.0</v>
      </c>
      <c r="H33" s="12">
        <v>12.0</v>
      </c>
      <c r="I33" s="12">
        <v>34.0</v>
      </c>
      <c r="J33" s="12"/>
      <c r="K33" s="12"/>
      <c r="L33" s="12"/>
      <c r="M33" s="12">
        <v>5.0</v>
      </c>
      <c r="N33" s="12"/>
      <c r="O33" s="12"/>
      <c r="P33" s="12">
        <v>1.0</v>
      </c>
      <c r="Q33" s="12">
        <v>1.0</v>
      </c>
      <c r="R33" s="12"/>
      <c r="S33" s="18" t="s">
        <v>171</v>
      </c>
      <c r="T33" s="18"/>
      <c r="U33" s="19" t="s">
        <v>1118</v>
      </c>
      <c r="V33" s="11"/>
      <c r="W33" s="11"/>
      <c r="X33" s="11"/>
      <c r="Y33" s="11"/>
      <c r="Z33" s="11"/>
    </row>
    <row r="34">
      <c r="A34" s="21" t="s">
        <v>46</v>
      </c>
      <c r="B34" s="12" t="s">
        <v>1130</v>
      </c>
      <c r="C34" s="12" t="s">
        <v>321</v>
      </c>
      <c r="D34" s="17" t="s">
        <v>1180</v>
      </c>
      <c r="E34" s="12">
        <v>16.0</v>
      </c>
      <c r="F34" s="12"/>
      <c r="G34" s="12">
        <v>23.0</v>
      </c>
      <c r="H34" s="12">
        <v>19.0</v>
      </c>
      <c r="I34" s="12"/>
      <c r="J34" s="12"/>
      <c r="K34" s="12"/>
      <c r="L34" s="12">
        <v>17.0</v>
      </c>
      <c r="M34" s="12"/>
      <c r="N34" s="12"/>
      <c r="O34" s="12"/>
      <c r="P34" s="12">
        <v>2.0</v>
      </c>
      <c r="Q34" s="12"/>
      <c r="R34" s="12"/>
      <c r="S34" s="18" t="s">
        <v>551</v>
      </c>
      <c r="T34" s="18" t="s">
        <v>67</v>
      </c>
      <c r="U34" s="19" t="s">
        <v>1132</v>
      </c>
      <c r="V34" s="11"/>
      <c r="W34" s="11"/>
      <c r="X34" s="11"/>
      <c r="Y34" s="11"/>
      <c r="Z34" s="11"/>
    </row>
    <row r="35">
      <c r="A35" s="21" t="s">
        <v>43</v>
      </c>
      <c r="B35" s="12" t="s">
        <v>1186</v>
      </c>
      <c r="C35" s="12" t="s">
        <v>45</v>
      </c>
      <c r="D35" s="17">
        <f t="shared" ref="D35:D40" si="5">ROUND((E35*0.05)+(F35*0.05)+(G35*1)+(H35*0.8)+(I35*0.43)+(J35*0.8)+(K35*0.5)+(L35*1)+(M35*2.4)+(N35*0.05)+(O35*20.88)+(P35*8)+(Q35*8)+(R35*8), 2)</f>
        <v>67.89</v>
      </c>
      <c r="E35" s="12">
        <v>39.0</v>
      </c>
      <c r="F35" s="12"/>
      <c r="G35" s="12">
        <v>27.0</v>
      </c>
      <c r="H35" s="12">
        <v>8.0</v>
      </c>
      <c r="I35" s="12">
        <v>18.0</v>
      </c>
      <c r="J35" s="12">
        <v>11.0</v>
      </c>
      <c r="K35" s="12"/>
      <c r="L35" s="12"/>
      <c r="M35" s="12"/>
      <c r="N35" s="12"/>
      <c r="O35" s="12"/>
      <c r="P35" s="12">
        <v>1.0</v>
      </c>
      <c r="Q35" s="12">
        <v>1.0</v>
      </c>
      <c r="R35" s="12"/>
      <c r="S35" s="18" t="s">
        <v>121</v>
      </c>
      <c r="T35" s="18" t="s">
        <v>421</v>
      </c>
      <c r="U35" s="19" t="s">
        <v>1188</v>
      </c>
      <c r="V35" s="11"/>
      <c r="W35" s="11"/>
      <c r="X35" s="11"/>
      <c r="Y35" s="11"/>
      <c r="Z35" s="11"/>
    </row>
    <row r="36">
      <c r="A36" s="21"/>
      <c r="B36" s="12" t="s">
        <v>1113</v>
      </c>
      <c r="C36" s="12" t="s">
        <v>1114</v>
      </c>
      <c r="D36" s="17">
        <f t="shared" si="5"/>
        <v>64.06</v>
      </c>
      <c r="E36" s="12"/>
      <c r="F36" s="12"/>
      <c r="G36" s="12">
        <v>15.0</v>
      </c>
      <c r="H36" s="12"/>
      <c r="I36" s="12">
        <v>42.0</v>
      </c>
      <c r="J36" s="12"/>
      <c r="K36" s="12"/>
      <c r="L36" s="12">
        <v>15.0</v>
      </c>
      <c r="M36" s="12"/>
      <c r="N36" s="12"/>
      <c r="O36" s="12"/>
      <c r="P36" s="12">
        <v>1.0</v>
      </c>
      <c r="Q36" s="12">
        <v>1.0</v>
      </c>
      <c r="R36" s="12"/>
      <c r="S36" s="18" t="s">
        <v>171</v>
      </c>
      <c r="T36" s="18"/>
      <c r="U36" s="19" t="s">
        <v>1115</v>
      </c>
      <c r="V36" s="11"/>
      <c r="W36" s="11"/>
      <c r="X36" s="11"/>
      <c r="Y36" s="11"/>
      <c r="Z36" s="11"/>
    </row>
    <row r="37">
      <c r="A37" s="21"/>
      <c r="B37" s="12" t="s">
        <v>1122</v>
      </c>
      <c r="C37" s="12" t="s">
        <v>1123</v>
      </c>
      <c r="D37" s="17">
        <f t="shared" si="5"/>
        <v>64.9</v>
      </c>
      <c r="E37" s="12">
        <v>12.0</v>
      </c>
      <c r="F37" s="12"/>
      <c r="G37" s="12">
        <v>21.0</v>
      </c>
      <c r="H37" s="12"/>
      <c r="I37" s="12">
        <v>30.0</v>
      </c>
      <c r="J37" s="12"/>
      <c r="K37" s="12"/>
      <c r="L37" s="12"/>
      <c r="M37" s="12">
        <v>6.0</v>
      </c>
      <c r="N37" s="12"/>
      <c r="O37" s="12"/>
      <c r="P37" s="12">
        <v>1.0</v>
      </c>
      <c r="Q37" s="12"/>
      <c r="R37" s="12">
        <v>1.0</v>
      </c>
      <c r="S37" s="18" t="s">
        <v>331</v>
      </c>
      <c r="T37" s="18"/>
      <c r="U37" s="19" t="s">
        <v>1125</v>
      </c>
      <c r="V37" s="11"/>
      <c r="W37" s="11"/>
      <c r="X37" s="11"/>
      <c r="Y37" s="11"/>
      <c r="Z37" s="11"/>
    </row>
    <row r="38">
      <c r="A38" s="21"/>
      <c r="B38" s="12" t="s">
        <v>1133</v>
      </c>
      <c r="C38" s="12" t="s">
        <v>335</v>
      </c>
      <c r="D38" s="17">
        <f t="shared" si="5"/>
        <v>63.4</v>
      </c>
      <c r="E38" s="12">
        <v>18.0</v>
      </c>
      <c r="F38" s="12"/>
      <c r="G38" s="12">
        <v>25.0</v>
      </c>
      <c r="H38" s="12">
        <v>20.0</v>
      </c>
      <c r="I38" s="12">
        <v>50.0</v>
      </c>
      <c r="J38" s="12"/>
      <c r="K38" s="12"/>
      <c r="L38" s="12"/>
      <c r="M38" s="12"/>
      <c r="N38" s="12"/>
      <c r="O38" s="12"/>
      <c r="P38" s="12"/>
      <c r="Q38" s="12"/>
      <c r="R38" s="12"/>
      <c r="S38" s="18"/>
      <c r="T38" s="18"/>
      <c r="U38" s="19" t="s">
        <v>1136</v>
      </c>
      <c r="V38" s="11"/>
      <c r="W38" s="11"/>
      <c r="X38" s="11"/>
      <c r="Y38" s="11"/>
      <c r="Z38" s="11"/>
    </row>
    <row r="39">
      <c r="A39" s="21"/>
      <c r="B39" s="12" t="s">
        <v>1190</v>
      </c>
      <c r="C39" s="12" t="s">
        <v>996</v>
      </c>
      <c r="D39" s="17">
        <f t="shared" si="5"/>
        <v>56.89</v>
      </c>
      <c r="E39" s="12">
        <v>21.0</v>
      </c>
      <c r="F39" s="12"/>
      <c r="G39" s="12"/>
      <c r="H39" s="12">
        <v>23.0</v>
      </c>
      <c r="I39" s="12">
        <v>48.0</v>
      </c>
      <c r="J39" s="12">
        <v>21.0</v>
      </c>
      <c r="K39" s="12"/>
      <c r="L39" s="12"/>
      <c r="M39" s="12"/>
      <c r="N39" s="12"/>
      <c r="O39" s="12"/>
      <c r="P39" s="12"/>
      <c r="Q39" s="12"/>
      <c r="R39" s="12"/>
      <c r="S39" s="18"/>
      <c r="T39" s="18"/>
      <c r="U39" s="19" t="s">
        <v>1191</v>
      </c>
      <c r="V39" s="11"/>
      <c r="W39" s="11"/>
      <c r="X39" s="11"/>
      <c r="Y39" s="11"/>
      <c r="Z39" s="11"/>
    </row>
    <row r="40">
      <c r="A40" s="21"/>
      <c r="B40" s="12" t="s">
        <v>1119</v>
      </c>
      <c r="C40" s="12" t="s">
        <v>1120</v>
      </c>
      <c r="D40" s="17">
        <f t="shared" si="5"/>
        <v>51</v>
      </c>
      <c r="E40" s="12">
        <v>22.0</v>
      </c>
      <c r="F40" s="12"/>
      <c r="G40" s="12">
        <v>21.0</v>
      </c>
      <c r="H40" s="12"/>
      <c r="I40" s="12">
        <v>30.0</v>
      </c>
      <c r="J40" s="12"/>
      <c r="K40" s="12"/>
      <c r="L40" s="12"/>
      <c r="M40" s="12"/>
      <c r="N40" s="12"/>
      <c r="O40" s="12"/>
      <c r="P40" s="12">
        <v>1.0</v>
      </c>
      <c r="Q40" s="12"/>
      <c r="R40" s="12">
        <v>1.0</v>
      </c>
      <c r="S40" s="18" t="s">
        <v>523</v>
      </c>
      <c r="T40" s="18"/>
      <c r="U40" s="19" t="s">
        <v>1121</v>
      </c>
      <c r="V40" s="11"/>
      <c r="W40" s="11"/>
      <c r="X40" s="11"/>
      <c r="Y40" s="11"/>
      <c r="Z40" s="11"/>
    </row>
    <row r="41">
      <c r="A41" s="21"/>
      <c r="B41" s="12"/>
      <c r="C41" s="12"/>
      <c r="D41" s="17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8"/>
      <c r="T41" s="18"/>
      <c r="U41" s="38"/>
      <c r="V41" s="11"/>
      <c r="W41" s="11"/>
      <c r="X41" s="11"/>
      <c r="Y41" s="11"/>
      <c r="Z41" s="11"/>
    </row>
    <row r="42">
      <c r="A42" s="21"/>
      <c r="B42" s="12" t="s">
        <v>1109</v>
      </c>
      <c r="C42" s="12"/>
      <c r="D42" s="17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8"/>
      <c r="T42" s="18"/>
      <c r="U42" s="38"/>
      <c r="V42" s="11"/>
      <c r="W42" s="11"/>
      <c r="X42" s="11"/>
      <c r="Y42" s="11"/>
      <c r="Z42" s="11"/>
    </row>
    <row r="43">
      <c r="A43" s="21" t="s">
        <v>46</v>
      </c>
      <c r="B43" s="12" t="s">
        <v>563</v>
      </c>
      <c r="C43" s="12" t="s">
        <v>564</v>
      </c>
      <c r="D43" s="85" t="s">
        <v>1194</v>
      </c>
      <c r="E43" s="12">
        <v>13.0</v>
      </c>
      <c r="F43" s="12"/>
      <c r="G43" s="12">
        <v>25.0</v>
      </c>
      <c r="H43" s="12"/>
      <c r="I43" s="12">
        <v>34.0</v>
      </c>
      <c r="J43" s="12"/>
      <c r="K43" s="12"/>
      <c r="L43" s="12">
        <v>16.0</v>
      </c>
      <c r="M43" s="12"/>
      <c r="N43" s="12"/>
      <c r="O43" s="12"/>
      <c r="P43" s="12">
        <v>1.0</v>
      </c>
      <c r="Q43" s="12"/>
      <c r="R43" s="12">
        <v>1.0</v>
      </c>
      <c r="S43" s="18" t="s">
        <v>566</v>
      </c>
      <c r="T43" s="18" t="s">
        <v>67</v>
      </c>
      <c r="U43" s="19" t="s">
        <v>567</v>
      </c>
      <c r="V43" s="11"/>
      <c r="W43" s="11"/>
      <c r="X43" s="11"/>
      <c r="Y43" s="11"/>
      <c r="Z43" s="11"/>
    </row>
    <row r="44">
      <c r="A44" s="21"/>
      <c r="B44" s="12" t="s">
        <v>569</v>
      </c>
      <c r="C44" s="12" t="s">
        <v>570</v>
      </c>
      <c r="D44" s="84">
        <f t="shared" ref="D44:D50" si="6">ROUND((E44*0.05)+(F44*0.05)+(G44*1)+(I44*0.43)+(J44*0.8)+(K44*0.5)+(L44*1)+(N44*0.05)+(O44*20.88)+(P44*8)+(Q44*8)+(R44*8), 2)</f>
        <v>70.5</v>
      </c>
      <c r="E44" s="12"/>
      <c r="F44" s="12"/>
      <c r="G44" s="12">
        <v>25.0</v>
      </c>
      <c r="H44" s="12"/>
      <c r="I44" s="12">
        <v>50.0</v>
      </c>
      <c r="J44" s="12"/>
      <c r="K44" s="12"/>
      <c r="L44" s="12">
        <v>24.0</v>
      </c>
      <c r="M44" s="12"/>
      <c r="N44" s="12"/>
      <c r="O44" s="12"/>
      <c r="P44" s="12"/>
      <c r="Q44" s="12"/>
      <c r="R44" s="12"/>
      <c r="S44" s="18"/>
      <c r="T44" s="18"/>
      <c r="U44" s="19" t="s">
        <v>571</v>
      </c>
      <c r="V44" s="11"/>
      <c r="W44" s="11"/>
      <c r="X44" s="11"/>
      <c r="Y44" s="11"/>
      <c r="Z44" s="11"/>
      <c r="AA44" s="11"/>
    </row>
    <row r="45">
      <c r="A45" s="21"/>
      <c r="B45" s="12" t="s">
        <v>585</v>
      </c>
      <c r="C45" s="12" t="s">
        <v>207</v>
      </c>
      <c r="D45" s="84">
        <f t="shared" si="6"/>
        <v>67.2</v>
      </c>
      <c r="E45" s="12">
        <v>24.0</v>
      </c>
      <c r="F45" s="12"/>
      <c r="G45" s="12"/>
      <c r="H45" s="12"/>
      <c r="I45" s="12">
        <v>20.0</v>
      </c>
      <c r="J45" s="12">
        <v>23.0</v>
      </c>
      <c r="K45" s="12"/>
      <c r="L45" s="12">
        <v>23.0</v>
      </c>
      <c r="M45" s="12"/>
      <c r="N45" s="12"/>
      <c r="O45" s="12"/>
      <c r="P45" s="12">
        <v>2.0</v>
      </c>
      <c r="Q45" s="12"/>
      <c r="R45" s="12"/>
      <c r="S45" s="18" t="s">
        <v>586</v>
      </c>
      <c r="T45" s="18"/>
      <c r="U45" s="19" t="s">
        <v>587</v>
      </c>
      <c r="V45" s="11"/>
      <c r="W45" s="11"/>
      <c r="X45" s="11"/>
      <c r="Y45" s="11"/>
      <c r="Z45" s="11"/>
      <c r="AA45" s="11"/>
    </row>
    <row r="46">
      <c r="A46" s="20"/>
      <c r="B46" s="12" t="s">
        <v>576</v>
      </c>
      <c r="C46" s="12" t="s">
        <v>577</v>
      </c>
      <c r="D46" s="84">
        <f t="shared" si="6"/>
        <v>65.1</v>
      </c>
      <c r="E46" s="12"/>
      <c r="F46" s="12"/>
      <c r="G46" s="12">
        <v>20.0</v>
      </c>
      <c r="H46" s="12"/>
      <c r="I46" s="12">
        <v>70.0</v>
      </c>
      <c r="J46" s="12"/>
      <c r="K46" s="12"/>
      <c r="L46" s="12">
        <v>15.0</v>
      </c>
      <c r="M46" s="12"/>
      <c r="N46" s="12"/>
      <c r="O46" s="12"/>
      <c r="P46" s="12"/>
      <c r="Q46" s="12"/>
      <c r="R46" s="12"/>
      <c r="S46" s="18"/>
      <c r="T46" s="18"/>
      <c r="U46" s="19" t="s">
        <v>578</v>
      </c>
      <c r="V46" s="11"/>
      <c r="W46" s="11"/>
      <c r="X46" s="11"/>
      <c r="Y46" s="11"/>
      <c r="Z46" s="11"/>
    </row>
    <row r="47">
      <c r="A47" s="11"/>
      <c r="B47" s="12" t="s">
        <v>581</v>
      </c>
      <c r="C47" s="12" t="s">
        <v>582</v>
      </c>
      <c r="D47" s="84">
        <f t="shared" si="6"/>
        <v>65.1</v>
      </c>
      <c r="E47" s="12"/>
      <c r="F47" s="12"/>
      <c r="G47" s="12">
        <v>20.0</v>
      </c>
      <c r="H47" s="12"/>
      <c r="I47" s="12">
        <v>70.0</v>
      </c>
      <c r="J47" s="12"/>
      <c r="K47" s="12"/>
      <c r="L47" s="12">
        <v>15.0</v>
      </c>
      <c r="M47" s="12"/>
      <c r="N47" s="12"/>
      <c r="O47" s="12"/>
      <c r="P47" s="12"/>
      <c r="Q47" s="12"/>
      <c r="R47" s="12"/>
      <c r="S47" s="18"/>
      <c r="T47" s="18"/>
      <c r="U47" s="19" t="s">
        <v>583</v>
      </c>
      <c r="V47" s="11"/>
      <c r="W47" s="11"/>
      <c r="X47" s="11"/>
      <c r="Y47" s="11"/>
      <c r="Z47" s="11"/>
      <c r="AA47" s="11"/>
    </row>
    <row r="48">
      <c r="A48" s="21"/>
      <c r="B48" s="12" t="s">
        <v>1221</v>
      </c>
      <c r="C48" s="12" t="s">
        <v>118</v>
      </c>
      <c r="D48" s="84">
        <f t="shared" si="6"/>
        <v>61.94</v>
      </c>
      <c r="E48" s="12">
        <v>26.0</v>
      </c>
      <c r="F48" s="12"/>
      <c r="G48" s="12">
        <v>25.0</v>
      </c>
      <c r="H48" s="12"/>
      <c r="I48" s="12">
        <v>48.0</v>
      </c>
      <c r="J48" s="12"/>
      <c r="K48" s="12"/>
      <c r="L48" s="12">
        <v>15.0</v>
      </c>
      <c r="M48" s="12"/>
      <c r="N48" s="12"/>
      <c r="O48" s="12"/>
      <c r="P48" s="12"/>
      <c r="Q48" s="12"/>
      <c r="R48" s="12"/>
      <c r="S48" s="18"/>
      <c r="T48" s="18"/>
      <c r="U48" s="19" t="s">
        <v>1223</v>
      </c>
      <c r="V48" s="11"/>
      <c r="W48" s="11"/>
      <c r="X48" s="11"/>
      <c r="Y48" s="11"/>
      <c r="Z48" s="11"/>
      <c r="AA48" s="11"/>
    </row>
    <row r="49">
      <c r="A49" s="21" t="s">
        <v>46</v>
      </c>
      <c r="B49" s="12" t="s">
        <v>590</v>
      </c>
      <c r="C49" s="12" t="s">
        <v>146</v>
      </c>
      <c r="D49" s="84">
        <f t="shared" si="6"/>
        <v>60.31</v>
      </c>
      <c r="E49" s="12">
        <v>25.0</v>
      </c>
      <c r="F49" s="12"/>
      <c r="G49" s="12">
        <v>25.0</v>
      </c>
      <c r="H49" s="12"/>
      <c r="I49" s="12">
        <v>42.0</v>
      </c>
      <c r="J49" s="12"/>
      <c r="K49" s="12"/>
      <c r="L49" s="12"/>
      <c r="M49" s="12"/>
      <c r="N49" s="12"/>
      <c r="O49" s="12"/>
      <c r="P49" s="12"/>
      <c r="Q49" s="12">
        <v>2.0</v>
      </c>
      <c r="R49" s="12"/>
      <c r="S49" s="18" t="s">
        <v>171</v>
      </c>
      <c r="T49" s="18" t="s">
        <v>76</v>
      </c>
      <c r="U49" s="19" t="s">
        <v>591</v>
      </c>
      <c r="V49" s="11"/>
      <c r="W49" s="11"/>
      <c r="X49" s="11"/>
      <c r="Y49" s="11"/>
      <c r="Z49" s="11"/>
      <c r="AA49" s="11"/>
    </row>
    <row r="50">
      <c r="A50" s="21"/>
      <c r="B50" s="12" t="s">
        <v>592</v>
      </c>
      <c r="C50" s="12" t="s">
        <v>342</v>
      </c>
      <c r="D50" s="84">
        <f t="shared" si="6"/>
        <v>52.41</v>
      </c>
      <c r="E50" s="12">
        <v>25.0</v>
      </c>
      <c r="F50" s="12"/>
      <c r="G50" s="12"/>
      <c r="H50" s="12"/>
      <c r="I50" s="12">
        <v>52.0</v>
      </c>
      <c r="J50" s="12">
        <v>21.0</v>
      </c>
      <c r="K50" s="12"/>
      <c r="L50" s="12">
        <v>12.0</v>
      </c>
      <c r="M50" s="12"/>
      <c r="N50" s="12"/>
      <c r="O50" s="12"/>
      <c r="P50" s="12"/>
      <c r="Q50" s="12"/>
      <c r="R50" s="12"/>
      <c r="S50" s="18"/>
      <c r="T50" s="18"/>
      <c r="U50" s="19" t="s">
        <v>593</v>
      </c>
      <c r="V50" s="11"/>
      <c r="W50" s="11"/>
      <c r="X50" s="11"/>
      <c r="Y50" s="11"/>
      <c r="Z50" s="11"/>
      <c r="AA50" s="11"/>
    </row>
    <row r="51">
      <c r="A51" s="2" t="s">
        <v>144</v>
      </c>
      <c r="B51" s="11"/>
      <c r="C51" s="11"/>
      <c r="D51" s="17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3"/>
      <c r="T51" s="13"/>
      <c r="U51" s="22"/>
      <c r="V51" s="11"/>
      <c r="W51" s="11"/>
      <c r="X51" s="11"/>
      <c r="Y51" s="11"/>
      <c r="Z51" s="11"/>
    </row>
    <row r="52">
      <c r="A52" s="11"/>
      <c r="B52" s="16" t="s">
        <v>595</v>
      </c>
      <c r="C52" s="12" t="s">
        <v>1146</v>
      </c>
      <c r="D52" s="17">
        <f t="shared" ref="D52:D62" si="7">ROUND((E52*0.05)+(F52*0.05)+(G52*1)+(H52*0.8)+(I52*0.43)+(J52*0.8)+(K52*0.5)+(L52*1)+(M52*2.4)+(N52*0.05)+(O52*20.88)+(P52*8)+(Q52*8)+(R52*8), 2)</f>
        <v>48.76</v>
      </c>
      <c r="E52" s="12"/>
      <c r="F52" s="12"/>
      <c r="G52" s="12"/>
      <c r="H52" s="12"/>
      <c r="I52" s="12">
        <v>52.0</v>
      </c>
      <c r="J52" s="12">
        <v>23.0</v>
      </c>
      <c r="K52" s="12"/>
      <c r="L52" s="12"/>
      <c r="M52" s="12"/>
      <c r="N52" s="12"/>
      <c r="O52" s="12"/>
      <c r="P52" s="12">
        <v>1.0</v>
      </c>
      <c r="Q52" s="12"/>
      <c r="R52" s="12"/>
      <c r="S52" s="18" t="s">
        <v>555</v>
      </c>
      <c r="T52" s="23"/>
      <c r="U52" s="19" t="s">
        <v>597</v>
      </c>
      <c r="V52" s="12"/>
      <c r="W52" s="11"/>
      <c r="X52" s="11"/>
      <c r="Y52" s="11"/>
      <c r="Z52" s="11"/>
      <c r="AA52" s="11"/>
    </row>
    <row r="53">
      <c r="A53" s="11"/>
      <c r="B53" s="16" t="s">
        <v>598</v>
      </c>
      <c r="C53" s="12" t="s">
        <v>564</v>
      </c>
      <c r="D53" s="17">
        <f t="shared" si="7"/>
        <v>48.23</v>
      </c>
      <c r="E53" s="12">
        <v>15.0</v>
      </c>
      <c r="F53" s="12"/>
      <c r="G53" s="12">
        <v>15.0</v>
      </c>
      <c r="H53" s="12"/>
      <c r="I53" s="12">
        <v>36.0</v>
      </c>
      <c r="J53" s="12"/>
      <c r="K53" s="12"/>
      <c r="L53" s="12">
        <v>17.0</v>
      </c>
      <c r="M53" s="12"/>
      <c r="N53" s="12"/>
      <c r="O53" s="12"/>
      <c r="P53" s="12"/>
      <c r="Q53" s="12"/>
      <c r="R53" s="12"/>
      <c r="S53" s="18"/>
      <c r="T53" s="23"/>
      <c r="U53" s="19" t="s">
        <v>599</v>
      </c>
      <c r="V53" s="12"/>
      <c r="W53" s="11"/>
      <c r="X53" s="11"/>
      <c r="Y53" s="11"/>
      <c r="Z53" s="11"/>
      <c r="AA53" s="11"/>
    </row>
    <row r="54">
      <c r="A54" s="11"/>
      <c r="B54" s="12" t="s">
        <v>600</v>
      </c>
      <c r="C54" s="12" t="s">
        <v>96</v>
      </c>
      <c r="D54" s="17">
        <f t="shared" si="7"/>
        <v>46.6</v>
      </c>
      <c r="E54" s="12"/>
      <c r="F54" s="12"/>
      <c r="G54" s="12">
        <v>25.0</v>
      </c>
      <c r="H54" s="12"/>
      <c r="I54" s="12">
        <v>20.0</v>
      </c>
      <c r="J54" s="12"/>
      <c r="K54" s="12"/>
      <c r="L54" s="12">
        <v>13.0</v>
      </c>
      <c r="M54" s="12"/>
      <c r="N54" s="12"/>
      <c r="O54" s="12"/>
      <c r="P54" s="12"/>
      <c r="Q54" s="12"/>
      <c r="R54" s="12"/>
      <c r="S54" s="18"/>
      <c r="T54" s="23"/>
      <c r="U54" s="19" t="s">
        <v>601</v>
      </c>
      <c r="V54" s="11"/>
      <c r="W54" s="11"/>
      <c r="X54" s="11"/>
      <c r="Y54" s="11"/>
      <c r="Z54" s="11"/>
      <c r="AA54" s="11"/>
    </row>
    <row r="55">
      <c r="A55" s="11"/>
      <c r="B55" s="12" t="s">
        <v>604</v>
      </c>
      <c r="C55" s="12" t="s">
        <v>98</v>
      </c>
      <c r="D55" s="17">
        <f t="shared" si="7"/>
        <v>44.74</v>
      </c>
      <c r="E55" s="12">
        <v>22.0</v>
      </c>
      <c r="F55" s="12"/>
      <c r="G55" s="12">
        <v>23.0</v>
      </c>
      <c r="H55" s="12"/>
      <c r="I55" s="12">
        <v>48.0</v>
      </c>
      <c r="J55" s="12"/>
      <c r="K55" s="12"/>
      <c r="L55" s="12"/>
      <c r="M55" s="12"/>
      <c r="N55" s="12"/>
      <c r="O55" s="12"/>
      <c r="P55" s="12"/>
      <c r="Q55" s="12"/>
      <c r="R55" s="12"/>
      <c r="S55" s="18"/>
      <c r="T55" s="23"/>
      <c r="U55" s="19" t="s">
        <v>605</v>
      </c>
      <c r="V55" s="11"/>
      <c r="W55" s="11"/>
      <c r="X55" s="11"/>
      <c r="Y55" s="11"/>
      <c r="Z55" s="11"/>
      <c r="AA55" s="11"/>
    </row>
    <row r="56">
      <c r="A56" s="29"/>
      <c r="B56" s="16" t="s">
        <v>606</v>
      </c>
      <c r="C56" s="16" t="s">
        <v>88</v>
      </c>
      <c r="D56" s="17">
        <f t="shared" si="7"/>
        <v>44.05</v>
      </c>
      <c r="E56" s="12">
        <v>15.0</v>
      </c>
      <c r="F56" s="12"/>
      <c r="G56" s="12"/>
      <c r="H56" s="12"/>
      <c r="I56" s="12">
        <v>30.0</v>
      </c>
      <c r="J56" s="12">
        <v>18.0</v>
      </c>
      <c r="K56" s="12"/>
      <c r="L56" s="12">
        <v>16.0</v>
      </c>
      <c r="M56" s="12"/>
      <c r="N56" s="12"/>
      <c r="O56" s="12"/>
      <c r="P56" s="12"/>
      <c r="Q56" s="12"/>
      <c r="R56" s="12"/>
      <c r="S56" s="18"/>
      <c r="T56" s="18"/>
      <c r="U56" s="19" t="s">
        <v>607</v>
      </c>
      <c r="V56" s="11"/>
      <c r="W56" s="11"/>
      <c r="X56" s="11"/>
      <c r="Y56" s="11"/>
      <c r="Z56" s="11"/>
      <c r="AA56" s="29"/>
      <c r="AB56" s="29"/>
    </row>
    <row r="57">
      <c r="A57" s="11"/>
      <c r="B57" s="16" t="s">
        <v>608</v>
      </c>
      <c r="C57" s="12" t="s">
        <v>609</v>
      </c>
      <c r="D57" s="17">
        <f t="shared" si="7"/>
        <v>40.99</v>
      </c>
      <c r="E57" s="12">
        <v>19.0</v>
      </c>
      <c r="F57" s="12"/>
      <c r="G57" s="12">
        <v>14.0</v>
      </c>
      <c r="H57" s="12"/>
      <c r="I57" s="12">
        <v>28.0</v>
      </c>
      <c r="J57" s="12"/>
      <c r="K57" s="12"/>
      <c r="L57" s="12">
        <v>14.0</v>
      </c>
      <c r="M57" s="12"/>
      <c r="N57" s="12"/>
      <c r="O57" s="12"/>
      <c r="P57" s="12"/>
      <c r="Q57" s="12"/>
      <c r="R57" s="12"/>
      <c r="S57" s="18"/>
      <c r="T57" s="23"/>
      <c r="U57" s="19" t="s">
        <v>610</v>
      </c>
      <c r="V57" s="12"/>
      <c r="W57" s="11"/>
      <c r="X57" s="11"/>
      <c r="Y57" s="11"/>
      <c r="Z57" s="11"/>
      <c r="AA57" s="11"/>
    </row>
    <row r="58">
      <c r="A58" s="11"/>
      <c r="B58" s="12" t="s">
        <v>611</v>
      </c>
      <c r="C58" s="12" t="s">
        <v>612</v>
      </c>
      <c r="D58" s="17">
        <f t="shared" si="7"/>
        <v>39.06</v>
      </c>
      <c r="E58" s="12"/>
      <c r="F58" s="12"/>
      <c r="G58" s="12">
        <v>12.0</v>
      </c>
      <c r="H58" s="12"/>
      <c r="I58" s="12">
        <v>42.0</v>
      </c>
      <c r="J58" s="12"/>
      <c r="K58" s="12"/>
      <c r="L58" s="12">
        <v>9.0</v>
      </c>
      <c r="M58" s="12"/>
      <c r="N58" s="12"/>
      <c r="O58" s="12"/>
      <c r="P58" s="12"/>
      <c r="Q58" s="12"/>
      <c r="R58" s="12"/>
      <c r="S58" s="18"/>
      <c r="T58" s="23"/>
      <c r="U58" s="19" t="s">
        <v>613</v>
      </c>
      <c r="V58" s="11"/>
      <c r="W58" s="11"/>
      <c r="X58" s="11"/>
      <c r="Y58" s="11"/>
      <c r="Z58" s="11"/>
      <c r="AA58" s="11"/>
    </row>
    <row r="59">
      <c r="A59" s="11"/>
      <c r="B59" s="12" t="s">
        <v>1244</v>
      </c>
      <c r="C59" s="12" t="s">
        <v>1245</v>
      </c>
      <c r="D59" s="17">
        <f t="shared" si="7"/>
        <v>38.24</v>
      </c>
      <c r="E59" s="12">
        <v>18.0</v>
      </c>
      <c r="F59" s="12"/>
      <c r="G59" s="12">
        <v>21.0</v>
      </c>
      <c r="H59" s="12"/>
      <c r="I59" s="12">
        <v>38.0</v>
      </c>
      <c r="J59" s="12"/>
      <c r="K59" s="12"/>
      <c r="L59" s="12"/>
      <c r="M59" s="12"/>
      <c r="N59" s="12"/>
      <c r="O59" s="12"/>
      <c r="P59" s="12"/>
      <c r="Q59" s="12"/>
      <c r="R59" s="12"/>
      <c r="S59" s="18"/>
      <c r="T59" s="28"/>
      <c r="U59" s="19" t="s">
        <v>1248</v>
      </c>
      <c r="V59" s="11"/>
      <c r="W59" s="11"/>
      <c r="X59" s="11"/>
      <c r="Y59" s="11"/>
      <c r="Z59" s="11"/>
      <c r="AA59" s="11"/>
    </row>
    <row r="60">
      <c r="A60" s="11"/>
      <c r="B60" s="12" t="s">
        <v>1251</v>
      </c>
      <c r="C60" s="12" t="s">
        <v>1252</v>
      </c>
      <c r="D60" s="17">
        <f t="shared" si="7"/>
        <v>36.15</v>
      </c>
      <c r="E60" s="12">
        <v>19.0</v>
      </c>
      <c r="F60" s="12"/>
      <c r="G60" s="12">
        <v>18.0</v>
      </c>
      <c r="H60" s="12"/>
      <c r="I60" s="12">
        <v>40.0</v>
      </c>
      <c r="J60" s="12"/>
      <c r="K60" s="12"/>
      <c r="L60" s="12"/>
      <c r="M60" s="12"/>
      <c r="N60" s="12"/>
      <c r="O60" s="12"/>
      <c r="P60" s="12"/>
      <c r="Q60" s="12"/>
      <c r="R60" s="12"/>
      <c r="S60" s="18"/>
      <c r="T60" s="28"/>
      <c r="U60" s="19" t="s">
        <v>1255</v>
      </c>
      <c r="V60" s="11"/>
      <c r="W60" s="11"/>
      <c r="X60" s="11"/>
      <c r="Y60" s="11"/>
      <c r="Z60" s="11"/>
      <c r="AA60" s="11"/>
    </row>
    <row r="61">
      <c r="A61" s="11"/>
      <c r="B61" s="12" t="s">
        <v>614</v>
      </c>
      <c r="C61" s="12" t="s">
        <v>164</v>
      </c>
      <c r="D61" s="17">
        <f t="shared" si="7"/>
        <v>32.89</v>
      </c>
      <c r="E61" s="12">
        <v>27.0</v>
      </c>
      <c r="F61" s="12"/>
      <c r="G61" s="12"/>
      <c r="H61" s="12"/>
      <c r="I61" s="12">
        <v>38.0</v>
      </c>
      <c r="J61" s="12">
        <v>19.0</v>
      </c>
      <c r="K61" s="12"/>
      <c r="L61" s="12"/>
      <c r="M61" s="12"/>
      <c r="N61" s="12"/>
      <c r="O61" s="12"/>
      <c r="P61" s="12"/>
      <c r="Q61" s="12"/>
      <c r="R61" s="12"/>
      <c r="S61" s="18"/>
      <c r="T61" s="28" t="s">
        <v>615</v>
      </c>
      <c r="U61" s="19" t="s">
        <v>616</v>
      </c>
      <c r="V61" s="11"/>
      <c r="W61" s="11"/>
      <c r="X61" s="11"/>
      <c r="Y61" s="11"/>
      <c r="Z61" s="11"/>
      <c r="AA61" s="11"/>
    </row>
    <row r="62">
      <c r="A62" s="11"/>
      <c r="B62" s="12" t="s">
        <v>1161</v>
      </c>
      <c r="C62" s="12" t="s">
        <v>1162</v>
      </c>
      <c r="D62" s="17">
        <f t="shared" si="7"/>
        <v>29</v>
      </c>
      <c r="E62" s="12">
        <v>22.0</v>
      </c>
      <c r="F62" s="12"/>
      <c r="G62" s="12">
        <v>15.0</v>
      </c>
      <c r="H62" s="12"/>
      <c r="I62" s="12">
        <v>30.0</v>
      </c>
      <c r="J62" s="12"/>
      <c r="K62" s="12"/>
      <c r="L62" s="12"/>
      <c r="M62" s="12"/>
      <c r="N62" s="12"/>
      <c r="O62" s="12"/>
      <c r="P62" s="12"/>
      <c r="Q62" s="12"/>
      <c r="R62" s="12"/>
      <c r="S62" s="18"/>
      <c r="T62" s="28"/>
      <c r="U62" s="19" t="s">
        <v>1163</v>
      </c>
      <c r="V62" s="11"/>
      <c r="W62" s="11"/>
      <c r="X62" s="11"/>
      <c r="Y62" s="11"/>
      <c r="Z62" s="11"/>
      <c r="AA62" s="11"/>
    </row>
    <row r="63">
      <c r="A63" s="2" t="s">
        <v>167</v>
      </c>
      <c r="B63" s="11"/>
      <c r="C63" s="11"/>
      <c r="D63" s="17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3"/>
      <c r="T63" s="23"/>
      <c r="U63" s="22"/>
      <c r="V63" s="11"/>
      <c r="W63" s="11"/>
      <c r="X63" s="11"/>
      <c r="Y63" s="11"/>
      <c r="Z63" s="11"/>
    </row>
    <row r="64">
      <c r="A64" s="11"/>
      <c r="B64" s="12" t="s">
        <v>1079</v>
      </c>
      <c r="C64" s="12"/>
      <c r="D64" s="17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8"/>
      <c r="T64" s="28"/>
      <c r="U64" s="38"/>
      <c r="V64" s="11"/>
      <c r="W64" s="11"/>
      <c r="X64" s="11"/>
      <c r="Y64" s="11"/>
      <c r="Z64" s="11"/>
    </row>
    <row r="65">
      <c r="A65" s="11"/>
      <c r="B65" s="12" t="s">
        <v>1164</v>
      </c>
      <c r="C65" s="12" t="s">
        <v>1165</v>
      </c>
      <c r="D65" s="17" t="s">
        <v>1267</v>
      </c>
      <c r="E65" s="12">
        <v>25.0</v>
      </c>
      <c r="F65" s="12"/>
      <c r="G65" s="12"/>
      <c r="H65" s="12">
        <v>23.0</v>
      </c>
      <c r="I65" s="12">
        <v>80.0</v>
      </c>
      <c r="J65" s="12">
        <v>31.0</v>
      </c>
      <c r="K65" s="12"/>
      <c r="L65" s="12"/>
      <c r="M65" s="12">
        <v>8.0</v>
      </c>
      <c r="N65" s="12"/>
      <c r="O65" s="12"/>
      <c r="P65" s="12"/>
      <c r="Q65" s="12">
        <v>1.0</v>
      </c>
      <c r="R65" s="12">
        <v>2.0</v>
      </c>
      <c r="S65" s="18" t="s">
        <v>498</v>
      </c>
      <c r="T65" s="28" t="s">
        <v>1167</v>
      </c>
      <c r="U65" s="19" t="s">
        <v>1168</v>
      </c>
      <c r="V65" s="11"/>
      <c r="W65" s="11"/>
      <c r="X65" s="11"/>
      <c r="Y65" s="11"/>
      <c r="Z65" s="11"/>
    </row>
    <row r="66">
      <c r="A66" s="21"/>
      <c r="B66" s="12" t="s">
        <v>1268</v>
      </c>
      <c r="C66" s="12" t="s">
        <v>96</v>
      </c>
      <c r="D66" s="17">
        <f>ROUND((E66*0.05)+(F66*0.05)+(G66*1)+(H66*0.8)+(I66*0.43)+(J66*0.8)+(K66*0.5)+(L66*1)+(M66*2.4)+(N66*0.05)+(O66*20.88)+(P66*8)+(Q66*8)+(R66*8), 2)</f>
        <v>95.78</v>
      </c>
      <c r="E66" s="12"/>
      <c r="F66" s="12"/>
      <c r="G66" s="12">
        <v>40.0</v>
      </c>
      <c r="H66" s="12">
        <v>20.0</v>
      </c>
      <c r="I66" s="12">
        <v>46.0</v>
      </c>
      <c r="J66" s="12"/>
      <c r="K66" s="12"/>
      <c r="L66" s="12">
        <v>20.0</v>
      </c>
      <c r="M66" s="12"/>
      <c r="N66" s="12"/>
      <c r="O66" s="12"/>
      <c r="P66" s="12"/>
      <c r="Q66" s="12"/>
      <c r="R66" s="12"/>
      <c r="S66" s="18"/>
      <c r="T66" s="28"/>
      <c r="U66" s="19" t="s">
        <v>1272</v>
      </c>
      <c r="V66" s="11"/>
      <c r="W66" s="11"/>
      <c r="X66" s="11"/>
      <c r="Y66" s="11"/>
      <c r="Z66" s="11"/>
    </row>
    <row r="67">
      <c r="A67" s="11"/>
      <c r="B67" s="12" t="s">
        <v>1172</v>
      </c>
      <c r="C67" s="12" t="s">
        <v>1149</v>
      </c>
      <c r="D67" s="17" t="s">
        <v>1274</v>
      </c>
      <c r="E67" s="12"/>
      <c r="F67" s="12"/>
      <c r="G67" s="12">
        <v>26.0</v>
      </c>
      <c r="H67" s="12">
        <v>26.0</v>
      </c>
      <c r="I67" s="12">
        <v>52.0</v>
      </c>
      <c r="J67" s="12"/>
      <c r="K67" s="12"/>
      <c r="L67" s="12"/>
      <c r="M67" s="12"/>
      <c r="N67" s="12"/>
      <c r="O67" s="12"/>
      <c r="P67" s="12">
        <v>2.0</v>
      </c>
      <c r="Q67" s="12"/>
      <c r="R67" s="12">
        <v>1.0</v>
      </c>
      <c r="S67" s="18" t="s">
        <v>31</v>
      </c>
      <c r="T67" s="28" t="s">
        <v>1167</v>
      </c>
      <c r="U67" s="19" t="s">
        <v>1174</v>
      </c>
      <c r="V67" s="11"/>
      <c r="W67" s="11"/>
      <c r="X67" s="11"/>
      <c r="Y67" s="11"/>
      <c r="Z67" s="11"/>
    </row>
    <row r="68">
      <c r="A68" s="21" t="s">
        <v>43</v>
      </c>
      <c r="B68" s="30" t="s">
        <v>1276</v>
      </c>
      <c r="C68" s="12" t="s">
        <v>45</v>
      </c>
      <c r="D68" s="17">
        <f t="shared" ref="D68:D72" si="8">ROUND((E68*0.05)+(F68*0.05)+(G68*1)+(H68*0.8)+(I68*0.43)+(J68*0.8)+(K68*0.5)+(L68*1)+(M68*2.4)+(N68*0.05)+(O68*20.88)+(P68*8)+(Q68*8)+(R68*8), 2)</f>
        <v>92.73</v>
      </c>
      <c r="E68" s="12">
        <v>51.0</v>
      </c>
      <c r="F68" s="12"/>
      <c r="G68" s="12">
        <v>27.0</v>
      </c>
      <c r="H68" s="12">
        <v>17.0</v>
      </c>
      <c r="I68" s="12">
        <v>26.0</v>
      </c>
      <c r="J68" s="12">
        <v>18.0</v>
      </c>
      <c r="K68" s="12"/>
      <c r="L68" s="12"/>
      <c r="M68" s="12"/>
      <c r="N68" s="12"/>
      <c r="O68" s="12"/>
      <c r="P68" s="12">
        <v>2.0</v>
      </c>
      <c r="Q68" s="12">
        <v>1.0</v>
      </c>
      <c r="R68" s="12"/>
      <c r="S68" s="18" t="s">
        <v>635</v>
      </c>
      <c r="T68" s="18" t="s">
        <v>826</v>
      </c>
      <c r="U68" s="19" t="s">
        <v>1277</v>
      </c>
      <c r="V68" s="11"/>
      <c r="W68" s="11"/>
      <c r="X68" s="11"/>
      <c r="Y68" s="11"/>
      <c r="Z68" s="11"/>
    </row>
    <row r="69">
      <c r="A69" s="21"/>
      <c r="B69" s="12" t="s">
        <v>1278</v>
      </c>
      <c r="C69" s="12" t="s">
        <v>318</v>
      </c>
      <c r="D69" s="17">
        <f t="shared" si="8"/>
        <v>88.9</v>
      </c>
      <c r="E69" s="12">
        <v>24.0</v>
      </c>
      <c r="F69" s="12"/>
      <c r="G69" s="12">
        <v>32.0</v>
      </c>
      <c r="H69" s="12">
        <v>23.0</v>
      </c>
      <c r="I69" s="12">
        <v>70.0</v>
      </c>
      <c r="J69" s="12"/>
      <c r="K69" s="12"/>
      <c r="L69" s="12"/>
      <c r="M69" s="12">
        <v>3.0</v>
      </c>
      <c r="N69" s="12"/>
      <c r="O69" s="12"/>
      <c r="P69" s="12"/>
      <c r="Q69" s="12"/>
      <c r="R69" s="12"/>
      <c r="S69" s="18"/>
      <c r="T69" s="28"/>
      <c r="U69" s="19" t="s">
        <v>1279</v>
      </c>
      <c r="V69" s="11"/>
      <c r="W69" s="11"/>
      <c r="X69" s="11"/>
      <c r="Y69" s="11"/>
      <c r="Z69" s="11"/>
    </row>
    <row r="70">
      <c r="A70" s="21"/>
      <c r="B70" s="12" t="s">
        <v>1281</v>
      </c>
      <c r="C70" s="12" t="s">
        <v>292</v>
      </c>
      <c r="D70" s="17">
        <f t="shared" si="8"/>
        <v>86.65</v>
      </c>
      <c r="E70" s="12">
        <v>29.0</v>
      </c>
      <c r="F70" s="12"/>
      <c r="G70" s="12">
        <v>28.0</v>
      </c>
      <c r="H70" s="12">
        <v>20.0</v>
      </c>
      <c r="I70" s="12">
        <v>40.0</v>
      </c>
      <c r="J70" s="12"/>
      <c r="K70" s="12"/>
      <c r="L70" s="12"/>
      <c r="M70" s="12"/>
      <c r="N70" s="12"/>
      <c r="O70" s="12"/>
      <c r="P70" s="12">
        <v>1.0</v>
      </c>
      <c r="Q70" s="12">
        <v>1.0</v>
      </c>
      <c r="R70" s="12">
        <v>1.0</v>
      </c>
      <c r="S70" s="18" t="s">
        <v>736</v>
      </c>
      <c r="T70" s="28"/>
      <c r="U70" s="19" t="s">
        <v>1282</v>
      </c>
      <c r="V70" s="11"/>
      <c r="W70" s="11"/>
      <c r="X70" s="11"/>
      <c r="Y70" s="11"/>
      <c r="Z70" s="11"/>
    </row>
    <row r="71">
      <c r="A71" s="11"/>
      <c r="B71" s="12" t="s">
        <v>1175</v>
      </c>
      <c r="C71" s="12" t="s">
        <v>1176</v>
      </c>
      <c r="D71" s="17">
        <f t="shared" si="8"/>
        <v>79.85</v>
      </c>
      <c r="E71" s="12">
        <v>11.0</v>
      </c>
      <c r="F71" s="12"/>
      <c r="G71" s="12">
        <v>25.0</v>
      </c>
      <c r="H71" s="12">
        <v>11.0</v>
      </c>
      <c r="I71" s="12">
        <v>50.0</v>
      </c>
      <c r="J71" s="12"/>
      <c r="K71" s="12"/>
      <c r="L71" s="12"/>
      <c r="M71" s="12"/>
      <c r="N71" s="12"/>
      <c r="O71" s="12"/>
      <c r="P71" s="12"/>
      <c r="Q71" s="12">
        <v>1.0</v>
      </c>
      <c r="R71" s="12">
        <v>2.0</v>
      </c>
      <c r="S71" s="18" t="s">
        <v>1177</v>
      </c>
      <c r="T71" s="28"/>
      <c r="U71" s="19" t="s">
        <v>1179</v>
      </c>
      <c r="V71" s="11"/>
      <c r="W71" s="11"/>
      <c r="X71" s="11"/>
      <c r="Y71" s="11"/>
      <c r="Z71" s="11"/>
    </row>
    <row r="72">
      <c r="A72" s="11"/>
      <c r="B72" s="12" t="s">
        <v>1181</v>
      </c>
      <c r="C72" s="12" t="s">
        <v>1182</v>
      </c>
      <c r="D72" s="17">
        <f t="shared" si="8"/>
        <v>77.23</v>
      </c>
      <c r="E72" s="12">
        <v>49.0</v>
      </c>
      <c r="F72" s="12"/>
      <c r="G72" s="12"/>
      <c r="H72" s="12">
        <v>25.0</v>
      </c>
      <c r="I72" s="12">
        <v>66.0</v>
      </c>
      <c r="J72" s="12">
        <v>33.0</v>
      </c>
      <c r="K72" s="12"/>
      <c r="L72" s="12"/>
      <c r="M72" s="12"/>
      <c r="N72" s="12"/>
      <c r="O72" s="12"/>
      <c r="P72" s="12"/>
      <c r="Q72" s="12"/>
      <c r="R72" s="12"/>
      <c r="S72" s="18"/>
      <c r="T72" s="28"/>
      <c r="U72" s="38"/>
      <c r="V72" s="11"/>
      <c r="W72" s="11"/>
      <c r="X72" s="11"/>
      <c r="Y72" s="11"/>
      <c r="Z72" s="11"/>
    </row>
    <row r="73">
      <c r="A73" s="21" t="s">
        <v>46</v>
      </c>
      <c r="B73" s="12" t="s">
        <v>1183</v>
      </c>
      <c r="C73" s="12" t="s">
        <v>335</v>
      </c>
      <c r="D73" s="17" t="s">
        <v>1284</v>
      </c>
      <c r="E73" s="12">
        <v>28.0</v>
      </c>
      <c r="F73" s="12"/>
      <c r="G73" s="12"/>
      <c r="H73" s="12"/>
      <c r="I73" s="12">
        <v>50.0</v>
      </c>
      <c r="J73" s="12">
        <v>16.0</v>
      </c>
      <c r="K73" s="12"/>
      <c r="L73" s="12"/>
      <c r="M73" s="12"/>
      <c r="N73" s="12"/>
      <c r="O73" s="12"/>
      <c r="P73" s="12">
        <v>1.0</v>
      </c>
      <c r="Q73" s="12">
        <v>2.0</v>
      </c>
      <c r="R73" s="12"/>
      <c r="S73" s="18" t="s">
        <v>1177</v>
      </c>
      <c r="T73" s="28" t="s">
        <v>67</v>
      </c>
      <c r="U73" s="19" t="s">
        <v>1185</v>
      </c>
      <c r="V73" s="11"/>
      <c r="W73" s="11"/>
      <c r="X73" s="11"/>
      <c r="Y73" s="11"/>
      <c r="Z73" s="11"/>
    </row>
    <row r="74">
      <c r="A74" s="11"/>
      <c r="B74" s="12"/>
      <c r="C74" s="12"/>
      <c r="D74" s="17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8"/>
      <c r="T74" s="28"/>
      <c r="U74" s="38"/>
      <c r="V74" s="11"/>
      <c r="W74" s="11"/>
      <c r="X74" s="11"/>
      <c r="Y74" s="11"/>
      <c r="Z74" s="11"/>
    </row>
    <row r="75">
      <c r="A75" s="11"/>
      <c r="B75" s="12" t="s">
        <v>1109</v>
      </c>
      <c r="C75" s="12"/>
      <c r="D75" s="17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8"/>
      <c r="T75" s="28"/>
      <c r="U75" s="38"/>
      <c r="V75" s="11"/>
      <c r="W75" s="11"/>
      <c r="X75" s="11"/>
      <c r="Y75" s="11"/>
      <c r="Z75" s="11"/>
    </row>
    <row r="76">
      <c r="A76" s="11"/>
      <c r="B76" s="12" t="s">
        <v>619</v>
      </c>
      <c r="C76" s="12" t="s">
        <v>620</v>
      </c>
      <c r="D76" s="98" t="s">
        <v>1285</v>
      </c>
      <c r="E76" s="12">
        <v>39.0</v>
      </c>
      <c r="F76" s="12"/>
      <c r="G76" s="12">
        <v>38.0</v>
      </c>
      <c r="H76" s="12"/>
      <c r="I76" s="12">
        <v>108.0</v>
      </c>
      <c r="J76" s="12"/>
      <c r="K76" s="12"/>
      <c r="L76" s="12">
        <v>12.0</v>
      </c>
      <c r="M76" s="12"/>
      <c r="N76" s="12"/>
      <c r="O76" s="12"/>
      <c r="P76" s="12"/>
      <c r="Q76" s="12"/>
      <c r="R76" s="12"/>
      <c r="S76" s="18"/>
      <c r="T76" s="28" t="s">
        <v>621</v>
      </c>
      <c r="U76" s="19" t="s">
        <v>622</v>
      </c>
      <c r="V76" s="11"/>
      <c r="W76" s="11"/>
      <c r="X76" s="11"/>
      <c r="Y76" s="11"/>
      <c r="Z76" s="11"/>
    </row>
    <row r="77">
      <c r="A77" s="11"/>
      <c r="B77" s="30" t="s">
        <v>624</v>
      </c>
      <c r="C77" s="12" t="s">
        <v>625</v>
      </c>
      <c r="D77" s="35">
        <f t="shared" ref="D77:D78" si="9">ROUND((E77*0.05)+(F77*0.05)+(G77*1)+(I77*0.43)+(J77*0.8)+(K77*0.5)+(L77*1)+(N77*0.05)+(O77*20.88)+(P77*8)+(Q77*8)+(R77*8), 2)</f>
        <v>80.96</v>
      </c>
      <c r="E77" s="12">
        <v>18.0</v>
      </c>
      <c r="F77" s="12"/>
      <c r="G77" s="12">
        <v>27.0</v>
      </c>
      <c r="H77" s="12"/>
      <c r="I77" s="12">
        <v>42.0</v>
      </c>
      <c r="J77" s="12"/>
      <c r="K77" s="12"/>
      <c r="L77" s="12">
        <v>11.0</v>
      </c>
      <c r="M77" s="12"/>
      <c r="N77" s="12"/>
      <c r="O77" s="12"/>
      <c r="P77" s="12">
        <v>1.0</v>
      </c>
      <c r="Q77" s="12">
        <v>1.0</v>
      </c>
      <c r="R77" s="12">
        <v>1.0</v>
      </c>
      <c r="S77" s="18" t="s">
        <v>626</v>
      </c>
      <c r="T77" s="18"/>
      <c r="U77" s="19" t="s">
        <v>627</v>
      </c>
      <c r="V77" s="11"/>
      <c r="W77" s="11"/>
      <c r="X77" s="11"/>
      <c r="Y77" s="11"/>
      <c r="Z77" s="11"/>
    </row>
    <row r="78" ht="16.5" customHeight="1">
      <c r="A78" s="21"/>
      <c r="B78" s="30" t="s">
        <v>629</v>
      </c>
      <c r="C78" s="12" t="s">
        <v>630</v>
      </c>
      <c r="D78" s="35">
        <f t="shared" si="9"/>
        <v>79.4</v>
      </c>
      <c r="E78" s="12">
        <v>26.0</v>
      </c>
      <c r="F78" s="12"/>
      <c r="G78" s="12">
        <v>31.0</v>
      </c>
      <c r="H78" s="12"/>
      <c r="I78" s="12">
        <v>70.0</v>
      </c>
      <c r="J78" s="12"/>
      <c r="K78" s="12"/>
      <c r="L78" s="12">
        <v>17.0</v>
      </c>
      <c r="M78" s="12"/>
      <c r="N78" s="12"/>
      <c r="O78" s="12"/>
      <c r="P78" s="12"/>
      <c r="Q78" s="12"/>
      <c r="R78" s="12"/>
      <c r="S78" s="18"/>
      <c r="T78" s="18"/>
      <c r="U78" s="19" t="s">
        <v>631</v>
      </c>
      <c r="V78" s="11"/>
      <c r="W78" s="11"/>
      <c r="X78" s="11"/>
      <c r="Y78" s="11"/>
      <c r="Z78" s="11"/>
    </row>
    <row r="79">
      <c r="A79" s="21" t="s">
        <v>46</v>
      </c>
      <c r="B79" s="30" t="s">
        <v>637</v>
      </c>
      <c r="C79" s="12" t="s">
        <v>442</v>
      </c>
      <c r="D79" s="98" t="s">
        <v>1296</v>
      </c>
      <c r="E79" s="12">
        <v>36.0</v>
      </c>
      <c r="F79" s="12"/>
      <c r="G79" s="12">
        <v>28.0</v>
      </c>
      <c r="H79" s="12"/>
      <c r="I79" s="12">
        <v>56.0</v>
      </c>
      <c r="J79" s="12"/>
      <c r="K79" s="12"/>
      <c r="L79" s="12"/>
      <c r="M79" s="12"/>
      <c r="N79" s="12"/>
      <c r="O79" s="12"/>
      <c r="P79" s="12"/>
      <c r="Q79" s="12">
        <v>3.0</v>
      </c>
      <c r="R79" s="12"/>
      <c r="S79" s="18" t="s">
        <v>498</v>
      </c>
      <c r="T79" s="18" t="s">
        <v>67</v>
      </c>
      <c r="U79" s="19" t="s">
        <v>640</v>
      </c>
      <c r="V79" s="11"/>
      <c r="W79" s="11"/>
      <c r="X79" s="11"/>
      <c r="Y79" s="11"/>
      <c r="Z79" s="11"/>
    </row>
    <row r="80">
      <c r="A80" s="21" t="s">
        <v>46</v>
      </c>
      <c r="B80" s="30" t="s">
        <v>649</v>
      </c>
      <c r="C80" s="12" t="s">
        <v>650</v>
      </c>
      <c r="D80" s="35">
        <f t="shared" ref="D80:D82" si="10">ROUND((E80*0.05)+(F80*0.05)+(G80*1)+(I80*0.43)+(J80*0.8)+(K80*0.5)+(L80*1)+(N80*0.05)+(O80*20.88)+(P80*8)+(Q80*8)+(R80*8), 2)</f>
        <v>76.27</v>
      </c>
      <c r="E80" s="12">
        <v>21.0</v>
      </c>
      <c r="F80" s="12"/>
      <c r="G80" s="12">
        <v>28.0</v>
      </c>
      <c r="H80" s="12"/>
      <c r="I80" s="12">
        <v>54.0</v>
      </c>
      <c r="J80" s="12"/>
      <c r="K80" s="12"/>
      <c r="L80" s="12"/>
      <c r="M80" s="12"/>
      <c r="N80" s="12"/>
      <c r="O80" s="12"/>
      <c r="P80" s="12">
        <v>2.0</v>
      </c>
      <c r="Q80" s="12"/>
      <c r="R80" s="12">
        <v>1.0</v>
      </c>
      <c r="S80" s="18" t="s">
        <v>626</v>
      </c>
      <c r="T80" s="18" t="s">
        <v>76</v>
      </c>
      <c r="U80" s="19" t="s">
        <v>651</v>
      </c>
      <c r="V80" s="11"/>
      <c r="W80" s="11"/>
      <c r="X80" s="11"/>
      <c r="Y80" s="11"/>
      <c r="Z80" s="11"/>
    </row>
    <row r="81">
      <c r="A81" s="21"/>
      <c r="B81" s="30" t="s">
        <v>642</v>
      </c>
      <c r="C81" s="12" t="s">
        <v>179</v>
      </c>
      <c r="D81" s="35">
        <f t="shared" si="10"/>
        <v>74.74</v>
      </c>
      <c r="E81" s="12"/>
      <c r="F81" s="12"/>
      <c r="G81" s="12">
        <v>24.0</v>
      </c>
      <c r="H81" s="12"/>
      <c r="I81" s="12">
        <v>18.0</v>
      </c>
      <c r="J81" s="12"/>
      <c r="K81" s="12"/>
      <c r="L81" s="12">
        <v>19.0</v>
      </c>
      <c r="M81" s="12"/>
      <c r="N81" s="12"/>
      <c r="O81" s="12"/>
      <c r="P81" s="12">
        <v>2.0</v>
      </c>
      <c r="Q81" s="12">
        <v>1.0</v>
      </c>
      <c r="R81" s="12"/>
      <c r="S81" s="18" t="s">
        <v>523</v>
      </c>
      <c r="T81" s="18" t="s">
        <v>643</v>
      </c>
      <c r="U81" s="19" t="s">
        <v>644</v>
      </c>
      <c r="V81" s="11"/>
      <c r="W81" s="11"/>
      <c r="X81" s="11"/>
      <c r="Y81" s="11"/>
      <c r="Z81" s="11"/>
    </row>
    <row r="82">
      <c r="A82" s="21"/>
      <c r="B82" s="12" t="s">
        <v>652</v>
      </c>
      <c r="C82" s="12" t="s">
        <v>414</v>
      </c>
      <c r="D82" s="35">
        <f t="shared" si="10"/>
        <v>73.12</v>
      </c>
      <c r="E82" s="12">
        <v>24.0</v>
      </c>
      <c r="F82" s="12"/>
      <c r="G82" s="12">
        <v>29.0</v>
      </c>
      <c r="H82" s="12"/>
      <c r="I82" s="12">
        <v>44.0</v>
      </c>
      <c r="J82" s="12"/>
      <c r="K82" s="12"/>
      <c r="L82" s="12"/>
      <c r="M82" s="12"/>
      <c r="N82" s="12"/>
      <c r="O82" s="12"/>
      <c r="P82" s="12">
        <v>1.0</v>
      </c>
      <c r="Q82" s="12"/>
      <c r="R82" s="12">
        <v>2.0</v>
      </c>
      <c r="S82" s="18" t="s">
        <v>498</v>
      </c>
      <c r="T82" s="18"/>
      <c r="U82" s="19" t="s">
        <v>653</v>
      </c>
      <c r="V82" s="11"/>
      <c r="W82" s="11"/>
      <c r="X82" s="11"/>
      <c r="Y82" s="11"/>
      <c r="Z82" s="11"/>
    </row>
    <row r="83">
      <c r="A83" s="2" t="s">
        <v>214</v>
      </c>
      <c r="B83" s="11"/>
      <c r="C83" s="11"/>
      <c r="D83" s="17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3"/>
      <c r="T83" s="13"/>
      <c r="U83" s="22"/>
      <c r="V83" s="11"/>
      <c r="W83" s="11"/>
      <c r="X83" s="11"/>
      <c r="Y83" s="11"/>
      <c r="Z83" s="11"/>
    </row>
    <row r="84">
      <c r="A84" s="11"/>
      <c r="B84" s="12" t="s">
        <v>1079</v>
      </c>
      <c r="C84" s="12"/>
      <c r="D84" s="17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8"/>
      <c r="T84" s="23"/>
      <c r="U84" s="38"/>
      <c r="V84" s="12"/>
      <c r="W84" s="11"/>
      <c r="X84" s="11"/>
      <c r="Y84" s="11"/>
      <c r="Z84" s="11"/>
      <c r="AA84" s="11"/>
    </row>
    <row r="85">
      <c r="A85" s="11"/>
      <c r="B85" s="12" t="s">
        <v>1218</v>
      </c>
      <c r="C85" s="12" t="s">
        <v>473</v>
      </c>
      <c r="D85" s="17">
        <f>ROUND((E85*0.05)+(F85*0.05)+(G85*1)+(H85*0.8)+(I85*0.43)+(J85*0.8)+(K85*0.5)+(L85*1)+(M85*2.4)+(N85*0.05)+(O85*20.88)+(P85*8)+(Q85*8)+(R85*8), 2)</f>
        <v>58.48</v>
      </c>
      <c r="E85" s="12">
        <v>16.0</v>
      </c>
      <c r="F85" s="12"/>
      <c r="G85" s="12">
        <v>19.0</v>
      </c>
      <c r="H85" s="12">
        <v>17.0</v>
      </c>
      <c r="I85" s="12">
        <v>36.0</v>
      </c>
      <c r="J85" s="12"/>
      <c r="K85" s="12"/>
      <c r="L85" s="12"/>
      <c r="M85" s="12">
        <v>4.0</v>
      </c>
      <c r="N85" s="12"/>
      <c r="O85" s="12"/>
      <c r="P85" s="12"/>
      <c r="Q85" s="12"/>
      <c r="R85" s="12"/>
      <c r="S85" s="18"/>
      <c r="T85" s="28"/>
      <c r="U85" s="19" t="s">
        <v>1220</v>
      </c>
      <c r="V85" s="12"/>
      <c r="W85" s="11"/>
      <c r="X85" s="11"/>
      <c r="Y85" s="11"/>
      <c r="Z85" s="11"/>
      <c r="AA85" s="11"/>
    </row>
    <row r="86">
      <c r="A86" s="11"/>
      <c r="B86" s="12" t="s">
        <v>1195</v>
      </c>
      <c r="C86" s="12" t="s">
        <v>1196</v>
      </c>
      <c r="D86" s="17" t="s">
        <v>1315</v>
      </c>
      <c r="E86" s="12">
        <v>25.0</v>
      </c>
      <c r="F86" s="12"/>
      <c r="G86" s="12"/>
      <c r="H86" s="12">
        <v>8.0</v>
      </c>
      <c r="I86" s="12">
        <v>38.0</v>
      </c>
      <c r="J86" s="12">
        <v>17.0</v>
      </c>
      <c r="K86" s="12"/>
      <c r="L86" s="12"/>
      <c r="M86" s="12">
        <v>5.0</v>
      </c>
      <c r="N86" s="12"/>
      <c r="O86" s="12"/>
      <c r="P86" s="12"/>
      <c r="Q86" s="12">
        <v>1.0</v>
      </c>
      <c r="R86" s="12"/>
      <c r="S86" s="18" t="s">
        <v>1199</v>
      </c>
      <c r="T86" s="28" t="s">
        <v>1167</v>
      </c>
      <c r="U86" s="19" t="s">
        <v>1200</v>
      </c>
      <c r="V86" s="12"/>
      <c r="W86" s="11"/>
      <c r="X86" s="11"/>
      <c r="Y86" s="11"/>
      <c r="Z86" s="11"/>
      <c r="AA86" s="11"/>
    </row>
    <row r="87">
      <c r="A87" s="11"/>
      <c r="B87" s="12" t="s">
        <v>1212</v>
      </c>
      <c r="C87" s="12" t="s">
        <v>1213</v>
      </c>
      <c r="D87" s="17">
        <f t="shared" ref="D87:D88" si="11">ROUND((E87*0.05)+(F87*0.05)+(G87*1)+(H87*0.8)+(I87*0.43)+(J87*0.8)+(K87*0.5)+(L87*1)+(M87*2.4)+(N87*0.05)+(O87*20.88)+(P87*8)+(Q87*8)+(R87*8), 2)</f>
        <v>55.54</v>
      </c>
      <c r="E87" s="12"/>
      <c r="F87" s="12"/>
      <c r="G87" s="12"/>
      <c r="H87" s="12">
        <v>12.0</v>
      </c>
      <c r="I87" s="12">
        <v>38.0</v>
      </c>
      <c r="J87" s="12">
        <v>16.0</v>
      </c>
      <c r="K87" s="12"/>
      <c r="L87" s="12"/>
      <c r="M87" s="12">
        <v>7.0</v>
      </c>
      <c r="N87" s="12"/>
      <c r="O87" s="12"/>
      <c r="P87" s="12"/>
      <c r="Q87" s="12"/>
      <c r="R87" s="12"/>
      <c r="S87" s="18"/>
      <c r="T87" s="28"/>
      <c r="U87" s="19" t="s">
        <v>1217</v>
      </c>
      <c r="V87" s="12"/>
      <c r="W87" s="11"/>
      <c r="X87" s="11"/>
      <c r="Y87" s="11"/>
      <c r="Z87" s="11"/>
      <c r="AA87" s="11"/>
    </row>
    <row r="88">
      <c r="A88" s="11"/>
      <c r="B88" s="12" t="s">
        <v>1209</v>
      </c>
      <c r="C88" s="12" t="s">
        <v>442</v>
      </c>
      <c r="D88" s="17">
        <f t="shared" si="11"/>
        <v>51.78</v>
      </c>
      <c r="E88" s="12"/>
      <c r="F88" s="12"/>
      <c r="G88" s="12"/>
      <c r="H88" s="12">
        <v>12.0</v>
      </c>
      <c r="I88" s="12">
        <v>46.0</v>
      </c>
      <c r="J88" s="12">
        <v>13.0</v>
      </c>
      <c r="K88" s="12"/>
      <c r="L88" s="12"/>
      <c r="M88" s="12">
        <v>5.0</v>
      </c>
      <c r="N88" s="12"/>
      <c r="O88" s="12"/>
      <c r="P88" s="12"/>
      <c r="Q88" s="12"/>
      <c r="R88" s="12"/>
      <c r="S88" s="18"/>
      <c r="T88" s="28"/>
      <c r="U88" s="19" t="s">
        <v>1210</v>
      </c>
      <c r="V88" s="12"/>
      <c r="W88" s="11"/>
      <c r="X88" s="11"/>
      <c r="Y88" s="11"/>
      <c r="Z88" s="11"/>
      <c r="AA88" s="11"/>
    </row>
    <row r="89">
      <c r="A89" s="11"/>
      <c r="B89" s="12" t="s">
        <v>1202</v>
      </c>
      <c r="C89" s="12" t="s">
        <v>512</v>
      </c>
      <c r="D89" s="17" t="s">
        <v>1319</v>
      </c>
      <c r="E89" s="12"/>
      <c r="F89" s="12"/>
      <c r="G89" s="12">
        <v>18.0</v>
      </c>
      <c r="H89" s="12">
        <v>11.0</v>
      </c>
      <c r="I89" s="12">
        <v>38.0</v>
      </c>
      <c r="J89" s="12"/>
      <c r="K89" s="12"/>
      <c r="L89" s="12"/>
      <c r="M89" s="12"/>
      <c r="N89" s="12"/>
      <c r="O89" s="12"/>
      <c r="P89" s="12"/>
      <c r="Q89" s="12"/>
      <c r="R89" s="12">
        <v>1.0</v>
      </c>
      <c r="S89" s="18" t="s">
        <v>768</v>
      </c>
      <c r="T89" s="28" t="s">
        <v>1167</v>
      </c>
      <c r="U89" s="19" t="s">
        <v>1205</v>
      </c>
      <c r="V89" s="12"/>
      <c r="W89" s="11"/>
      <c r="X89" s="11"/>
      <c r="Y89" s="11"/>
      <c r="Z89" s="11"/>
      <c r="AA89" s="11"/>
    </row>
    <row r="90">
      <c r="A90" s="11"/>
      <c r="B90" s="12" t="s">
        <v>1206</v>
      </c>
      <c r="C90" s="12" t="s">
        <v>667</v>
      </c>
      <c r="D90" s="17">
        <f t="shared" ref="D90:D92" si="12">ROUND((E90*0.05)+(F90*0.05)+(G90*1)+(H90*0.8)+(I90*0.43)+(J90*0.8)+(K90*0.5)+(L90*1)+(M90*2.4)+(N90*0.05)+(O90*20.88)+(P90*8)+(Q90*8)+(R90*8), 2)</f>
        <v>46.93</v>
      </c>
      <c r="E90" s="12">
        <v>25.0</v>
      </c>
      <c r="F90" s="12"/>
      <c r="G90" s="12">
        <v>18.0</v>
      </c>
      <c r="H90" s="12">
        <v>9.0</v>
      </c>
      <c r="I90" s="12">
        <v>16.0</v>
      </c>
      <c r="J90" s="12">
        <v>7.0</v>
      </c>
      <c r="K90" s="12"/>
      <c r="L90" s="12"/>
      <c r="M90" s="12"/>
      <c r="N90" s="12"/>
      <c r="O90" s="12"/>
      <c r="P90" s="12"/>
      <c r="Q90" s="12">
        <v>1.0</v>
      </c>
      <c r="R90" s="12"/>
      <c r="S90" s="18" t="s">
        <v>1207</v>
      </c>
      <c r="T90" s="28" t="s">
        <v>222</v>
      </c>
      <c r="U90" s="19" t="s">
        <v>1208</v>
      </c>
      <c r="V90" s="12"/>
      <c r="W90" s="11"/>
      <c r="X90" s="11"/>
      <c r="Y90" s="11"/>
      <c r="Z90" s="11"/>
      <c r="AA90" s="11"/>
    </row>
    <row r="91">
      <c r="A91" s="11"/>
      <c r="B91" s="12" t="s">
        <v>1225</v>
      </c>
      <c r="C91" s="12" t="s">
        <v>766</v>
      </c>
      <c r="D91" s="17">
        <f t="shared" si="12"/>
        <v>45.08</v>
      </c>
      <c r="E91" s="12"/>
      <c r="F91" s="12"/>
      <c r="G91" s="12"/>
      <c r="H91" s="12">
        <v>15.0</v>
      </c>
      <c r="I91" s="12">
        <v>36.0</v>
      </c>
      <c r="J91" s="12"/>
      <c r="K91" s="12"/>
      <c r="L91" s="12"/>
      <c r="M91" s="12">
        <v>4.0</v>
      </c>
      <c r="N91" s="12"/>
      <c r="O91" s="12"/>
      <c r="P91" s="12">
        <v>1.0</v>
      </c>
      <c r="Q91" s="12"/>
      <c r="R91" s="12"/>
      <c r="S91" s="18" t="s">
        <v>1226</v>
      </c>
      <c r="T91" s="28"/>
      <c r="U91" s="19" t="s">
        <v>1228</v>
      </c>
      <c r="V91" s="12"/>
      <c r="W91" s="11"/>
      <c r="X91" s="11"/>
      <c r="Y91" s="11"/>
      <c r="Z91" s="11"/>
      <c r="AA91" s="11"/>
    </row>
    <row r="92">
      <c r="A92" s="11"/>
      <c r="B92" s="12" t="s">
        <v>1328</v>
      </c>
      <c r="C92" s="12" t="s">
        <v>237</v>
      </c>
      <c r="D92" s="17">
        <f t="shared" si="12"/>
        <v>44.69</v>
      </c>
      <c r="E92" s="12">
        <v>17.0</v>
      </c>
      <c r="F92" s="12"/>
      <c r="G92" s="12"/>
      <c r="H92" s="12">
        <v>14.0</v>
      </c>
      <c r="I92" s="12">
        <v>48.0</v>
      </c>
      <c r="J92" s="12"/>
      <c r="K92" s="12"/>
      <c r="L92" s="12"/>
      <c r="M92" s="12">
        <v>5.0</v>
      </c>
      <c r="N92" s="12"/>
      <c r="O92" s="12"/>
      <c r="P92" s="12"/>
      <c r="Q92" s="12"/>
      <c r="R92" s="12"/>
      <c r="S92" s="18"/>
      <c r="T92" s="28"/>
      <c r="U92" s="38"/>
      <c r="V92" s="12"/>
      <c r="W92" s="11"/>
      <c r="X92" s="11"/>
      <c r="Y92" s="11"/>
      <c r="Z92" s="11"/>
      <c r="AA92" s="11"/>
    </row>
    <row r="93">
      <c r="A93" s="11"/>
      <c r="B93" s="12"/>
      <c r="C93" s="12"/>
      <c r="D93" s="17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8"/>
      <c r="T93" s="100"/>
      <c r="U93" s="38"/>
      <c r="V93" s="12"/>
      <c r="W93" s="11"/>
      <c r="X93" s="11"/>
      <c r="Y93" s="11"/>
      <c r="Z93" s="11"/>
      <c r="AA93" s="11"/>
    </row>
    <row r="94">
      <c r="A94" s="11"/>
      <c r="B94" s="12" t="s">
        <v>1109</v>
      </c>
      <c r="C94" s="12"/>
      <c r="D94" s="17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8"/>
      <c r="T94" s="100"/>
      <c r="U94" s="38"/>
      <c r="V94" s="12"/>
      <c r="W94" s="11"/>
      <c r="X94" s="11"/>
      <c r="Y94" s="11"/>
      <c r="Z94" s="11"/>
      <c r="AA94" s="11"/>
    </row>
    <row r="95">
      <c r="A95" s="11"/>
      <c r="B95" s="12" t="s">
        <v>654</v>
      </c>
      <c r="C95" s="12" t="s">
        <v>335</v>
      </c>
      <c r="D95" s="84">
        <f>ROUND((E95*0.05)+(F95*0.05)+(G95*1)+(I95*0.43)+(J95*0.8)+(K95*0.5)+(L95*1)+(N95*0.05)+(O95*20.88)+(P95*8)+(Q95*8)+(R95*8), 2)</f>
        <v>44.88</v>
      </c>
      <c r="E95" s="12">
        <v>22.0</v>
      </c>
      <c r="F95" s="12"/>
      <c r="G95" s="12">
        <v>24.0</v>
      </c>
      <c r="H95" s="12"/>
      <c r="I95" s="12">
        <v>46.0</v>
      </c>
      <c r="J95" s="12"/>
      <c r="K95" s="12"/>
      <c r="L95" s="12"/>
      <c r="M95" s="12"/>
      <c r="N95" s="12"/>
      <c r="O95" s="12"/>
      <c r="P95" s="12"/>
      <c r="Q95" s="12"/>
      <c r="R95" s="12"/>
      <c r="S95" s="18"/>
      <c r="T95" s="23"/>
      <c r="U95" s="19" t="s">
        <v>655</v>
      </c>
      <c r="V95" s="12"/>
      <c r="W95" s="11"/>
      <c r="X95" s="11"/>
      <c r="Y95" s="11"/>
      <c r="Z95" s="11"/>
      <c r="AA95" s="11"/>
    </row>
    <row r="96">
      <c r="B96" s="12" t="s">
        <v>656</v>
      </c>
      <c r="C96" s="12" t="s">
        <v>620</v>
      </c>
      <c r="D96" s="85" t="s">
        <v>1338</v>
      </c>
      <c r="E96" s="12">
        <v>21.0</v>
      </c>
      <c r="F96" s="12"/>
      <c r="G96" s="12">
        <v>15.0</v>
      </c>
      <c r="H96" s="12"/>
      <c r="I96" s="12">
        <v>64.0</v>
      </c>
      <c r="J96" s="12"/>
      <c r="K96" s="12"/>
      <c r="L96" s="12"/>
      <c r="M96" s="12"/>
      <c r="N96" s="12"/>
      <c r="O96" s="12"/>
      <c r="P96" s="12"/>
      <c r="Q96" s="12"/>
      <c r="R96" s="12"/>
      <c r="S96" s="18"/>
      <c r="T96" s="28" t="s">
        <v>621</v>
      </c>
      <c r="U96" s="19" t="s">
        <v>659</v>
      </c>
      <c r="V96" s="12"/>
      <c r="W96" s="11"/>
      <c r="X96" s="11"/>
      <c r="Y96" s="11"/>
      <c r="Z96" s="11"/>
      <c r="AA96" s="11"/>
    </row>
    <row r="97">
      <c r="A97" s="11"/>
      <c r="B97" s="12" t="s">
        <v>660</v>
      </c>
      <c r="C97" s="12" t="s">
        <v>661</v>
      </c>
      <c r="D97" s="84">
        <f t="shared" ref="D97:D99" si="13">ROUND((E97*0.05)+(F97*0.05)+(G97*1)+(I97*0.43)+(J97*0.8)+(K97*0.5)+(L97*1)+(N97*0.05)+(O97*20.88)+(P97*8)+(Q97*8)+(R97*8), 2)</f>
        <v>41.75</v>
      </c>
      <c r="E97" s="12">
        <v>15.0</v>
      </c>
      <c r="F97" s="12"/>
      <c r="G97" s="12">
        <v>18.0</v>
      </c>
      <c r="H97" s="12"/>
      <c r="I97" s="12"/>
      <c r="J97" s="12"/>
      <c r="K97" s="12"/>
      <c r="L97" s="12">
        <v>15.0</v>
      </c>
      <c r="M97" s="12"/>
      <c r="N97" s="12"/>
      <c r="O97" s="12"/>
      <c r="P97" s="12">
        <v>1.0</v>
      </c>
      <c r="Q97" s="12"/>
      <c r="R97" s="12"/>
      <c r="S97" s="18" t="s">
        <v>664</v>
      </c>
      <c r="T97" s="28"/>
      <c r="U97" s="19" t="s">
        <v>665</v>
      </c>
      <c r="V97" s="12"/>
      <c r="W97" s="11"/>
      <c r="X97" s="11"/>
      <c r="Y97" s="11"/>
      <c r="Z97" s="11"/>
      <c r="AA97" s="11"/>
    </row>
    <row r="98">
      <c r="A98" s="11"/>
      <c r="B98" s="12" t="s">
        <v>671</v>
      </c>
      <c r="C98" s="12" t="s">
        <v>612</v>
      </c>
      <c r="D98" s="84">
        <f t="shared" si="13"/>
        <v>39.06</v>
      </c>
      <c r="E98" s="12"/>
      <c r="F98" s="12"/>
      <c r="G98" s="12">
        <v>12.0</v>
      </c>
      <c r="H98" s="12"/>
      <c r="I98" s="12">
        <v>42.0</v>
      </c>
      <c r="J98" s="12"/>
      <c r="K98" s="12"/>
      <c r="L98" s="12">
        <v>9.0</v>
      </c>
      <c r="M98" s="12"/>
      <c r="N98" s="12"/>
      <c r="O98" s="12"/>
      <c r="P98" s="12"/>
      <c r="Q98" s="12"/>
      <c r="R98" s="12"/>
      <c r="S98" s="18"/>
      <c r="T98" s="23"/>
      <c r="U98" s="19" t="s">
        <v>672</v>
      </c>
      <c r="V98" s="12"/>
      <c r="W98" s="11"/>
      <c r="X98" s="11"/>
      <c r="Y98" s="11"/>
      <c r="Z98" s="11"/>
      <c r="AA98" s="11"/>
    </row>
    <row r="99">
      <c r="A99" s="11"/>
      <c r="B99" s="12" t="s">
        <v>673</v>
      </c>
      <c r="C99" s="12" t="s">
        <v>321</v>
      </c>
      <c r="D99" s="84">
        <f t="shared" si="13"/>
        <v>38.1</v>
      </c>
      <c r="E99" s="12">
        <v>18.0</v>
      </c>
      <c r="F99" s="12"/>
      <c r="G99" s="12">
        <v>20.0</v>
      </c>
      <c r="H99" s="12"/>
      <c r="I99" s="12">
        <v>40.0</v>
      </c>
      <c r="J99" s="12"/>
      <c r="K99" s="12"/>
      <c r="L99" s="12"/>
      <c r="M99" s="12"/>
      <c r="N99" s="12"/>
      <c r="O99" s="12"/>
      <c r="P99" s="12"/>
      <c r="Q99" s="12"/>
      <c r="R99" s="12"/>
      <c r="S99" s="18"/>
      <c r="T99" s="23"/>
      <c r="U99" s="31" t="s">
        <v>676</v>
      </c>
      <c r="V99" s="12"/>
      <c r="W99" s="11"/>
      <c r="X99" s="11"/>
      <c r="Y99" s="11"/>
      <c r="Z99" s="11"/>
      <c r="AA99" s="11"/>
    </row>
    <row r="100">
      <c r="A100" s="2" t="s">
        <v>232</v>
      </c>
      <c r="B100" s="11"/>
      <c r="C100" s="11"/>
      <c r="D100" s="17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3"/>
      <c r="T100" s="13"/>
      <c r="U100" s="22"/>
      <c r="V100" s="11"/>
      <c r="W100" s="11"/>
      <c r="X100" s="11"/>
      <c r="Y100" s="11"/>
      <c r="Z100" s="11"/>
    </row>
    <row r="101">
      <c r="A101" s="21"/>
      <c r="B101" s="12" t="s">
        <v>1079</v>
      </c>
      <c r="C101" s="12"/>
      <c r="D101" s="17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8"/>
      <c r="T101" s="18"/>
      <c r="U101" s="38"/>
      <c r="V101" s="11"/>
      <c r="W101" s="11"/>
      <c r="X101" s="11"/>
      <c r="Y101" s="11"/>
      <c r="Z101" s="11"/>
    </row>
    <row r="102">
      <c r="A102" s="21"/>
      <c r="B102" s="12" t="s">
        <v>1246</v>
      </c>
      <c r="C102" s="12" t="s">
        <v>1247</v>
      </c>
      <c r="D102" s="17">
        <f t="shared" ref="D102:D109" si="14">ROUND((E102*0.05)+(F102*0.05)+(G102*1)+(H102*0.8)+(I102*0.43)+(J102*0.8)+(K102*0.5)+(L102*1)+(M102*2.4)+(N102*0.05)+(O102*20.88)+(P102*8)+(Q102*8)+(R102*8), 2)</f>
        <v>70.12</v>
      </c>
      <c r="E102" s="12">
        <v>22.0</v>
      </c>
      <c r="F102" s="12"/>
      <c r="G102" s="12">
        <v>29.0</v>
      </c>
      <c r="H102" s="12">
        <v>21.0</v>
      </c>
      <c r="I102" s="12">
        <v>54.0</v>
      </c>
      <c r="J102" s="12"/>
      <c r="K102" s="12"/>
      <c r="L102" s="12"/>
      <c r="M102" s="12"/>
      <c r="N102" s="12"/>
      <c r="O102" s="12"/>
      <c r="P102" s="12"/>
      <c r="Q102" s="12"/>
      <c r="R102" s="12"/>
      <c r="S102" s="18"/>
      <c r="T102" s="18"/>
      <c r="U102" s="19" t="s">
        <v>1250</v>
      </c>
      <c r="V102" s="11"/>
      <c r="W102" s="11"/>
      <c r="X102" s="11"/>
      <c r="Y102" s="11"/>
      <c r="Z102" s="11"/>
    </row>
    <row r="103">
      <c r="A103" s="21" t="s">
        <v>46</v>
      </c>
      <c r="B103" s="12" t="s">
        <v>1241</v>
      </c>
      <c r="C103" s="12" t="s">
        <v>463</v>
      </c>
      <c r="D103" s="17">
        <f t="shared" si="14"/>
        <v>69.82</v>
      </c>
      <c r="E103" s="12">
        <v>12.0</v>
      </c>
      <c r="F103" s="12"/>
      <c r="G103" s="12">
        <v>25.0</v>
      </c>
      <c r="H103" s="12">
        <v>17.0</v>
      </c>
      <c r="I103" s="12">
        <v>34.0</v>
      </c>
      <c r="J103" s="12"/>
      <c r="K103" s="12"/>
      <c r="L103" s="12"/>
      <c r="M103" s="12"/>
      <c r="N103" s="12"/>
      <c r="O103" s="12"/>
      <c r="P103" s="12">
        <v>1.0</v>
      </c>
      <c r="Q103" s="12"/>
      <c r="R103" s="12">
        <v>1.0</v>
      </c>
      <c r="S103" s="18" t="s">
        <v>551</v>
      </c>
      <c r="T103" s="18"/>
      <c r="U103" s="19" t="s">
        <v>1243</v>
      </c>
      <c r="V103" s="11"/>
      <c r="W103" s="11"/>
      <c r="X103" s="11"/>
      <c r="Y103" s="11"/>
      <c r="Z103" s="11"/>
    </row>
    <row r="104">
      <c r="A104" s="21"/>
      <c r="B104" s="12" t="s">
        <v>1266</v>
      </c>
      <c r="C104" s="12" t="s">
        <v>512</v>
      </c>
      <c r="D104" s="17">
        <f t="shared" si="14"/>
        <v>67.1</v>
      </c>
      <c r="E104" s="12">
        <v>24.0</v>
      </c>
      <c r="F104" s="12"/>
      <c r="G104" s="12">
        <v>26.0</v>
      </c>
      <c r="H104" s="12">
        <v>23.0</v>
      </c>
      <c r="I104" s="12">
        <v>50.0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18"/>
      <c r="T104" s="18"/>
      <c r="U104" s="19" t="s">
        <v>1270</v>
      </c>
      <c r="V104" s="11"/>
      <c r="W104" s="11"/>
      <c r="X104" s="11"/>
      <c r="Y104" s="11"/>
      <c r="Z104" s="11"/>
    </row>
    <row r="105">
      <c r="B105" s="12" t="s">
        <v>1256</v>
      </c>
      <c r="C105" s="12" t="s">
        <v>1257</v>
      </c>
      <c r="D105" s="17">
        <f t="shared" si="14"/>
        <v>63.24</v>
      </c>
      <c r="E105" s="12"/>
      <c r="F105" s="12"/>
      <c r="G105" s="12">
        <v>18.0</v>
      </c>
      <c r="H105" s="12">
        <v>11.0</v>
      </c>
      <c r="I105" s="12">
        <v>68.0</v>
      </c>
      <c r="J105" s="12"/>
      <c r="K105" s="12"/>
      <c r="L105" s="12"/>
      <c r="M105" s="12">
        <v>3.0</v>
      </c>
      <c r="N105" s="12"/>
      <c r="O105" s="12"/>
      <c r="P105" s="12"/>
      <c r="Q105" s="12"/>
      <c r="R105" s="12"/>
      <c r="S105" s="18"/>
      <c r="T105" s="18"/>
      <c r="U105" s="19" t="s">
        <v>1259</v>
      </c>
      <c r="V105" s="11"/>
      <c r="W105" s="11"/>
      <c r="X105" s="11"/>
      <c r="Y105" s="11"/>
      <c r="Z105" s="11"/>
    </row>
    <row r="106">
      <c r="B106" s="12" t="s">
        <v>1271</v>
      </c>
      <c r="C106" s="12" t="s">
        <v>230</v>
      </c>
      <c r="D106" s="17">
        <f t="shared" si="14"/>
        <v>62.97</v>
      </c>
      <c r="E106" s="12">
        <v>21.0</v>
      </c>
      <c r="F106" s="12"/>
      <c r="G106" s="12">
        <v>27.0</v>
      </c>
      <c r="H106" s="12">
        <v>20.0</v>
      </c>
      <c r="I106" s="12">
        <v>44.0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8"/>
      <c r="T106" s="18"/>
      <c r="U106" s="19" t="s">
        <v>1273</v>
      </c>
      <c r="V106" s="11"/>
      <c r="W106" s="11"/>
      <c r="X106" s="11"/>
      <c r="Y106" s="11"/>
      <c r="Z106" s="11"/>
    </row>
    <row r="107">
      <c r="B107" s="12" t="s">
        <v>1354</v>
      </c>
      <c r="C107" s="12" t="s">
        <v>896</v>
      </c>
      <c r="D107" s="17">
        <f t="shared" si="14"/>
        <v>61.5</v>
      </c>
      <c r="E107" s="12"/>
      <c r="F107" s="12"/>
      <c r="G107" s="12"/>
      <c r="H107" s="12"/>
      <c r="I107" s="12">
        <v>50.0</v>
      </c>
      <c r="J107" s="12"/>
      <c r="K107" s="12"/>
      <c r="L107" s="12"/>
      <c r="M107" s="12">
        <v>10.0</v>
      </c>
      <c r="N107" s="12"/>
      <c r="O107" s="12"/>
      <c r="P107" s="12">
        <v>1.0</v>
      </c>
      <c r="Q107" s="12"/>
      <c r="R107" s="12">
        <v>1.0</v>
      </c>
      <c r="S107" s="18" t="s">
        <v>716</v>
      </c>
      <c r="T107" s="18"/>
      <c r="U107" s="19" t="s">
        <v>1355</v>
      </c>
      <c r="V107" s="11"/>
      <c r="W107" s="11"/>
      <c r="X107" s="11"/>
      <c r="Y107" s="11"/>
      <c r="Z107" s="11"/>
    </row>
    <row r="108">
      <c r="B108" s="12" t="s">
        <v>1356</v>
      </c>
      <c r="C108" s="12" t="s">
        <v>1357</v>
      </c>
      <c r="D108" s="17">
        <f t="shared" si="14"/>
        <v>60.69</v>
      </c>
      <c r="E108" s="12">
        <v>21.0</v>
      </c>
      <c r="F108" s="12"/>
      <c r="G108" s="12">
        <v>23.0</v>
      </c>
      <c r="H108" s="12">
        <v>20.0</v>
      </c>
      <c r="I108" s="12">
        <v>48.0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8"/>
      <c r="T108" s="18"/>
      <c r="U108" s="19" t="s">
        <v>1359</v>
      </c>
      <c r="V108" s="11"/>
      <c r="W108" s="11"/>
      <c r="X108" s="11"/>
      <c r="Y108" s="11"/>
      <c r="Z108" s="11"/>
    </row>
    <row r="109">
      <c r="A109" s="21" t="s">
        <v>43</v>
      </c>
      <c r="B109" s="12" t="s">
        <v>1360</v>
      </c>
      <c r="C109" s="12" t="s">
        <v>45</v>
      </c>
      <c r="D109" s="17">
        <f t="shared" si="14"/>
        <v>58.43</v>
      </c>
      <c r="E109" s="12">
        <v>41.0</v>
      </c>
      <c r="F109" s="12"/>
      <c r="G109" s="12">
        <v>26.0</v>
      </c>
      <c r="H109" s="12">
        <v>10.0</v>
      </c>
      <c r="I109" s="12">
        <v>26.0</v>
      </c>
      <c r="J109" s="12">
        <v>14.0</v>
      </c>
      <c r="K109" s="12"/>
      <c r="L109" s="12"/>
      <c r="M109" s="12"/>
      <c r="N109" s="12"/>
      <c r="O109" s="12"/>
      <c r="P109" s="12"/>
      <c r="Q109" s="12"/>
      <c r="R109" s="12"/>
      <c r="S109" s="18"/>
      <c r="T109" s="18" t="s">
        <v>1361</v>
      </c>
      <c r="U109" s="19" t="s">
        <v>1362</v>
      </c>
      <c r="V109" s="11"/>
      <c r="W109" s="11"/>
      <c r="X109" s="11"/>
      <c r="Y109" s="11"/>
      <c r="Z109" s="11"/>
    </row>
    <row r="110">
      <c r="A110" s="21" t="s">
        <v>46</v>
      </c>
      <c r="B110" s="12" t="s">
        <v>1263</v>
      </c>
      <c r="C110" s="12" t="s">
        <v>463</v>
      </c>
      <c r="D110" s="17" t="s">
        <v>1364</v>
      </c>
      <c r="E110" s="12">
        <v>25.0</v>
      </c>
      <c r="F110" s="12"/>
      <c r="G110" s="12"/>
      <c r="H110" s="12">
        <v>16.0</v>
      </c>
      <c r="I110" s="12">
        <v>32.0</v>
      </c>
      <c r="J110" s="12">
        <v>17.0</v>
      </c>
      <c r="K110" s="12"/>
      <c r="L110" s="12"/>
      <c r="M110" s="12"/>
      <c r="N110" s="12"/>
      <c r="O110" s="12"/>
      <c r="P110" s="12">
        <v>2.0</v>
      </c>
      <c r="Q110" s="12"/>
      <c r="R110" s="12"/>
      <c r="S110" s="18" t="s">
        <v>121</v>
      </c>
      <c r="T110" s="18" t="s">
        <v>67</v>
      </c>
      <c r="U110" s="19" t="s">
        <v>1265</v>
      </c>
      <c r="V110" s="11"/>
      <c r="W110" s="11"/>
      <c r="X110" s="11"/>
      <c r="Y110" s="11"/>
      <c r="Z110" s="11"/>
    </row>
    <row r="111">
      <c r="A111" s="21"/>
      <c r="B111" s="12" t="s">
        <v>1239</v>
      </c>
      <c r="C111" s="12" t="s">
        <v>512</v>
      </c>
      <c r="D111" s="17">
        <f>ROUND((E111*0.05)+(F111*0.05)+(G111*1)+(H111*0.8)+(I111*0.43)+(J111*0.8)+(K111*0.5)+(L111*1)+(M111*2.4)+(N111*0.05)+(O111*20.88)+(P111*8)+(Q111*8)+(R111*8), 2)</f>
        <v>38.05</v>
      </c>
      <c r="E111" s="12">
        <v>25.0</v>
      </c>
      <c r="F111" s="12">
        <v>36.0</v>
      </c>
      <c r="G111" s="12">
        <v>18.0</v>
      </c>
      <c r="H111" s="12"/>
      <c r="I111" s="12"/>
      <c r="J111" s="12"/>
      <c r="K111" s="12"/>
      <c r="L111" s="12">
        <v>17.0</v>
      </c>
      <c r="M111" s="12"/>
      <c r="N111" s="12"/>
      <c r="O111" s="12"/>
      <c r="P111" s="12"/>
      <c r="Q111" s="12"/>
      <c r="R111" s="12"/>
      <c r="S111" s="18"/>
      <c r="T111" s="18"/>
      <c r="U111" s="19" t="s">
        <v>1240</v>
      </c>
      <c r="V111" s="11"/>
      <c r="W111" s="11"/>
      <c r="X111" s="11"/>
      <c r="Y111" s="11"/>
      <c r="Z111" s="11"/>
    </row>
    <row r="112">
      <c r="B112" s="12"/>
      <c r="C112" s="12"/>
      <c r="D112" s="17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8"/>
      <c r="T112" s="18"/>
      <c r="U112" s="38"/>
      <c r="V112" s="11"/>
      <c r="W112" s="11"/>
      <c r="X112" s="11"/>
      <c r="Y112" s="11"/>
      <c r="Z112" s="11"/>
    </row>
    <row r="113">
      <c r="B113" s="12" t="s">
        <v>1275</v>
      </c>
      <c r="C113" s="12"/>
      <c r="D113" s="17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8"/>
      <c r="T113" s="18"/>
      <c r="U113" s="38"/>
      <c r="V113" s="11"/>
      <c r="W113" s="11"/>
      <c r="X113" s="11"/>
      <c r="Y113" s="11"/>
      <c r="Z113" s="11"/>
    </row>
    <row r="114">
      <c r="B114" s="12" t="s">
        <v>677</v>
      </c>
      <c r="C114" s="12" t="s">
        <v>512</v>
      </c>
      <c r="D114" s="84">
        <f t="shared" ref="D114:D118" si="15">ROUND((E114*0.05)+(F114*0.05)+(G114*1)+(I114*0.43)+(J114*0.8)+(K114*0.5)+(L114*1)+(N114*0.05)+(O114*20.88)+(P114*8)+(Q114*8)+(R114*8), 2)</f>
        <v>67.68</v>
      </c>
      <c r="E114" s="12"/>
      <c r="F114" s="12"/>
      <c r="G114" s="12"/>
      <c r="H114" s="12"/>
      <c r="I114" s="12">
        <v>36.0</v>
      </c>
      <c r="J114" s="12">
        <v>24.0</v>
      </c>
      <c r="K114" s="12"/>
      <c r="L114" s="12">
        <v>17.0</v>
      </c>
      <c r="M114" s="12"/>
      <c r="N114" s="12"/>
      <c r="O114" s="12"/>
      <c r="P114" s="12">
        <v>1.0</v>
      </c>
      <c r="Q114" s="12">
        <v>1.0</v>
      </c>
      <c r="R114" s="12"/>
      <c r="S114" s="18" t="s">
        <v>523</v>
      </c>
      <c r="T114" s="18" t="s">
        <v>76</v>
      </c>
      <c r="U114" s="19" t="s">
        <v>682</v>
      </c>
      <c r="V114" s="11"/>
      <c r="W114" s="11"/>
      <c r="X114" s="11"/>
      <c r="Y114" s="11"/>
      <c r="Z114" s="11"/>
    </row>
    <row r="115">
      <c r="A115" s="21" t="s">
        <v>46</v>
      </c>
      <c r="B115" s="12" t="s">
        <v>683</v>
      </c>
      <c r="C115" s="12" t="s">
        <v>64</v>
      </c>
      <c r="D115" s="84">
        <f t="shared" si="15"/>
        <v>64.7</v>
      </c>
      <c r="E115" s="12">
        <v>24.0</v>
      </c>
      <c r="F115" s="12"/>
      <c r="G115" s="12">
        <v>25.0</v>
      </c>
      <c r="H115" s="12"/>
      <c r="I115" s="12">
        <v>50.0</v>
      </c>
      <c r="J115" s="12"/>
      <c r="K115" s="12"/>
      <c r="L115" s="12">
        <v>17.0</v>
      </c>
      <c r="M115" s="12"/>
      <c r="N115" s="12"/>
      <c r="O115" s="12"/>
      <c r="P115" s="12"/>
      <c r="Q115" s="12"/>
      <c r="R115" s="12"/>
      <c r="S115" s="18"/>
      <c r="T115" s="18" t="s">
        <v>76</v>
      </c>
      <c r="U115" s="19" t="s">
        <v>684</v>
      </c>
      <c r="V115" s="11"/>
      <c r="W115" s="11"/>
      <c r="X115" s="11"/>
      <c r="Y115" s="11"/>
      <c r="Z115" s="11"/>
    </row>
    <row r="116">
      <c r="A116" s="21"/>
      <c r="B116" s="12" t="s">
        <v>685</v>
      </c>
      <c r="C116" s="12" t="s">
        <v>512</v>
      </c>
      <c r="D116" s="84">
        <f t="shared" si="15"/>
        <v>63.15</v>
      </c>
      <c r="E116" s="12">
        <v>33.0</v>
      </c>
      <c r="F116" s="12"/>
      <c r="G116" s="12"/>
      <c r="H116" s="12"/>
      <c r="I116" s="12">
        <v>50.0</v>
      </c>
      <c r="J116" s="12">
        <v>25.0</v>
      </c>
      <c r="K116" s="12"/>
      <c r="L116" s="12">
        <v>20.0</v>
      </c>
      <c r="M116" s="12"/>
      <c r="N116" s="12"/>
      <c r="O116" s="12"/>
      <c r="P116" s="12"/>
      <c r="Q116" s="12"/>
      <c r="R116" s="12"/>
      <c r="S116" s="18"/>
      <c r="T116" s="18"/>
      <c r="U116" s="19" t="s">
        <v>686</v>
      </c>
      <c r="V116" s="11"/>
      <c r="W116" s="11"/>
      <c r="X116" s="11"/>
      <c r="Y116" s="11"/>
      <c r="Z116" s="11"/>
    </row>
    <row r="117">
      <c r="A117" s="20"/>
      <c r="B117" s="12" t="s">
        <v>687</v>
      </c>
      <c r="C117" s="12" t="s">
        <v>688</v>
      </c>
      <c r="D117" s="84">
        <f t="shared" si="15"/>
        <v>60.34</v>
      </c>
      <c r="E117" s="12">
        <v>20.0</v>
      </c>
      <c r="F117" s="12"/>
      <c r="G117" s="12">
        <v>27.0</v>
      </c>
      <c r="H117" s="12"/>
      <c r="I117" s="12">
        <v>38.0</v>
      </c>
      <c r="J117" s="12"/>
      <c r="K117" s="12"/>
      <c r="L117" s="12"/>
      <c r="M117" s="12"/>
      <c r="N117" s="12"/>
      <c r="O117" s="12"/>
      <c r="P117" s="12">
        <v>1.0</v>
      </c>
      <c r="Q117" s="12"/>
      <c r="R117" s="12">
        <v>1.0</v>
      </c>
      <c r="S117" s="18" t="s">
        <v>121</v>
      </c>
      <c r="T117" s="18"/>
      <c r="U117" s="19" t="s">
        <v>689</v>
      </c>
      <c r="V117" s="12"/>
      <c r="W117" s="11"/>
      <c r="X117" s="11"/>
      <c r="Y117" s="11"/>
      <c r="Z117" s="11"/>
      <c r="AA117" s="11"/>
    </row>
    <row r="118">
      <c r="B118" s="12" t="s">
        <v>690</v>
      </c>
      <c r="C118" s="12" t="s">
        <v>318</v>
      </c>
      <c r="D118" s="84">
        <f t="shared" si="15"/>
        <v>57.24</v>
      </c>
      <c r="E118" s="12">
        <v>16.0</v>
      </c>
      <c r="F118" s="12"/>
      <c r="G118" s="12"/>
      <c r="H118" s="12"/>
      <c r="I118" s="12">
        <v>48.0</v>
      </c>
      <c r="J118" s="12">
        <v>21.0</v>
      </c>
      <c r="K118" s="12"/>
      <c r="L118" s="12">
        <v>19.0</v>
      </c>
      <c r="M118" s="12"/>
      <c r="N118" s="12"/>
      <c r="O118" s="12"/>
      <c r="P118" s="12"/>
      <c r="Q118" s="12"/>
      <c r="R118" s="12"/>
      <c r="S118" s="18"/>
      <c r="T118" s="18"/>
      <c r="U118" s="19" t="s">
        <v>691</v>
      </c>
      <c r="V118" s="11"/>
      <c r="W118" s="11"/>
      <c r="X118" s="11"/>
      <c r="Y118" s="11"/>
      <c r="Z118" s="11"/>
    </row>
    <row r="119">
      <c r="A119" s="20" t="s">
        <v>46</v>
      </c>
      <c r="B119" s="12" t="s">
        <v>692</v>
      </c>
      <c r="C119" s="12" t="s">
        <v>410</v>
      </c>
      <c r="D119" s="85" t="s">
        <v>1386</v>
      </c>
      <c r="E119" s="12">
        <v>33.0</v>
      </c>
      <c r="F119" s="12"/>
      <c r="G119" s="12">
        <v>32.0</v>
      </c>
      <c r="H119" s="12"/>
      <c r="I119" s="12">
        <v>16.0</v>
      </c>
      <c r="J119" s="12"/>
      <c r="K119" s="12"/>
      <c r="L119" s="12"/>
      <c r="M119" s="12"/>
      <c r="N119" s="12"/>
      <c r="O119" s="12"/>
      <c r="P119" s="12">
        <v>1.0</v>
      </c>
      <c r="Q119" s="12">
        <v>1.0</v>
      </c>
      <c r="R119" s="12"/>
      <c r="S119" s="18" t="s">
        <v>586</v>
      </c>
      <c r="T119" s="18" t="s">
        <v>67</v>
      </c>
      <c r="U119" s="19" t="s">
        <v>694</v>
      </c>
      <c r="V119" s="11"/>
      <c r="W119" s="11"/>
      <c r="X119" s="11"/>
      <c r="Y119" s="11"/>
      <c r="Z119" s="11"/>
    </row>
    <row r="120">
      <c r="A120" s="20"/>
      <c r="B120" s="12" t="s">
        <v>696</v>
      </c>
      <c r="C120" s="12" t="s">
        <v>697</v>
      </c>
      <c r="D120" s="84">
        <f>ROUND((E120*0.05)+(F120*0.05)+(G120*1)+(I120*0.43)+(J120*0.8)+(K120*0.5)+(L120*1)+(N120*0.05)+(O120*20.88)+(P120*8)+(Q120*8)+(R120*8), 2)</f>
        <v>50.4</v>
      </c>
      <c r="E120" s="12">
        <v>12.0</v>
      </c>
      <c r="F120" s="12"/>
      <c r="G120" s="12">
        <v>16.0</v>
      </c>
      <c r="H120" s="12"/>
      <c r="I120" s="12">
        <v>60.0</v>
      </c>
      <c r="J120" s="12"/>
      <c r="K120" s="12"/>
      <c r="L120" s="12">
        <v>8.0</v>
      </c>
      <c r="M120" s="12"/>
      <c r="N120" s="12"/>
      <c r="O120" s="12"/>
      <c r="P120" s="12"/>
      <c r="Q120" s="12"/>
      <c r="R120" s="12"/>
      <c r="S120" s="18"/>
      <c r="T120" s="18"/>
      <c r="U120" s="19" t="s">
        <v>699</v>
      </c>
      <c r="V120" s="11"/>
      <c r="W120" s="11"/>
      <c r="X120" s="11"/>
      <c r="Y120" s="11"/>
      <c r="Z120" s="11"/>
    </row>
    <row r="121">
      <c r="A121" s="2" t="s">
        <v>261</v>
      </c>
      <c r="B121" s="11"/>
      <c r="C121" s="11"/>
      <c r="D121" s="17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3"/>
      <c r="T121" s="13"/>
      <c r="U121" s="32"/>
      <c r="V121" s="11"/>
      <c r="W121" s="11"/>
      <c r="X121" s="11"/>
      <c r="Y121" s="11"/>
      <c r="Z121" s="11"/>
    </row>
    <row r="122">
      <c r="A122" s="11"/>
      <c r="B122" s="12" t="s">
        <v>1079</v>
      </c>
      <c r="C122" s="12"/>
      <c r="D122" s="17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8"/>
      <c r="T122" s="18"/>
      <c r="U122" s="38"/>
      <c r="V122" s="11"/>
      <c r="W122" s="11"/>
      <c r="X122" s="11"/>
      <c r="Y122" s="11"/>
      <c r="Z122" s="11"/>
    </row>
    <row r="123">
      <c r="A123" s="11"/>
      <c r="B123" s="12" t="s">
        <v>1288</v>
      </c>
      <c r="C123" s="12" t="s">
        <v>1165</v>
      </c>
      <c r="D123" s="17" t="s">
        <v>1389</v>
      </c>
      <c r="E123" s="12">
        <v>21.0</v>
      </c>
      <c r="F123" s="12"/>
      <c r="G123" s="12"/>
      <c r="H123" s="12">
        <v>14.0</v>
      </c>
      <c r="I123" s="12">
        <v>48.0</v>
      </c>
      <c r="J123" s="12">
        <v>22.0</v>
      </c>
      <c r="K123" s="12"/>
      <c r="L123" s="12"/>
      <c r="M123" s="12">
        <v>8.0</v>
      </c>
      <c r="N123" s="12"/>
      <c r="O123" s="12"/>
      <c r="P123" s="12"/>
      <c r="Q123" s="12">
        <v>1.0</v>
      </c>
      <c r="R123" s="12">
        <v>1.0</v>
      </c>
      <c r="S123" s="18" t="s">
        <v>716</v>
      </c>
      <c r="T123" s="18" t="s">
        <v>1167</v>
      </c>
      <c r="U123" s="19" t="s">
        <v>1290</v>
      </c>
      <c r="V123" s="11"/>
      <c r="W123" s="11"/>
      <c r="X123" s="11"/>
      <c r="Y123" s="11"/>
      <c r="Z123" s="11"/>
    </row>
    <row r="124">
      <c r="A124" s="11"/>
      <c r="B124" s="12" t="s">
        <v>1298</v>
      </c>
      <c r="C124" s="12" t="s">
        <v>288</v>
      </c>
      <c r="D124" s="17">
        <f>ROUND((E124*0.05)+(F124*0.05)+(G124*1)+(H124*0.8)+(I124*0.43)+(J124*0.8)+(K124*0.5)+(L124*1)+(M124*2.4)+(N124*0.05)+(O124*20.88)+(P124*8)+(Q124*8)+(R124*8), 2)</f>
        <v>79.57</v>
      </c>
      <c r="E124" s="12">
        <v>21.0</v>
      </c>
      <c r="F124" s="12"/>
      <c r="G124" s="12">
        <v>28.0</v>
      </c>
      <c r="H124" s="12">
        <v>22.0</v>
      </c>
      <c r="I124" s="12">
        <v>44.0</v>
      </c>
      <c r="J124" s="12"/>
      <c r="K124" s="12"/>
      <c r="L124" s="12">
        <v>14.0</v>
      </c>
      <c r="M124" s="12"/>
      <c r="N124" s="12"/>
      <c r="O124" s="12"/>
      <c r="P124" s="12"/>
      <c r="Q124" s="12"/>
      <c r="R124" s="12"/>
      <c r="S124" s="18"/>
      <c r="T124" s="18"/>
      <c r="U124" s="19" t="s">
        <v>1300</v>
      </c>
      <c r="V124" s="11"/>
      <c r="W124" s="11"/>
      <c r="X124" s="11"/>
      <c r="Y124" s="11"/>
      <c r="Z124" s="11"/>
    </row>
    <row r="125">
      <c r="A125" s="11"/>
      <c r="B125" s="12" t="s">
        <v>1291</v>
      </c>
      <c r="C125" s="12" t="s">
        <v>512</v>
      </c>
      <c r="D125" s="17" t="s">
        <v>1391</v>
      </c>
      <c r="E125" s="12"/>
      <c r="F125" s="12"/>
      <c r="G125" s="12">
        <v>18.0</v>
      </c>
      <c r="H125" s="12">
        <v>17.0</v>
      </c>
      <c r="I125" s="12">
        <v>50.0</v>
      </c>
      <c r="J125" s="12"/>
      <c r="K125" s="12"/>
      <c r="L125" s="12"/>
      <c r="M125" s="12"/>
      <c r="N125" s="12"/>
      <c r="O125" s="12"/>
      <c r="P125" s="12">
        <v>1.0</v>
      </c>
      <c r="Q125" s="12"/>
      <c r="R125" s="12">
        <v>1.0</v>
      </c>
      <c r="S125" s="18" t="s">
        <v>171</v>
      </c>
      <c r="T125" s="18" t="s">
        <v>1167</v>
      </c>
      <c r="U125" s="19" t="s">
        <v>1293</v>
      </c>
      <c r="V125" s="11"/>
      <c r="W125" s="11"/>
      <c r="X125" s="11"/>
      <c r="Y125" s="11"/>
      <c r="Z125" s="11"/>
    </row>
    <row r="126">
      <c r="A126" s="11"/>
      <c r="B126" s="12" t="s">
        <v>1393</v>
      </c>
      <c r="C126" s="12" t="s">
        <v>730</v>
      </c>
      <c r="D126" s="17">
        <f t="shared" ref="D126:D129" si="16">ROUND((E126*0.05)+(F126*0.05)+(G126*1)+(H126*0.8)+(I126*0.43)+(J126*0.8)+(K126*0.5)+(L126*1)+(M126*2.4)+(N126*0.05)+(O126*20.88)+(P126*8)+(Q126*8)+(R126*8), 2)</f>
        <v>67.45</v>
      </c>
      <c r="E126" s="12">
        <v>39.0</v>
      </c>
      <c r="F126" s="12"/>
      <c r="G126" s="12">
        <v>27.0</v>
      </c>
      <c r="H126" s="12">
        <v>18.0</v>
      </c>
      <c r="I126" s="12">
        <v>30.0</v>
      </c>
      <c r="J126" s="12">
        <v>14.0</v>
      </c>
      <c r="K126" s="12"/>
      <c r="L126" s="12"/>
      <c r="M126" s="12"/>
      <c r="N126" s="12"/>
      <c r="O126" s="12"/>
      <c r="P126" s="12"/>
      <c r="Q126" s="12"/>
      <c r="R126" s="12"/>
      <c r="S126" s="18"/>
      <c r="T126" s="18" t="s">
        <v>1395</v>
      </c>
      <c r="U126" s="19" t="s">
        <v>1396</v>
      </c>
      <c r="V126" s="11"/>
      <c r="W126" s="11"/>
      <c r="X126" s="11"/>
      <c r="Y126" s="11"/>
      <c r="Z126" s="11"/>
    </row>
    <row r="127">
      <c r="A127" s="11"/>
      <c r="B127" s="16" t="s">
        <v>1307</v>
      </c>
      <c r="C127" s="12" t="s">
        <v>386</v>
      </c>
      <c r="D127" s="17">
        <f t="shared" si="16"/>
        <v>62.1</v>
      </c>
      <c r="E127" s="12"/>
      <c r="F127" s="12"/>
      <c r="G127" s="12">
        <v>20.0</v>
      </c>
      <c r="H127" s="12">
        <v>15.0</v>
      </c>
      <c r="I127" s="12">
        <v>70.0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8"/>
      <c r="T127" s="18"/>
      <c r="U127" s="19" t="s">
        <v>1309</v>
      </c>
      <c r="V127" s="11"/>
      <c r="W127" s="11"/>
      <c r="X127" s="11"/>
      <c r="Y127" s="11"/>
      <c r="Z127" s="11"/>
    </row>
    <row r="128">
      <c r="A128" s="11"/>
      <c r="B128" s="16" t="s">
        <v>1399</v>
      </c>
      <c r="C128" s="12" t="s">
        <v>216</v>
      </c>
      <c r="D128" s="17">
        <f t="shared" si="16"/>
        <v>62</v>
      </c>
      <c r="E128" s="12">
        <v>22.0</v>
      </c>
      <c r="F128" s="12"/>
      <c r="G128" s="12">
        <v>16.0</v>
      </c>
      <c r="H128" s="12">
        <v>20.0</v>
      </c>
      <c r="I128" s="12">
        <v>30.0</v>
      </c>
      <c r="J128" s="12"/>
      <c r="K128" s="12"/>
      <c r="L128" s="12"/>
      <c r="M128" s="12"/>
      <c r="N128" s="12"/>
      <c r="O128" s="12"/>
      <c r="P128" s="12">
        <v>2.0</v>
      </c>
      <c r="Q128" s="12"/>
      <c r="R128" s="12"/>
      <c r="S128" s="18" t="s">
        <v>331</v>
      </c>
      <c r="T128" s="18"/>
      <c r="U128" s="19" t="s">
        <v>1401</v>
      </c>
      <c r="V128" s="11"/>
      <c r="W128" s="11"/>
      <c r="X128" s="11"/>
      <c r="Y128" s="11"/>
      <c r="Z128" s="11"/>
    </row>
    <row r="129">
      <c r="A129" s="11"/>
      <c r="B129" s="12" t="s">
        <v>1294</v>
      </c>
      <c r="C129" s="12" t="s">
        <v>1295</v>
      </c>
      <c r="D129" s="17">
        <f t="shared" si="16"/>
        <v>60.5</v>
      </c>
      <c r="E129" s="12"/>
      <c r="F129" s="12"/>
      <c r="G129" s="12">
        <v>25.0</v>
      </c>
      <c r="H129" s="12"/>
      <c r="I129" s="12">
        <v>50.0</v>
      </c>
      <c r="J129" s="12"/>
      <c r="K129" s="12"/>
      <c r="L129" s="12">
        <v>14.0</v>
      </c>
      <c r="M129" s="12"/>
      <c r="N129" s="12"/>
      <c r="O129" s="12"/>
      <c r="P129" s="12"/>
      <c r="Q129" s="12"/>
      <c r="R129" s="12"/>
      <c r="S129" s="18"/>
      <c r="T129" s="18"/>
      <c r="U129" s="19" t="s">
        <v>1297</v>
      </c>
      <c r="V129" s="11"/>
      <c r="W129" s="11"/>
      <c r="X129" s="11"/>
      <c r="Y129" s="11"/>
      <c r="Z129" s="11"/>
    </row>
    <row r="130">
      <c r="A130" s="11"/>
      <c r="B130" s="12"/>
      <c r="C130" s="12"/>
      <c r="D130" s="17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8"/>
      <c r="T130" s="18"/>
      <c r="U130" s="38"/>
      <c r="V130" s="11"/>
      <c r="W130" s="11"/>
      <c r="X130" s="11"/>
      <c r="Y130" s="11"/>
      <c r="Z130" s="11"/>
    </row>
    <row r="131">
      <c r="A131" s="11"/>
      <c r="B131" s="12" t="s">
        <v>1109</v>
      </c>
      <c r="C131" s="12"/>
      <c r="D131" s="17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8"/>
      <c r="T131" s="18"/>
      <c r="U131" s="38"/>
      <c r="V131" s="11"/>
      <c r="W131" s="11"/>
      <c r="X131" s="11"/>
      <c r="Y131" s="11"/>
      <c r="Z131" s="11"/>
    </row>
    <row r="132">
      <c r="A132" s="11"/>
      <c r="B132" s="12" t="s">
        <v>703</v>
      </c>
      <c r="C132" s="12" t="s">
        <v>299</v>
      </c>
      <c r="D132" s="84">
        <f t="shared" ref="D132:D135" si="17">ROUND((E132*0.05)+(F132*0.05)+(G132*1)+(I132*0.43)+(J132*0.8)+(K132*0.5)+(L132*1)+(N132*0.05)+(O132*20.88)+(P132*8)+(Q132*8)+(R132*8), 2)</f>
        <v>73.48</v>
      </c>
      <c r="E132" s="12">
        <v>28.0</v>
      </c>
      <c r="F132" s="12"/>
      <c r="G132" s="12">
        <v>28.0</v>
      </c>
      <c r="H132" s="12"/>
      <c r="I132" s="12">
        <v>56.0</v>
      </c>
      <c r="J132" s="12"/>
      <c r="K132" s="12"/>
      <c r="L132" s="12">
        <v>20.0</v>
      </c>
      <c r="M132" s="12"/>
      <c r="N132" s="12"/>
      <c r="O132" s="12"/>
      <c r="P132" s="12"/>
      <c r="Q132" s="12"/>
      <c r="R132" s="12"/>
      <c r="S132" s="18"/>
      <c r="T132" s="18"/>
      <c r="U132" s="19" t="s">
        <v>705</v>
      </c>
      <c r="V132" s="11"/>
      <c r="W132" s="11"/>
      <c r="X132" s="11"/>
      <c r="Y132" s="11"/>
      <c r="Z132" s="11"/>
    </row>
    <row r="133">
      <c r="A133" s="11"/>
      <c r="B133" s="12" t="s">
        <v>706</v>
      </c>
      <c r="C133" s="12" t="s">
        <v>707</v>
      </c>
      <c r="D133" s="84">
        <f t="shared" si="17"/>
        <v>64.69</v>
      </c>
      <c r="E133" s="12">
        <v>21.0</v>
      </c>
      <c r="F133" s="12"/>
      <c r="G133" s="12">
        <v>23.0</v>
      </c>
      <c r="H133" s="12"/>
      <c r="I133" s="12">
        <v>48.0</v>
      </c>
      <c r="J133" s="12"/>
      <c r="K133" s="12"/>
      <c r="L133" s="12">
        <v>20.0</v>
      </c>
      <c r="M133" s="12"/>
      <c r="N133" s="12"/>
      <c r="O133" s="12"/>
      <c r="P133" s="12"/>
      <c r="Q133" s="12"/>
      <c r="R133" s="12"/>
      <c r="S133" s="18"/>
      <c r="T133" s="18"/>
      <c r="U133" s="19" t="s">
        <v>708</v>
      </c>
      <c r="V133" s="11"/>
      <c r="W133" s="11"/>
      <c r="X133" s="11"/>
      <c r="Y133" s="11"/>
      <c r="Z133" s="11"/>
    </row>
    <row r="134">
      <c r="A134" s="11"/>
      <c r="B134" s="12" t="s">
        <v>709</v>
      </c>
      <c r="C134" s="12" t="s">
        <v>335</v>
      </c>
      <c r="D134" s="84">
        <f t="shared" si="17"/>
        <v>60.4</v>
      </c>
      <c r="E134" s="12">
        <v>24.0</v>
      </c>
      <c r="F134" s="12"/>
      <c r="G134" s="12">
        <v>25.0</v>
      </c>
      <c r="H134" s="12"/>
      <c r="I134" s="12">
        <v>40.0</v>
      </c>
      <c r="J134" s="12"/>
      <c r="K134" s="12"/>
      <c r="L134" s="12">
        <v>17.0</v>
      </c>
      <c r="M134" s="12"/>
      <c r="N134" s="12"/>
      <c r="O134" s="12"/>
      <c r="P134" s="12"/>
      <c r="Q134" s="12"/>
      <c r="R134" s="12"/>
      <c r="S134" s="18"/>
      <c r="T134" s="18"/>
      <c r="U134" s="19" t="s">
        <v>710</v>
      </c>
      <c r="V134" s="11"/>
      <c r="W134" s="11"/>
      <c r="X134" s="11"/>
      <c r="Y134" s="11"/>
      <c r="Z134" s="11"/>
    </row>
    <row r="135">
      <c r="A135" s="11"/>
      <c r="B135" s="12" t="s">
        <v>715</v>
      </c>
      <c r="C135" s="12" t="s">
        <v>93</v>
      </c>
      <c r="D135" s="84">
        <f t="shared" si="17"/>
        <v>59.3</v>
      </c>
      <c r="E135" s="12">
        <v>16.0</v>
      </c>
      <c r="F135" s="12"/>
      <c r="G135" s="12">
        <v>21.0</v>
      </c>
      <c r="H135" s="12"/>
      <c r="I135" s="12">
        <v>50.0</v>
      </c>
      <c r="J135" s="12"/>
      <c r="K135" s="12"/>
      <c r="L135" s="12"/>
      <c r="M135" s="12"/>
      <c r="N135" s="12"/>
      <c r="O135" s="12"/>
      <c r="P135" s="12">
        <v>1.0</v>
      </c>
      <c r="Q135" s="12"/>
      <c r="R135" s="12">
        <v>1.0</v>
      </c>
      <c r="S135" s="18" t="s">
        <v>716</v>
      </c>
      <c r="T135" s="18"/>
      <c r="U135" s="19" t="s">
        <v>717</v>
      </c>
      <c r="V135" s="11"/>
      <c r="W135" s="11"/>
      <c r="X135" s="11"/>
      <c r="Y135" s="11"/>
      <c r="Z135" s="11"/>
    </row>
    <row r="136">
      <c r="A136" s="11"/>
      <c r="B136" s="12" t="s">
        <v>718</v>
      </c>
      <c r="C136" s="12" t="s">
        <v>719</v>
      </c>
      <c r="D136" s="85" t="s">
        <v>1410</v>
      </c>
      <c r="E136" s="12">
        <v>32.0</v>
      </c>
      <c r="F136" s="12"/>
      <c r="G136" s="12">
        <v>20.0</v>
      </c>
      <c r="H136" s="12"/>
      <c r="I136" s="12">
        <v>84.0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8"/>
      <c r="T136" s="18" t="s">
        <v>621</v>
      </c>
      <c r="U136" s="19" t="s">
        <v>721</v>
      </c>
      <c r="V136" s="11"/>
      <c r="W136" s="11"/>
      <c r="X136" s="11"/>
      <c r="Y136" s="11"/>
      <c r="Z136" s="11"/>
    </row>
    <row r="137">
      <c r="A137" s="11"/>
      <c r="B137" s="12" t="s">
        <v>722</v>
      </c>
      <c r="C137" s="12" t="s">
        <v>723</v>
      </c>
      <c r="D137" s="84">
        <f>ROUND((E137*0.05)+(F137*0.05)+(G137*1)+(I137*0.43)+(J137*0.8)+(K137*0.5)+(L137*1)+(N137*0.05)+(O137*20.88)+(P137*8)+(Q137*8)+(R137*8), 2)</f>
        <v>50.6</v>
      </c>
      <c r="E137" s="12"/>
      <c r="F137" s="12"/>
      <c r="G137" s="12"/>
      <c r="H137" s="12"/>
      <c r="I137" s="12">
        <v>60.0</v>
      </c>
      <c r="J137" s="12">
        <v>16.0</v>
      </c>
      <c r="K137" s="12"/>
      <c r="L137" s="12">
        <v>12.0</v>
      </c>
      <c r="M137" s="12"/>
      <c r="N137" s="12"/>
      <c r="O137" s="12"/>
      <c r="P137" s="12"/>
      <c r="Q137" s="12"/>
      <c r="R137" s="12"/>
      <c r="S137" s="18"/>
      <c r="T137" s="18"/>
      <c r="U137" s="19" t="s">
        <v>727</v>
      </c>
      <c r="V137" s="11"/>
      <c r="W137" s="11"/>
      <c r="X137" s="11"/>
      <c r="Y137" s="11"/>
      <c r="Z137" s="11"/>
    </row>
    <row r="138">
      <c r="A138" s="2" t="s">
        <v>283</v>
      </c>
      <c r="B138" s="11"/>
      <c r="C138" s="11"/>
      <c r="D138" s="17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3"/>
      <c r="T138" s="13"/>
      <c r="U138" s="22"/>
      <c r="V138" s="11"/>
      <c r="W138" s="11"/>
      <c r="X138" s="11"/>
      <c r="Y138" s="11"/>
      <c r="Z138" s="11"/>
    </row>
    <row r="139">
      <c r="A139" s="82"/>
      <c r="B139" s="12" t="s">
        <v>1079</v>
      </c>
      <c r="C139" s="12"/>
      <c r="D139" s="17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8"/>
      <c r="T139" s="28"/>
      <c r="U139" s="38"/>
      <c r="V139" s="12"/>
      <c r="W139" s="11"/>
      <c r="X139" s="11"/>
      <c r="Y139" s="11"/>
      <c r="Z139" s="11"/>
      <c r="AA139" s="11"/>
    </row>
    <row r="140">
      <c r="A140" s="82"/>
      <c r="B140" s="12" t="s">
        <v>1320</v>
      </c>
      <c r="C140" s="12" t="s">
        <v>335</v>
      </c>
      <c r="D140" s="17">
        <f t="shared" ref="D140:D144" si="18">ROUND((E140*0.05)+(F140*0.05)+(G140*1)+(H140*0.8)+(I140*0.43)+(J140*0.8)+(K140*0.5)+(L140*1)+(M140*2.4)+(N140*0.05)+(O140*20.88)+(P140*8)+(Q140*8)+(R140*8), 2)</f>
        <v>107.52</v>
      </c>
      <c r="E140" s="12"/>
      <c r="F140" s="12"/>
      <c r="G140" s="12"/>
      <c r="H140" s="12">
        <v>32.0</v>
      </c>
      <c r="I140" s="12">
        <v>64.0</v>
      </c>
      <c r="J140" s="12">
        <v>26.0</v>
      </c>
      <c r="K140" s="12"/>
      <c r="L140" s="12"/>
      <c r="M140" s="12">
        <v>4.0</v>
      </c>
      <c r="N140" s="12"/>
      <c r="O140" s="12"/>
      <c r="P140" s="12"/>
      <c r="Q140" s="12">
        <v>1.0</v>
      </c>
      <c r="R140" s="12">
        <v>2.0</v>
      </c>
      <c r="S140" s="18" t="s">
        <v>506</v>
      </c>
      <c r="T140" s="28"/>
      <c r="U140" s="19" t="s">
        <v>1322</v>
      </c>
      <c r="V140" s="12"/>
      <c r="W140" s="11"/>
      <c r="X140" s="11"/>
      <c r="Y140" s="11"/>
      <c r="Z140" s="11"/>
      <c r="AA140" s="11"/>
    </row>
    <row r="141">
      <c r="A141" s="82"/>
      <c r="B141" s="12" t="s">
        <v>1323</v>
      </c>
      <c r="C141" s="12" t="s">
        <v>1230</v>
      </c>
      <c r="D141" s="17">
        <f t="shared" si="18"/>
        <v>104.08</v>
      </c>
      <c r="E141" s="12"/>
      <c r="F141" s="12"/>
      <c r="G141" s="12">
        <v>28.0</v>
      </c>
      <c r="H141" s="12">
        <v>20.0</v>
      </c>
      <c r="I141" s="12">
        <v>56.0</v>
      </c>
      <c r="J141" s="12"/>
      <c r="K141" s="12"/>
      <c r="L141" s="12"/>
      <c r="M141" s="12">
        <v>5.0</v>
      </c>
      <c r="N141" s="12"/>
      <c r="O141" s="12"/>
      <c r="P141" s="12"/>
      <c r="Q141" s="12">
        <v>1.0</v>
      </c>
      <c r="R141" s="12">
        <v>2.0</v>
      </c>
      <c r="S141" s="18" t="s">
        <v>506</v>
      </c>
      <c r="T141" s="28"/>
      <c r="U141" s="19" t="s">
        <v>1325</v>
      </c>
      <c r="V141" s="12"/>
      <c r="W141" s="11"/>
      <c r="X141" s="11"/>
      <c r="Y141" s="11"/>
      <c r="Z141" s="11"/>
      <c r="AA141" s="11"/>
    </row>
    <row r="142">
      <c r="A142" s="82"/>
      <c r="B142" s="12" t="s">
        <v>1329</v>
      </c>
      <c r="C142" s="12" t="s">
        <v>72</v>
      </c>
      <c r="D142" s="17">
        <f t="shared" si="18"/>
        <v>104.13</v>
      </c>
      <c r="E142" s="12">
        <v>13.0</v>
      </c>
      <c r="F142" s="12"/>
      <c r="G142" s="12">
        <v>25.0</v>
      </c>
      <c r="H142" s="12">
        <v>17.0</v>
      </c>
      <c r="I142" s="12">
        <v>56.0</v>
      </c>
      <c r="J142" s="12"/>
      <c r="K142" s="12"/>
      <c r="L142" s="12"/>
      <c r="M142" s="12">
        <v>7.0</v>
      </c>
      <c r="N142" s="12"/>
      <c r="O142" s="12"/>
      <c r="P142" s="12">
        <v>2.0</v>
      </c>
      <c r="Q142" s="12"/>
      <c r="R142" s="12">
        <v>1.0</v>
      </c>
      <c r="S142" s="18" t="s">
        <v>188</v>
      </c>
      <c r="T142" s="28"/>
      <c r="U142" s="19" t="s">
        <v>1332</v>
      </c>
      <c r="V142" s="12"/>
      <c r="W142" s="11"/>
      <c r="X142" s="11"/>
      <c r="Y142" s="11"/>
      <c r="Z142" s="11"/>
      <c r="AA142" s="11"/>
    </row>
    <row r="143">
      <c r="A143" s="82"/>
      <c r="B143" s="12" t="s">
        <v>1333</v>
      </c>
      <c r="C143" s="12" t="s">
        <v>1334</v>
      </c>
      <c r="D143" s="17">
        <f t="shared" si="18"/>
        <v>92.98</v>
      </c>
      <c r="E143" s="12">
        <v>24.0</v>
      </c>
      <c r="F143" s="12"/>
      <c r="G143" s="12">
        <v>28.0</v>
      </c>
      <c r="H143" s="12">
        <v>13.0</v>
      </c>
      <c r="I143" s="12">
        <v>46.0</v>
      </c>
      <c r="J143" s="12"/>
      <c r="K143" s="12"/>
      <c r="L143" s="12"/>
      <c r="M143" s="12">
        <v>4.0</v>
      </c>
      <c r="N143" s="12"/>
      <c r="O143" s="12"/>
      <c r="P143" s="12">
        <v>1.0</v>
      </c>
      <c r="Q143" s="12">
        <v>1.0</v>
      </c>
      <c r="R143" s="12">
        <v>1.0</v>
      </c>
      <c r="S143" s="18" t="s">
        <v>517</v>
      </c>
      <c r="T143" s="28"/>
      <c r="U143" s="19" t="s">
        <v>1336</v>
      </c>
      <c r="V143" s="12"/>
      <c r="W143" s="11"/>
      <c r="X143" s="11"/>
      <c r="Y143" s="11"/>
      <c r="Z143" s="11"/>
      <c r="AA143" s="11"/>
    </row>
    <row r="144">
      <c r="A144" s="21" t="s">
        <v>46</v>
      </c>
      <c r="B144" s="12" t="s">
        <v>1348</v>
      </c>
      <c r="C144" s="12" t="s">
        <v>202</v>
      </c>
      <c r="D144" s="17">
        <f t="shared" si="18"/>
        <v>85.61</v>
      </c>
      <c r="E144" s="12">
        <v>25.0</v>
      </c>
      <c r="F144" s="12"/>
      <c r="G144" s="12">
        <v>30.0</v>
      </c>
      <c r="H144" s="12">
        <v>19.0</v>
      </c>
      <c r="I144" s="12">
        <v>52.0</v>
      </c>
      <c r="J144" s="12"/>
      <c r="K144" s="12"/>
      <c r="L144" s="12"/>
      <c r="M144" s="12">
        <v>7.0</v>
      </c>
      <c r="N144" s="12"/>
      <c r="O144" s="12"/>
      <c r="P144" s="12"/>
      <c r="Q144" s="12"/>
      <c r="R144" s="12"/>
      <c r="S144" s="18"/>
      <c r="T144" s="28"/>
      <c r="U144" s="19" t="s">
        <v>1350</v>
      </c>
      <c r="V144" s="12"/>
      <c r="W144" s="11"/>
      <c r="X144" s="11"/>
      <c r="Y144" s="11"/>
      <c r="Z144" s="11"/>
      <c r="AA144" s="11"/>
    </row>
    <row r="145">
      <c r="A145" s="21" t="s">
        <v>46</v>
      </c>
      <c r="B145" s="12" t="s">
        <v>1344</v>
      </c>
      <c r="C145" s="12" t="s">
        <v>146</v>
      </c>
      <c r="D145" s="17" t="s">
        <v>1427</v>
      </c>
      <c r="E145" s="12">
        <v>24.0</v>
      </c>
      <c r="F145" s="12"/>
      <c r="G145" s="12"/>
      <c r="H145" s="12">
        <v>33.0</v>
      </c>
      <c r="I145" s="12">
        <v>66.0</v>
      </c>
      <c r="J145" s="12">
        <v>22.0</v>
      </c>
      <c r="K145" s="12"/>
      <c r="L145" s="12">
        <v>12.0</v>
      </c>
      <c r="M145" s="12"/>
      <c r="N145" s="12"/>
      <c r="O145" s="12"/>
      <c r="P145" s="12"/>
      <c r="Q145" s="12"/>
      <c r="R145" s="12"/>
      <c r="S145" s="18"/>
      <c r="T145" s="28" t="s">
        <v>67</v>
      </c>
      <c r="U145" s="19" t="s">
        <v>1347</v>
      </c>
      <c r="V145" s="12"/>
      <c r="W145" s="11"/>
      <c r="X145" s="11"/>
      <c r="Y145" s="11"/>
      <c r="Z145" s="11"/>
      <c r="AA145" s="11"/>
    </row>
    <row r="146">
      <c r="A146" s="21" t="s">
        <v>43</v>
      </c>
      <c r="B146" s="12" t="s">
        <v>1428</v>
      </c>
      <c r="C146" s="12" t="s">
        <v>45</v>
      </c>
      <c r="D146" s="17">
        <f t="shared" ref="D146:D147" si="19">ROUND((E146*0.05)+(F146*0.05)+(G146*1)+(H146*0.8)+(I146*0.43)+(J146*0.8)+(K146*0.5)+(L146*1)+(M146*2.4)+(N146*0.05)+(O146*20.88)+(P146*8)+(Q146*8)+(R146*8), 2)</f>
        <v>80.39</v>
      </c>
      <c r="E146" s="12">
        <v>53.0</v>
      </c>
      <c r="F146" s="12"/>
      <c r="G146" s="12">
        <v>35.0</v>
      </c>
      <c r="H146" s="12">
        <v>14.0</v>
      </c>
      <c r="I146" s="12">
        <v>38.0</v>
      </c>
      <c r="J146" s="12">
        <v>19.0</v>
      </c>
      <c r="K146" s="12"/>
      <c r="L146" s="12"/>
      <c r="M146" s="12"/>
      <c r="N146" s="12"/>
      <c r="O146" s="12"/>
      <c r="P146" s="12"/>
      <c r="Q146" s="12"/>
      <c r="R146" s="12"/>
      <c r="S146" s="18"/>
      <c r="T146" s="28" t="s">
        <v>615</v>
      </c>
      <c r="U146" s="19" t="s">
        <v>1429</v>
      </c>
      <c r="V146" s="12"/>
      <c r="W146" s="11"/>
      <c r="X146" s="11"/>
      <c r="Y146" s="11"/>
      <c r="Z146" s="11"/>
      <c r="AA146" s="11"/>
    </row>
    <row r="147">
      <c r="A147" s="82"/>
      <c r="B147" s="12" t="s">
        <v>1337</v>
      </c>
      <c r="C147" s="12" t="s">
        <v>542</v>
      </c>
      <c r="D147" s="17">
        <f t="shared" si="19"/>
        <v>78.48</v>
      </c>
      <c r="E147" s="12">
        <v>18.0</v>
      </c>
      <c r="F147" s="12"/>
      <c r="G147" s="12">
        <v>16.0</v>
      </c>
      <c r="H147" s="12">
        <v>12.0</v>
      </c>
      <c r="I147" s="12">
        <v>86.0</v>
      </c>
      <c r="J147" s="12"/>
      <c r="K147" s="12"/>
      <c r="L147" s="12">
        <v>15.0</v>
      </c>
      <c r="M147" s="12"/>
      <c r="N147" s="12"/>
      <c r="O147" s="12"/>
      <c r="P147" s="12"/>
      <c r="Q147" s="12"/>
      <c r="R147" s="12"/>
      <c r="S147" s="18"/>
      <c r="T147" s="28"/>
      <c r="U147" s="19" t="s">
        <v>1340</v>
      </c>
      <c r="V147" s="12"/>
      <c r="W147" s="11"/>
      <c r="X147" s="11"/>
      <c r="Y147" s="11"/>
      <c r="Z147" s="11"/>
      <c r="AA147" s="11"/>
    </row>
    <row r="148">
      <c r="A148" s="82"/>
      <c r="B148" s="12"/>
      <c r="C148" s="12"/>
      <c r="D148" s="17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8"/>
      <c r="T148" s="28"/>
      <c r="U148" s="38"/>
      <c r="V148" s="12"/>
      <c r="W148" s="11"/>
      <c r="X148" s="11"/>
      <c r="Y148" s="11"/>
      <c r="Z148" s="11"/>
      <c r="AA148" s="11"/>
    </row>
    <row r="149">
      <c r="A149" s="82"/>
      <c r="B149" s="12" t="s">
        <v>1109</v>
      </c>
      <c r="C149" s="12"/>
      <c r="D149" s="17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8"/>
      <c r="T149" s="28"/>
      <c r="U149" s="38"/>
      <c r="V149" s="12"/>
      <c r="W149" s="11"/>
      <c r="X149" s="11"/>
      <c r="Y149" s="11"/>
      <c r="Z149" s="11"/>
      <c r="AA149" s="11"/>
    </row>
    <row r="150">
      <c r="A150" s="82"/>
      <c r="B150" s="12" t="s">
        <v>739</v>
      </c>
      <c r="C150" s="12" t="s">
        <v>321</v>
      </c>
      <c r="D150" s="84">
        <f t="shared" ref="D150:D151" si="20">ROUND((E150*0.05)+(F150*0.05)+(G150*1)+(I150*0.43)+(J150*0.8)+(K150*0.5)+(L150*1)+(N150*0.05)+(O150*20.88)+(P150*8)+(Q150*8)+(R150*8), 2)</f>
        <v>91.62</v>
      </c>
      <c r="E150" s="12">
        <v>30.0</v>
      </c>
      <c r="F150" s="12"/>
      <c r="G150" s="12"/>
      <c r="H150" s="12"/>
      <c r="I150" s="12">
        <v>64.0</v>
      </c>
      <c r="J150" s="12">
        <v>27.0</v>
      </c>
      <c r="K150" s="12"/>
      <c r="L150" s="12">
        <v>17.0</v>
      </c>
      <c r="M150" s="12"/>
      <c r="N150" s="12"/>
      <c r="O150" s="12"/>
      <c r="P150" s="12">
        <v>2.0</v>
      </c>
      <c r="Q150" s="12"/>
      <c r="R150" s="12">
        <v>1.0</v>
      </c>
      <c r="S150" s="18" t="s">
        <v>740</v>
      </c>
      <c r="T150" s="18"/>
      <c r="U150" s="19" t="s">
        <v>741</v>
      </c>
      <c r="V150" s="11"/>
      <c r="W150" s="11"/>
      <c r="X150" s="11"/>
      <c r="Y150" s="11"/>
      <c r="Z150" s="11"/>
    </row>
    <row r="151">
      <c r="A151" s="82"/>
      <c r="B151" s="12" t="s">
        <v>735</v>
      </c>
      <c r="C151" s="12" t="s">
        <v>1149</v>
      </c>
      <c r="D151" s="84">
        <f t="shared" si="20"/>
        <v>91.36</v>
      </c>
      <c r="E151" s="12"/>
      <c r="F151" s="12"/>
      <c r="G151" s="12"/>
      <c r="H151" s="12"/>
      <c r="I151" s="12">
        <v>52.0</v>
      </c>
      <c r="J151" s="12">
        <v>25.0</v>
      </c>
      <c r="K151" s="12"/>
      <c r="L151" s="12">
        <v>25.0</v>
      </c>
      <c r="M151" s="12"/>
      <c r="N151" s="12"/>
      <c r="O151" s="12"/>
      <c r="P151" s="12">
        <v>1.0</v>
      </c>
      <c r="Q151" s="12">
        <v>2.0</v>
      </c>
      <c r="R151" s="12"/>
      <c r="S151" s="18" t="s">
        <v>506</v>
      </c>
      <c r="T151" s="28" t="s">
        <v>76</v>
      </c>
      <c r="U151" s="19" t="s">
        <v>738</v>
      </c>
      <c r="V151" s="12"/>
      <c r="W151" s="11"/>
      <c r="X151" s="11"/>
      <c r="Y151" s="11"/>
      <c r="Z151" s="11"/>
      <c r="AA151" s="11"/>
    </row>
    <row r="152">
      <c r="A152" s="21" t="s">
        <v>46</v>
      </c>
      <c r="B152" s="12" t="s">
        <v>742</v>
      </c>
      <c r="C152" s="12" t="s">
        <v>342</v>
      </c>
      <c r="D152" s="85" t="s">
        <v>1456</v>
      </c>
      <c r="E152" s="12">
        <v>27.0</v>
      </c>
      <c r="F152" s="12"/>
      <c r="G152" s="12">
        <v>31.0</v>
      </c>
      <c r="H152" s="12"/>
      <c r="I152" s="12">
        <v>28.0</v>
      </c>
      <c r="J152" s="12"/>
      <c r="K152" s="12"/>
      <c r="L152" s="12">
        <v>19.0</v>
      </c>
      <c r="M152" s="12"/>
      <c r="N152" s="12"/>
      <c r="O152" s="12"/>
      <c r="P152" s="12">
        <v>2.0</v>
      </c>
      <c r="Q152" s="12"/>
      <c r="R152" s="12">
        <v>1.0</v>
      </c>
      <c r="S152" s="18" t="s">
        <v>49</v>
      </c>
      <c r="T152" s="28" t="s">
        <v>744</v>
      </c>
      <c r="U152" s="19" t="s">
        <v>745</v>
      </c>
      <c r="V152" s="12"/>
      <c r="W152" s="11"/>
      <c r="X152" s="11"/>
      <c r="Y152" s="11"/>
      <c r="Z152" s="11"/>
      <c r="AA152" s="11"/>
    </row>
    <row r="153">
      <c r="A153" s="21" t="s">
        <v>46</v>
      </c>
      <c r="B153" s="12" t="s">
        <v>750</v>
      </c>
      <c r="C153" s="12" t="s">
        <v>130</v>
      </c>
      <c r="D153" s="84">
        <f t="shared" ref="D153:D156" si="21">ROUND((E153*0.05)+(F153*0.05)+(G153*1)+(I153*0.43)+(J153*0.8)+(K153*0.5)+(L153*1)+(N153*0.05)+(O153*20.88)+(P153*8)+(Q153*8)+(R153*8), 2)</f>
        <v>82.57</v>
      </c>
      <c r="E153" s="12">
        <v>33.0</v>
      </c>
      <c r="F153" s="12"/>
      <c r="G153" s="12">
        <v>40.0</v>
      </c>
      <c r="H153" s="12"/>
      <c r="I153" s="12">
        <v>44.0</v>
      </c>
      <c r="J153" s="12"/>
      <c r="K153" s="12"/>
      <c r="L153" s="12">
        <v>22.0</v>
      </c>
      <c r="M153" s="12"/>
      <c r="N153" s="12"/>
      <c r="O153" s="12"/>
      <c r="P153" s="12"/>
      <c r="Q153" s="12"/>
      <c r="R153" s="12"/>
      <c r="S153" s="18"/>
      <c r="T153" s="28" t="s">
        <v>76</v>
      </c>
      <c r="U153" s="19" t="s">
        <v>752</v>
      </c>
      <c r="V153" s="12"/>
      <c r="W153" s="11"/>
      <c r="X153" s="11"/>
      <c r="Y153" s="11"/>
      <c r="Z153" s="11"/>
      <c r="AA153" s="11"/>
    </row>
    <row r="154">
      <c r="A154" s="21"/>
      <c r="B154" s="12" t="s">
        <v>753</v>
      </c>
      <c r="C154" s="12" t="s">
        <v>442</v>
      </c>
      <c r="D154" s="84">
        <f t="shared" si="21"/>
        <v>76.05</v>
      </c>
      <c r="E154" s="12">
        <v>25.0</v>
      </c>
      <c r="F154" s="12"/>
      <c r="G154" s="12">
        <v>25.0</v>
      </c>
      <c r="H154" s="12"/>
      <c r="I154" s="12">
        <v>60.0</v>
      </c>
      <c r="J154" s="12"/>
      <c r="K154" s="12"/>
      <c r="L154" s="12"/>
      <c r="M154" s="12"/>
      <c r="N154" s="12"/>
      <c r="O154" s="12"/>
      <c r="P154" s="12">
        <v>1.0</v>
      </c>
      <c r="Q154" s="12">
        <v>1.0</v>
      </c>
      <c r="R154" s="12">
        <v>1.0</v>
      </c>
      <c r="S154" s="18" t="s">
        <v>498</v>
      </c>
      <c r="T154" s="18"/>
      <c r="U154" s="19" t="s">
        <v>755</v>
      </c>
      <c r="V154" s="11"/>
      <c r="W154" s="11"/>
      <c r="X154" s="11"/>
      <c r="Y154" s="11"/>
      <c r="Z154" s="11"/>
    </row>
    <row r="155">
      <c r="A155" s="82"/>
      <c r="B155" s="12" t="s">
        <v>756</v>
      </c>
      <c r="C155" s="12" t="s">
        <v>747</v>
      </c>
      <c r="D155" s="84">
        <f t="shared" si="21"/>
        <v>76</v>
      </c>
      <c r="E155" s="12">
        <v>24.0</v>
      </c>
      <c r="F155" s="12"/>
      <c r="G155" s="12"/>
      <c r="H155" s="12"/>
      <c r="I155" s="12">
        <v>60.0</v>
      </c>
      <c r="J155" s="12">
        <v>30.0</v>
      </c>
      <c r="K155" s="12"/>
      <c r="L155" s="12">
        <v>25.0</v>
      </c>
      <c r="M155" s="12"/>
      <c r="N155" s="12"/>
      <c r="O155" s="12"/>
      <c r="P155" s="12"/>
      <c r="Q155" s="12"/>
      <c r="R155" s="12"/>
      <c r="S155" s="18"/>
      <c r="T155" s="17"/>
      <c r="U155" s="19" t="s">
        <v>757</v>
      </c>
      <c r="V155" s="12"/>
      <c r="W155" s="11"/>
      <c r="X155" s="11"/>
      <c r="Y155" s="11"/>
      <c r="Z155" s="11"/>
      <c r="AA155" s="11"/>
    </row>
    <row r="156">
      <c r="A156" s="82"/>
      <c r="B156" s="12" t="s">
        <v>746</v>
      </c>
      <c r="C156" s="12" t="s">
        <v>747</v>
      </c>
      <c r="D156" s="84">
        <f t="shared" si="21"/>
        <v>63.29</v>
      </c>
      <c r="E156" s="12">
        <v>24.0</v>
      </c>
      <c r="F156" s="12"/>
      <c r="G156" s="12">
        <v>30.0</v>
      </c>
      <c r="H156" s="12"/>
      <c r="I156" s="12">
        <v>33.0</v>
      </c>
      <c r="J156" s="12"/>
      <c r="K156" s="12"/>
      <c r="L156" s="12">
        <v>17.0</v>
      </c>
      <c r="M156" s="12"/>
      <c r="N156" s="12">
        <v>18.0</v>
      </c>
      <c r="O156" s="12"/>
      <c r="P156" s="12"/>
      <c r="Q156" s="12"/>
      <c r="R156" s="12"/>
      <c r="S156" s="18"/>
      <c r="T156" s="28"/>
      <c r="U156" s="19" t="s">
        <v>749</v>
      </c>
      <c r="V156" s="12"/>
      <c r="W156" s="11"/>
      <c r="X156" s="11"/>
      <c r="Y156" s="11"/>
      <c r="Z156" s="11"/>
      <c r="AA156" s="11"/>
    </row>
    <row r="157">
      <c r="A157" s="2" t="s">
        <v>313</v>
      </c>
      <c r="B157" s="11"/>
      <c r="C157" s="11"/>
      <c r="D157" s="17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3"/>
      <c r="T157" s="13"/>
      <c r="U157" s="22"/>
      <c r="V157" s="11"/>
      <c r="W157" s="11"/>
      <c r="X157" s="11"/>
      <c r="Y157" s="11"/>
      <c r="Z157" s="11"/>
    </row>
    <row r="158">
      <c r="A158" s="82"/>
      <c r="B158" s="12" t="s">
        <v>1079</v>
      </c>
      <c r="C158" s="12"/>
      <c r="D158" s="17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8"/>
      <c r="T158" s="18"/>
      <c r="U158" s="38"/>
      <c r="V158" s="11"/>
      <c r="W158" s="11"/>
      <c r="X158" s="11"/>
      <c r="Y158" s="11"/>
      <c r="Z158" s="11"/>
    </row>
    <row r="159">
      <c r="A159" s="82"/>
      <c r="B159" s="12" t="s">
        <v>1369</v>
      </c>
      <c r="C159" s="12" t="s">
        <v>315</v>
      </c>
      <c r="D159" s="17">
        <f t="shared" ref="D159:D164" si="22">ROUND((E159*0.05)+(F159*0.05)+(G159*1)+(H159*0.8)+(I159*0.43)+(J159*0.8)+(K159*0.5)+(L159*1)+(M159*2.4)+(N159*0.05)+(O159*20.88)+(P159*8)+(Q159*8)+(R159*8), 2)</f>
        <v>80.39</v>
      </c>
      <c r="E159" s="12">
        <v>19.0</v>
      </c>
      <c r="F159" s="12"/>
      <c r="G159" s="12">
        <v>26.0</v>
      </c>
      <c r="H159" s="12">
        <v>23.0</v>
      </c>
      <c r="I159" s="12">
        <v>48.0</v>
      </c>
      <c r="J159" s="12"/>
      <c r="K159" s="12"/>
      <c r="L159" s="12"/>
      <c r="M159" s="12">
        <v>6.0</v>
      </c>
      <c r="N159" s="12"/>
      <c r="O159" s="12"/>
      <c r="P159" s="12"/>
      <c r="Q159" s="12"/>
      <c r="R159" s="12"/>
      <c r="S159" s="18"/>
      <c r="T159" s="18"/>
      <c r="U159" s="19" t="s">
        <v>1371</v>
      </c>
      <c r="V159" s="11"/>
      <c r="W159" s="11"/>
      <c r="X159" s="11"/>
      <c r="Y159" s="11"/>
      <c r="Z159" s="11"/>
    </row>
    <row r="160">
      <c r="A160" s="82"/>
      <c r="B160" s="12" t="s">
        <v>1381</v>
      </c>
      <c r="C160" s="12" t="s">
        <v>923</v>
      </c>
      <c r="D160" s="17">
        <f t="shared" si="22"/>
        <v>68.33</v>
      </c>
      <c r="E160" s="12">
        <v>19.0</v>
      </c>
      <c r="F160" s="12"/>
      <c r="G160" s="12">
        <v>25.0</v>
      </c>
      <c r="H160" s="12">
        <v>24.0</v>
      </c>
      <c r="I160" s="12">
        <v>26.0</v>
      </c>
      <c r="J160" s="12"/>
      <c r="K160" s="12"/>
      <c r="L160" s="12"/>
      <c r="M160" s="12">
        <v>5.0</v>
      </c>
      <c r="N160" s="12"/>
      <c r="O160" s="12"/>
      <c r="P160" s="12"/>
      <c r="Q160" s="12"/>
      <c r="R160" s="12"/>
      <c r="S160" s="18"/>
      <c r="T160" s="18"/>
      <c r="U160" s="19" t="s">
        <v>1383</v>
      </c>
      <c r="V160" s="11"/>
      <c r="W160" s="11"/>
      <c r="X160" s="11"/>
      <c r="Y160" s="11"/>
      <c r="Z160" s="11"/>
    </row>
    <row r="161">
      <c r="A161" s="82"/>
      <c r="B161" s="12" t="s">
        <v>1366</v>
      </c>
      <c r="C161" s="12" t="s">
        <v>789</v>
      </c>
      <c r="D161" s="17">
        <f t="shared" si="22"/>
        <v>67.45</v>
      </c>
      <c r="E161" s="12">
        <v>39.0</v>
      </c>
      <c r="F161" s="12"/>
      <c r="G161" s="12">
        <v>27.0</v>
      </c>
      <c r="H161" s="12">
        <v>18.0</v>
      </c>
      <c r="I161" s="12">
        <v>30.0</v>
      </c>
      <c r="J161" s="12">
        <v>14.0</v>
      </c>
      <c r="K161" s="12"/>
      <c r="L161" s="12"/>
      <c r="M161" s="12"/>
      <c r="N161" s="12"/>
      <c r="O161" s="12"/>
      <c r="P161" s="12"/>
      <c r="Q161" s="12"/>
      <c r="R161" s="12"/>
      <c r="S161" s="18"/>
      <c r="T161" s="18" t="s">
        <v>421</v>
      </c>
      <c r="U161" s="19" t="s">
        <v>1368</v>
      </c>
      <c r="V161" s="11"/>
      <c r="W161" s="11"/>
      <c r="X161" s="11"/>
      <c r="Y161" s="11"/>
      <c r="Z161" s="11"/>
    </row>
    <row r="162">
      <c r="A162" s="82"/>
      <c r="B162" s="12" t="s">
        <v>1484</v>
      </c>
      <c r="C162" s="12" t="s">
        <v>1485</v>
      </c>
      <c r="D162" s="17">
        <f t="shared" si="22"/>
        <v>59.32</v>
      </c>
      <c r="E162" s="12">
        <v>24.0</v>
      </c>
      <c r="F162" s="12"/>
      <c r="G162" s="12"/>
      <c r="H162" s="12">
        <v>17.0</v>
      </c>
      <c r="I162" s="12">
        <v>64.0</v>
      </c>
      <c r="J162" s="12"/>
      <c r="K162" s="12"/>
      <c r="L162" s="12">
        <v>17.0</v>
      </c>
      <c r="M162" s="12"/>
      <c r="N162" s="12"/>
      <c r="O162" s="12"/>
      <c r="P162" s="12"/>
      <c r="Q162" s="12"/>
      <c r="R162" s="12"/>
      <c r="S162" s="18"/>
      <c r="T162" s="18"/>
      <c r="U162" s="19" t="s">
        <v>1486</v>
      </c>
      <c r="V162" s="11"/>
      <c r="W162" s="11"/>
      <c r="X162" s="11"/>
      <c r="Y162" s="11"/>
      <c r="Z162" s="11"/>
    </row>
    <row r="163">
      <c r="A163" s="82"/>
      <c r="B163" s="12" t="s">
        <v>1372</v>
      </c>
      <c r="C163" s="12" t="s">
        <v>1373</v>
      </c>
      <c r="D163" s="17">
        <f t="shared" si="22"/>
        <v>56</v>
      </c>
      <c r="E163" s="12">
        <v>18.0</v>
      </c>
      <c r="F163" s="12"/>
      <c r="G163" s="12"/>
      <c r="H163" s="12">
        <v>21.0</v>
      </c>
      <c r="I163" s="12">
        <v>50.0</v>
      </c>
      <c r="J163" s="12">
        <v>21.0</v>
      </c>
      <c r="K163" s="12"/>
      <c r="L163" s="12"/>
      <c r="M163" s="12"/>
      <c r="N163" s="12"/>
      <c r="O163" s="12"/>
      <c r="P163" s="12"/>
      <c r="Q163" s="12"/>
      <c r="R163" s="12"/>
      <c r="S163" s="18"/>
      <c r="T163" s="18"/>
      <c r="U163" s="19" t="s">
        <v>1374</v>
      </c>
      <c r="V163" s="11"/>
      <c r="W163" s="11"/>
      <c r="X163" s="11"/>
      <c r="Y163" s="11"/>
      <c r="Z163" s="11"/>
    </row>
    <row r="164">
      <c r="A164" s="82"/>
      <c r="B164" s="12" t="s">
        <v>1375</v>
      </c>
      <c r="C164" s="12" t="s">
        <v>1376</v>
      </c>
      <c r="D164" s="17">
        <f t="shared" si="22"/>
        <v>50.48</v>
      </c>
      <c r="E164" s="12"/>
      <c r="F164" s="12"/>
      <c r="G164" s="12">
        <v>18.0</v>
      </c>
      <c r="H164" s="12"/>
      <c r="I164" s="12">
        <v>36.0</v>
      </c>
      <c r="J164" s="12"/>
      <c r="K164" s="12"/>
      <c r="L164" s="12">
        <v>17.0</v>
      </c>
      <c r="M164" s="12"/>
      <c r="N164" s="12"/>
      <c r="O164" s="12"/>
      <c r="P164" s="12"/>
      <c r="Q164" s="12"/>
      <c r="R164" s="12"/>
      <c r="S164" s="18"/>
      <c r="T164" s="18"/>
      <c r="U164" s="19" t="s">
        <v>1377</v>
      </c>
      <c r="V164" s="11"/>
      <c r="W164" s="11"/>
      <c r="X164" s="11"/>
      <c r="Y164" s="11"/>
      <c r="Z164" s="11"/>
    </row>
    <row r="165">
      <c r="A165" s="82"/>
      <c r="B165" s="12"/>
      <c r="C165" s="12"/>
      <c r="D165" s="17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8"/>
      <c r="T165" s="18"/>
      <c r="U165" s="38"/>
      <c r="V165" s="11"/>
      <c r="W165" s="11"/>
      <c r="X165" s="11"/>
      <c r="Y165" s="11"/>
      <c r="Z165" s="11"/>
    </row>
    <row r="166">
      <c r="A166" s="82"/>
      <c r="B166" s="12" t="s">
        <v>1109</v>
      </c>
      <c r="C166" s="12"/>
      <c r="D166" s="17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8"/>
      <c r="T166" s="18"/>
      <c r="U166" s="38"/>
      <c r="V166" s="11"/>
      <c r="W166" s="11"/>
      <c r="X166" s="11"/>
      <c r="Y166" s="11"/>
      <c r="Z166" s="11"/>
    </row>
    <row r="167">
      <c r="A167" s="82"/>
      <c r="B167" s="12" t="s">
        <v>767</v>
      </c>
      <c r="C167" s="12" t="s">
        <v>1149</v>
      </c>
      <c r="D167" s="17">
        <f t="shared" ref="D167:D172" si="23">ROUND((E167*0.05)+(F167*0.05)+(G167*1)+(H167*0.8)+(I167*0.43)+(J167*0.8)+(K167*0.5)+(L167*1)+(M167*2.4)+(N167*0.05)+(O167*20.88)+(P167*8)+(Q167*8)+(R167*8), 2)</f>
        <v>70.08</v>
      </c>
      <c r="E167" s="12"/>
      <c r="F167" s="12"/>
      <c r="G167" s="12"/>
      <c r="H167" s="12"/>
      <c r="I167" s="12">
        <v>36.0</v>
      </c>
      <c r="J167" s="12">
        <v>17.0</v>
      </c>
      <c r="K167" s="12"/>
      <c r="L167" s="12">
        <v>25.0</v>
      </c>
      <c r="M167" s="12"/>
      <c r="N167" s="12"/>
      <c r="O167" s="12"/>
      <c r="P167" s="12">
        <v>1.0</v>
      </c>
      <c r="Q167" s="12">
        <v>1.0</v>
      </c>
      <c r="R167" s="12"/>
      <c r="S167" s="18" t="s">
        <v>523</v>
      </c>
      <c r="T167" s="18" t="s">
        <v>76</v>
      </c>
      <c r="U167" s="19" t="s">
        <v>770</v>
      </c>
      <c r="V167" s="11"/>
      <c r="W167" s="11"/>
      <c r="X167" s="11"/>
      <c r="Y167" s="11"/>
      <c r="Z167" s="11"/>
    </row>
    <row r="168">
      <c r="A168" s="82"/>
      <c r="B168" s="12" t="s">
        <v>772</v>
      </c>
      <c r="C168" s="12" t="s">
        <v>96</v>
      </c>
      <c r="D168" s="17">
        <f t="shared" si="23"/>
        <v>61.59</v>
      </c>
      <c r="E168" s="12">
        <v>19.0</v>
      </c>
      <c r="F168" s="12"/>
      <c r="G168" s="12">
        <v>24.0</v>
      </c>
      <c r="H168" s="12"/>
      <c r="I168" s="12">
        <v>48.0</v>
      </c>
      <c r="J168" s="12"/>
      <c r="K168" s="12"/>
      <c r="L168" s="12">
        <v>16.0</v>
      </c>
      <c r="M168" s="12"/>
      <c r="N168" s="12"/>
      <c r="O168" s="12"/>
      <c r="P168" s="12"/>
      <c r="Q168" s="12"/>
      <c r="R168" s="12"/>
      <c r="S168" s="18"/>
      <c r="T168" s="18" t="s">
        <v>773</v>
      </c>
      <c r="U168" s="19" t="s">
        <v>774</v>
      </c>
      <c r="V168" s="11"/>
      <c r="W168" s="11"/>
      <c r="X168" s="11"/>
      <c r="Y168" s="11"/>
      <c r="Z168" s="11"/>
    </row>
    <row r="169">
      <c r="A169" s="82"/>
      <c r="B169" s="12" t="s">
        <v>775</v>
      </c>
      <c r="C169" s="12" t="s">
        <v>776</v>
      </c>
      <c r="D169" s="17">
        <f t="shared" si="23"/>
        <v>56.99</v>
      </c>
      <c r="E169" s="12">
        <v>15.0</v>
      </c>
      <c r="F169" s="12"/>
      <c r="G169" s="12">
        <v>18.0</v>
      </c>
      <c r="H169" s="12"/>
      <c r="I169" s="12">
        <v>68.0</v>
      </c>
      <c r="J169" s="12"/>
      <c r="K169" s="12"/>
      <c r="L169" s="12">
        <v>9.0</v>
      </c>
      <c r="M169" s="12"/>
      <c r="N169" s="12"/>
      <c r="O169" s="12"/>
      <c r="P169" s="12"/>
      <c r="Q169" s="12"/>
      <c r="R169" s="12"/>
      <c r="S169" s="18"/>
      <c r="T169" s="18"/>
      <c r="U169" s="19" t="s">
        <v>777</v>
      </c>
      <c r="V169" s="11"/>
      <c r="W169" s="11"/>
      <c r="X169" s="11"/>
      <c r="Y169" s="11"/>
      <c r="Z169" s="11"/>
    </row>
    <row r="170">
      <c r="A170" s="82"/>
      <c r="B170" s="12" t="s">
        <v>778</v>
      </c>
      <c r="C170" s="12" t="s">
        <v>271</v>
      </c>
      <c r="D170" s="17">
        <f t="shared" si="23"/>
        <v>56.97</v>
      </c>
      <c r="E170" s="12">
        <v>25.0</v>
      </c>
      <c r="F170" s="12"/>
      <c r="G170" s="12"/>
      <c r="H170" s="12"/>
      <c r="I170" s="12">
        <v>64.0</v>
      </c>
      <c r="J170" s="12">
        <v>19.0</v>
      </c>
      <c r="K170" s="12"/>
      <c r="L170" s="12">
        <v>13.0</v>
      </c>
      <c r="M170" s="12"/>
      <c r="N170" s="12"/>
      <c r="O170" s="12"/>
      <c r="P170" s="12"/>
      <c r="Q170" s="12"/>
      <c r="R170" s="12"/>
      <c r="S170" s="18"/>
      <c r="T170" s="18"/>
      <c r="U170" s="19" t="s">
        <v>779</v>
      </c>
      <c r="V170" s="11"/>
      <c r="W170" s="11"/>
      <c r="X170" s="11"/>
      <c r="Y170" s="11"/>
      <c r="Z170" s="11"/>
    </row>
    <row r="171">
      <c r="A171" s="82"/>
      <c r="B171" s="12" t="s">
        <v>782</v>
      </c>
      <c r="C171" s="12" t="s">
        <v>266</v>
      </c>
      <c r="D171" s="17">
        <f t="shared" si="23"/>
        <v>55.72</v>
      </c>
      <c r="E171" s="12">
        <v>30.0</v>
      </c>
      <c r="F171" s="12"/>
      <c r="G171" s="12">
        <v>31.0</v>
      </c>
      <c r="H171" s="12"/>
      <c r="I171" s="12">
        <v>54.0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8"/>
      <c r="T171" s="18"/>
      <c r="U171" s="19" t="s">
        <v>783</v>
      </c>
      <c r="V171" s="11"/>
      <c r="W171" s="11"/>
      <c r="X171" s="11"/>
      <c r="Y171" s="11"/>
      <c r="Z171" s="11"/>
    </row>
    <row r="172">
      <c r="A172" s="82"/>
      <c r="B172" s="12" t="s">
        <v>784</v>
      </c>
      <c r="C172" s="12" t="s">
        <v>785</v>
      </c>
      <c r="D172" s="17">
        <f t="shared" si="23"/>
        <v>52.88</v>
      </c>
      <c r="E172" s="12"/>
      <c r="F172" s="12"/>
      <c r="G172" s="12">
        <v>16.0</v>
      </c>
      <c r="H172" s="12"/>
      <c r="I172" s="12">
        <v>56.0</v>
      </c>
      <c r="J172" s="12">
        <v>16.0</v>
      </c>
      <c r="K172" s="12"/>
      <c r="L172" s="12"/>
      <c r="M172" s="12"/>
      <c r="N172" s="12"/>
      <c r="O172" s="12"/>
      <c r="P172" s="12"/>
      <c r="Q172" s="12"/>
      <c r="R172" s="12"/>
      <c r="S172" s="18"/>
      <c r="T172" s="18"/>
      <c r="U172" s="19" t="s">
        <v>786</v>
      </c>
      <c r="V172" s="11"/>
      <c r="W172" s="11"/>
      <c r="X172" s="11"/>
      <c r="Y172" s="11"/>
      <c r="Z172" s="11"/>
    </row>
    <row r="173">
      <c r="A173" s="2" t="s">
        <v>333</v>
      </c>
      <c r="B173" s="11"/>
      <c r="C173" s="11"/>
      <c r="D173" s="17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3"/>
      <c r="T173" s="13"/>
      <c r="U173" s="22"/>
      <c r="V173" s="11"/>
      <c r="W173" s="11"/>
      <c r="X173" s="11"/>
      <c r="Y173" s="11"/>
      <c r="Z173" s="11"/>
    </row>
    <row r="174">
      <c r="A174" s="11"/>
      <c r="B174" s="12" t="s">
        <v>1495</v>
      </c>
      <c r="C174" s="12" t="s">
        <v>96</v>
      </c>
      <c r="D174" s="17">
        <f t="shared" ref="D174:D186" si="24">ROUND((E174*0.05)+(F174*0.05)+(G174*1)+(H174*0.8)+(I174*0.43)+(J174*0.8)+(K174*0.5)+(L174*1)+(M174*2.4)+(N174*0.05)+(O174*20.88)+(P174*8)+(Q174*8)+(R174*8), 2)</f>
        <v>55</v>
      </c>
      <c r="E174" s="12"/>
      <c r="F174" s="12"/>
      <c r="G174" s="12">
        <v>21.0</v>
      </c>
      <c r="H174" s="12"/>
      <c r="I174" s="12">
        <v>40.0</v>
      </c>
      <c r="J174" s="12"/>
      <c r="K174" s="12"/>
      <c r="L174" s="12"/>
      <c r="M174" s="12">
        <v>7.0</v>
      </c>
      <c r="N174" s="12"/>
      <c r="O174" s="12"/>
      <c r="P174" s="12"/>
      <c r="Q174" s="12"/>
      <c r="R174" s="12"/>
      <c r="S174" s="18"/>
      <c r="T174" s="18"/>
      <c r="U174" s="19" t="s">
        <v>1496</v>
      </c>
      <c r="V174" s="11"/>
      <c r="W174" s="11"/>
      <c r="X174" s="11"/>
      <c r="Y174" s="11"/>
      <c r="Z174" s="11"/>
    </row>
    <row r="175">
      <c r="A175" s="11"/>
      <c r="B175" s="12" t="s">
        <v>793</v>
      </c>
      <c r="C175" s="12" t="s">
        <v>339</v>
      </c>
      <c r="D175" s="17">
        <f t="shared" si="24"/>
        <v>52.2</v>
      </c>
      <c r="E175" s="12"/>
      <c r="F175" s="12"/>
      <c r="G175" s="12"/>
      <c r="H175" s="12"/>
      <c r="I175" s="12">
        <v>40.0</v>
      </c>
      <c r="J175" s="12">
        <v>20.0</v>
      </c>
      <c r="K175" s="12"/>
      <c r="L175" s="12">
        <v>19.0</v>
      </c>
      <c r="M175" s="12"/>
      <c r="N175" s="12"/>
      <c r="O175" s="12"/>
      <c r="P175" s="12"/>
      <c r="Q175" s="12"/>
      <c r="R175" s="12"/>
      <c r="S175" s="18"/>
      <c r="T175" s="18"/>
      <c r="U175" s="19" t="s">
        <v>797</v>
      </c>
      <c r="V175" s="11"/>
      <c r="W175" s="11"/>
      <c r="X175" s="11"/>
      <c r="Y175" s="11"/>
      <c r="Z175" s="11"/>
    </row>
    <row r="176">
      <c r="A176" s="11"/>
      <c r="B176" s="12" t="s">
        <v>808</v>
      </c>
      <c r="C176" s="12" t="s">
        <v>146</v>
      </c>
      <c r="D176" s="17">
        <f t="shared" si="24"/>
        <v>46.65</v>
      </c>
      <c r="E176" s="12">
        <v>15.0</v>
      </c>
      <c r="F176" s="12"/>
      <c r="G176" s="12">
        <v>20.0</v>
      </c>
      <c r="H176" s="12"/>
      <c r="I176" s="12">
        <v>30.0</v>
      </c>
      <c r="J176" s="12"/>
      <c r="K176" s="12"/>
      <c r="L176" s="12">
        <v>13.0</v>
      </c>
      <c r="M176" s="12"/>
      <c r="N176" s="12"/>
      <c r="O176" s="12"/>
      <c r="P176" s="12"/>
      <c r="Q176" s="12"/>
      <c r="R176" s="12"/>
      <c r="S176" s="18"/>
      <c r="T176" s="18"/>
      <c r="U176" s="19" t="s">
        <v>809</v>
      </c>
      <c r="V176" s="11"/>
      <c r="W176" s="11"/>
      <c r="X176" s="11"/>
      <c r="Y176" s="11"/>
      <c r="Z176" s="11"/>
    </row>
    <row r="177">
      <c r="A177" s="11"/>
      <c r="B177" s="12" t="s">
        <v>799</v>
      </c>
      <c r="C177" s="12" t="s">
        <v>800</v>
      </c>
      <c r="D177" s="17">
        <f t="shared" si="24"/>
        <v>46.5</v>
      </c>
      <c r="E177" s="12"/>
      <c r="F177" s="12"/>
      <c r="G177" s="12">
        <v>15.0</v>
      </c>
      <c r="H177" s="12"/>
      <c r="I177" s="12">
        <v>50.0</v>
      </c>
      <c r="J177" s="12"/>
      <c r="K177" s="12"/>
      <c r="L177" s="12">
        <v>10.0</v>
      </c>
      <c r="M177" s="12"/>
      <c r="N177" s="12"/>
      <c r="O177" s="12"/>
      <c r="P177" s="12"/>
      <c r="Q177" s="12"/>
      <c r="R177" s="12"/>
      <c r="S177" s="18"/>
      <c r="T177" s="18"/>
      <c r="U177" s="19" t="s">
        <v>801</v>
      </c>
      <c r="V177" s="11"/>
      <c r="W177" s="11"/>
      <c r="X177" s="11"/>
      <c r="Y177" s="11"/>
      <c r="Z177" s="11"/>
    </row>
    <row r="178">
      <c r="A178" s="11"/>
      <c r="B178" s="12" t="s">
        <v>802</v>
      </c>
      <c r="C178" s="12" t="s">
        <v>803</v>
      </c>
      <c r="D178" s="17">
        <f t="shared" si="24"/>
        <v>46.5</v>
      </c>
      <c r="E178" s="12"/>
      <c r="F178" s="12"/>
      <c r="G178" s="12">
        <v>15.0</v>
      </c>
      <c r="H178" s="12"/>
      <c r="I178" s="12">
        <v>50.0</v>
      </c>
      <c r="J178" s="12"/>
      <c r="K178" s="12"/>
      <c r="L178" s="12">
        <v>10.0</v>
      </c>
      <c r="M178" s="12"/>
      <c r="N178" s="12"/>
      <c r="O178" s="12"/>
      <c r="P178" s="12"/>
      <c r="Q178" s="12"/>
      <c r="R178" s="12"/>
      <c r="S178" s="18"/>
      <c r="T178" s="18"/>
      <c r="U178" s="19" t="s">
        <v>804</v>
      </c>
      <c r="V178" s="11"/>
      <c r="W178" s="11"/>
      <c r="X178" s="11"/>
      <c r="Y178" s="11"/>
      <c r="Z178" s="11"/>
    </row>
    <row r="179">
      <c r="A179" s="11"/>
      <c r="B179" s="12" t="s">
        <v>812</v>
      </c>
      <c r="C179" s="12" t="s">
        <v>253</v>
      </c>
      <c r="D179" s="17">
        <f t="shared" si="24"/>
        <v>44.5</v>
      </c>
      <c r="E179" s="12"/>
      <c r="F179" s="12"/>
      <c r="G179" s="12">
        <v>13.0</v>
      </c>
      <c r="H179" s="12"/>
      <c r="I179" s="12">
        <v>50.0</v>
      </c>
      <c r="J179" s="12"/>
      <c r="K179" s="12"/>
      <c r="L179" s="12">
        <v>10.0</v>
      </c>
      <c r="M179" s="12"/>
      <c r="N179" s="12"/>
      <c r="O179" s="12"/>
      <c r="P179" s="12"/>
      <c r="Q179" s="12"/>
      <c r="R179" s="12"/>
      <c r="S179" s="18"/>
      <c r="T179" s="18"/>
      <c r="U179" s="19" t="s">
        <v>813</v>
      </c>
      <c r="V179" s="11"/>
      <c r="W179" s="11"/>
      <c r="X179" s="11"/>
      <c r="Y179" s="11"/>
      <c r="Z179" s="11"/>
    </row>
    <row r="180">
      <c r="A180" s="11"/>
      <c r="B180" s="12" t="s">
        <v>814</v>
      </c>
      <c r="C180" s="12" t="s">
        <v>815</v>
      </c>
      <c r="D180" s="17">
        <f t="shared" si="24"/>
        <v>41.51</v>
      </c>
      <c r="E180" s="12">
        <v>15.0</v>
      </c>
      <c r="F180" s="12"/>
      <c r="G180" s="12">
        <v>16.0</v>
      </c>
      <c r="H180" s="12"/>
      <c r="I180" s="12">
        <v>32.0</v>
      </c>
      <c r="J180" s="12"/>
      <c r="K180" s="12"/>
      <c r="L180" s="12">
        <v>11.0</v>
      </c>
      <c r="M180" s="12"/>
      <c r="N180" s="12"/>
      <c r="O180" s="12"/>
      <c r="P180" s="12"/>
      <c r="Q180" s="12"/>
      <c r="R180" s="12"/>
      <c r="S180" s="18"/>
      <c r="T180" s="18"/>
      <c r="U180" s="19" t="s">
        <v>816</v>
      </c>
      <c r="V180" s="11"/>
      <c r="W180" s="11"/>
      <c r="X180" s="11"/>
      <c r="Y180" s="11"/>
      <c r="Z180" s="11"/>
    </row>
    <row r="181">
      <c r="A181" s="11"/>
      <c r="B181" s="12" t="s">
        <v>823</v>
      </c>
      <c r="C181" s="12" t="s">
        <v>93</v>
      </c>
      <c r="D181" s="17">
        <f t="shared" si="24"/>
        <v>40.87</v>
      </c>
      <c r="E181" s="12">
        <v>15.0</v>
      </c>
      <c r="F181" s="12"/>
      <c r="G181" s="12"/>
      <c r="H181" s="12"/>
      <c r="I181" s="12">
        <v>24.0</v>
      </c>
      <c r="J181" s="12">
        <v>21.0</v>
      </c>
      <c r="K181" s="12"/>
      <c r="L181" s="12">
        <v>13.0</v>
      </c>
      <c r="M181" s="12"/>
      <c r="N181" s="12"/>
      <c r="O181" s="12"/>
      <c r="P181" s="12"/>
      <c r="Q181" s="12"/>
      <c r="R181" s="12"/>
      <c r="S181" s="18"/>
      <c r="T181" s="18"/>
      <c r="U181" s="19" t="s">
        <v>824</v>
      </c>
      <c r="V181" s="11"/>
      <c r="W181" s="11"/>
      <c r="X181" s="11"/>
      <c r="Y181" s="11"/>
      <c r="Z181" s="11"/>
    </row>
    <row r="182">
      <c r="B182" s="12" t="s">
        <v>817</v>
      </c>
      <c r="C182" s="12" t="s">
        <v>818</v>
      </c>
      <c r="D182" s="17">
        <f t="shared" si="24"/>
        <v>40.34</v>
      </c>
      <c r="E182" s="12"/>
      <c r="F182" s="12"/>
      <c r="G182" s="12">
        <v>12.0</v>
      </c>
      <c r="H182" s="12"/>
      <c r="I182" s="12">
        <v>38.0</v>
      </c>
      <c r="J182" s="12"/>
      <c r="K182" s="12"/>
      <c r="L182" s="12">
        <v>12.0</v>
      </c>
      <c r="M182" s="12"/>
      <c r="N182" s="12"/>
      <c r="O182" s="12"/>
      <c r="P182" s="12"/>
      <c r="Q182" s="12"/>
      <c r="R182" s="12"/>
      <c r="S182" s="18"/>
      <c r="T182" s="18"/>
      <c r="U182" s="31" t="s">
        <v>819</v>
      </c>
      <c r="V182" s="11"/>
      <c r="W182" s="11"/>
      <c r="X182" s="11"/>
      <c r="Y182" s="11"/>
      <c r="Z182" s="11"/>
    </row>
    <row r="183">
      <c r="A183" s="11"/>
      <c r="B183" s="12" t="s">
        <v>828</v>
      </c>
      <c r="C183" s="12" t="s">
        <v>98</v>
      </c>
      <c r="D183" s="17">
        <f t="shared" si="24"/>
        <v>39.38</v>
      </c>
      <c r="E183" s="12">
        <v>24.0</v>
      </c>
      <c r="F183" s="12"/>
      <c r="G183" s="12"/>
      <c r="H183" s="12"/>
      <c r="I183" s="12">
        <v>46.0</v>
      </c>
      <c r="J183" s="12">
        <v>23.0</v>
      </c>
      <c r="K183" s="12"/>
      <c r="L183" s="12"/>
      <c r="M183" s="12"/>
      <c r="N183" s="12"/>
      <c r="O183" s="12"/>
      <c r="P183" s="12"/>
      <c r="Q183" s="12"/>
      <c r="R183" s="12"/>
      <c r="S183" s="18"/>
      <c r="T183" s="18"/>
      <c r="U183" s="19" t="s">
        <v>829</v>
      </c>
      <c r="V183" s="11"/>
      <c r="W183" s="11"/>
      <c r="X183" s="11"/>
      <c r="Y183" s="11"/>
      <c r="Z183" s="11"/>
    </row>
    <row r="184">
      <c r="A184" s="11"/>
      <c r="B184" s="12" t="s">
        <v>836</v>
      </c>
      <c r="C184" s="12" t="s">
        <v>837</v>
      </c>
      <c r="D184" s="17">
        <f t="shared" si="24"/>
        <v>27.61</v>
      </c>
      <c r="E184" s="12">
        <v>21.0</v>
      </c>
      <c r="F184" s="12"/>
      <c r="G184" s="12"/>
      <c r="H184" s="12"/>
      <c r="I184" s="12">
        <v>32.0</v>
      </c>
      <c r="J184" s="12">
        <v>16.0</v>
      </c>
      <c r="K184" s="12"/>
      <c r="L184" s="12"/>
      <c r="M184" s="12"/>
      <c r="N184" s="12"/>
      <c r="O184" s="12"/>
      <c r="P184" s="12"/>
      <c r="Q184" s="12"/>
      <c r="R184" s="12"/>
      <c r="S184" s="18"/>
      <c r="T184" s="18" t="s">
        <v>165</v>
      </c>
      <c r="U184" s="19" t="s">
        <v>840</v>
      </c>
      <c r="V184" s="11"/>
      <c r="W184" s="11"/>
      <c r="X184" s="11"/>
      <c r="Y184" s="11"/>
      <c r="Z184" s="11"/>
    </row>
    <row r="185">
      <c r="A185" s="11"/>
      <c r="B185" s="12" t="s">
        <v>805</v>
      </c>
      <c r="C185" s="12" t="s">
        <v>806</v>
      </c>
      <c r="D185" s="17">
        <f t="shared" si="24"/>
        <v>26.9</v>
      </c>
      <c r="E185" s="12">
        <v>18.0</v>
      </c>
      <c r="F185" s="12"/>
      <c r="G185" s="12">
        <v>25.0</v>
      </c>
      <c r="H185" s="12"/>
      <c r="I185" s="12"/>
      <c r="J185" s="12"/>
      <c r="K185" s="12"/>
      <c r="L185" s="12"/>
      <c r="M185" s="12"/>
      <c r="N185" s="12">
        <v>20.0</v>
      </c>
      <c r="O185" s="12"/>
      <c r="P185" s="12"/>
      <c r="Q185" s="12"/>
      <c r="R185" s="12"/>
      <c r="S185" s="18"/>
      <c r="T185" s="18"/>
      <c r="U185" s="19" t="s">
        <v>807</v>
      </c>
      <c r="V185" s="11"/>
      <c r="W185" s="11"/>
      <c r="X185" s="11"/>
      <c r="Y185" s="11"/>
      <c r="Z185" s="11"/>
    </row>
    <row r="186">
      <c r="A186" s="11"/>
      <c r="B186" s="12" t="s">
        <v>1403</v>
      </c>
      <c r="C186" s="12" t="s">
        <v>1404</v>
      </c>
      <c r="D186" s="17">
        <f t="shared" si="24"/>
        <v>26.25</v>
      </c>
      <c r="E186" s="12"/>
      <c r="F186" s="12">
        <v>25.0</v>
      </c>
      <c r="G186" s="12">
        <v>15.0</v>
      </c>
      <c r="H186" s="12"/>
      <c r="I186" s="12"/>
      <c r="J186" s="12"/>
      <c r="K186" s="12"/>
      <c r="L186" s="12">
        <v>10.0</v>
      </c>
      <c r="M186" s="12"/>
      <c r="N186" s="12"/>
      <c r="O186" s="12"/>
      <c r="P186" s="12"/>
      <c r="Q186" s="12"/>
      <c r="R186" s="12"/>
      <c r="S186" s="18"/>
      <c r="T186" s="18"/>
      <c r="U186" s="19" t="s">
        <v>1405</v>
      </c>
      <c r="V186" s="11"/>
      <c r="W186" s="11"/>
      <c r="X186" s="11"/>
      <c r="Y186" s="11"/>
      <c r="Z186" s="11"/>
    </row>
    <row r="187">
      <c r="A187" s="2" t="s">
        <v>365</v>
      </c>
      <c r="B187" s="83"/>
      <c r="C187" s="11"/>
      <c r="D187" s="20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3"/>
      <c r="T187" s="13"/>
      <c r="U187" s="22"/>
      <c r="V187" s="11"/>
      <c r="W187" s="11"/>
      <c r="X187" s="11"/>
      <c r="Y187" s="11"/>
      <c r="Z187" s="11"/>
    </row>
    <row r="188">
      <c r="A188" s="11"/>
      <c r="B188" s="12" t="s">
        <v>368</v>
      </c>
      <c r="C188" s="16" t="s">
        <v>369</v>
      </c>
      <c r="D188" s="84">
        <v>120.0</v>
      </c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8"/>
      <c r="T188" s="18" t="s">
        <v>855</v>
      </c>
      <c r="U188" s="19" t="s">
        <v>370</v>
      </c>
      <c r="V188" s="12"/>
      <c r="W188" s="11"/>
      <c r="X188" s="11"/>
      <c r="Y188" s="11"/>
      <c r="Z188" s="11"/>
      <c r="AA188" s="11"/>
    </row>
    <row r="189">
      <c r="A189" s="11"/>
      <c r="B189" s="12" t="s">
        <v>842</v>
      </c>
      <c r="C189" s="12" t="s">
        <v>378</v>
      </c>
      <c r="D189" s="84">
        <v>118.33</v>
      </c>
      <c r="E189" s="12"/>
      <c r="F189" s="12"/>
      <c r="G189" s="12"/>
      <c r="H189" s="12"/>
      <c r="I189" s="12">
        <v>72.0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8"/>
      <c r="T189" s="18" t="s">
        <v>843</v>
      </c>
      <c r="U189" s="19" t="s">
        <v>844</v>
      </c>
      <c r="V189" s="12"/>
      <c r="W189" s="11"/>
      <c r="X189" s="11"/>
      <c r="Y189" s="11"/>
      <c r="Z189" s="11"/>
      <c r="AA189" s="11"/>
    </row>
    <row r="190">
      <c r="A190" s="11"/>
      <c r="B190" s="12" t="s">
        <v>845</v>
      </c>
      <c r="C190" s="12" t="s">
        <v>292</v>
      </c>
      <c r="D190" s="84">
        <v>108.01</v>
      </c>
      <c r="E190" s="12"/>
      <c r="F190" s="12"/>
      <c r="G190" s="12"/>
      <c r="H190" s="12"/>
      <c r="I190" s="12"/>
      <c r="J190" s="12">
        <v>32.0</v>
      </c>
      <c r="K190" s="12"/>
      <c r="L190" s="12"/>
      <c r="M190" s="12"/>
      <c r="N190" s="12"/>
      <c r="O190" s="12"/>
      <c r="P190" s="12"/>
      <c r="Q190" s="12"/>
      <c r="R190" s="12"/>
      <c r="S190" s="18"/>
      <c r="T190" s="18" t="s">
        <v>846</v>
      </c>
      <c r="U190" s="19" t="s">
        <v>847</v>
      </c>
      <c r="V190" s="12"/>
      <c r="W190" s="11"/>
      <c r="X190" s="11"/>
      <c r="Y190" s="11"/>
      <c r="Z190" s="11"/>
      <c r="AA190" s="11"/>
    </row>
    <row r="191">
      <c r="A191" s="11"/>
      <c r="B191" s="12" t="s">
        <v>848</v>
      </c>
      <c r="C191" s="12" t="s">
        <v>48</v>
      </c>
      <c r="D191" s="84">
        <v>91.73</v>
      </c>
      <c r="E191" s="12"/>
      <c r="F191" s="12"/>
      <c r="G191" s="12"/>
      <c r="H191" s="12"/>
      <c r="I191" s="12">
        <v>64.0</v>
      </c>
      <c r="J191" s="12"/>
      <c r="K191" s="12"/>
      <c r="L191" s="12"/>
      <c r="M191" s="12"/>
      <c r="N191" s="12"/>
      <c r="O191" s="12"/>
      <c r="P191" s="12"/>
      <c r="Q191" s="12"/>
      <c r="R191" s="12"/>
      <c r="S191" s="18"/>
      <c r="T191" s="18" t="s">
        <v>849</v>
      </c>
      <c r="U191" s="19" t="s">
        <v>850</v>
      </c>
      <c r="V191" s="11"/>
      <c r="W191" s="11"/>
      <c r="X191" s="11"/>
      <c r="Y191" s="11"/>
      <c r="Z191" s="11"/>
    </row>
    <row r="192">
      <c r="A192" s="11"/>
      <c r="B192" s="12" t="s">
        <v>858</v>
      </c>
      <c r="C192" s="12" t="s">
        <v>859</v>
      </c>
      <c r="D192" s="103" t="s">
        <v>1417</v>
      </c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8"/>
      <c r="T192" s="18" t="s">
        <v>860</v>
      </c>
      <c r="U192" s="19" t="s">
        <v>861</v>
      </c>
      <c r="V192" s="11"/>
      <c r="W192" s="11"/>
      <c r="X192" s="11"/>
      <c r="Y192" s="11"/>
      <c r="Z192" s="11"/>
    </row>
    <row r="193">
      <c r="A193" s="11"/>
      <c r="B193" s="12" t="s">
        <v>1421</v>
      </c>
      <c r="C193" s="12" t="s">
        <v>1422</v>
      </c>
      <c r="D193" s="84">
        <v>54.0</v>
      </c>
      <c r="E193" s="12"/>
      <c r="F193" s="12"/>
      <c r="G193" s="12"/>
      <c r="H193" s="12"/>
      <c r="I193" s="12">
        <v>54.0</v>
      </c>
      <c r="J193" s="12"/>
      <c r="K193" s="12"/>
      <c r="L193" s="12"/>
      <c r="M193" s="12"/>
      <c r="N193" s="12"/>
      <c r="O193" s="12"/>
      <c r="P193" s="12"/>
      <c r="Q193" s="12"/>
      <c r="R193" s="12"/>
      <c r="S193" s="18"/>
      <c r="T193" s="18" t="s">
        <v>1423</v>
      </c>
      <c r="U193" s="19" t="s">
        <v>1424</v>
      </c>
      <c r="V193" s="11"/>
      <c r="W193" s="11"/>
      <c r="X193" s="11"/>
      <c r="Y193" s="11"/>
      <c r="Z193" s="11"/>
    </row>
    <row r="194">
      <c r="A194" s="11"/>
      <c r="B194" s="12" t="s">
        <v>862</v>
      </c>
      <c r="C194" s="12" t="s">
        <v>863</v>
      </c>
      <c r="D194" s="84">
        <f t="shared" ref="D194:D196" si="25">ROUND((F194*2)+(G194*1.74)+(I194)+(J194*1.97)+(K194*1.28)+(L194*1.34)+(N194*3)+(O194*20.88)+(P194*16)+(Q194*15.76)+(R194*16), 2)</f>
        <v>52</v>
      </c>
      <c r="E194" s="12"/>
      <c r="F194" s="12"/>
      <c r="G194" s="12"/>
      <c r="H194" s="12"/>
      <c r="I194" s="12">
        <v>52.0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8"/>
      <c r="T194" s="18" t="s">
        <v>864</v>
      </c>
      <c r="U194" s="19" t="s">
        <v>865</v>
      </c>
      <c r="V194" s="11"/>
      <c r="W194" s="11"/>
      <c r="X194" s="11"/>
      <c r="Y194" s="11"/>
      <c r="Z194" s="11"/>
    </row>
    <row r="195">
      <c r="A195" s="11"/>
      <c r="B195" s="12" t="s">
        <v>866</v>
      </c>
      <c r="C195" s="12" t="s">
        <v>867</v>
      </c>
      <c r="D195" s="84">
        <f t="shared" si="25"/>
        <v>51.22</v>
      </c>
      <c r="E195" s="12"/>
      <c r="F195" s="12"/>
      <c r="G195" s="12"/>
      <c r="H195" s="12"/>
      <c r="I195" s="12"/>
      <c r="J195" s="12">
        <v>26.0</v>
      </c>
      <c r="K195" s="12"/>
      <c r="L195" s="12"/>
      <c r="M195" s="12"/>
      <c r="N195" s="12"/>
      <c r="O195" s="12"/>
      <c r="P195" s="12"/>
      <c r="Q195" s="12"/>
      <c r="R195" s="12"/>
      <c r="S195" s="18"/>
      <c r="T195" s="18" t="s">
        <v>864</v>
      </c>
      <c r="U195" s="19" t="s">
        <v>868</v>
      </c>
      <c r="V195" s="11"/>
      <c r="W195" s="11"/>
      <c r="X195" s="11"/>
      <c r="Y195" s="11"/>
      <c r="Z195" s="11"/>
    </row>
    <row r="196">
      <c r="A196" s="11"/>
      <c r="B196" s="12" t="s">
        <v>852</v>
      </c>
      <c r="C196" s="12" t="s">
        <v>442</v>
      </c>
      <c r="D196" s="84">
        <f t="shared" si="25"/>
        <v>40.2</v>
      </c>
      <c r="E196" s="12"/>
      <c r="F196" s="12"/>
      <c r="G196" s="12"/>
      <c r="H196" s="12"/>
      <c r="I196" s="12"/>
      <c r="J196" s="12"/>
      <c r="K196" s="12"/>
      <c r="L196" s="12">
        <v>30.0</v>
      </c>
      <c r="M196" s="12"/>
      <c r="N196" s="12"/>
      <c r="O196" s="12"/>
      <c r="P196" s="12"/>
      <c r="Q196" s="12"/>
      <c r="R196" s="12"/>
      <c r="S196" s="18"/>
      <c r="T196" s="18" t="s">
        <v>853</v>
      </c>
      <c r="U196" s="19" t="s">
        <v>854</v>
      </c>
      <c r="V196" s="12"/>
      <c r="W196" s="11"/>
      <c r="X196" s="11"/>
      <c r="Y196" s="11"/>
      <c r="Z196" s="11"/>
      <c r="AA196" s="11"/>
    </row>
    <row r="197">
      <c r="A197" s="11"/>
      <c r="B197" s="12" t="s">
        <v>869</v>
      </c>
      <c r="C197" s="12" t="s">
        <v>392</v>
      </c>
      <c r="D197" s="84"/>
      <c r="E197" s="12"/>
      <c r="F197" s="12"/>
      <c r="G197" s="12"/>
      <c r="H197" s="12"/>
      <c r="I197" s="12">
        <v>54.0</v>
      </c>
      <c r="J197" s="12"/>
      <c r="K197" s="12"/>
      <c r="L197" s="12"/>
      <c r="M197" s="12"/>
      <c r="N197" s="12"/>
      <c r="O197" s="12"/>
      <c r="P197" s="12"/>
      <c r="Q197" s="12"/>
      <c r="R197" s="12"/>
      <c r="S197" s="18"/>
      <c r="T197" s="18" t="s">
        <v>870</v>
      </c>
      <c r="U197" s="19" t="s">
        <v>871</v>
      </c>
      <c r="V197" s="12"/>
      <c r="W197" s="11"/>
      <c r="X197" s="11"/>
      <c r="Y197" s="11"/>
      <c r="Z197" s="11"/>
      <c r="AA197" s="11"/>
    </row>
    <row r="198">
      <c r="A198" s="3" t="s">
        <v>1522</v>
      </c>
      <c r="B198" s="11"/>
      <c r="C198" s="11"/>
      <c r="D198" s="103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3"/>
      <c r="T198" s="13"/>
      <c r="U198" s="22"/>
      <c r="V198" s="11"/>
      <c r="W198" s="11"/>
      <c r="X198" s="11"/>
      <c r="Y198" s="11"/>
      <c r="Z198" s="11"/>
    </row>
    <row r="199">
      <c r="A199" s="11"/>
      <c r="B199" s="12" t="s">
        <v>1523</v>
      </c>
      <c r="C199" s="12" t="s">
        <v>1525</v>
      </c>
      <c r="D199" s="103"/>
      <c r="E199" s="12"/>
      <c r="F199" s="12"/>
      <c r="G199" s="12"/>
      <c r="H199" s="12"/>
      <c r="I199" s="12"/>
      <c r="J199" s="12"/>
      <c r="K199" s="36"/>
      <c r="L199" s="12"/>
      <c r="M199" s="12"/>
      <c r="N199" s="36"/>
      <c r="O199" s="36"/>
      <c r="P199" s="36"/>
      <c r="Q199" s="36"/>
      <c r="R199" s="36"/>
      <c r="S199" s="37"/>
      <c r="T199" s="18" t="s">
        <v>1526</v>
      </c>
      <c r="U199" s="19" t="s">
        <v>1527</v>
      </c>
      <c r="V199" s="11"/>
      <c r="W199" s="11"/>
      <c r="X199" s="11"/>
      <c r="Y199" s="11"/>
      <c r="Z199" s="11"/>
    </row>
    <row r="200">
      <c r="A200" s="11"/>
      <c r="B200" s="12" t="s">
        <v>1529</v>
      </c>
      <c r="C200" s="12" t="s">
        <v>1530</v>
      </c>
      <c r="D200" s="103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8"/>
      <c r="T200" s="18" t="s">
        <v>1526</v>
      </c>
      <c r="U200" s="19" t="s">
        <v>1532</v>
      </c>
      <c r="V200" s="11"/>
      <c r="W200" s="11"/>
      <c r="X200" s="11"/>
      <c r="Y200" s="11"/>
      <c r="Z200" s="11"/>
    </row>
    <row r="201">
      <c r="A201" s="11"/>
      <c r="B201" s="12" t="s">
        <v>1534</v>
      </c>
      <c r="C201" s="12" t="s">
        <v>1535</v>
      </c>
      <c r="D201" s="103"/>
      <c r="E201" s="12"/>
      <c r="F201" s="12"/>
      <c r="G201" s="12"/>
      <c r="H201" s="12"/>
      <c r="I201" s="12"/>
      <c r="J201" s="36"/>
      <c r="K201" s="36"/>
      <c r="L201" s="12"/>
      <c r="M201" s="12"/>
      <c r="N201" s="36"/>
      <c r="O201" s="36"/>
      <c r="P201" s="36"/>
      <c r="Q201" s="36"/>
      <c r="R201" s="36"/>
      <c r="S201" s="37"/>
      <c r="T201" s="18" t="s">
        <v>1526</v>
      </c>
      <c r="U201" s="19" t="s">
        <v>1537</v>
      </c>
      <c r="V201" s="11"/>
      <c r="W201" s="11"/>
      <c r="X201" s="11"/>
      <c r="Y201" s="11"/>
      <c r="Z201" s="11"/>
    </row>
    <row r="202">
      <c r="A202" s="11"/>
      <c r="B202" s="12" t="s">
        <v>1539</v>
      </c>
      <c r="C202" s="12" t="s">
        <v>1540</v>
      </c>
      <c r="D202" s="103"/>
      <c r="E202" s="12"/>
      <c r="F202" s="12"/>
      <c r="G202" s="12"/>
      <c r="H202" s="12"/>
      <c r="I202" s="12"/>
      <c r="J202" s="36"/>
      <c r="K202" s="36"/>
      <c r="L202" s="12"/>
      <c r="M202" s="12"/>
      <c r="N202" s="36"/>
      <c r="O202" s="36"/>
      <c r="P202" s="36"/>
      <c r="Q202" s="36"/>
      <c r="R202" s="36"/>
      <c r="S202" s="37"/>
      <c r="T202" s="18" t="s">
        <v>1526</v>
      </c>
      <c r="U202" s="19" t="s">
        <v>1541</v>
      </c>
      <c r="V202" s="11"/>
      <c r="W202" s="11"/>
      <c r="X202" s="11"/>
      <c r="Y202" s="11"/>
      <c r="Z202" s="11"/>
    </row>
    <row r="203">
      <c r="A203" s="11"/>
      <c r="B203" s="12"/>
      <c r="C203" s="12"/>
      <c r="D203" s="103"/>
      <c r="E203" s="12"/>
      <c r="F203" s="12"/>
      <c r="G203" s="12"/>
      <c r="H203" s="12"/>
      <c r="I203" s="12"/>
      <c r="J203" s="36"/>
      <c r="K203" s="36"/>
      <c r="L203" s="12"/>
      <c r="M203" s="12"/>
      <c r="N203" s="36"/>
      <c r="O203" s="36"/>
      <c r="P203" s="36"/>
      <c r="Q203" s="36"/>
      <c r="R203" s="36"/>
      <c r="S203" s="37"/>
      <c r="T203" s="18"/>
      <c r="U203" s="38"/>
      <c r="V203" s="11"/>
      <c r="W203" s="11"/>
      <c r="X203" s="11"/>
      <c r="Y203" s="11"/>
      <c r="Z203" s="11"/>
    </row>
    <row r="204">
      <c r="A204" s="44" t="s">
        <v>1542</v>
      </c>
      <c r="B204" s="12"/>
      <c r="C204" s="12"/>
      <c r="D204" s="103"/>
      <c r="E204" s="12"/>
      <c r="F204" s="12"/>
      <c r="G204" s="12"/>
      <c r="H204" s="12"/>
      <c r="I204" s="12"/>
      <c r="J204" s="36"/>
      <c r="K204" s="36"/>
      <c r="L204" s="12"/>
      <c r="M204" s="12"/>
      <c r="N204" s="36"/>
      <c r="O204" s="36"/>
      <c r="P204" s="36"/>
      <c r="Q204" s="36"/>
      <c r="R204" s="36"/>
      <c r="S204" s="37"/>
      <c r="T204" s="18"/>
      <c r="U204" s="38"/>
      <c r="V204" s="11"/>
      <c r="W204" s="11"/>
      <c r="X204" s="11"/>
      <c r="Y204" s="11"/>
      <c r="Z204" s="11"/>
    </row>
    <row r="205">
      <c r="A205" s="11"/>
      <c r="B205" s="12" t="s">
        <v>1543</v>
      </c>
      <c r="C205" s="12" t="s">
        <v>1544</v>
      </c>
      <c r="D205" s="103"/>
      <c r="E205" s="12"/>
      <c r="F205" s="12"/>
      <c r="G205" s="12"/>
      <c r="H205" s="12"/>
      <c r="I205" s="12"/>
      <c r="J205" s="36"/>
      <c r="K205" s="36"/>
      <c r="L205" s="12"/>
      <c r="M205" s="12"/>
      <c r="N205" s="36"/>
      <c r="O205" s="36"/>
      <c r="P205" s="36"/>
      <c r="Q205" s="36"/>
      <c r="R205" s="36"/>
      <c r="S205" s="37"/>
      <c r="T205" s="18" t="s">
        <v>1545</v>
      </c>
      <c r="U205" s="19" t="s">
        <v>1546</v>
      </c>
      <c r="V205" s="11"/>
      <c r="W205" s="11"/>
      <c r="X205" s="11"/>
      <c r="Y205" s="11"/>
      <c r="Z205" s="11"/>
    </row>
    <row r="206">
      <c r="A206" s="11"/>
      <c r="B206" s="12" t="s">
        <v>1548</v>
      </c>
      <c r="C206" s="12" t="s">
        <v>1549</v>
      </c>
      <c r="D206" s="103"/>
      <c r="E206" s="12"/>
      <c r="F206" s="12"/>
      <c r="G206" s="12"/>
      <c r="H206" s="12"/>
      <c r="I206" s="12"/>
      <c r="J206" s="36"/>
      <c r="K206" s="36"/>
      <c r="L206" s="12"/>
      <c r="M206" s="12"/>
      <c r="N206" s="36"/>
      <c r="O206" s="36"/>
      <c r="P206" s="36"/>
      <c r="Q206" s="36"/>
      <c r="R206" s="36"/>
      <c r="S206" s="37"/>
      <c r="T206" s="18" t="s">
        <v>1550</v>
      </c>
      <c r="U206" s="19" t="s">
        <v>1551</v>
      </c>
      <c r="V206" s="11"/>
      <c r="W206" s="11"/>
      <c r="X206" s="11"/>
      <c r="Y206" s="11"/>
      <c r="Z206" s="11"/>
    </row>
    <row r="207">
      <c r="A207" s="11"/>
      <c r="B207" s="12"/>
      <c r="C207" s="12"/>
      <c r="D207" s="103"/>
      <c r="E207" s="12"/>
      <c r="F207" s="12"/>
      <c r="G207" s="12"/>
      <c r="H207" s="12"/>
      <c r="I207" s="12"/>
      <c r="J207" s="36"/>
      <c r="K207" s="36"/>
      <c r="L207" s="12"/>
      <c r="M207" s="12"/>
      <c r="N207" s="36"/>
      <c r="O207" s="36"/>
      <c r="P207" s="36"/>
      <c r="Q207" s="36"/>
      <c r="R207" s="36"/>
      <c r="S207" s="37"/>
      <c r="T207" s="18"/>
      <c r="U207" s="38"/>
      <c r="V207" s="11"/>
      <c r="W207" s="11"/>
      <c r="X207" s="11"/>
      <c r="Y207" s="11"/>
      <c r="Z207" s="11"/>
    </row>
    <row r="208">
      <c r="A208" s="3" t="s">
        <v>1553</v>
      </c>
      <c r="B208" s="44" t="s">
        <v>1</v>
      </c>
      <c r="C208" s="44" t="s">
        <v>2</v>
      </c>
      <c r="D208" s="105" t="s">
        <v>943</v>
      </c>
      <c r="E208" s="3" t="s">
        <v>944</v>
      </c>
      <c r="F208" s="3"/>
      <c r="G208" s="3" t="s">
        <v>945</v>
      </c>
      <c r="H208" s="3"/>
      <c r="I208" s="3" t="s">
        <v>486</v>
      </c>
      <c r="J208" s="3" t="s">
        <v>946</v>
      </c>
      <c r="K208" s="3" t="s">
        <v>7</v>
      </c>
      <c r="L208" s="2" t="s">
        <v>9</v>
      </c>
      <c r="M208" s="2"/>
      <c r="N208" s="3" t="s">
        <v>489</v>
      </c>
      <c r="O208" s="3" t="s">
        <v>947</v>
      </c>
      <c r="P208" s="5" t="s">
        <v>13</v>
      </c>
      <c r="Q208" s="6" t="s">
        <v>14</v>
      </c>
      <c r="R208" s="7" t="s">
        <v>15</v>
      </c>
      <c r="S208" s="41" t="s">
        <v>16</v>
      </c>
      <c r="T208" s="3" t="s">
        <v>17</v>
      </c>
      <c r="U208" s="42" t="s">
        <v>18</v>
      </c>
      <c r="V208" s="2"/>
      <c r="W208" s="43"/>
      <c r="X208" s="39"/>
      <c r="Y208" s="39"/>
      <c r="Z208" s="39"/>
    </row>
    <row r="209">
      <c r="A209" s="44" t="s">
        <v>395</v>
      </c>
      <c r="B209" s="24"/>
      <c r="C209" s="24"/>
      <c r="D209" s="103"/>
      <c r="E209" s="24"/>
      <c r="F209" s="24"/>
      <c r="G209" s="24"/>
      <c r="H209" s="24"/>
      <c r="I209" s="20"/>
      <c r="J209" s="24"/>
      <c r="K209" s="24"/>
      <c r="L209" s="24"/>
      <c r="M209" s="24"/>
      <c r="N209" s="24"/>
      <c r="O209" s="24"/>
      <c r="P209" s="24"/>
      <c r="Q209" s="24"/>
      <c r="R209" s="24"/>
      <c r="S209" s="25"/>
      <c r="T209" s="25"/>
      <c r="U209" s="38"/>
      <c r="V209" s="24"/>
      <c r="W209" s="45"/>
      <c r="X209" s="24"/>
      <c r="Y209" s="24"/>
      <c r="Z209" s="46"/>
    </row>
    <row r="210">
      <c r="A210" s="11"/>
      <c r="B210" s="24" t="s">
        <v>1554</v>
      </c>
      <c r="C210" s="24" t="s">
        <v>45</v>
      </c>
      <c r="D210" s="84">
        <v>307.0</v>
      </c>
      <c r="E210" s="24">
        <v>82.4</v>
      </c>
      <c r="F210" s="24"/>
      <c r="G210" s="24">
        <v>3.1</v>
      </c>
      <c r="H210" s="24"/>
      <c r="I210" s="16"/>
      <c r="J210" s="24">
        <v>26.0</v>
      </c>
      <c r="K210" s="24">
        <v>12.0</v>
      </c>
      <c r="L210" s="24"/>
      <c r="M210" s="24"/>
      <c r="N210" s="24"/>
      <c r="O210" s="24"/>
      <c r="P210" s="24"/>
      <c r="Q210" s="24"/>
      <c r="R210" s="24"/>
      <c r="S210" s="25"/>
      <c r="T210" s="25" t="s">
        <v>404</v>
      </c>
      <c r="U210" s="19" t="s">
        <v>1555</v>
      </c>
      <c r="V210" s="24"/>
      <c r="W210" s="24"/>
      <c r="X210" s="24"/>
      <c r="Y210" s="24"/>
      <c r="Z210" s="46"/>
    </row>
    <row r="211">
      <c r="A211" s="11"/>
      <c r="B211" s="24" t="s">
        <v>1556</v>
      </c>
      <c r="C211" s="24" t="s">
        <v>873</v>
      </c>
      <c r="D211" s="84">
        <v>269.0</v>
      </c>
      <c r="E211" s="24">
        <v>73.8</v>
      </c>
      <c r="F211" s="24"/>
      <c r="G211" s="24">
        <v>2.8</v>
      </c>
      <c r="H211" s="24"/>
      <c r="I211" s="16">
        <v>12.0</v>
      </c>
      <c r="J211" s="24">
        <v>22.0</v>
      </c>
      <c r="K211" s="24"/>
      <c r="L211" s="24">
        <v>11.0</v>
      </c>
      <c r="M211" s="24"/>
      <c r="N211" s="24"/>
      <c r="O211" s="24"/>
      <c r="P211" s="24"/>
      <c r="Q211" s="24"/>
      <c r="R211" s="24"/>
      <c r="S211" s="25"/>
      <c r="T211" s="25"/>
      <c r="U211" s="19" t="s">
        <v>876</v>
      </c>
      <c r="V211" s="24"/>
      <c r="W211" s="24"/>
      <c r="X211" s="24"/>
      <c r="Y211" s="24"/>
      <c r="Z211" s="46"/>
    </row>
    <row r="212">
      <c r="A212" s="11"/>
      <c r="B212" s="24" t="s">
        <v>1559</v>
      </c>
      <c r="C212" s="24" t="s">
        <v>879</v>
      </c>
      <c r="D212" s="84">
        <v>259.0</v>
      </c>
      <c r="E212" s="24">
        <v>73.7</v>
      </c>
      <c r="F212" s="24"/>
      <c r="G212" s="24">
        <v>2.7</v>
      </c>
      <c r="H212" s="24"/>
      <c r="I212" s="24">
        <v>12.0</v>
      </c>
      <c r="J212" s="24">
        <v>22.0</v>
      </c>
      <c r="K212" s="24"/>
      <c r="L212" s="24">
        <v>11.0</v>
      </c>
      <c r="M212" s="24"/>
      <c r="N212" s="24"/>
      <c r="O212" s="24"/>
      <c r="P212" s="24"/>
      <c r="Q212" s="24"/>
      <c r="R212" s="24"/>
      <c r="S212" s="25"/>
      <c r="T212" s="25"/>
      <c r="U212" s="19" t="s">
        <v>881</v>
      </c>
      <c r="V212" s="24"/>
      <c r="W212" s="24"/>
      <c r="X212" s="24"/>
      <c r="Y212" s="24"/>
      <c r="Z212" s="46"/>
    </row>
    <row r="213">
      <c r="A213" s="11"/>
      <c r="B213" s="24" t="s">
        <v>1560</v>
      </c>
      <c r="C213" s="24" t="s">
        <v>96</v>
      </c>
      <c r="D213" s="84">
        <v>259.0</v>
      </c>
      <c r="E213" s="24">
        <v>73.7</v>
      </c>
      <c r="F213" s="24"/>
      <c r="G213" s="24">
        <v>2.7</v>
      </c>
      <c r="H213" s="24"/>
      <c r="I213" s="16"/>
      <c r="J213" s="24"/>
      <c r="K213" s="24"/>
      <c r="L213" s="24"/>
      <c r="M213" s="24"/>
      <c r="N213" s="24"/>
      <c r="O213" s="24"/>
      <c r="P213" s="24"/>
      <c r="Q213" s="24"/>
      <c r="R213" s="24"/>
      <c r="S213" s="25"/>
      <c r="T213" s="25" t="s">
        <v>1561</v>
      </c>
      <c r="U213" s="19" t="s">
        <v>1562</v>
      </c>
      <c r="V213" s="24"/>
      <c r="W213" s="24"/>
      <c r="X213" s="24"/>
      <c r="Y213" s="24"/>
      <c r="Z213" s="46"/>
    </row>
    <row r="214">
      <c r="A214" s="11"/>
      <c r="B214" s="24" t="s">
        <v>1565</v>
      </c>
      <c r="C214" s="24" t="s">
        <v>892</v>
      </c>
      <c r="D214" s="84">
        <v>268.0</v>
      </c>
      <c r="E214" s="24">
        <v>66.5</v>
      </c>
      <c r="F214" s="24"/>
      <c r="G214" s="24">
        <v>3.1</v>
      </c>
      <c r="H214" s="24"/>
      <c r="I214" s="16">
        <v>14.0</v>
      </c>
      <c r="J214" s="24"/>
      <c r="K214" s="24"/>
      <c r="L214" s="24">
        <v>12.0</v>
      </c>
      <c r="M214" s="24"/>
      <c r="N214" s="24"/>
      <c r="O214" s="24"/>
      <c r="P214" s="24"/>
      <c r="Q214" s="24"/>
      <c r="R214" s="24"/>
      <c r="S214" s="25"/>
      <c r="T214" s="25"/>
      <c r="U214" s="19" t="s">
        <v>894</v>
      </c>
      <c r="V214" s="24"/>
      <c r="W214" s="24"/>
      <c r="X214" s="24"/>
      <c r="Y214" s="24"/>
      <c r="Z214" s="46"/>
    </row>
    <row r="215">
      <c r="A215" s="11"/>
      <c r="B215" s="24" t="s">
        <v>1571</v>
      </c>
      <c r="C215" s="24" t="s">
        <v>96</v>
      </c>
      <c r="D215" s="84">
        <v>242.0</v>
      </c>
      <c r="E215" s="24">
        <v>66.4</v>
      </c>
      <c r="F215" s="24"/>
      <c r="G215" s="24">
        <v>2.8</v>
      </c>
      <c r="H215" s="24"/>
      <c r="I215" s="16"/>
      <c r="J215" s="24">
        <v>22.0</v>
      </c>
      <c r="K215" s="24">
        <v>10.0</v>
      </c>
      <c r="L215" s="24"/>
      <c r="M215" s="24"/>
      <c r="N215" s="24"/>
      <c r="O215" s="24"/>
      <c r="P215" s="24"/>
      <c r="Q215" s="24"/>
      <c r="R215" s="24"/>
      <c r="S215" s="25"/>
      <c r="T215" s="25" t="s">
        <v>1572</v>
      </c>
      <c r="U215" s="19" t="s">
        <v>1573</v>
      </c>
      <c r="V215" s="24"/>
      <c r="W215" s="24"/>
      <c r="X215" s="24"/>
      <c r="Y215" s="24"/>
      <c r="Z215" s="46"/>
    </row>
    <row r="216">
      <c r="A216" s="11"/>
      <c r="B216" s="24" t="s">
        <v>1578</v>
      </c>
      <c r="C216" s="24" t="s">
        <v>48</v>
      </c>
      <c r="D216" s="84">
        <v>259.0</v>
      </c>
      <c r="E216" s="24">
        <v>66.3</v>
      </c>
      <c r="F216" s="24"/>
      <c r="G216" s="24">
        <v>3.0</v>
      </c>
      <c r="H216" s="24"/>
      <c r="I216" s="16">
        <v>13.0</v>
      </c>
      <c r="J216" s="24">
        <v>28.0</v>
      </c>
      <c r="K216" s="24"/>
      <c r="L216" s="24"/>
      <c r="M216" s="24"/>
      <c r="N216" s="24"/>
      <c r="O216" s="24"/>
      <c r="P216" s="24"/>
      <c r="Q216" s="24"/>
      <c r="R216" s="24"/>
      <c r="S216" s="25"/>
      <c r="T216" s="25"/>
      <c r="U216" s="19" t="s">
        <v>909</v>
      </c>
      <c r="V216" s="24"/>
      <c r="W216" s="24"/>
      <c r="X216" s="24"/>
      <c r="Y216" s="24"/>
      <c r="Z216" s="46"/>
    </row>
    <row r="217">
      <c r="A217" s="11"/>
      <c r="B217" s="24" t="s">
        <v>1580</v>
      </c>
      <c r="C217" s="24" t="s">
        <v>688</v>
      </c>
      <c r="D217" s="84">
        <v>239.0</v>
      </c>
      <c r="E217" s="24">
        <v>66.3</v>
      </c>
      <c r="F217" s="24"/>
      <c r="G217" s="24">
        <v>3.0</v>
      </c>
      <c r="H217" s="24"/>
      <c r="I217" s="16"/>
      <c r="J217" s="24">
        <v>14.0</v>
      </c>
      <c r="K217" s="24">
        <v>18.0</v>
      </c>
      <c r="L217" s="24"/>
      <c r="M217" s="24"/>
      <c r="N217" s="24"/>
      <c r="O217" s="24"/>
      <c r="P217" s="24"/>
      <c r="Q217" s="24"/>
      <c r="R217" s="24"/>
      <c r="S217" s="25"/>
      <c r="T217" s="25"/>
      <c r="U217" s="19" t="s">
        <v>1583</v>
      </c>
      <c r="V217" s="24"/>
      <c r="W217" s="24"/>
      <c r="X217" s="24"/>
      <c r="Y217" s="24"/>
      <c r="Z217" s="46"/>
    </row>
    <row r="218">
      <c r="A218" s="11"/>
      <c r="B218" s="24" t="s">
        <v>1584</v>
      </c>
      <c r="C218" s="24" t="s">
        <v>1585</v>
      </c>
      <c r="D218" s="84">
        <v>202.0</v>
      </c>
      <c r="E218" s="24">
        <v>64.6</v>
      </c>
      <c r="F218" s="24"/>
      <c r="G218" s="24">
        <v>2.4</v>
      </c>
      <c r="H218" s="24"/>
      <c r="I218" s="16"/>
      <c r="J218" s="24">
        <v>26.0</v>
      </c>
      <c r="K218" s="24"/>
      <c r="L218" s="24">
        <v>14.0</v>
      </c>
      <c r="M218" s="24"/>
      <c r="N218" s="24"/>
      <c r="O218" s="24"/>
      <c r="P218" s="24"/>
      <c r="Q218" s="24"/>
      <c r="R218" s="24"/>
      <c r="S218" s="25"/>
      <c r="T218" s="25"/>
      <c r="U218" s="19" t="s">
        <v>906</v>
      </c>
      <c r="V218" s="24"/>
      <c r="W218" s="24"/>
      <c r="X218" s="24"/>
      <c r="Y218" s="24"/>
      <c r="Z218" s="46"/>
    </row>
    <row r="219">
      <c r="A219" s="11"/>
      <c r="B219" s="24" t="s">
        <v>1586</v>
      </c>
      <c r="C219" s="24" t="s">
        <v>118</v>
      </c>
      <c r="D219" s="84">
        <v>252.0</v>
      </c>
      <c r="E219" s="24">
        <v>64.5</v>
      </c>
      <c r="F219" s="24"/>
      <c r="G219" s="24">
        <v>3.0</v>
      </c>
      <c r="H219" s="24"/>
      <c r="I219" s="16"/>
      <c r="J219" s="24">
        <v>30.0</v>
      </c>
      <c r="K219" s="24"/>
      <c r="L219" s="24"/>
      <c r="M219" s="24"/>
      <c r="N219" s="24"/>
      <c r="O219" s="24"/>
      <c r="P219" s="24"/>
      <c r="Q219" s="24"/>
      <c r="R219" s="24"/>
      <c r="S219" s="25"/>
      <c r="T219" s="25" t="s">
        <v>1587</v>
      </c>
      <c r="U219" s="19" t="s">
        <v>1588</v>
      </c>
      <c r="V219" s="24"/>
      <c r="W219" s="24"/>
      <c r="X219" s="24"/>
      <c r="Y219" s="24"/>
      <c r="Z219" s="46"/>
    </row>
    <row r="220">
      <c r="A220" s="11"/>
      <c r="B220" s="24" t="s">
        <v>1589</v>
      </c>
      <c r="C220" s="24" t="s">
        <v>1001</v>
      </c>
      <c r="D220" s="84">
        <v>168.0</v>
      </c>
      <c r="E220" s="24">
        <v>64.5</v>
      </c>
      <c r="F220" s="24"/>
      <c r="G220" s="24">
        <v>2.0</v>
      </c>
      <c r="H220" s="24"/>
      <c r="I220" s="16"/>
      <c r="J220" s="24">
        <v>30.0</v>
      </c>
      <c r="K220" s="24">
        <v>10.0</v>
      </c>
      <c r="L220" s="24"/>
      <c r="M220" s="24"/>
      <c r="N220" s="24"/>
      <c r="O220" s="24"/>
      <c r="P220" s="24"/>
      <c r="Q220" s="24"/>
      <c r="R220" s="24"/>
      <c r="S220" s="25"/>
      <c r="T220" s="25"/>
      <c r="U220" s="19" t="s">
        <v>1590</v>
      </c>
      <c r="V220" s="24"/>
      <c r="W220" s="24"/>
      <c r="X220" s="24"/>
      <c r="Y220" s="24"/>
      <c r="Z220" s="46"/>
    </row>
    <row r="221">
      <c r="A221" s="11"/>
      <c r="B221" s="12" t="s">
        <v>1591</v>
      </c>
      <c r="C221" s="12" t="s">
        <v>125</v>
      </c>
      <c r="D221" s="84">
        <v>213.0</v>
      </c>
      <c r="E221" s="12">
        <v>62.9</v>
      </c>
      <c r="F221" s="12"/>
      <c r="G221" s="12">
        <v>2.6</v>
      </c>
      <c r="H221" s="12"/>
      <c r="I221" s="12">
        <v>12.0</v>
      </c>
      <c r="J221" s="12">
        <v>26.0</v>
      </c>
      <c r="K221" s="36"/>
      <c r="L221" s="12"/>
      <c r="M221" s="12"/>
      <c r="N221" s="36"/>
      <c r="O221" s="36"/>
      <c r="P221" s="36"/>
      <c r="Q221" s="36"/>
      <c r="R221" s="36"/>
      <c r="S221" s="37"/>
      <c r="T221" s="18"/>
      <c r="U221" s="19" t="s">
        <v>929</v>
      </c>
      <c r="V221" s="11"/>
      <c r="W221" s="11"/>
      <c r="X221" s="11"/>
      <c r="Y221" s="11"/>
      <c r="Z221" s="11"/>
    </row>
    <row r="222">
      <c r="A222" s="78"/>
      <c r="B222" s="24" t="s">
        <v>1592</v>
      </c>
      <c r="C222" s="24" t="s">
        <v>839</v>
      </c>
      <c r="D222" s="84">
        <v>213.0</v>
      </c>
      <c r="E222" s="24">
        <v>62.9</v>
      </c>
      <c r="F222" s="24"/>
      <c r="G222" s="24">
        <v>2.6</v>
      </c>
      <c r="H222" s="24"/>
      <c r="I222" s="16">
        <v>8.0</v>
      </c>
      <c r="J222" s="24">
        <v>30.0</v>
      </c>
      <c r="K222" s="24"/>
      <c r="L222" s="24"/>
      <c r="M222" s="24"/>
      <c r="N222" s="24"/>
      <c r="O222" s="24"/>
      <c r="P222" s="24"/>
      <c r="Q222" s="24"/>
      <c r="R222" s="24"/>
      <c r="S222" s="25"/>
      <c r="T222" s="25" t="s">
        <v>1593</v>
      </c>
      <c r="U222" s="19" t="s">
        <v>1594</v>
      </c>
      <c r="V222" s="24"/>
      <c r="W222" s="24"/>
      <c r="X222" s="24"/>
      <c r="Y222" s="24"/>
      <c r="Z222" s="46"/>
    </row>
    <row r="223">
      <c r="A223" s="11"/>
      <c r="B223" s="24" t="s">
        <v>1595</v>
      </c>
      <c r="C223" s="24" t="s">
        <v>916</v>
      </c>
      <c r="D223" s="84">
        <v>193.0</v>
      </c>
      <c r="E223" s="24">
        <v>59.2</v>
      </c>
      <c r="F223" s="24"/>
      <c r="G223" s="24">
        <v>2.5</v>
      </c>
      <c r="H223" s="24"/>
      <c r="I223" s="24"/>
      <c r="J223" s="24">
        <v>24.0</v>
      </c>
      <c r="K223" s="24">
        <v>12.0</v>
      </c>
      <c r="L223" s="24"/>
      <c r="M223" s="24"/>
      <c r="N223" s="24"/>
      <c r="O223" s="24"/>
      <c r="P223" s="24"/>
      <c r="Q223" s="24"/>
      <c r="R223" s="24"/>
      <c r="S223" s="25"/>
      <c r="T223" s="25"/>
      <c r="U223" s="19" t="s">
        <v>1596</v>
      </c>
      <c r="V223" s="24"/>
      <c r="W223" s="24"/>
      <c r="X223" s="24"/>
      <c r="Y223" s="24"/>
      <c r="Z223" s="46"/>
    </row>
    <row r="224">
      <c r="A224" s="11"/>
      <c r="B224" s="24"/>
      <c r="C224" s="24"/>
      <c r="D224" s="8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5"/>
      <c r="T224" s="25"/>
      <c r="U224" s="38"/>
      <c r="V224" s="24"/>
      <c r="W224" s="24"/>
      <c r="X224" s="24"/>
      <c r="Y224" s="24"/>
      <c r="Z224" s="46"/>
    </row>
    <row r="225">
      <c r="A225" s="3"/>
      <c r="B225" s="44" t="s">
        <v>1</v>
      </c>
      <c r="C225" s="44" t="s">
        <v>2</v>
      </c>
      <c r="D225" s="105" t="s">
        <v>594</v>
      </c>
      <c r="E225" s="3" t="s">
        <v>4</v>
      </c>
      <c r="F225" s="3" t="s">
        <v>1072</v>
      </c>
      <c r="G225" s="3" t="s">
        <v>486</v>
      </c>
      <c r="H225" s="3"/>
      <c r="I225" s="3" t="s">
        <v>487</v>
      </c>
      <c r="J225" s="3" t="s">
        <v>7</v>
      </c>
      <c r="K225" s="3" t="s">
        <v>8</v>
      </c>
      <c r="L225" s="3" t="s">
        <v>9</v>
      </c>
      <c r="M225" s="3"/>
      <c r="N225" s="3" t="s">
        <v>489</v>
      </c>
      <c r="O225" s="4" t="s">
        <v>12</v>
      </c>
      <c r="P225" s="5" t="s">
        <v>13</v>
      </c>
      <c r="Q225" s="6" t="s">
        <v>14</v>
      </c>
      <c r="R225" s="7" t="s">
        <v>15</v>
      </c>
      <c r="S225" s="3" t="s">
        <v>16</v>
      </c>
      <c r="T225" s="3" t="s">
        <v>17</v>
      </c>
      <c r="U225" s="106" t="s">
        <v>18</v>
      </c>
      <c r="V225" s="47"/>
      <c r="W225" s="47"/>
      <c r="X225" s="47"/>
      <c r="Y225" s="47"/>
      <c r="Z225" s="47"/>
      <c r="AA225" s="50"/>
      <c r="AB225" s="50"/>
    </row>
    <row r="226">
      <c r="A226" s="44" t="s">
        <v>468</v>
      </c>
      <c r="B226" s="24"/>
      <c r="C226" s="24"/>
      <c r="D226" s="103"/>
      <c r="E226" s="51"/>
      <c r="F226" s="51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5"/>
      <c r="T226" s="24"/>
      <c r="U226" s="38"/>
      <c r="V226" s="24"/>
      <c r="W226" s="24"/>
      <c r="X226" s="24"/>
      <c r="Y226" s="24"/>
      <c r="Z226" s="46"/>
    </row>
    <row r="227">
      <c r="A227" s="54"/>
      <c r="B227" s="24" t="s">
        <v>1597</v>
      </c>
      <c r="C227" s="24" t="s">
        <v>130</v>
      </c>
      <c r="D227" s="20">
        <f t="shared" ref="D227:D234" si="26">ROUND((E227*0.05)+(F227*0.05)+(G227*1)+(I227*0.43)+(J227*0.8)+(K227*0.5)+(L227*1)+(N227*0.05)+(O227*20.88)+(P227*8)+(Q227*8)+(R227*8), 2)</f>
        <v>87.16</v>
      </c>
      <c r="E227" s="24">
        <v>30.0</v>
      </c>
      <c r="F227" s="24"/>
      <c r="G227" s="24">
        <v>35.0</v>
      </c>
      <c r="H227" s="24"/>
      <c r="I227" s="24">
        <v>62.0</v>
      </c>
      <c r="J227" s="24"/>
      <c r="K227" s="24"/>
      <c r="L227" s="24">
        <v>24.0</v>
      </c>
      <c r="M227" s="24"/>
      <c r="N227" s="24"/>
      <c r="O227" s="24"/>
      <c r="P227" s="24"/>
      <c r="Q227" s="24"/>
      <c r="R227" s="24"/>
      <c r="S227" s="25"/>
      <c r="T227" s="25"/>
      <c r="U227" s="19" t="s">
        <v>1600</v>
      </c>
      <c r="V227" s="24"/>
      <c r="W227" s="24"/>
      <c r="X227" s="24"/>
      <c r="Y227" s="12"/>
      <c r="Z227" s="11"/>
    </row>
    <row r="228">
      <c r="A228" s="54"/>
      <c r="B228" s="51" t="s">
        <v>1602</v>
      </c>
      <c r="C228" s="51" t="s">
        <v>1603</v>
      </c>
      <c r="D228" s="20">
        <f t="shared" si="26"/>
        <v>84.56</v>
      </c>
      <c r="E228" s="51"/>
      <c r="F228" s="51"/>
      <c r="G228" s="51">
        <v>26.0</v>
      </c>
      <c r="H228" s="51"/>
      <c r="I228" s="51">
        <v>92.0</v>
      </c>
      <c r="J228" s="51"/>
      <c r="K228" s="51"/>
      <c r="L228" s="51">
        <v>19.0</v>
      </c>
      <c r="M228" s="51"/>
      <c r="N228" s="51"/>
      <c r="O228" s="51"/>
      <c r="P228" s="51"/>
      <c r="Q228" s="51"/>
      <c r="R228" s="51"/>
      <c r="S228" s="66"/>
      <c r="T228" s="51"/>
      <c r="U228" s="87" t="s">
        <v>1605</v>
      </c>
      <c r="V228" s="51"/>
      <c r="W228" s="51"/>
      <c r="X228" s="51"/>
      <c r="Y228" s="67"/>
      <c r="Z228" s="65"/>
      <c r="AA228" s="88"/>
      <c r="AB228" s="88"/>
    </row>
    <row r="229">
      <c r="A229" s="52"/>
      <c r="B229" s="51" t="s">
        <v>1606</v>
      </c>
      <c r="C229" s="51" t="s">
        <v>1607</v>
      </c>
      <c r="D229" s="20">
        <f t="shared" si="26"/>
        <v>84.56</v>
      </c>
      <c r="E229" s="51"/>
      <c r="F229" s="51"/>
      <c r="G229" s="51">
        <v>26.0</v>
      </c>
      <c r="H229" s="51"/>
      <c r="I229" s="51">
        <v>92.0</v>
      </c>
      <c r="J229" s="51"/>
      <c r="K229" s="51"/>
      <c r="L229" s="51">
        <v>19.0</v>
      </c>
      <c r="M229" s="51"/>
      <c r="N229" s="51"/>
      <c r="O229" s="51"/>
      <c r="P229" s="51"/>
      <c r="Q229" s="51"/>
      <c r="R229" s="51"/>
      <c r="S229" s="66"/>
      <c r="T229" s="51"/>
      <c r="U229" s="87" t="s">
        <v>1610</v>
      </c>
      <c r="V229" s="51"/>
      <c r="W229" s="51"/>
      <c r="X229" s="51"/>
      <c r="Y229" s="71"/>
      <c r="Z229" s="68"/>
      <c r="AA229" s="88"/>
      <c r="AB229" s="88"/>
    </row>
    <row r="230">
      <c r="A230" s="68"/>
      <c r="B230" s="51" t="s">
        <v>1613</v>
      </c>
      <c r="C230" s="51" t="s">
        <v>299</v>
      </c>
      <c r="D230" s="20">
        <f t="shared" si="26"/>
        <v>69.41</v>
      </c>
      <c r="E230" s="51">
        <v>31.0</v>
      </c>
      <c r="F230" s="51"/>
      <c r="G230" s="51"/>
      <c r="H230" s="51"/>
      <c r="I230" s="51">
        <v>102.0</v>
      </c>
      <c r="J230" s="51">
        <v>30.0</v>
      </c>
      <c r="K230" s="51"/>
      <c r="L230" s="51"/>
      <c r="M230" s="51"/>
      <c r="N230" s="51"/>
      <c r="O230" s="51"/>
      <c r="P230" s="51"/>
      <c r="Q230" s="51"/>
      <c r="R230" s="51"/>
      <c r="S230" s="66"/>
      <c r="T230" s="51"/>
      <c r="U230" s="87" t="s">
        <v>1615</v>
      </c>
      <c r="V230" s="51"/>
      <c r="W230" s="51"/>
      <c r="X230" s="51"/>
      <c r="Y230" s="69"/>
      <c r="Z230" s="68"/>
      <c r="AA230" s="88"/>
      <c r="AB230" s="88"/>
    </row>
    <row r="231">
      <c r="A231" s="54"/>
      <c r="B231" s="24" t="s">
        <v>1616</v>
      </c>
      <c r="C231" s="24" t="s">
        <v>342</v>
      </c>
      <c r="D231" s="20">
        <f t="shared" si="26"/>
        <v>60.61</v>
      </c>
      <c r="E231" s="51">
        <v>33.0</v>
      </c>
      <c r="F231" s="51"/>
      <c r="G231" s="24"/>
      <c r="H231" s="24"/>
      <c r="I231" s="24">
        <v>72.0</v>
      </c>
      <c r="J231" s="24">
        <v>35.0</v>
      </c>
      <c r="K231" s="24"/>
      <c r="L231" s="24"/>
      <c r="M231" s="24"/>
      <c r="N231" s="24"/>
      <c r="O231" s="24"/>
      <c r="P231" s="24"/>
      <c r="Q231" s="24"/>
      <c r="R231" s="24"/>
      <c r="S231" s="25"/>
      <c r="T231" s="25"/>
      <c r="U231" s="19" t="s">
        <v>1617</v>
      </c>
      <c r="V231" s="24"/>
      <c r="W231" s="24"/>
      <c r="X231" s="24"/>
      <c r="Y231" s="12"/>
      <c r="Z231" s="11"/>
    </row>
    <row r="232">
      <c r="A232" s="54"/>
      <c r="B232" s="24" t="s">
        <v>1618</v>
      </c>
      <c r="C232" s="24" t="s">
        <v>45</v>
      </c>
      <c r="D232" s="20">
        <f t="shared" si="26"/>
        <v>60.5</v>
      </c>
      <c r="E232" s="51">
        <v>48.0</v>
      </c>
      <c r="F232" s="51"/>
      <c r="G232" s="24"/>
      <c r="H232" s="24"/>
      <c r="I232" s="24">
        <v>70.0</v>
      </c>
      <c r="J232" s="24">
        <v>35.0</v>
      </c>
      <c r="K232" s="24"/>
      <c r="L232" s="24"/>
      <c r="M232" s="24"/>
      <c r="N232" s="24"/>
      <c r="O232" s="24"/>
      <c r="P232" s="24"/>
      <c r="Q232" s="24"/>
      <c r="R232" s="24"/>
      <c r="S232" s="25"/>
      <c r="T232" s="25" t="s">
        <v>759</v>
      </c>
      <c r="U232" s="19" t="s">
        <v>1620</v>
      </c>
      <c r="V232" s="24"/>
      <c r="W232" s="24"/>
      <c r="X232" s="24"/>
      <c r="Y232" s="12"/>
      <c r="Z232" s="11"/>
    </row>
    <row r="233">
      <c r="A233" s="55"/>
      <c r="B233" s="24" t="s">
        <v>1621</v>
      </c>
      <c r="C233" s="24" t="s">
        <v>1619</v>
      </c>
      <c r="D233" s="20">
        <f t="shared" si="26"/>
        <v>55.65</v>
      </c>
      <c r="E233" s="24">
        <v>33.0</v>
      </c>
      <c r="F233" s="24"/>
      <c r="G233" s="24">
        <v>54.0</v>
      </c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5"/>
      <c r="T233" s="25"/>
      <c r="U233" s="19" t="s">
        <v>1622</v>
      </c>
      <c r="V233" s="24"/>
      <c r="W233" s="24"/>
      <c r="X233" s="24"/>
      <c r="Y233" s="56"/>
      <c r="Z233" s="57"/>
    </row>
    <row r="234">
      <c r="A234" s="54"/>
      <c r="B234" s="12" t="s">
        <v>1623</v>
      </c>
      <c r="C234" s="12" t="s">
        <v>335</v>
      </c>
      <c r="D234" s="20">
        <f t="shared" si="26"/>
        <v>46.6</v>
      </c>
      <c r="E234" s="12">
        <v>22.0</v>
      </c>
      <c r="F234" s="12"/>
      <c r="G234" s="12"/>
      <c r="H234" s="12"/>
      <c r="I234" s="12">
        <v>50.0</v>
      </c>
      <c r="J234" s="12"/>
      <c r="K234" s="12"/>
      <c r="L234" s="12"/>
      <c r="M234" s="12"/>
      <c r="N234" s="12"/>
      <c r="O234" s="12"/>
      <c r="P234" s="12">
        <v>1.0</v>
      </c>
      <c r="Q234" s="12">
        <v>1.0</v>
      </c>
      <c r="R234" s="12">
        <v>1.0</v>
      </c>
      <c r="S234" s="18" t="s">
        <v>49</v>
      </c>
      <c r="T234" s="18" t="s">
        <v>1214</v>
      </c>
      <c r="U234" s="19" t="s">
        <v>1624</v>
      </c>
      <c r="V234" s="12"/>
      <c r="W234" s="12"/>
      <c r="X234" s="12"/>
      <c r="Y234" s="16"/>
      <c r="Z234" s="11"/>
    </row>
    <row r="235">
      <c r="A235" s="3" t="s">
        <v>1628</v>
      </c>
      <c r="B235" s="12"/>
      <c r="C235" s="12"/>
      <c r="D235" s="20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8"/>
      <c r="T235" s="18"/>
      <c r="U235" s="38"/>
      <c r="V235" s="12"/>
      <c r="W235" s="12"/>
      <c r="X235" s="12"/>
      <c r="Y235" s="16"/>
      <c r="Z235" s="11"/>
    </row>
    <row r="236">
      <c r="A236" s="55"/>
      <c r="B236" s="24" t="s">
        <v>1047</v>
      </c>
      <c r="C236" s="24" t="s">
        <v>1048</v>
      </c>
      <c r="D236" s="20">
        <f t="shared" ref="D236:D241" si="27">ROUND((E236*0.05)+(F236*0.05)+(G236*1)+(I236*0.43)+(J236*0.8)+(K236*0.5)+(L236*1)+(N236*0.05)+(O236*20.88)+(P236*8)+(Q236*8)+(R236*8), 2)</f>
        <v>35.34</v>
      </c>
      <c r="E236" s="24"/>
      <c r="F236" s="24"/>
      <c r="G236" s="24">
        <v>19.0</v>
      </c>
      <c r="H236" s="24"/>
      <c r="I236" s="24">
        <v>38.0</v>
      </c>
      <c r="J236" s="24"/>
      <c r="K236" s="24"/>
      <c r="L236" s="24"/>
      <c r="M236" s="24"/>
      <c r="N236" s="24"/>
      <c r="O236" s="24"/>
      <c r="P236" s="24"/>
      <c r="Q236" s="24"/>
      <c r="R236" s="24"/>
      <c r="S236" s="25"/>
      <c r="T236" s="25"/>
      <c r="U236" s="19" t="s">
        <v>1049</v>
      </c>
      <c r="V236" s="24"/>
      <c r="W236" s="24"/>
      <c r="X236" s="24"/>
      <c r="Y236" s="56"/>
      <c r="Z236" s="57"/>
    </row>
    <row r="237">
      <c r="A237" s="55"/>
      <c r="B237" s="51" t="s">
        <v>1629</v>
      </c>
      <c r="C237" s="51" t="s">
        <v>45</v>
      </c>
      <c r="D237" s="20">
        <f t="shared" si="27"/>
        <v>34.09</v>
      </c>
      <c r="E237" s="51">
        <v>21.0</v>
      </c>
      <c r="F237" s="51"/>
      <c r="G237" s="51"/>
      <c r="H237" s="51"/>
      <c r="I237" s="51">
        <v>28.0</v>
      </c>
      <c r="J237" s="51">
        <v>15.0</v>
      </c>
      <c r="K237" s="51"/>
      <c r="L237" s="51">
        <v>9.0</v>
      </c>
      <c r="M237" s="51"/>
      <c r="N237" s="51"/>
      <c r="O237" s="51"/>
      <c r="P237" s="51"/>
      <c r="Q237" s="51"/>
      <c r="R237" s="51"/>
      <c r="S237" s="66"/>
      <c r="T237" s="66" t="s">
        <v>949</v>
      </c>
      <c r="U237" s="87" t="s">
        <v>1630</v>
      </c>
      <c r="V237" s="51"/>
      <c r="W237" s="51"/>
      <c r="X237" s="51"/>
      <c r="Y237" s="69"/>
      <c r="Z237" s="70"/>
      <c r="AA237" s="88"/>
      <c r="AB237" s="88"/>
    </row>
    <row r="238">
      <c r="A238" s="65"/>
      <c r="B238" s="51" t="s">
        <v>1631</v>
      </c>
      <c r="C238" s="51" t="s">
        <v>45</v>
      </c>
      <c r="D238" s="20">
        <f t="shared" si="27"/>
        <v>34.09</v>
      </c>
      <c r="E238" s="51">
        <v>21.0</v>
      </c>
      <c r="F238" s="51"/>
      <c r="G238" s="51"/>
      <c r="H238" s="51"/>
      <c r="I238" s="51">
        <v>28.0</v>
      </c>
      <c r="J238" s="51">
        <v>15.0</v>
      </c>
      <c r="K238" s="72"/>
      <c r="L238" s="51">
        <v>9.0</v>
      </c>
      <c r="M238" s="51"/>
      <c r="N238" s="72"/>
      <c r="O238" s="72"/>
      <c r="P238" s="72"/>
      <c r="Q238" s="72"/>
      <c r="R238" s="72"/>
      <c r="S238" s="73"/>
      <c r="T238" s="66" t="s">
        <v>949</v>
      </c>
      <c r="U238" s="87" t="s">
        <v>1632</v>
      </c>
      <c r="V238" s="72"/>
      <c r="W238" s="72"/>
      <c r="X238" s="72"/>
      <c r="Y238" s="65"/>
      <c r="Z238" s="65"/>
      <c r="AA238" s="88"/>
      <c r="AB238" s="88"/>
    </row>
    <row r="239">
      <c r="A239" s="52"/>
      <c r="B239" s="24" t="s">
        <v>1633</v>
      </c>
      <c r="C239" s="24" t="s">
        <v>460</v>
      </c>
      <c r="D239" s="20">
        <f t="shared" si="27"/>
        <v>31.06</v>
      </c>
      <c r="E239" s="24">
        <v>12.0</v>
      </c>
      <c r="F239" s="24"/>
      <c r="G239" s="24">
        <v>21.0</v>
      </c>
      <c r="H239" s="24"/>
      <c r="I239" s="24">
        <v>22.0</v>
      </c>
      <c r="J239" s="24"/>
      <c r="K239" s="24"/>
      <c r="L239" s="24"/>
      <c r="M239" s="24"/>
      <c r="N239" s="24"/>
      <c r="O239" s="24"/>
      <c r="P239" s="24"/>
      <c r="Q239" s="24"/>
      <c r="R239" s="24"/>
      <c r="S239" s="25"/>
      <c r="T239" s="25"/>
      <c r="U239" s="19" t="s">
        <v>1634</v>
      </c>
      <c r="V239" s="24"/>
      <c r="W239" s="24"/>
      <c r="X239" s="24"/>
      <c r="Y239" s="27"/>
      <c r="Z239" s="53"/>
    </row>
    <row r="240" ht="14.25" customHeight="1">
      <c r="A240" s="29"/>
      <c r="B240" s="16" t="s">
        <v>1635</v>
      </c>
      <c r="C240" s="16" t="s">
        <v>64</v>
      </c>
      <c r="D240" s="20">
        <f t="shared" si="27"/>
        <v>26.88</v>
      </c>
      <c r="E240" s="16"/>
      <c r="F240" s="16"/>
      <c r="G240" s="16">
        <v>15.0</v>
      </c>
      <c r="H240" s="16"/>
      <c r="I240" s="16">
        <v>26.0</v>
      </c>
      <c r="J240" s="16"/>
      <c r="K240" s="16"/>
      <c r="L240" s="16"/>
      <c r="M240" s="16"/>
      <c r="N240" s="16">
        <v>14.0</v>
      </c>
      <c r="O240" s="16"/>
      <c r="P240" s="16"/>
      <c r="Q240" s="16"/>
      <c r="R240" s="16"/>
      <c r="S240" s="28"/>
      <c r="T240" s="28"/>
      <c r="U240" s="31" t="s">
        <v>991</v>
      </c>
      <c r="V240" s="29"/>
      <c r="W240" s="29"/>
      <c r="X240" s="29"/>
      <c r="Y240" s="29"/>
      <c r="Z240" s="29"/>
      <c r="AA240" s="29"/>
      <c r="AB240" s="29"/>
    </row>
    <row r="241">
      <c r="A241" s="54"/>
      <c r="B241" s="24" t="s">
        <v>1636</v>
      </c>
      <c r="C241" s="24" t="s">
        <v>321</v>
      </c>
      <c r="D241" s="20">
        <f t="shared" si="27"/>
        <v>26.6</v>
      </c>
      <c r="E241" s="51">
        <v>12.0</v>
      </c>
      <c r="F241" s="51"/>
      <c r="G241" s="24"/>
      <c r="H241" s="24"/>
      <c r="I241" s="24">
        <v>40.0</v>
      </c>
      <c r="J241" s="24">
        <v>11.0</v>
      </c>
      <c r="K241" s="24"/>
      <c r="L241" s="24"/>
      <c r="M241" s="24"/>
      <c r="N241" s="24"/>
      <c r="O241" s="24"/>
      <c r="P241" s="24"/>
      <c r="Q241" s="24"/>
      <c r="R241" s="24"/>
      <c r="S241" s="25"/>
      <c r="T241" s="25"/>
      <c r="U241" s="19" t="s">
        <v>1637</v>
      </c>
      <c r="V241" s="24"/>
      <c r="W241" s="24"/>
      <c r="X241" s="24"/>
      <c r="Y241" s="24"/>
      <c r="Z241" s="46"/>
    </row>
    <row r="242">
      <c r="A242" s="54"/>
      <c r="B242" s="58"/>
      <c r="C242" s="24"/>
      <c r="D242" s="89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5"/>
      <c r="T242" s="25"/>
      <c r="U242" s="38"/>
      <c r="V242" s="24"/>
      <c r="W242" s="24"/>
      <c r="X242" s="24"/>
      <c r="Y242" s="24"/>
      <c r="Z242" s="46"/>
      <c r="AA242" s="29"/>
      <c r="AB242" s="29"/>
    </row>
    <row r="243">
      <c r="A243" s="52"/>
      <c r="B243" s="24"/>
      <c r="C243" s="24"/>
      <c r="D243" s="89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5"/>
      <c r="T243" s="25"/>
      <c r="U243" s="38"/>
      <c r="V243" s="24"/>
      <c r="W243" s="24"/>
      <c r="X243" s="24"/>
      <c r="Y243" s="27"/>
      <c r="Z243" s="53"/>
    </row>
    <row r="244">
      <c r="A244" s="10"/>
      <c r="B244" s="91"/>
      <c r="C244" s="91"/>
      <c r="D244" s="92"/>
      <c r="E244" s="91"/>
      <c r="F244" s="91"/>
      <c r="G244" s="91"/>
      <c r="H244" s="91"/>
      <c r="I244" s="91"/>
      <c r="J244" s="88"/>
      <c r="K244" s="88"/>
      <c r="L244" s="91"/>
      <c r="M244" s="91"/>
      <c r="N244" s="88"/>
      <c r="O244" s="88"/>
      <c r="P244" s="88"/>
      <c r="Q244" s="88"/>
      <c r="R244" s="88"/>
      <c r="S244" s="93"/>
      <c r="T244" s="88"/>
      <c r="U244" s="107"/>
      <c r="V244" s="63"/>
      <c r="W244" s="63"/>
      <c r="X244" s="63"/>
      <c r="Y244" s="63"/>
      <c r="Z244" s="65"/>
      <c r="AA244" s="63"/>
      <c r="AB244" s="63"/>
    </row>
    <row r="245">
      <c r="A245" s="65"/>
      <c r="B245" s="72"/>
      <c r="C245" s="72"/>
      <c r="D245" s="95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3"/>
      <c r="T245" s="72"/>
      <c r="U245" s="96"/>
      <c r="V245" s="72"/>
      <c r="W245" s="72"/>
      <c r="X245" s="72"/>
      <c r="Y245" s="65"/>
      <c r="Z245" s="65"/>
      <c r="AA245" s="88"/>
      <c r="AB245" s="88"/>
    </row>
    <row r="246">
      <c r="A246" s="54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3"/>
      <c r="T246" s="72"/>
      <c r="U246" s="72"/>
      <c r="V246" s="72"/>
      <c r="W246" s="72"/>
      <c r="X246" s="72"/>
      <c r="Y246" s="65"/>
      <c r="Z246" s="65"/>
      <c r="AA246" s="88"/>
      <c r="AB246" s="88"/>
    </row>
    <row r="247">
      <c r="A247" s="70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3"/>
      <c r="T247" s="72"/>
      <c r="U247" s="72"/>
      <c r="V247" s="72"/>
      <c r="W247" s="72"/>
      <c r="X247" s="72"/>
      <c r="Y247" s="70"/>
      <c r="Z247" s="70"/>
      <c r="AA247" s="88"/>
      <c r="AB247" s="88"/>
    </row>
    <row r="248">
      <c r="A248" s="65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3"/>
      <c r="T248" s="72"/>
      <c r="U248" s="72"/>
      <c r="V248" s="72"/>
      <c r="W248" s="72"/>
      <c r="X248" s="72"/>
      <c r="Y248" s="65"/>
      <c r="Z248" s="65"/>
      <c r="AA248" s="88"/>
      <c r="AB248" s="88"/>
    </row>
    <row r="249">
      <c r="A249" s="65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3"/>
      <c r="T249" s="72"/>
      <c r="U249" s="72"/>
      <c r="V249" s="72"/>
      <c r="W249" s="72"/>
      <c r="X249" s="72"/>
      <c r="Y249" s="65"/>
      <c r="Z249" s="65"/>
      <c r="AA249" s="88"/>
      <c r="AB249" s="88"/>
    </row>
    <row r="250">
      <c r="A250" s="65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3"/>
      <c r="T250" s="72"/>
      <c r="U250" s="72"/>
      <c r="V250" s="72"/>
      <c r="W250" s="72"/>
      <c r="X250" s="72"/>
      <c r="Y250" s="65"/>
      <c r="Z250" s="65"/>
      <c r="AA250" s="88"/>
      <c r="AB250" s="88"/>
    </row>
    <row r="251">
      <c r="A251" s="52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3"/>
      <c r="T251" s="72"/>
      <c r="U251" s="72"/>
      <c r="V251" s="72"/>
      <c r="W251" s="72"/>
      <c r="X251" s="72"/>
      <c r="Y251" s="68"/>
      <c r="Z251" s="68"/>
      <c r="AA251" s="88"/>
      <c r="AB251" s="88"/>
    </row>
    <row r="252">
      <c r="A252" s="55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3"/>
      <c r="T252" s="72"/>
      <c r="U252" s="72"/>
      <c r="V252" s="72"/>
      <c r="W252" s="72"/>
      <c r="X252" s="72"/>
      <c r="Y252" s="70"/>
      <c r="Z252" s="70"/>
      <c r="AA252" s="88"/>
      <c r="AB252" s="88"/>
    </row>
    <row r="253">
      <c r="A253" s="54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3"/>
      <c r="T253" s="72"/>
      <c r="U253" s="72"/>
      <c r="V253" s="72"/>
      <c r="W253" s="72"/>
      <c r="X253" s="72"/>
      <c r="Y253" s="65"/>
      <c r="Z253" s="65"/>
      <c r="AA253" s="88"/>
      <c r="AB253" s="88"/>
    </row>
    <row r="254">
      <c r="A254" s="54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3"/>
      <c r="T254" s="72"/>
      <c r="U254" s="72"/>
      <c r="V254" s="72"/>
      <c r="W254" s="72"/>
      <c r="X254" s="72"/>
      <c r="Y254" s="65"/>
      <c r="Z254" s="65"/>
      <c r="AA254" s="88"/>
      <c r="AB254" s="88"/>
    </row>
    <row r="255">
      <c r="A255" s="54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3"/>
      <c r="T255" s="72"/>
      <c r="U255" s="72"/>
      <c r="V255" s="72"/>
      <c r="W255" s="72"/>
      <c r="X255" s="72"/>
      <c r="Y255" s="65"/>
      <c r="Z255" s="65"/>
      <c r="AA255" s="88"/>
      <c r="AB255" s="88"/>
    </row>
    <row r="256">
      <c r="A256" s="55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3"/>
      <c r="T256" s="72"/>
      <c r="U256" s="72"/>
      <c r="V256" s="72"/>
      <c r="W256" s="72"/>
      <c r="X256" s="72"/>
      <c r="Y256" s="70"/>
      <c r="Z256" s="70"/>
      <c r="AA256" s="88"/>
      <c r="AB256" s="88"/>
    </row>
    <row r="257">
      <c r="A257" s="54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3"/>
      <c r="T257" s="72"/>
      <c r="U257" s="72"/>
      <c r="V257" s="72"/>
      <c r="W257" s="72"/>
      <c r="X257" s="72"/>
      <c r="Y257" s="65"/>
      <c r="Z257" s="65"/>
      <c r="AA257" s="88"/>
      <c r="AB257" s="88"/>
    </row>
    <row r="258">
      <c r="A258" s="54"/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6"/>
      <c r="T258" s="75"/>
      <c r="U258" s="75"/>
      <c r="V258" s="75"/>
      <c r="W258" s="75"/>
      <c r="X258" s="75"/>
      <c r="Y258" s="65"/>
      <c r="Z258" s="65"/>
      <c r="AA258" s="88"/>
      <c r="AB258" s="88"/>
    </row>
    <row r="259">
      <c r="A259" s="54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6"/>
      <c r="T259" s="75"/>
      <c r="U259" s="75"/>
      <c r="V259" s="75"/>
      <c r="W259" s="75"/>
      <c r="X259" s="75"/>
      <c r="Y259" s="65"/>
      <c r="Z259" s="65"/>
      <c r="AA259" s="88"/>
      <c r="AB259" s="88"/>
    </row>
    <row r="260">
      <c r="A260" s="10"/>
      <c r="B260" s="75"/>
      <c r="C260" s="75"/>
      <c r="D260" s="75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  <c r="R260" s="75"/>
      <c r="S260" s="76"/>
      <c r="T260" s="75"/>
      <c r="U260" s="75"/>
      <c r="V260" s="75"/>
      <c r="W260" s="75"/>
      <c r="X260" s="75"/>
      <c r="Y260" s="65"/>
      <c r="Z260" s="65"/>
      <c r="AA260" s="88"/>
      <c r="AB260" s="88"/>
    </row>
    <row r="261">
      <c r="A261" s="11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77"/>
      <c r="T261" s="45"/>
      <c r="U261" s="45"/>
      <c r="V261" s="45"/>
      <c r="W261" s="45"/>
      <c r="X261" s="45"/>
      <c r="Y261" s="11"/>
      <c r="Z261" s="11"/>
      <c r="AA261" s="29"/>
      <c r="AB261" s="29"/>
    </row>
    <row r="262">
      <c r="A262" s="5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77"/>
      <c r="T262" s="45"/>
      <c r="U262" s="45"/>
      <c r="V262" s="45"/>
      <c r="W262" s="45"/>
      <c r="X262" s="45"/>
      <c r="Y262" s="57"/>
      <c r="Z262" s="57"/>
      <c r="AA262" s="29"/>
      <c r="AB262" s="29"/>
    </row>
    <row r="263">
      <c r="A263" s="5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77"/>
      <c r="T263" s="45"/>
      <c r="U263" s="45"/>
      <c r="V263" s="45"/>
      <c r="W263" s="45"/>
      <c r="X263" s="45"/>
      <c r="Y263" s="57"/>
      <c r="Z263" s="57"/>
      <c r="AA263" s="29"/>
      <c r="AB263" s="29"/>
    </row>
    <row r="264">
      <c r="A264" s="54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77"/>
      <c r="T264" s="45"/>
      <c r="U264" s="45"/>
      <c r="V264" s="45"/>
      <c r="W264" s="45"/>
      <c r="X264" s="45"/>
      <c r="Y264" s="11"/>
      <c r="Z264" s="11"/>
      <c r="AA264" s="29"/>
      <c r="AB264" s="29"/>
    </row>
    <row r="265">
      <c r="A265" s="54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77"/>
      <c r="T265" s="45"/>
      <c r="U265" s="45"/>
      <c r="V265" s="45"/>
      <c r="W265" s="45"/>
      <c r="X265" s="45"/>
      <c r="Y265" s="11"/>
      <c r="Z265" s="11"/>
      <c r="AA265" s="29"/>
      <c r="AB265" s="29"/>
    </row>
    <row r="266">
      <c r="A266" s="54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77"/>
      <c r="T266" s="45"/>
      <c r="U266" s="45"/>
      <c r="V266" s="45"/>
      <c r="W266" s="45"/>
      <c r="X266" s="45"/>
      <c r="Y266" s="11"/>
      <c r="Z266" s="11"/>
      <c r="AA266" s="29"/>
      <c r="AB266" s="29"/>
    </row>
    <row r="267">
      <c r="A267" s="54"/>
      <c r="B267" s="11"/>
      <c r="C267" s="11"/>
      <c r="D267" s="11"/>
      <c r="E267" s="11"/>
      <c r="F267" s="11"/>
      <c r="G267" s="11"/>
      <c r="H267" s="11"/>
      <c r="I267" s="45"/>
      <c r="J267" s="11"/>
      <c r="K267" s="11"/>
      <c r="L267" s="11"/>
      <c r="M267" s="11"/>
      <c r="N267" s="11"/>
      <c r="O267" s="11"/>
      <c r="P267" s="11"/>
      <c r="Q267" s="11"/>
      <c r="R267" s="11"/>
      <c r="S267" s="13"/>
      <c r="T267" s="11"/>
      <c r="U267" s="11"/>
      <c r="V267" s="11"/>
      <c r="W267" s="11"/>
      <c r="X267" s="11"/>
      <c r="Y267" s="11"/>
      <c r="Z267" s="11"/>
      <c r="AA267" s="29"/>
      <c r="AB267" s="29"/>
    </row>
    <row r="268">
      <c r="A268" s="54"/>
      <c r="B268" s="11"/>
      <c r="C268" s="11"/>
      <c r="D268" s="11"/>
      <c r="E268" s="11"/>
      <c r="F268" s="11"/>
      <c r="G268" s="11"/>
      <c r="H268" s="11"/>
      <c r="I268" s="45"/>
      <c r="J268" s="11"/>
      <c r="K268" s="11"/>
      <c r="L268" s="11"/>
      <c r="M268" s="11"/>
      <c r="N268" s="11"/>
      <c r="O268" s="11"/>
      <c r="P268" s="11"/>
      <c r="Q268" s="11"/>
      <c r="R268" s="11"/>
      <c r="S268" s="13"/>
      <c r="T268" s="11"/>
      <c r="U268" s="11"/>
      <c r="V268" s="11"/>
      <c r="W268" s="11"/>
      <c r="X268" s="11"/>
      <c r="Y268" s="11"/>
      <c r="Z268" s="11"/>
      <c r="AA268" s="29"/>
      <c r="AB268" s="29"/>
    </row>
    <row r="269">
      <c r="A269" s="54"/>
      <c r="B269" s="11"/>
      <c r="C269" s="11"/>
      <c r="D269" s="11"/>
      <c r="E269" s="11"/>
      <c r="F269" s="11"/>
      <c r="G269" s="11"/>
      <c r="H269" s="11"/>
      <c r="I269" s="45"/>
      <c r="J269" s="11"/>
      <c r="K269" s="11"/>
      <c r="L269" s="11"/>
      <c r="M269" s="11"/>
      <c r="N269" s="11"/>
      <c r="O269" s="11"/>
      <c r="P269" s="11"/>
      <c r="Q269" s="11"/>
      <c r="R269" s="11"/>
      <c r="S269" s="13"/>
      <c r="T269" s="11"/>
      <c r="U269" s="11"/>
      <c r="V269" s="11"/>
      <c r="W269" s="11"/>
      <c r="X269" s="11"/>
      <c r="Y269" s="11"/>
      <c r="Z269" s="11"/>
      <c r="AA269" s="29"/>
      <c r="AB269" s="29"/>
    </row>
    <row r="270">
      <c r="A270" s="54"/>
      <c r="B270" s="11"/>
      <c r="C270" s="11"/>
      <c r="D270" s="11"/>
      <c r="E270" s="11"/>
      <c r="F270" s="11"/>
      <c r="G270" s="11"/>
      <c r="H270" s="11"/>
      <c r="I270" s="45"/>
      <c r="J270" s="11"/>
      <c r="K270" s="11"/>
      <c r="L270" s="11"/>
      <c r="M270" s="11"/>
      <c r="N270" s="11"/>
      <c r="O270" s="11"/>
      <c r="P270" s="11"/>
      <c r="Q270" s="11"/>
      <c r="R270" s="11"/>
      <c r="S270" s="13"/>
      <c r="T270" s="11"/>
      <c r="U270" s="11"/>
      <c r="V270" s="11"/>
      <c r="W270" s="11"/>
      <c r="X270" s="11"/>
      <c r="Y270" s="11"/>
      <c r="Z270" s="11"/>
      <c r="AA270" s="29"/>
      <c r="AB270" s="29"/>
    </row>
    <row r="271">
      <c r="A271" s="54"/>
      <c r="B271" s="11"/>
      <c r="C271" s="11"/>
      <c r="D271" s="11"/>
      <c r="E271" s="11"/>
      <c r="F271" s="11"/>
      <c r="G271" s="11"/>
      <c r="H271" s="11"/>
      <c r="I271" s="45"/>
      <c r="J271" s="11"/>
      <c r="K271" s="11"/>
      <c r="L271" s="11"/>
      <c r="M271" s="11"/>
      <c r="N271" s="11"/>
      <c r="O271" s="11"/>
      <c r="P271" s="11"/>
      <c r="Q271" s="11"/>
      <c r="R271" s="11"/>
      <c r="S271" s="13"/>
      <c r="T271" s="11"/>
      <c r="U271" s="11"/>
      <c r="V271" s="11"/>
      <c r="W271" s="11"/>
      <c r="X271" s="11"/>
      <c r="Y271" s="11"/>
      <c r="Z271" s="11"/>
      <c r="AA271" s="29"/>
      <c r="AB271" s="29"/>
    </row>
    <row r="272">
      <c r="A272" s="54"/>
      <c r="B272" s="11"/>
      <c r="C272" s="11"/>
      <c r="D272" s="11"/>
      <c r="E272" s="11"/>
      <c r="F272" s="11"/>
      <c r="G272" s="11"/>
      <c r="H272" s="11"/>
      <c r="I272" s="45"/>
      <c r="J272" s="11"/>
      <c r="K272" s="11"/>
      <c r="L272" s="11"/>
      <c r="M272" s="11"/>
      <c r="N272" s="11"/>
      <c r="O272" s="11"/>
      <c r="P272" s="11"/>
      <c r="Q272" s="11"/>
      <c r="R272" s="11"/>
      <c r="S272" s="13"/>
      <c r="T272" s="11"/>
      <c r="U272" s="11"/>
      <c r="V272" s="11"/>
      <c r="W272" s="11"/>
      <c r="X272" s="11"/>
      <c r="Y272" s="11"/>
      <c r="Z272" s="11"/>
      <c r="AA272" s="29"/>
      <c r="AB272" s="29"/>
    </row>
    <row r="273">
      <c r="A273" s="54"/>
      <c r="B273" s="11"/>
      <c r="C273" s="11"/>
      <c r="D273" s="11"/>
      <c r="E273" s="11"/>
      <c r="F273" s="11"/>
      <c r="G273" s="11"/>
      <c r="H273" s="11"/>
      <c r="I273" s="45"/>
      <c r="J273" s="11"/>
      <c r="K273" s="11"/>
      <c r="L273" s="11"/>
      <c r="M273" s="11"/>
      <c r="N273" s="11"/>
      <c r="O273" s="11"/>
      <c r="P273" s="11"/>
      <c r="Q273" s="11"/>
      <c r="R273" s="11"/>
      <c r="S273" s="13"/>
      <c r="T273" s="11"/>
      <c r="U273" s="11"/>
      <c r="V273" s="11"/>
      <c r="W273" s="11"/>
      <c r="X273" s="11"/>
      <c r="Y273" s="11"/>
      <c r="Z273" s="11"/>
      <c r="AA273" s="29"/>
      <c r="AB273" s="29"/>
    </row>
    <row r="274">
      <c r="A274" s="54"/>
      <c r="B274" s="11"/>
      <c r="C274" s="11"/>
      <c r="D274" s="11"/>
      <c r="E274" s="11"/>
      <c r="F274" s="11"/>
      <c r="G274" s="11"/>
      <c r="H274" s="11"/>
      <c r="I274" s="45"/>
      <c r="J274" s="11"/>
      <c r="K274" s="11"/>
      <c r="L274" s="11"/>
      <c r="M274" s="11"/>
      <c r="N274" s="11"/>
      <c r="O274" s="11"/>
      <c r="P274" s="11"/>
      <c r="Q274" s="11"/>
      <c r="R274" s="11"/>
      <c r="S274" s="13"/>
      <c r="T274" s="11"/>
      <c r="U274" s="11"/>
      <c r="V274" s="11"/>
      <c r="W274" s="11"/>
      <c r="X274" s="11"/>
      <c r="Y274" s="11"/>
      <c r="Z274" s="11"/>
      <c r="AA274" s="29"/>
      <c r="AB274" s="29"/>
    </row>
    <row r="275">
      <c r="A275" s="54"/>
      <c r="B275" s="11"/>
      <c r="C275" s="11"/>
      <c r="D275" s="11"/>
      <c r="E275" s="11"/>
      <c r="F275" s="11"/>
      <c r="G275" s="11"/>
      <c r="H275" s="11"/>
      <c r="I275" s="45"/>
      <c r="J275" s="11"/>
      <c r="K275" s="11"/>
      <c r="L275" s="11"/>
      <c r="M275" s="11"/>
      <c r="N275" s="11"/>
      <c r="O275" s="11"/>
      <c r="P275" s="11"/>
      <c r="Q275" s="11"/>
      <c r="R275" s="11"/>
      <c r="S275" s="13"/>
      <c r="T275" s="11"/>
      <c r="U275" s="11"/>
      <c r="V275" s="11"/>
      <c r="W275" s="11"/>
      <c r="X275" s="11"/>
      <c r="Y275" s="11"/>
      <c r="Z275" s="11"/>
      <c r="AA275" s="29"/>
      <c r="AB275" s="29"/>
    </row>
    <row r="276">
      <c r="A276" s="54"/>
      <c r="B276" s="11"/>
      <c r="C276" s="11"/>
      <c r="D276" s="11"/>
      <c r="E276" s="11"/>
      <c r="F276" s="11"/>
      <c r="G276" s="11"/>
      <c r="H276" s="11"/>
      <c r="I276" s="46"/>
      <c r="J276" s="11"/>
      <c r="K276" s="11"/>
      <c r="L276" s="11"/>
      <c r="M276" s="11"/>
      <c r="N276" s="11"/>
      <c r="O276" s="11"/>
      <c r="P276" s="11"/>
      <c r="Q276" s="11"/>
      <c r="R276" s="11"/>
      <c r="S276" s="13"/>
      <c r="T276" s="11"/>
      <c r="U276" s="11"/>
      <c r="V276" s="11"/>
      <c r="W276" s="11"/>
      <c r="X276" s="11"/>
      <c r="Y276" s="11"/>
      <c r="Z276" s="11"/>
      <c r="AA276" s="29"/>
      <c r="AB276" s="29"/>
    </row>
    <row r="277">
      <c r="A277" s="54"/>
      <c r="B277" s="11"/>
      <c r="C277" s="11"/>
      <c r="D277" s="11"/>
      <c r="E277" s="11"/>
      <c r="F277" s="11"/>
      <c r="G277" s="11"/>
      <c r="H277" s="11"/>
      <c r="I277" s="46"/>
      <c r="J277" s="11"/>
      <c r="K277" s="11"/>
      <c r="L277" s="11"/>
      <c r="M277" s="11"/>
      <c r="N277" s="11"/>
      <c r="O277" s="11"/>
      <c r="P277" s="11"/>
      <c r="Q277" s="11"/>
      <c r="R277" s="11"/>
      <c r="S277" s="13"/>
      <c r="T277" s="11"/>
      <c r="U277" s="11"/>
      <c r="V277" s="11"/>
      <c r="W277" s="11"/>
      <c r="X277" s="11"/>
      <c r="Y277" s="11"/>
      <c r="Z277" s="11"/>
      <c r="AA277" s="29"/>
      <c r="AB277" s="29"/>
    </row>
    <row r="278">
      <c r="A278" s="54"/>
      <c r="B278" s="11"/>
      <c r="C278" s="11"/>
      <c r="D278" s="11"/>
      <c r="E278" s="11"/>
      <c r="F278" s="11"/>
      <c r="G278" s="11"/>
      <c r="H278" s="11"/>
      <c r="I278" s="46"/>
      <c r="J278" s="11"/>
      <c r="K278" s="11"/>
      <c r="L278" s="11"/>
      <c r="M278" s="11"/>
      <c r="N278" s="11"/>
      <c r="O278" s="11"/>
      <c r="P278" s="11"/>
      <c r="Q278" s="11"/>
      <c r="R278" s="11"/>
      <c r="S278" s="13"/>
      <c r="T278" s="11"/>
      <c r="U278" s="11"/>
      <c r="V278" s="11"/>
      <c r="W278" s="11"/>
      <c r="X278" s="11"/>
      <c r="Y278" s="11"/>
      <c r="Z278" s="11"/>
      <c r="AA278" s="29"/>
      <c r="AB278" s="29"/>
    </row>
    <row r="279">
      <c r="A279" s="54"/>
      <c r="B279" s="11"/>
      <c r="C279" s="11"/>
      <c r="D279" s="11"/>
      <c r="E279" s="11"/>
      <c r="F279" s="11"/>
      <c r="G279" s="11"/>
      <c r="H279" s="11"/>
      <c r="I279" s="24"/>
      <c r="J279" s="11"/>
      <c r="K279" s="11"/>
      <c r="L279" s="11"/>
      <c r="M279" s="11"/>
      <c r="N279" s="11"/>
      <c r="O279" s="11"/>
      <c r="P279" s="11"/>
      <c r="Q279" s="11"/>
      <c r="R279" s="11"/>
      <c r="S279" s="13"/>
      <c r="T279" s="11"/>
      <c r="U279" s="11"/>
      <c r="V279" s="11"/>
      <c r="W279" s="11"/>
      <c r="X279" s="11"/>
      <c r="Y279" s="11"/>
      <c r="Z279" s="11"/>
      <c r="AA279" s="29"/>
      <c r="AB279" s="29"/>
    </row>
    <row r="280">
      <c r="A280" s="54"/>
      <c r="B280" s="11"/>
      <c r="C280" s="11"/>
      <c r="D280" s="11"/>
      <c r="E280" s="11"/>
      <c r="F280" s="11"/>
      <c r="G280" s="11"/>
      <c r="H280" s="11"/>
      <c r="I280" s="24"/>
      <c r="J280" s="11"/>
      <c r="K280" s="11"/>
      <c r="L280" s="11"/>
      <c r="M280" s="11"/>
      <c r="N280" s="11"/>
      <c r="O280" s="11"/>
      <c r="P280" s="11"/>
      <c r="Q280" s="11"/>
      <c r="R280" s="11"/>
      <c r="S280" s="13"/>
      <c r="T280" s="11"/>
      <c r="U280" s="11"/>
      <c r="V280" s="11"/>
      <c r="W280" s="11"/>
      <c r="X280" s="11"/>
      <c r="Y280" s="11"/>
      <c r="Z280" s="11"/>
      <c r="AA280" s="29"/>
      <c r="AB280" s="29"/>
    </row>
    <row r="281">
      <c r="A281" s="54"/>
      <c r="B281" s="11"/>
      <c r="C281" s="11"/>
      <c r="D281" s="11"/>
      <c r="E281" s="11"/>
      <c r="F281" s="11"/>
      <c r="G281" s="11"/>
      <c r="H281" s="11"/>
      <c r="I281" s="24"/>
      <c r="J281" s="11"/>
      <c r="K281" s="11"/>
      <c r="L281" s="11"/>
      <c r="M281" s="11"/>
      <c r="N281" s="11"/>
      <c r="O281" s="11"/>
      <c r="P281" s="11"/>
      <c r="Q281" s="11"/>
      <c r="R281" s="11"/>
      <c r="S281" s="13"/>
      <c r="T281" s="11"/>
      <c r="U281" s="11"/>
      <c r="V281" s="11"/>
      <c r="W281" s="11"/>
      <c r="X281" s="11"/>
      <c r="Y281" s="11"/>
      <c r="Z281" s="11"/>
      <c r="AA281" s="29"/>
      <c r="AB281" s="29"/>
    </row>
    <row r="282">
      <c r="A282" s="54"/>
      <c r="B282" s="11"/>
      <c r="C282" s="11"/>
      <c r="D282" s="11"/>
      <c r="E282" s="11"/>
      <c r="F282" s="11"/>
      <c r="G282" s="11"/>
      <c r="H282" s="11"/>
      <c r="I282" s="24"/>
      <c r="J282" s="11"/>
      <c r="K282" s="11"/>
      <c r="L282" s="11"/>
      <c r="M282" s="11"/>
      <c r="N282" s="11"/>
      <c r="O282" s="11"/>
      <c r="P282" s="11"/>
      <c r="Q282" s="11"/>
      <c r="R282" s="11"/>
      <c r="S282" s="13"/>
      <c r="T282" s="11"/>
      <c r="U282" s="11"/>
      <c r="V282" s="11"/>
      <c r="W282" s="11"/>
      <c r="X282" s="11"/>
      <c r="Y282" s="11"/>
      <c r="Z282" s="11"/>
      <c r="AA282" s="29"/>
      <c r="AB282" s="29"/>
    </row>
    <row r="283">
      <c r="A283" s="54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3"/>
      <c r="T283" s="11"/>
      <c r="U283" s="11"/>
      <c r="V283" s="11"/>
      <c r="W283" s="11"/>
      <c r="X283" s="11"/>
      <c r="Y283" s="11"/>
      <c r="Z283" s="11"/>
      <c r="AA283" s="29"/>
      <c r="AB283" s="29"/>
    </row>
    <row r="284">
      <c r="A284" s="54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3"/>
      <c r="T284" s="11"/>
      <c r="U284" s="11"/>
      <c r="V284" s="11"/>
      <c r="W284" s="11"/>
      <c r="X284" s="11"/>
      <c r="Y284" s="11"/>
      <c r="Z284" s="11"/>
      <c r="AA284" s="29"/>
      <c r="AB284" s="29"/>
    </row>
    <row r="285">
      <c r="A285" s="54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3"/>
      <c r="T285" s="11"/>
      <c r="U285" s="11"/>
      <c r="V285" s="11"/>
      <c r="W285" s="11"/>
      <c r="X285" s="11"/>
      <c r="Y285" s="11"/>
      <c r="Z285" s="11"/>
      <c r="AA285" s="29"/>
      <c r="AB285" s="29"/>
    </row>
    <row r="286">
      <c r="A286" s="54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3"/>
      <c r="T286" s="11"/>
      <c r="U286" s="11"/>
      <c r="V286" s="11"/>
      <c r="W286" s="11"/>
      <c r="X286" s="11"/>
      <c r="Y286" s="11"/>
      <c r="Z286" s="11"/>
      <c r="AA286" s="29"/>
      <c r="AB286" s="29"/>
    </row>
    <row r="287">
      <c r="A287" s="54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3"/>
      <c r="T287" s="11"/>
      <c r="U287" s="11"/>
      <c r="V287" s="11"/>
      <c r="W287" s="11"/>
      <c r="X287" s="11"/>
      <c r="Y287" s="11"/>
      <c r="Z287" s="11"/>
      <c r="AA287" s="29"/>
      <c r="AB287" s="29"/>
    </row>
    <row r="288">
      <c r="A288" s="54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3"/>
      <c r="T288" s="11"/>
      <c r="U288" s="11"/>
      <c r="V288" s="11"/>
      <c r="W288" s="11"/>
      <c r="X288" s="11"/>
      <c r="Y288" s="11"/>
      <c r="Z288" s="11"/>
      <c r="AA288" s="29"/>
      <c r="AB288" s="29"/>
    </row>
    <row r="289">
      <c r="A289" s="54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3"/>
      <c r="T289" s="11"/>
      <c r="U289" s="11"/>
      <c r="V289" s="11"/>
      <c r="W289" s="11"/>
      <c r="X289" s="11"/>
      <c r="Y289" s="11"/>
      <c r="Z289" s="11"/>
      <c r="AA289" s="29"/>
      <c r="AB289" s="29"/>
    </row>
    <row r="290">
      <c r="A290" s="54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3"/>
      <c r="T290" s="11"/>
      <c r="U290" s="11"/>
      <c r="V290" s="11"/>
      <c r="W290" s="11"/>
      <c r="X290" s="11"/>
      <c r="Y290" s="11"/>
      <c r="Z290" s="11"/>
      <c r="AA290" s="29"/>
      <c r="AB290" s="29"/>
    </row>
    <row r="291">
      <c r="A291" s="54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3"/>
      <c r="T291" s="11"/>
      <c r="U291" s="11"/>
      <c r="V291" s="11"/>
      <c r="W291" s="11"/>
      <c r="X291" s="11"/>
      <c r="Y291" s="11"/>
      <c r="Z291" s="11"/>
      <c r="AA291" s="29"/>
      <c r="AB291" s="29"/>
    </row>
    <row r="292">
      <c r="A292" s="54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3"/>
      <c r="T292" s="11"/>
      <c r="U292" s="11"/>
      <c r="V292" s="11"/>
      <c r="W292" s="11"/>
      <c r="X292" s="11"/>
      <c r="Y292" s="11"/>
      <c r="Z292" s="11"/>
      <c r="AA292" s="29"/>
      <c r="AB292" s="29"/>
    </row>
    <row r="293">
      <c r="A293" s="54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3"/>
      <c r="T293" s="11"/>
      <c r="U293" s="11"/>
      <c r="V293" s="11"/>
      <c r="W293" s="11"/>
      <c r="X293" s="11"/>
      <c r="Y293" s="11"/>
      <c r="Z293" s="11"/>
      <c r="AA293" s="29"/>
      <c r="AB293" s="29"/>
    </row>
    <row r="294">
      <c r="A294" s="54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3"/>
      <c r="T294" s="11"/>
      <c r="U294" s="11"/>
      <c r="V294" s="11"/>
      <c r="W294" s="11"/>
      <c r="X294" s="11"/>
      <c r="Y294" s="11"/>
      <c r="Z294" s="11"/>
      <c r="AA294" s="29"/>
      <c r="AB294" s="29"/>
    </row>
    <row r="295">
      <c r="A295" s="54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3"/>
      <c r="T295" s="11"/>
      <c r="U295" s="11"/>
      <c r="V295" s="11"/>
      <c r="W295" s="11"/>
      <c r="X295" s="11"/>
      <c r="Y295" s="11"/>
      <c r="Z295" s="11"/>
      <c r="AA295" s="29"/>
      <c r="AB295" s="29"/>
    </row>
    <row r="296">
      <c r="A296" s="54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3"/>
      <c r="T296" s="11"/>
      <c r="U296" s="11"/>
      <c r="V296" s="11"/>
      <c r="W296" s="11"/>
      <c r="X296" s="11"/>
      <c r="Y296" s="11"/>
      <c r="Z296" s="11"/>
      <c r="AA296" s="29"/>
      <c r="AB296" s="29"/>
    </row>
    <row r="297">
      <c r="A297" s="54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3"/>
      <c r="T297" s="11"/>
      <c r="U297" s="11"/>
      <c r="V297" s="11"/>
      <c r="W297" s="11"/>
      <c r="X297" s="11"/>
      <c r="Y297" s="11"/>
      <c r="Z297" s="11"/>
      <c r="AA297" s="29"/>
      <c r="AB297" s="29"/>
    </row>
    <row r="298">
      <c r="A298" s="54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3"/>
      <c r="T298" s="11"/>
      <c r="U298" s="11"/>
      <c r="V298" s="11"/>
      <c r="W298" s="11"/>
      <c r="X298" s="11"/>
      <c r="Y298" s="11"/>
      <c r="Z298" s="11"/>
      <c r="AA298" s="29"/>
      <c r="AB298" s="29"/>
    </row>
    <row r="299">
      <c r="A299" s="54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3"/>
      <c r="T299" s="11"/>
      <c r="U299" s="11"/>
      <c r="V299" s="11"/>
      <c r="W299" s="11"/>
      <c r="X299" s="11"/>
      <c r="Y299" s="11"/>
      <c r="Z299" s="11"/>
      <c r="AA299" s="29"/>
      <c r="AB299" s="29"/>
    </row>
    <row r="300">
      <c r="A300" s="54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3"/>
      <c r="T300" s="11"/>
      <c r="U300" s="11"/>
      <c r="V300" s="11"/>
      <c r="W300" s="11"/>
      <c r="X300" s="11"/>
      <c r="Y300" s="11"/>
      <c r="Z300" s="11"/>
      <c r="AA300" s="29"/>
      <c r="AB300" s="29"/>
    </row>
    <row r="301">
      <c r="A301" s="54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3"/>
      <c r="T301" s="11"/>
      <c r="U301" s="11"/>
      <c r="V301" s="11"/>
      <c r="W301" s="11"/>
      <c r="X301" s="11"/>
      <c r="Y301" s="11"/>
      <c r="Z301" s="11"/>
      <c r="AA301" s="29"/>
      <c r="AB301" s="29"/>
    </row>
    <row r="302">
      <c r="A302" s="54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3"/>
      <c r="T302" s="11"/>
      <c r="U302" s="11"/>
      <c r="V302" s="11"/>
      <c r="W302" s="11"/>
      <c r="X302" s="11"/>
      <c r="Y302" s="11"/>
      <c r="Z302" s="11"/>
      <c r="AA302" s="29"/>
      <c r="AB302" s="29"/>
    </row>
    <row r="303">
      <c r="A303" s="54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3"/>
      <c r="T303" s="11"/>
      <c r="U303" s="11"/>
      <c r="V303" s="11"/>
      <c r="W303" s="11"/>
      <c r="X303" s="11"/>
      <c r="Y303" s="11"/>
      <c r="Z303" s="11"/>
      <c r="AA303" s="29"/>
      <c r="AB303" s="29"/>
    </row>
    <row r="304">
      <c r="A304" s="54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3"/>
      <c r="T304" s="11"/>
      <c r="U304" s="11"/>
      <c r="V304" s="11"/>
      <c r="W304" s="11"/>
      <c r="X304" s="11"/>
      <c r="Y304" s="11"/>
      <c r="Z304" s="11"/>
      <c r="AA304" s="29"/>
      <c r="AB304" s="29"/>
    </row>
    <row r="305">
      <c r="A305" s="54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3"/>
      <c r="T305" s="11"/>
      <c r="U305" s="11"/>
      <c r="V305" s="11"/>
      <c r="W305" s="11"/>
      <c r="X305" s="11"/>
      <c r="Y305" s="11"/>
      <c r="Z305" s="11"/>
      <c r="AA305" s="29"/>
      <c r="AB305" s="29"/>
    </row>
    <row r="306">
      <c r="A306" s="54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29"/>
      <c r="AB306" s="29"/>
    </row>
    <row r="307">
      <c r="A307" s="54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29"/>
      <c r="AB307" s="29"/>
    </row>
    <row r="308">
      <c r="A308" s="54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29"/>
      <c r="AB308" s="29"/>
    </row>
    <row r="309">
      <c r="A309" s="54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29"/>
      <c r="AB309" s="29"/>
    </row>
    <row r="310">
      <c r="A310" s="54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29"/>
      <c r="AB310" s="29"/>
    </row>
    <row r="311">
      <c r="A311" s="54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29"/>
      <c r="AB311" s="29"/>
    </row>
    <row r="312">
      <c r="A312" s="54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29"/>
      <c r="AB312" s="29"/>
    </row>
    <row r="313">
      <c r="A313" s="54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29"/>
      <c r="AB313" s="29"/>
    </row>
    <row r="314">
      <c r="A314" s="54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29"/>
      <c r="AB314" s="29"/>
    </row>
    <row r="315">
      <c r="A315" s="54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29"/>
      <c r="AB315" s="29"/>
    </row>
    <row r="316">
      <c r="A316" s="54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29"/>
      <c r="AB316" s="29"/>
    </row>
    <row r="317">
      <c r="A317" s="54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29"/>
      <c r="AB317" s="29"/>
    </row>
    <row r="318">
      <c r="A318" s="54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29"/>
      <c r="AB318" s="29"/>
    </row>
    <row r="319">
      <c r="A319" s="54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29"/>
      <c r="AB319" s="29"/>
    </row>
    <row r="320">
      <c r="A320" s="54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29"/>
      <c r="AB320" s="29"/>
    </row>
    <row r="321">
      <c r="A321" s="54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29"/>
      <c r="AB321" s="29"/>
    </row>
    <row r="322">
      <c r="A322" s="54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29"/>
      <c r="AB322" s="29"/>
    </row>
    <row r="323">
      <c r="A323" s="54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29"/>
      <c r="AB323" s="29"/>
    </row>
  </sheetData>
  <hyperlinks>
    <hyperlink r:id="rId2" ref="U6"/>
    <hyperlink r:id="rId3" ref="U7"/>
    <hyperlink r:id="rId4" ref="U8"/>
    <hyperlink r:id="rId5" ref="U9"/>
    <hyperlink r:id="rId6" ref="U10"/>
    <hyperlink r:id="rId7" ref="U11"/>
    <hyperlink r:id="rId8" ref="U12"/>
    <hyperlink r:id="rId9" ref="U13"/>
    <hyperlink r:id="rId10" ref="U16"/>
    <hyperlink r:id="rId11" ref="U17"/>
    <hyperlink r:id="rId12" ref="U18"/>
    <hyperlink r:id="rId13" ref="U19"/>
    <hyperlink r:id="rId14" ref="U20"/>
    <hyperlink r:id="rId15" ref="U22"/>
    <hyperlink r:id="rId16" ref="U23"/>
    <hyperlink r:id="rId17" ref="U24"/>
    <hyperlink r:id="rId18" ref="U25"/>
    <hyperlink r:id="rId19" ref="U26"/>
    <hyperlink r:id="rId20" ref="U27"/>
    <hyperlink r:id="rId21" ref="U28"/>
    <hyperlink r:id="rId22" ref="U29"/>
    <hyperlink r:id="rId23" ref="U30"/>
    <hyperlink r:id="rId24" ref="U33"/>
    <hyperlink r:id="rId25" ref="U34"/>
    <hyperlink r:id="rId26" ref="U35"/>
    <hyperlink r:id="rId27" ref="U36"/>
    <hyperlink r:id="rId28" ref="U37"/>
    <hyperlink r:id="rId29" ref="U38"/>
    <hyperlink r:id="rId30" ref="U39"/>
    <hyperlink r:id="rId31" ref="U40"/>
    <hyperlink r:id="rId32" ref="U43"/>
    <hyperlink r:id="rId33" ref="U44"/>
    <hyperlink r:id="rId34" ref="U45"/>
    <hyperlink r:id="rId35" ref="U46"/>
    <hyperlink r:id="rId36" ref="U47"/>
    <hyperlink r:id="rId37" ref="U48"/>
    <hyperlink r:id="rId38" ref="U49"/>
    <hyperlink r:id="rId39" ref="U50"/>
    <hyperlink r:id="rId40" ref="U52"/>
    <hyperlink r:id="rId41" ref="U53"/>
    <hyperlink r:id="rId42" ref="U54"/>
    <hyperlink r:id="rId43" ref="U55"/>
    <hyperlink r:id="rId44" ref="U56"/>
    <hyperlink r:id="rId45" ref="U57"/>
    <hyperlink r:id="rId46" ref="U58"/>
    <hyperlink r:id="rId47" ref="U59"/>
    <hyperlink r:id="rId48" ref="U60"/>
    <hyperlink r:id="rId49" ref="U61"/>
    <hyperlink r:id="rId50" ref="U62"/>
    <hyperlink r:id="rId51" ref="U65"/>
    <hyperlink r:id="rId52" ref="U66"/>
    <hyperlink r:id="rId53" ref="U67"/>
    <hyperlink r:id="rId54" ref="U68"/>
    <hyperlink r:id="rId55" ref="U69"/>
    <hyperlink r:id="rId56" ref="U70"/>
    <hyperlink r:id="rId57" ref="U71"/>
    <hyperlink r:id="rId58" ref="U73"/>
    <hyperlink r:id="rId59" ref="U76"/>
    <hyperlink r:id="rId60" ref="U77"/>
    <hyperlink r:id="rId61" ref="U78"/>
    <hyperlink r:id="rId62" ref="U79"/>
    <hyperlink r:id="rId63" ref="U80"/>
    <hyperlink r:id="rId64" ref="U81"/>
    <hyperlink r:id="rId65" ref="U82"/>
    <hyperlink r:id="rId66" ref="U85"/>
    <hyperlink r:id="rId67" ref="U86"/>
    <hyperlink r:id="rId68" ref="U87"/>
    <hyperlink r:id="rId69" ref="U88"/>
    <hyperlink r:id="rId70" ref="U89"/>
    <hyperlink r:id="rId71" ref="U90"/>
    <hyperlink r:id="rId72" ref="U91"/>
    <hyperlink r:id="rId73" ref="U95"/>
    <hyperlink r:id="rId74" ref="U96"/>
    <hyperlink r:id="rId75" ref="U97"/>
    <hyperlink r:id="rId76" ref="U98"/>
    <hyperlink r:id="rId77" ref="U99"/>
    <hyperlink r:id="rId78" ref="U102"/>
    <hyperlink r:id="rId79" ref="U103"/>
    <hyperlink r:id="rId80" ref="U104"/>
    <hyperlink r:id="rId81" ref="U105"/>
    <hyperlink r:id="rId82" ref="U106"/>
    <hyperlink r:id="rId83" ref="U107"/>
    <hyperlink r:id="rId84" ref="U108"/>
    <hyperlink r:id="rId85" ref="U109"/>
    <hyperlink r:id="rId86" ref="U110"/>
    <hyperlink r:id="rId87" ref="U111"/>
    <hyperlink r:id="rId88" ref="U114"/>
    <hyperlink r:id="rId89" ref="U115"/>
    <hyperlink r:id="rId90" ref="U116"/>
    <hyperlink r:id="rId91" ref="U117"/>
    <hyperlink r:id="rId92" ref="U118"/>
    <hyperlink r:id="rId93" ref="U119"/>
    <hyperlink r:id="rId94" ref="U120"/>
    <hyperlink r:id="rId95" ref="U123"/>
    <hyperlink r:id="rId96" ref="U124"/>
    <hyperlink r:id="rId97" ref="U125"/>
    <hyperlink r:id="rId98" ref="U126"/>
    <hyperlink r:id="rId99" ref="U127"/>
    <hyperlink r:id="rId100" ref="U128"/>
    <hyperlink r:id="rId101" ref="U129"/>
    <hyperlink r:id="rId102" ref="U132"/>
    <hyperlink r:id="rId103" ref="U133"/>
    <hyperlink r:id="rId104" ref="U134"/>
    <hyperlink r:id="rId105" ref="U135"/>
    <hyperlink r:id="rId106" ref="U136"/>
    <hyperlink r:id="rId107" ref="U137"/>
    <hyperlink r:id="rId108" ref="U140"/>
    <hyperlink r:id="rId109" ref="U141"/>
    <hyperlink r:id="rId110" ref="U142"/>
    <hyperlink r:id="rId111" ref="U143"/>
    <hyperlink r:id="rId112" ref="U144"/>
    <hyperlink r:id="rId113" ref="U145"/>
    <hyperlink r:id="rId114" ref="U146"/>
    <hyperlink r:id="rId115" ref="U147"/>
    <hyperlink r:id="rId116" ref="U150"/>
    <hyperlink r:id="rId117" ref="U151"/>
    <hyperlink r:id="rId118" ref="U152"/>
    <hyperlink r:id="rId119" ref="U153"/>
    <hyperlink r:id="rId120" ref="U154"/>
    <hyperlink r:id="rId121" ref="U155"/>
    <hyperlink r:id="rId122" ref="U156"/>
    <hyperlink r:id="rId123" ref="U159"/>
    <hyperlink r:id="rId124" ref="U160"/>
    <hyperlink r:id="rId125" ref="U161"/>
    <hyperlink r:id="rId126" ref="U162"/>
    <hyperlink r:id="rId127" ref="U163"/>
    <hyperlink r:id="rId128" ref="U164"/>
    <hyperlink r:id="rId129" ref="U167"/>
    <hyperlink r:id="rId130" ref="U168"/>
    <hyperlink r:id="rId131" ref="U169"/>
    <hyperlink r:id="rId132" ref="U170"/>
    <hyperlink r:id="rId133" ref="U171"/>
    <hyperlink r:id="rId134" ref="U172"/>
    <hyperlink r:id="rId135" ref="U174"/>
    <hyperlink r:id="rId136" ref="U175"/>
    <hyperlink r:id="rId137" ref="U176"/>
    <hyperlink r:id="rId138" ref="U177"/>
    <hyperlink r:id="rId139" ref="U178"/>
    <hyperlink r:id="rId140" ref="U179"/>
    <hyperlink r:id="rId141" ref="U180"/>
    <hyperlink r:id="rId142" ref="U181"/>
    <hyperlink r:id="rId143" ref="U182"/>
    <hyperlink r:id="rId144" ref="U183"/>
    <hyperlink r:id="rId145" ref="U184"/>
    <hyperlink r:id="rId146" ref="U185"/>
    <hyperlink r:id="rId147" ref="U186"/>
    <hyperlink r:id="rId148" ref="U188"/>
    <hyperlink r:id="rId149" ref="U189"/>
    <hyperlink r:id="rId150" ref="U190"/>
    <hyperlink r:id="rId151" ref="U191"/>
    <hyperlink r:id="rId152" ref="U192"/>
    <hyperlink r:id="rId153" ref="U193"/>
    <hyperlink r:id="rId154" ref="U194"/>
    <hyperlink r:id="rId155" ref="U195"/>
    <hyperlink r:id="rId156" ref="U196"/>
    <hyperlink r:id="rId157" ref="U197"/>
    <hyperlink r:id="rId158" ref="U199"/>
    <hyperlink r:id="rId159" ref="U200"/>
    <hyperlink r:id="rId160" ref="U201"/>
    <hyperlink r:id="rId161" ref="U202"/>
    <hyperlink r:id="rId162" ref="U205"/>
    <hyperlink r:id="rId163" ref="U206"/>
    <hyperlink r:id="rId164" ref="U210"/>
    <hyperlink r:id="rId165" ref="U211"/>
    <hyperlink r:id="rId166" ref="U212"/>
    <hyperlink r:id="rId167" ref="U213"/>
    <hyperlink r:id="rId168" ref="U214"/>
    <hyperlink r:id="rId169" ref="U215"/>
    <hyperlink r:id="rId170" ref="U216"/>
    <hyperlink r:id="rId171" ref="U217"/>
    <hyperlink r:id="rId172" ref="U218"/>
    <hyperlink r:id="rId173" ref="U219"/>
    <hyperlink r:id="rId174" ref="U220"/>
    <hyperlink r:id="rId175" ref="U221"/>
    <hyperlink r:id="rId176" ref="U222"/>
    <hyperlink r:id="rId177" ref="U223"/>
    <hyperlink r:id="rId178" ref="U227"/>
    <hyperlink r:id="rId179" ref="U228"/>
    <hyperlink r:id="rId180" ref="U229"/>
    <hyperlink r:id="rId181" ref="U230"/>
    <hyperlink r:id="rId182" ref="U231"/>
    <hyperlink r:id="rId183" ref="U232"/>
    <hyperlink r:id="rId184" ref="U233"/>
    <hyperlink r:id="rId185" ref="U234"/>
    <hyperlink r:id="rId186" ref="U236"/>
    <hyperlink r:id="rId187" ref="U237"/>
    <hyperlink r:id="rId188" ref="U238"/>
    <hyperlink r:id="rId189" ref="U239"/>
    <hyperlink r:id="rId190" ref="U240"/>
    <hyperlink r:id="rId191" ref="U241"/>
  </hyperlinks>
  <drawing r:id="rId192"/>
  <legacyDrawing r:id="rId19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74EA7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0"/>
    <col customWidth="1" min="2" max="2" width="34.86"/>
    <col customWidth="1" min="3" max="3" width="41.57"/>
    <col customWidth="1" min="4" max="4" width="13.71"/>
    <col customWidth="1" min="5" max="5" width="9.71"/>
    <col customWidth="1" min="6" max="6" width="9.0"/>
    <col customWidth="1" min="7" max="7" width="15.71"/>
    <col customWidth="1" min="8" max="8" width="8.71"/>
    <col customWidth="1" min="9" max="9" width="8.14"/>
    <col customWidth="1" min="10" max="10" width="7.29"/>
    <col customWidth="1" min="11" max="11" width="5.86"/>
    <col customWidth="1" min="12" max="12" width="7.43"/>
    <col customWidth="1" min="13" max="16" width="9.29"/>
    <col customWidth="1" min="17" max="17" width="17.57"/>
    <col customWidth="1" min="18" max="18" width="28.43"/>
    <col customWidth="1" min="19" max="19" width="56.0"/>
    <col customWidth="1" min="20" max="20" width="41.71"/>
    <col customWidth="1" min="21" max="21" width="25.14"/>
  </cols>
  <sheetData>
    <row r="1">
      <c r="A1" s="1" t="s">
        <v>0</v>
      </c>
      <c r="B1" s="2" t="s">
        <v>1</v>
      </c>
      <c r="C1" s="2" t="s">
        <v>2</v>
      </c>
      <c r="D1" s="3" t="s">
        <v>594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3" t="s">
        <v>16</v>
      </c>
      <c r="R1" s="3" t="s">
        <v>17</v>
      </c>
      <c r="S1" s="3" t="s">
        <v>18</v>
      </c>
      <c r="T1" s="8"/>
      <c r="U1" s="8"/>
      <c r="V1" s="3"/>
      <c r="W1" s="3"/>
      <c r="X1" s="9"/>
    </row>
    <row r="2">
      <c r="A2" s="10"/>
      <c r="B2" s="12"/>
      <c r="C2" s="12"/>
      <c r="D2" s="81" t="s">
        <v>1192</v>
      </c>
      <c r="E2" s="11"/>
      <c r="F2" s="11"/>
      <c r="G2" s="11"/>
      <c r="H2" s="11"/>
      <c r="I2" s="11"/>
      <c r="J2" s="11"/>
      <c r="K2" s="11"/>
      <c r="L2" s="11"/>
      <c r="M2" s="12"/>
      <c r="N2" s="12"/>
      <c r="O2" s="12"/>
      <c r="P2" s="12"/>
      <c r="Q2" s="13"/>
      <c r="R2" s="13"/>
      <c r="S2" s="11"/>
      <c r="T2" s="11"/>
      <c r="U2" s="11"/>
      <c r="V2" s="11"/>
      <c r="W2" s="11"/>
      <c r="X2" s="11"/>
    </row>
    <row r="3">
      <c r="A3" s="2"/>
      <c r="B3" s="11"/>
      <c r="C3" s="12"/>
      <c r="D3" s="12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3"/>
      <c r="R3" s="13"/>
      <c r="S3" s="11"/>
      <c r="T3" s="11"/>
      <c r="U3" s="11"/>
      <c r="V3" s="11"/>
      <c r="W3" s="11"/>
      <c r="X3" s="11"/>
    </row>
    <row r="4">
      <c r="A4" s="14" t="s">
        <v>26</v>
      </c>
      <c r="B4" s="15"/>
      <c r="C4" s="12"/>
      <c r="D4" s="12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3"/>
      <c r="R4" s="13"/>
      <c r="S4" s="11"/>
      <c r="T4" s="11"/>
      <c r="U4" s="11"/>
      <c r="V4" s="11"/>
      <c r="W4" s="11"/>
      <c r="X4" s="11"/>
    </row>
    <row r="5">
      <c r="A5" s="11"/>
      <c r="B5" s="12" t="s">
        <v>1193</v>
      </c>
      <c r="C5" s="16" t="s">
        <v>38</v>
      </c>
      <c r="D5" s="17">
        <f>ROUND((E5*0.05)+(F5*0.38)+(G5)+(H5*0.62)+(I5*0.8)+(J5*1.2)+(K5*0.58)+(L5*0.6)+(M5*30.9)+(N5*10)+(O5*10)+(P5*10), 2)</f>
        <v>126.54</v>
      </c>
      <c r="E5" s="12">
        <v>22.0</v>
      </c>
      <c r="F5" s="12">
        <v>24.0</v>
      </c>
      <c r="G5" s="12">
        <v>50.0</v>
      </c>
      <c r="H5" s="12">
        <v>41.0</v>
      </c>
      <c r="I5" s="12"/>
      <c r="J5" s="12"/>
      <c r="K5" s="12"/>
      <c r="L5" s="12"/>
      <c r="M5" s="12">
        <v>1.0</v>
      </c>
      <c r="N5" s="12"/>
      <c r="O5" s="12"/>
      <c r="P5" s="12">
        <v>1.0</v>
      </c>
      <c r="Q5" s="18" t="s">
        <v>39</v>
      </c>
      <c r="R5" s="18" t="s">
        <v>40</v>
      </c>
      <c r="S5" s="19" t="s">
        <v>1198</v>
      </c>
      <c r="T5" s="11"/>
      <c r="U5" s="11"/>
      <c r="V5" s="11"/>
      <c r="W5" s="11"/>
      <c r="X5" s="11"/>
    </row>
    <row r="6">
      <c r="A6" s="11"/>
      <c r="B6" s="12" t="s">
        <v>27</v>
      </c>
      <c r="C6" s="16" t="s">
        <v>28</v>
      </c>
      <c r="D6" s="17" t="s">
        <v>1201</v>
      </c>
      <c r="E6" s="12">
        <v>16.0</v>
      </c>
      <c r="F6" s="12">
        <v>12.0</v>
      </c>
      <c r="G6" s="12">
        <v>46.0</v>
      </c>
      <c r="H6" s="12">
        <v>24.0</v>
      </c>
      <c r="I6" s="12"/>
      <c r="J6" s="12">
        <v>16.0</v>
      </c>
      <c r="K6" s="12"/>
      <c r="L6" s="12"/>
      <c r="M6" s="12"/>
      <c r="N6" s="12">
        <v>1.0</v>
      </c>
      <c r="O6" s="12">
        <v>1.0</v>
      </c>
      <c r="P6" s="12">
        <v>1.0</v>
      </c>
      <c r="Q6" s="18" t="s">
        <v>31</v>
      </c>
      <c r="R6" s="18" t="s">
        <v>1204</v>
      </c>
      <c r="S6" s="19" t="s">
        <v>35</v>
      </c>
      <c r="T6" s="11"/>
      <c r="U6" s="11"/>
      <c r="V6" s="11"/>
      <c r="W6" s="11"/>
      <c r="X6" s="11"/>
    </row>
    <row r="7">
      <c r="A7" s="20" t="s">
        <v>46</v>
      </c>
      <c r="B7" s="12" t="s">
        <v>47</v>
      </c>
      <c r="C7" s="12" t="s">
        <v>48</v>
      </c>
      <c r="D7" s="17">
        <f t="shared" ref="D7:D11" si="1">ROUND((E7*0.05)+(F7*0.38)+(G7)+(H7*0.62)+(I7*0.8)+(J7*1.2)+(K7*0.58)+(L7*0.6)+(M7*30.9)+(N7*10)+(O7*10)+(P7*10), 2)</f>
        <v>102.89</v>
      </c>
      <c r="E7" s="12">
        <v>15.0</v>
      </c>
      <c r="F7" s="12">
        <v>27.0</v>
      </c>
      <c r="G7" s="12">
        <v>29.0</v>
      </c>
      <c r="H7" s="12">
        <v>19.0</v>
      </c>
      <c r="I7" s="12"/>
      <c r="J7" s="12"/>
      <c r="K7" s="12"/>
      <c r="L7" s="12">
        <v>17.0</v>
      </c>
      <c r="M7" s="12">
        <v>1.0</v>
      </c>
      <c r="N7" s="12"/>
      <c r="O7" s="12">
        <v>1.0</v>
      </c>
      <c r="P7" s="12"/>
      <c r="Q7" s="18" t="s">
        <v>52</v>
      </c>
      <c r="R7" s="18"/>
      <c r="S7" s="19" t="s">
        <v>53</v>
      </c>
      <c r="T7" s="11"/>
      <c r="U7" s="11"/>
      <c r="V7" s="11"/>
      <c r="W7" s="11"/>
      <c r="X7" s="11"/>
    </row>
    <row r="8">
      <c r="A8" s="21" t="s">
        <v>43</v>
      </c>
      <c r="B8" s="12" t="s">
        <v>1211</v>
      </c>
      <c r="C8" s="12" t="s">
        <v>45</v>
      </c>
      <c r="D8" s="17">
        <f t="shared" si="1"/>
        <v>99.71</v>
      </c>
      <c r="E8" s="12">
        <v>45.0</v>
      </c>
      <c r="F8" s="12">
        <v>25.0</v>
      </c>
      <c r="G8" s="12">
        <v>43.0</v>
      </c>
      <c r="H8" s="12"/>
      <c r="I8" s="12"/>
      <c r="J8" s="12"/>
      <c r="K8" s="12">
        <v>7.0</v>
      </c>
      <c r="L8" s="12"/>
      <c r="M8" s="12">
        <v>1.0</v>
      </c>
      <c r="N8" s="12"/>
      <c r="O8" s="12">
        <v>1.0</v>
      </c>
      <c r="P8" s="12"/>
      <c r="Q8" s="18" t="s">
        <v>49</v>
      </c>
      <c r="R8" s="18" t="s">
        <v>1214</v>
      </c>
      <c r="S8" s="19" t="s">
        <v>1215</v>
      </c>
      <c r="T8" s="11"/>
      <c r="U8" s="11"/>
      <c r="V8" s="11"/>
      <c r="W8" s="11"/>
      <c r="X8" s="11"/>
    </row>
    <row r="9">
      <c r="A9" s="20" t="s">
        <v>46</v>
      </c>
      <c r="B9" s="12" t="s">
        <v>54</v>
      </c>
      <c r="C9" s="12" t="s">
        <v>55</v>
      </c>
      <c r="D9" s="17">
        <f t="shared" si="1"/>
        <v>94.41</v>
      </c>
      <c r="E9" s="12">
        <v>27.0</v>
      </c>
      <c r="F9" s="12">
        <v>32.0</v>
      </c>
      <c r="G9" s="12">
        <v>40.0</v>
      </c>
      <c r="H9" s="12"/>
      <c r="I9" s="12"/>
      <c r="J9" s="12"/>
      <c r="K9" s="12"/>
      <c r="L9" s="12"/>
      <c r="M9" s="12">
        <v>1.0</v>
      </c>
      <c r="N9" s="12"/>
      <c r="O9" s="12"/>
      <c r="P9" s="12">
        <v>1.0</v>
      </c>
      <c r="Q9" s="18" t="s">
        <v>39</v>
      </c>
      <c r="R9" s="18"/>
      <c r="S9" s="19" t="s">
        <v>58</v>
      </c>
      <c r="T9" s="11"/>
      <c r="U9" s="11"/>
      <c r="V9" s="11"/>
      <c r="W9" s="11"/>
      <c r="X9" s="11"/>
    </row>
    <row r="10">
      <c r="B10" s="12" t="s">
        <v>1222</v>
      </c>
      <c r="C10" s="12" t="s">
        <v>57</v>
      </c>
      <c r="D10" s="17">
        <f t="shared" si="1"/>
        <v>88.5</v>
      </c>
      <c r="E10" s="12">
        <v>12.0</v>
      </c>
      <c r="F10" s="12">
        <v>15.0</v>
      </c>
      <c r="G10" s="12">
        <v>35.0</v>
      </c>
      <c r="H10" s="12">
        <v>24.0</v>
      </c>
      <c r="I10" s="12"/>
      <c r="J10" s="12"/>
      <c r="K10" s="12">
        <v>4.0</v>
      </c>
      <c r="L10" s="12"/>
      <c r="M10" s="12"/>
      <c r="N10" s="12"/>
      <c r="O10" s="12">
        <v>1.0</v>
      </c>
      <c r="P10" s="12">
        <v>2.0</v>
      </c>
      <c r="Q10" s="18" t="s">
        <v>39</v>
      </c>
      <c r="R10" s="18"/>
      <c r="S10" s="19" t="s">
        <v>1224</v>
      </c>
      <c r="T10" s="11"/>
      <c r="U10" s="11"/>
      <c r="V10" s="11"/>
      <c r="W10" s="11"/>
      <c r="X10" s="11"/>
    </row>
    <row r="11">
      <c r="A11" s="11"/>
      <c r="B11" s="12" t="s">
        <v>1229</v>
      </c>
      <c r="C11" s="12" t="s">
        <v>1230</v>
      </c>
      <c r="D11" s="17">
        <f t="shared" si="1"/>
        <v>84.23</v>
      </c>
      <c r="E11" s="12">
        <v>25.0</v>
      </c>
      <c r="F11" s="12">
        <v>31.0</v>
      </c>
      <c r="G11" s="12">
        <v>40.0</v>
      </c>
      <c r="H11" s="12"/>
      <c r="I11" s="12"/>
      <c r="J11" s="12">
        <v>16.0</v>
      </c>
      <c r="K11" s="12"/>
      <c r="L11" s="12">
        <v>20.0</v>
      </c>
      <c r="M11" s="12"/>
      <c r="N11" s="12"/>
      <c r="O11" s="12"/>
      <c r="P11" s="12"/>
      <c r="Q11" s="18"/>
      <c r="R11" s="18"/>
      <c r="S11" s="19" t="s">
        <v>1231</v>
      </c>
      <c r="T11" s="11"/>
      <c r="U11" s="11"/>
      <c r="V11" s="11"/>
      <c r="W11" s="11"/>
      <c r="X11" s="11"/>
    </row>
    <row r="12">
      <c r="A12" s="21" t="s">
        <v>46</v>
      </c>
      <c r="B12" s="12" t="s">
        <v>63</v>
      </c>
      <c r="C12" s="12" t="s">
        <v>64</v>
      </c>
      <c r="D12" s="17" t="s">
        <v>1233</v>
      </c>
      <c r="E12" s="12">
        <v>27.0</v>
      </c>
      <c r="F12" s="12">
        <v>20.0</v>
      </c>
      <c r="G12" s="12">
        <v>34.0</v>
      </c>
      <c r="H12" s="12"/>
      <c r="I12" s="12"/>
      <c r="J12" s="12"/>
      <c r="K12" s="12"/>
      <c r="L12" s="12"/>
      <c r="M12" s="12">
        <v>1.0</v>
      </c>
      <c r="N12" s="12">
        <v>1.0</v>
      </c>
      <c r="O12" s="12"/>
      <c r="P12" s="12"/>
      <c r="Q12" s="18" t="s">
        <v>49</v>
      </c>
      <c r="R12" s="18" t="s">
        <v>67</v>
      </c>
      <c r="S12" s="19" t="s">
        <v>68</v>
      </c>
      <c r="T12" s="11"/>
      <c r="U12" s="11"/>
      <c r="V12" s="11"/>
      <c r="W12" s="11"/>
      <c r="X12" s="11"/>
    </row>
    <row r="13">
      <c r="A13" s="20"/>
      <c r="B13" s="12" t="s">
        <v>60</v>
      </c>
      <c r="C13" s="12" t="s">
        <v>61</v>
      </c>
      <c r="D13" s="17">
        <f t="shared" ref="D13:D20" si="2">ROUND((E13*0.05)+(F13*0.38)+(G13)+(H13*0.62)+(I13*0.8)+(J13*1.2)+(K13*0.58)+(L13*0.6)+(M13*30.9)+(N13*10)+(O13*10)+(P13*10), 2)</f>
        <v>80.68</v>
      </c>
      <c r="E13" s="12">
        <v>18.0</v>
      </c>
      <c r="F13" s="12">
        <v>16.0</v>
      </c>
      <c r="G13" s="12">
        <v>50.0</v>
      </c>
      <c r="H13" s="12">
        <v>15.0</v>
      </c>
      <c r="I13" s="12"/>
      <c r="J13" s="12">
        <v>12.0</v>
      </c>
      <c r="K13" s="12"/>
      <c r="L13" s="12"/>
      <c r="M13" s="12"/>
      <c r="N13" s="12"/>
      <c r="O13" s="12"/>
      <c r="P13" s="12"/>
      <c r="Q13" s="18"/>
      <c r="R13" s="18"/>
      <c r="S13" s="19" t="s">
        <v>62</v>
      </c>
      <c r="T13" s="11"/>
      <c r="U13" s="11"/>
      <c r="V13" s="11"/>
      <c r="W13" s="11"/>
      <c r="X13" s="11"/>
    </row>
    <row r="14">
      <c r="A14" s="11"/>
      <c r="B14" s="12" t="s">
        <v>1234</v>
      </c>
      <c r="C14" s="12" t="s">
        <v>512</v>
      </c>
      <c r="D14" s="17">
        <f t="shared" si="2"/>
        <v>80.38</v>
      </c>
      <c r="E14" s="12">
        <v>16.0</v>
      </c>
      <c r="F14" s="12">
        <v>18.0</v>
      </c>
      <c r="G14" s="12">
        <v>44.0</v>
      </c>
      <c r="H14" s="12">
        <v>37.0</v>
      </c>
      <c r="I14" s="12"/>
      <c r="J14" s="12"/>
      <c r="K14" s="12">
        <v>10.0</v>
      </c>
      <c r="L14" s="12"/>
      <c r="M14" s="12"/>
      <c r="N14" s="12"/>
      <c r="O14" s="12"/>
      <c r="P14" s="12"/>
      <c r="Q14" s="18"/>
      <c r="R14" s="18"/>
      <c r="S14" s="19" t="s">
        <v>1235</v>
      </c>
      <c r="T14" s="11"/>
      <c r="U14" s="11"/>
      <c r="V14" s="11"/>
      <c r="W14" s="11"/>
      <c r="X14" s="11"/>
    </row>
    <row r="15">
      <c r="A15" s="11"/>
      <c r="B15" s="12" t="s">
        <v>1236</v>
      </c>
      <c r="C15" s="12" t="s">
        <v>1237</v>
      </c>
      <c r="D15" s="17">
        <f t="shared" si="2"/>
        <v>76.55</v>
      </c>
      <c r="E15" s="12">
        <v>27.0</v>
      </c>
      <c r="F15" s="12">
        <v>18.0</v>
      </c>
      <c r="G15" s="12">
        <v>47.0</v>
      </c>
      <c r="H15" s="12">
        <v>18.0</v>
      </c>
      <c r="I15" s="12"/>
      <c r="J15" s="12"/>
      <c r="K15" s="12"/>
      <c r="L15" s="12">
        <v>17.0</v>
      </c>
      <c r="M15" s="12"/>
      <c r="N15" s="12"/>
      <c r="O15" s="12"/>
      <c r="P15" s="12"/>
      <c r="Q15" s="18"/>
      <c r="R15" s="18"/>
      <c r="S15" s="19" t="s">
        <v>1238</v>
      </c>
      <c r="T15" s="11"/>
      <c r="U15" s="11"/>
      <c r="V15" s="11"/>
      <c r="W15" s="11"/>
      <c r="X15" s="11"/>
    </row>
    <row r="16">
      <c r="A16" s="11"/>
      <c r="B16" s="12" t="s">
        <v>74</v>
      </c>
      <c r="C16" s="12" t="s">
        <v>28</v>
      </c>
      <c r="D16" s="17">
        <f t="shared" si="2"/>
        <v>75.79</v>
      </c>
      <c r="E16" s="12">
        <v>43.0</v>
      </c>
      <c r="F16" s="12">
        <v>28.0</v>
      </c>
      <c r="G16" s="12">
        <v>43.0</v>
      </c>
      <c r="H16" s="12"/>
      <c r="I16" s="12"/>
      <c r="J16" s="12"/>
      <c r="K16" s="12"/>
      <c r="L16" s="12"/>
      <c r="M16" s="12"/>
      <c r="N16" s="12">
        <v>1.0</v>
      </c>
      <c r="O16" s="12"/>
      <c r="P16" s="12">
        <v>1.0</v>
      </c>
      <c r="Q16" s="18" t="s">
        <v>75</v>
      </c>
      <c r="R16" s="18" t="s">
        <v>76</v>
      </c>
      <c r="S16" s="19" t="s">
        <v>77</v>
      </c>
      <c r="T16" s="11"/>
      <c r="U16" s="11"/>
      <c r="V16" s="11"/>
      <c r="W16" s="11"/>
      <c r="X16" s="11"/>
    </row>
    <row r="17">
      <c r="A17" s="11"/>
      <c r="B17" s="12" t="s">
        <v>70</v>
      </c>
      <c r="C17" s="12" t="s">
        <v>72</v>
      </c>
      <c r="D17" s="17">
        <f t="shared" si="2"/>
        <v>72.15</v>
      </c>
      <c r="E17" s="12">
        <v>39.0</v>
      </c>
      <c r="F17" s="12">
        <v>30.0</v>
      </c>
      <c r="G17" s="12">
        <v>36.0</v>
      </c>
      <c r="H17" s="12"/>
      <c r="I17" s="12"/>
      <c r="J17" s="12">
        <v>19.0</v>
      </c>
      <c r="K17" s="12"/>
      <c r="L17" s="12"/>
      <c r="M17" s="12"/>
      <c r="N17" s="12"/>
      <c r="O17" s="12"/>
      <c r="P17" s="12"/>
      <c r="Q17" s="18"/>
      <c r="R17" s="18"/>
      <c r="S17" s="19" t="s">
        <v>73</v>
      </c>
      <c r="T17" s="11"/>
      <c r="U17" s="11"/>
      <c r="V17" s="11"/>
      <c r="W17" s="11"/>
      <c r="X17" s="11"/>
    </row>
    <row r="18">
      <c r="B18" s="12" t="s">
        <v>78</v>
      </c>
      <c r="C18" s="12" t="s">
        <v>79</v>
      </c>
      <c r="D18" s="17">
        <f t="shared" si="2"/>
        <v>68.13</v>
      </c>
      <c r="E18" s="12">
        <v>25.0</v>
      </c>
      <c r="F18" s="12">
        <v>33.0</v>
      </c>
      <c r="G18" s="12">
        <v>33.0</v>
      </c>
      <c r="H18" s="12">
        <v>17.0</v>
      </c>
      <c r="I18" s="12"/>
      <c r="J18" s="12"/>
      <c r="K18" s="12"/>
      <c r="L18" s="12">
        <v>18.0</v>
      </c>
      <c r="M18" s="12"/>
      <c r="N18" s="12"/>
      <c r="O18" s="12"/>
      <c r="P18" s="12"/>
      <c r="Q18" s="18"/>
      <c r="R18" s="18"/>
      <c r="S18" s="19" t="s">
        <v>80</v>
      </c>
      <c r="T18" s="11"/>
      <c r="U18" s="11"/>
      <c r="V18" s="11"/>
      <c r="W18" s="11"/>
      <c r="X18" s="11"/>
    </row>
    <row r="19">
      <c r="B19" s="12" t="s">
        <v>81</v>
      </c>
      <c r="C19" s="12" t="s">
        <v>82</v>
      </c>
      <c r="D19" s="17">
        <f t="shared" si="2"/>
        <v>67.4</v>
      </c>
      <c r="E19" s="12">
        <v>32.0</v>
      </c>
      <c r="F19" s="12">
        <v>33.0</v>
      </c>
      <c r="G19" s="12">
        <v>39.0</v>
      </c>
      <c r="H19" s="12">
        <v>23.0</v>
      </c>
      <c r="I19" s="12"/>
      <c r="J19" s="12"/>
      <c r="K19" s="12"/>
      <c r="L19" s="12"/>
      <c r="M19" s="12"/>
      <c r="N19" s="12"/>
      <c r="O19" s="12"/>
      <c r="P19" s="12"/>
      <c r="Q19" s="18"/>
      <c r="R19" s="18"/>
      <c r="S19" s="19" t="s">
        <v>83</v>
      </c>
      <c r="T19" s="11"/>
      <c r="U19" s="11"/>
      <c r="V19" s="11"/>
      <c r="W19" s="11"/>
      <c r="X19" s="11"/>
    </row>
    <row r="20">
      <c r="A20" s="11"/>
      <c r="B20" s="12" t="s">
        <v>1260</v>
      </c>
      <c r="C20" s="12" t="s">
        <v>1261</v>
      </c>
      <c r="D20" s="17">
        <f t="shared" si="2"/>
        <v>63.1</v>
      </c>
      <c r="E20" s="12"/>
      <c r="F20" s="12">
        <v>16.0</v>
      </c>
      <c r="G20" s="12">
        <v>44.0</v>
      </c>
      <c r="H20" s="12">
        <v>21.0</v>
      </c>
      <c r="I20" s="12"/>
      <c r="J20" s="12"/>
      <c r="K20" s="12"/>
      <c r="L20" s="12"/>
      <c r="M20" s="12"/>
      <c r="N20" s="12"/>
      <c r="O20" s="12"/>
      <c r="P20" s="12"/>
      <c r="Q20" s="18"/>
      <c r="R20" s="18"/>
      <c r="S20" s="19" t="s">
        <v>1262</v>
      </c>
      <c r="T20" s="11"/>
      <c r="U20" s="11"/>
      <c r="V20" s="11"/>
      <c r="W20" s="11"/>
      <c r="X20" s="11"/>
    </row>
    <row r="21">
      <c r="A21" s="2" t="s">
        <v>84</v>
      </c>
      <c r="B21" s="11"/>
      <c r="C21" s="11"/>
      <c r="D21" s="17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3"/>
      <c r="R21" s="13"/>
      <c r="S21" s="22"/>
      <c r="T21" s="11"/>
      <c r="U21" s="11"/>
      <c r="V21" s="11"/>
      <c r="W21" s="11"/>
      <c r="X21" s="11"/>
    </row>
    <row r="22">
      <c r="A22" s="11"/>
      <c r="B22" s="12" t="s">
        <v>85</v>
      </c>
      <c r="C22" s="12" t="s">
        <v>86</v>
      </c>
      <c r="D22" s="17">
        <f t="shared" ref="D22:D25" si="3">ROUND((E22*0.05)+(F22*0.38)+(G22)+(H22*0.62)+(I22*0.8)+(J22*1.2)+(K22*0.58)+(L22*0.6)+(M22*30.9)+(N22*10)+(O22*10)+(P22*10), 2)</f>
        <v>52.03</v>
      </c>
      <c r="E22" s="12">
        <v>31.0</v>
      </c>
      <c r="F22" s="12">
        <v>12.0</v>
      </c>
      <c r="G22" s="12">
        <v>26.0</v>
      </c>
      <c r="H22" s="12">
        <v>16.0</v>
      </c>
      <c r="I22" s="12"/>
      <c r="J22" s="12"/>
      <c r="K22" s="12"/>
      <c r="L22" s="12"/>
      <c r="M22" s="12"/>
      <c r="N22" s="12"/>
      <c r="O22" s="12">
        <v>1.0</v>
      </c>
      <c r="P22" s="12"/>
      <c r="Q22" s="18" t="s">
        <v>89</v>
      </c>
      <c r="R22" s="23"/>
      <c r="S22" s="19" t="s">
        <v>90</v>
      </c>
      <c r="T22" s="12"/>
      <c r="U22" s="11"/>
      <c r="V22" s="11"/>
      <c r="W22" s="11"/>
      <c r="X22" s="11"/>
      <c r="Y22" s="11"/>
    </row>
    <row r="23">
      <c r="A23" s="11"/>
      <c r="B23" s="12" t="s">
        <v>87</v>
      </c>
      <c r="C23" s="12" t="s">
        <v>88</v>
      </c>
      <c r="D23" s="17">
        <f t="shared" si="3"/>
        <v>46.79</v>
      </c>
      <c r="E23" s="12">
        <v>15.0</v>
      </c>
      <c r="F23" s="12">
        <v>12.0</v>
      </c>
      <c r="G23" s="12">
        <v>22.0</v>
      </c>
      <c r="H23" s="12">
        <v>14.0</v>
      </c>
      <c r="I23" s="12"/>
      <c r="J23" s="12">
        <v>9.0</v>
      </c>
      <c r="K23" s="12"/>
      <c r="L23" s="12"/>
      <c r="M23" s="12"/>
      <c r="N23" s="12"/>
      <c r="O23" s="12"/>
      <c r="P23" s="12"/>
      <c r="Q23" s="18"/>
      <c r="R23" s="23"/>
      <c r="S23" s="19" t="s">
        <v>91</v>
      </c>
      <c r="T23" s="11"/>
      <c r="U23" s="11"/>
      <c r="V23" s="11"/>
      <c r="W23" s="11"/>
      <c r="X23" s="11"/>
      <c r="Y23" s="11"/>
    </row>
    <row r="24">
      <c r="A24" s="11"/>
      <c r="B24" s="24" t="s">
        <v>92</v>
      </c>
      <c r="C24" s="24" t="s">
        <v>93</v>
      </c>
      <c r="D24" s="17">
        <f t="shared" si="3"/>
        <v>45.13</v>
      </c>
      <c r="E24" s="24">
        <v>17.0</v>
      </c>
      <c r="F24" s="24">
        <v>16.0</v>
      </c>
      <c r="G24" s="24">
        <v>19.0</v>
      </c>
      <c r="H24" s="24"/>
      <c r="I24" s="24"/>
      <c r="J24" s="24">
        <v>16.0</v>
      </c>
      <c r="K24" s="24"/>
      <c r="L24" s="24"/>
      <c r="M24" s="24"/>
      <c r="N24" s="24"/>
      <c r="O24" s="24"/>
      <c r="P24" s="24"/>
      <c r="Q24" s="25"/>
      <c r="R24" s="23"/>
      <c r="S24" s="26" t="s">
        <v>94</v>
      </c>
      <c r="T24" s="27"/>
      <c r="U24" s="11"/>
      <c r="V24" s="11"/>
      <c r="W24" s="11"/>
      <c r="X24" s="11"/>
      <c r="Y24" s="11"/>
    </row>
    <row r="25">
      <c r="A25" s="11"/>
      <c r="B25" s="12" t="s">
        <v>617</v>
      </c>
      <c r="C25" s="12" t="s">
        <v>537</v>
      </c>
      <c r="D25" s="17">
        <f t="shared" si="3"/>
        <v>40.9</v>
      </c>
      <c r="E25" s="12"/>
      <c r="F25" s="12">
        <v>15.0</v>
      </c>
      <c r="G25" s="12">
        <v>29.0</v>
      </c>
      <c r="H25" s="12">
        <v>10.0</v>
      </c>
      <c r="I25" s="12"/>
      <c r="J25" s="12"/>
      <c r="K25" s="12"/>
      <c r="L25" s="12"/>
      <c r="M25" s="12"/>
      <c r="N25" s="12"/>
      <c r="O25" s="12"/>
      <c r="P25" s="12"/>
      <c r="Q25" s="18"/>
      <c r="R25" s="28"/>
      <c r="S25" s="19" t="s">
        <v>618</v>
      </c>
      <c r="T25" s="11"/>
      <c r="U25" s="11"/>
      <c r="V25" s="11"/>
      <c r="W25" s="11"/>
      <c r="X25" s="11"/>
      <c r="Y25" s="11"/>
    </row>
    <row r="26">
      <c r="A26" s="11"/>
      <c r="B26" s="12" t="s">
        <v>95</v>
      </c>
      <c r="C26" s="12" t="s">
        <v>96</v>
      </c>
      <c r="D26" s="17" t="s">
        <v>1280</v>
      </c>
      <c r="E26" s="12">
        <v>18.0</v>
      </c>
      <c r="F26" s="12">
        <v>19.0</v>
      </c>
      <c r="G26" s="12">
        <v>23.0</v>
      </c>
      <c r="H26" s="12"/>
      <c r="I26" s="12"/>
      <c r="J26" s="12"/>
      <c r="K26" s="12"/>
      <c r="L26" s="12">
        <v>14.0</v>
      </c>
      <c r="M26" s="12"/>
      <c r="N26" s="12"/>
      <c r="O26" s="12"/>
      <c r="P26" s="12"/>
      <c r="Q26" s="18"/>
      <c r="R26" s="28" t="s">
        <v>100</v>
      </c>
      <c r="S26" s="19" t="s">
        <v>101</v>
      </c>
      <c r="T26" s="11"/>
      <c r="U26" s="11"/>
      <c r="V26" s="11"/>
      <c r="W26" s="11"/>
      <c r="X26" s="11"/>
      <c r="Y26" s="11"/>
    </row>
    <row r="27">
      <c r="A27" s="11"/>
      <c r="B27" s="12" t="s">
        <v>97</v>
      </c>
      <c r="C27" s="12" t="s">
        <v>98</v>
      </c>
      <c r="D27" s="17">
        <f t="shared" ref="D27:D32" si="4">ROUND((E27*0.05)+(F27*0.38)+(G27)+(H27*0.62)+(I27*0.8)+(J27*1.2)+(K27*0.58)+(L27*0.6)+(M27*30.9)+(N27*10)+(O27*10)+(P27*10), 2)</f>
        <v>37.56</v>
      </c>
      <c r="E27" s="12">
        <v>24.0</v>
      </c>
      <c r="F27" s="12">
        <v>22.0</v>
      </c>
      <c r="G27" s="12">
        <v>28.0</v>
      </c>
      <c r="H27" s="12"/>
      <c r="I27" s="12"/>
      <c r="J27" s="12"/>
      <c r="K27" s="12"/>
      <c r="L27" s="12"/>
      <c r="M27" s="12"/>
      <c r="N27" s="12"/>
      <c r="O27" s="12"/>
      <c r="P27" s="12"/>
      <c r="Q27" s="18"/>
      <c r="R27" s="23"/>
      <c r="S27" s="19" t="s">
        <v>102</v>
      </c>
      <c r="T27" s="12"/>
      <c r="U27" s="11"/>
      <c r="V27" s="11"/>
      <c r="W27" s="11"/>
      <c r="X27" s="11"/>
      <c r="Y27" s="11"/>
    </row>
    <row r="28">
      <c r="A28" s="11"/>
      <c r="B28" s="24" t="s">
        <v>107</v>
      </c>
      <c r="C28" s="24" t="s">
        <v>108</v>
      </c>
      <c r="D28" s="17">
        <f t="shared" si="4"/>
        <v>36.61</v>
      </c>
      <c r="E28" s="24">
        <v>17.0</v>
      </c>
      <c r="F28" s="24">
        <v>18.0</v>
      </c>
      <c r="G28" s="24">
        <v>19.0</v>
      </c>
      <c r="H28" s="24">
        <v>16.0</v>
      </c>
      <c r="I28" s="24"/>
      <c r="J28" s="24"/>
      <c r="K28" s="24"/>
      <c r="L28" s="24"/>
      <c r="M28" s="24"/>
      <c r="N28" s="24"/>
      <c r="O28" s="24"/>
      <c r="P28" s="24"/>
      <c r="Q28" s="25"/>
      <c r="R28" s="23"/>
      <c r="S28" s="26" t="s">
        <v>109</v>
      </c>
      <c r="T28" s="27"/>
      <c r="U28" s="11"/>
      <c r="V28" s="11"/>
      <c r="W28" s="11"/>
      <c r="X28" s="11"/>
      <c r="Y28" s="11"/>
    </row>
    <row r="29">
      <c r="B29" s="12" t="s">
        <v>103</v>
      </c>
      <c r="C29" s="12" t="s">
        <v>104</v>
      </c>
      <c r="D29" s="17">
        <f t="shared" si="4"/>
        <v>35.32</v>
      </c>
      <c r="E29" s="12"/>
      <c r="F29" s="12"/>
      <c r="G29" s="12"/>
      <c r="H29" s="12">
        <v>26.0</v>
      </c>
      <c r="I29" s="12"/>
      <c r="J29" s="12">
        <v>16.0</v>
      </c>
      <c r="K29" s="12"/>
      <c r="L29" s="12"/>
      <c r="M29" s="12"/>
      <c r="N29" s="12"/>
      <c r="O29" s="12"/>
      <c r="P29" s="12"/>
      <c r="Q29" s="18"/>
      <c r="R29" s="28" t="s">
        <v>105</v>
      </c>
      <c r="S29" s="19" t="s">
        <v>106</v>
      </c>
      <c r="T29" s="12"/>
      <c r="U29" s="11"/>
      <c r="V29" s="11"/>
      <c r="W29" s="11"/>
      <c r="X29" s="11"/>
      <c r="Y29" s="11"/>
    </row>
    <row r="30">
      <c r="A30" s="11"/>
      <c r="B30" s="12" t="s">
        <v>1286</v>
      </c>
      <c r="C30" s="12" t="s">
        <v>537</v>
      </c>
      <c r="D30" s="17">
        <f t="shared" si="4"/>
        <v>33.9</v>
      </c>
      <c r="E30" s="12">
        <v>22.0</v>
      </c>
      <c r="F30" s="12">
        <v>10.0</v>
      </c>
      <c r="G30" s="12">
        <v>29.0</v>
      </c>
      <c r="H30" s="12"/>
      <c r="I30" s="12"/>
      <c r="J30" s="12"/>
      <c r="K30" s="12"/>
      <c r="L30" s="12"/>
      <c r="M30" s="12"/>
      <c r="N30" s="12"/>
      <c r="O30" s="12"/>
      <c r="P30" s="12"/>
      <c r="Q30" s="18"/>
      <c r="R30" s="28"/>
      <c r="S30" s="19" t="s">
        <v>1287</v>
      </c>
      <c r="T30" s="11"/>
      <c r="U30" s="11"/>
      <c r="V30" s="11"/>
      <c r="W30" s="11"/>
      <c r="X30" s="11"/>
      <c r="Y30" s="11"/>
    </row>
    <row r="31">
      <c r="A31" s="11"/>
      <c r="B31" s="24" t="s">
        <v>110</v>
      </c>
      <c r="C31" s="24" t="s">
        <v>79</v>
      </c>
      <c r="D31" s="17">
        <f t="shared" si="4"/>
        <v>33.17</v>
      </c>
      <c r="E31" s="24">
        <v>19.0</v>
      </c>
      <c r="F31" s="24">
        <v>19.0</v>
      </c>
      <c r="G31" s="24">
        <v>25.0</v>
      </c>
      <c r="H31" s="24"/>
      <c r="I31" s="24"/>
      <c r="J31" s="24"/>
      <c r="K31" s="24"/>
      <c r="L31" s="24"/>
      <c r="M31" s="24"/>
      <c r="N31" s="24"/>
      <c r="O31" s="24"/>
      <c r="P31" s="24"/>
      <c r="Q31" s="25"/>
      <c r="R31" s="23"/>
      <c r="S31" s="26" t="s">
        <v>111</v>
      </c>
      <c r="T31" s="27"/>
      <c r="U31" s="11"/>
      <c r="V31" s="11"/>
      <c r="W31" s="11"/>
      <c r="X31" s="11"/>
      <c r="Y31" s="11"/>
    </row>
    <row r="32">
      <c r="A32" s="11"/>
      <c r="B32" s="12" t="s">
        <v>113</v>
      </c>
      <c r="C32" s="12" t="s">
        <v>96</v>
      </c>
      <c r="D32" s="17">
        <f t="shared" si="4"/>
        <v>27.7</v>
      </c>
      <c r="E32" s="12"/>
      <c r="F32" s="12">
        <v>15.0</v>
      </c>
      <c r="G32" s="12">
        <v>22.0</v>
      </c>
      <c r="H32" s="12"/>
      <c r="I32" s="12"/>
      <c r="J32" s="12"/>
      <c r="K32" s="12"/>
      <c r="L32" s="12"/>
      <c r="M32" s="12"/>
      <c r="N32" s="12"/>
      <c r="O32" s="12"/>
      <c r="P32" s="12"/>
      <c r="Q32" s="18"/>
      <c r="R32" s="23"/>
      <c r="S32" s="19" t="s">
        <v>114</v>
      </c>
      <c r="T32" s="12"/>
      <c r="U32" s="11"/>
      <c r="V32" s="11"/>
      <c r="W32" s="11"/>
      <c r="X32" s="11"/>
      <c r="Y32" s="11"/>
    </row>
    <row r="33">
      <c r="A33" s="2" t="s">
        <v>116</v>
      </c>
      <c r="B33" s="11"/>
      <c r="C33" s="11"/>
      <c r="D33" s="17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3"/>
      <c r="R33" s="13"/>
      <c r="S33" s="26"/>
      <c r="T33" s="11"/>
      <c r="U33" s="11"/>
      <c r="V33" s="11"/>
      <c r="W33" s="11"/>
      <c r="X33" s="11"/>
    </row>
    <row r="34">
      <c r="A34" s="11"/>
      <c r="B34" s="12" t="s">
        <v>124</v>
      </c>
      <c r="C34" s="12" t="s">
        <v>125</v>
      </c>
      <c r="D34" s="17">
        <f>ROUND((E34*0.05)+(F34*0.38)+(G34)+(H34*0.62)+(I34*0.8)+(J34*1.2)+(K34*0.58)+(L34*0.6)+(M34*30.9)+(N34*10)+(O34*10)+(P34*10), 2)</f>
        <v>59.12</v>
      </c>
      <c r="E34" s="12">
        <v>10.0</v>
      </c>
      <c r="F34" s="12">
        <v>7.0</v>
      </c>
      <c r="G34" s="12">
        <v>40.0</v>
      </c>
      <c r="H34" s="12">
        <v>18.0</v>
      </c>
      <c r="I34" s="12"/>
      <c r="J34" s="12"/>
      <c r="K34" s="12"/>
      <c r="L34" s="12">
        <v>8.0</v>
      </c>
      <c r="M34" s="12"/>
      <c r="N34" s="12"/>
      <c r="O34" s="12"/>
      <c r="P34" s="12"/>
      <c r="Q34" s="18"/>
      <c r="R34" s="18"/>
      <c r="S34" s="19" t="s">
        <v>128</v>
      </c>
      <c r="T34" s="11"/>
      <c r="U34" s="11"/>
      <c r="V34" s="11"/>
      <c r="W34" s="11"/>
      <c r="X34" s="11"/>
    </row>
    <row r="35">
      <c r="A35" s="21" t="s">
        <v>46</v>
      </c>
      <c r="B35" s="12" t="s">
        <v>134</v>
      </c>
      <c r="C35" s="12" t="s">
        <v>135</v>
      </c>
      <c r="D35" s="17" t="s">
        <v>1302</v>
      </c>
      <c r="E35" s="12">
        <v>25.0</v>
      </c>
      <c r="F35" s="12">
        <v>17.0</v>
      </c>
      <c r="G35" s="12">
        <v>20.0</v>
      </c>
      <c r="H35" s="12">
        <v>16.0</v>
      </c>
      <c r="I35" s="12"/>
      <c r="J35" s="12"/>
      <c r="K35" s="12"/>
      <c r="L35" s="12"/>
      <c r="M35" s="12"/>
      <c r="N35" s="12">
        <v>1.0</v>
      </c>
      <c r="O35" s="12">
        <v>1.0</v>
      </c>
      <c r="P35" s="12"/>
      <c r="Q35" s="18" t="s">
        <v>121</v>
      </c>
      <c r="R35" s="18" t="s">
        <v>1303</v>
      </c>
      <c r="S35" s="19" t="s">
        <v>137</v>
      </c>
      <c r="T35" s="11"/>
      <c r="U35" s="11"/>
      <c r="V35" s="11"/>
      <c r="W35" s="11"/>
      <c r="X35" s="11"/>
      <c r="Y35" s="11"/>
    </row>
    <row r="36">
      <c r="A36" s="20" t="s">
        <v>43</v>
      </c>
      <c r="B36" s="12" t="s">
        <v>1306</v>
      </c>
      <c r="C36" s="12" t="s">
        <v>45</v>
      </c>
      <c r="D36" s="17">
        <f t="shared" ref="D36:D41" si="5">ROUND((E36*0.05)+(F36*0.38)+(G36)+(H36*0.62)+(I36*0.8)+(J36*1.2)+(K36*0.58)+(L36*0.6)+(M36*30.9)+(N36*10)+(O36*10)+(P36*10), 2)</f>
        <v>57.29</v>
      </c>
      <c r="E36" s="12">
        <v>33.0</v>
      </c>
      <c r="F36" s="12">
        <v>14.0</v>
      </c>
      <c r="G36" s="12">
        <v>28.0</v>
      </c>
      <c r="H36" s="12"/>
      <c r="I36" s="12"/>
      <c r="J36" s="12"/>
      <c r="K36" s="12">
        <v>4.0</v>
      </c>
      <c r="L36" s="12"/>
      <c r="M36" s="12"/>
      <c r="N36" s="12">
        <v>1.0</v>
      </c>
      <c r="O36" s="12">
        <v>1.0</v>
      </c>
      <c r="P36" s="12"/>
      <c r="Q36" s="18" t="s">
        <v>121</v>
      </c>
      <c r="R36" s="18" t="s">
        <v>826</v>
      </c>
      <c r="S36" s="19" t="s">
        <v>1310</v>
      </c>
      <c r="T36" s="11"/>
      <c r="U36" s="11"/>
      <c r="V36" s="11"/>
      <c r="W36" s="11"/>
      <c r="X36" s="11"/>
    </row>
    <row r="37">
      <c r="A37" s="21" t="s">
        <v>46</v>
      </c>
      <c r="B37" s="12" t="s">
        <v>129</v>
      </c>
      <c r="C37" s="12" t="s">
        <v>130</v>
      </c>
      <c r="D37" s="17">
        <f t="shared" si="5"/>
        <v>56.71</v>
      </c>
      <c r="E37" s="12">
        <v>25.0</v>
      </c>
      <c r="F37" s="12">
        <v>17.0</v>
      </c>
      <c r="G37" s="12">
        <v>29.0</v>
      </c>
      <c r="H37" s="12"/>
      <c r="I37" s="12"/>
      <c r="J37" s="12"/>
      <c r="K37" s="12"/>
      <c r="L37" s="12"/>
      <c r="M37" s="12"/>
      <c r="N37" s="12"/>
      <c r="O37" s="12">
        <v>1.0</v>
      </c>
      <c r="P37" s="12">
        <v>1.0</v>
      </c>
      <c r="Q37" s="18" t="s">
        <v>131</v>
      </c>
      <c r="R37" s="18"/>
      <c r="S37" s="19" t="s">
        <v>132</v>
      </c>
      <c r="T37" s="11"/>
      <c r="U37" s="11"/>
      <c r="V37" s="11"/>
      <c r="W37" s="11"/>
      <c r="X37" s="11"/>
      <c r="Y37" s="11"/>
    </row>
    <row r="38">
      <c r="A38" s="11"/>
      <c r="B38" s="12" t="s">
        <v>1312</v>
      </c>
      <c r="C38" s="12" t="s">
        <v>1313</v>
      </c>
      <c r="D38" s="17">
        <f t="shared" si="5"/>
        <v>56.52</v>
      </c>
      <c r="E38" s="12"/>
      <c r="F38" s="12">
        <v>12.0</v>
      </c>
      <c r="G38" s="12">
        <v>25.0</v>
      </c>
      <c r="H38" s="12">
        <v>28.0</v>
      </c>
      <c r="I38" s="12"/>
      <c r="J38" s="12"/>
      <c r="K38" s="12"/>
      <c r="L38" s="12">
        <v>16.0</v>
      </c>
      <c r="M38" s="12"/>
      <c r="N38" s="12"/>
      <c r="O38" s="12"/>
      <c r="P38" s="12"/>
      <c r="Q38" s="18"/>
      <c r="R38" s="18"/>
      <c r="S38" s="19" t="s">
        <v>1314</v>
      </c>
      <c r="T38" s="11"/>
      <c r="U38" s="11"/>
      <c r="V38" s="11"/>
      <c r="W38" s="11"/>
      <c r="X38" s="11"/>
      <c r="Y38" s="11"/>
    </row>
    <row r="39">
      <c r="A39" s="11"/>
      <c r="B39" s="12" t="s">
        <v>117</v>
      </c>
      <c r="C39" s="12" t="s">
        <v>118</v>
      </c>
      <c r="D39" s="17">
        <f t="shared" si="5"/>
        <v>54.35</v>
      </c>
      <c r="E39" s="12">
        <v>29.0</v>
      </c>
      <c r="F39" s="12">
        <v>25.0</v>
      </c>
      <c r="G39" s="12">
        <v>29.0</v>
      </c>
      <c r="H39" s="12"/>
      <c r="I39" s="12"/>
      <c r="J39" s="12">
        <v>12.0</v>
      </c>
      <c r="K39" s="12"/>
      <c r="L39" s="12"/>
      <c r="M39" s="12"/>
      <c r="N39" s="12"/>
      <c r="O39" s="12"/>
      <c r="P39" s="12"/>
      <c r="Q39" s="18"/>
      <c r="R39" s="18"/>
      <c r="S39" s="19" t="s">
        <v>120</v>
      </c>
      <c r="T39" s="11"/>
      <c r="U39" s="11"/>
      <c r="V39" s="11"/>
      <c r="W39" s="11"/>
      <c r="X39" s="11"/>
      <c r="Y39" s="11"/>
    </row>
    <row r="40">
      <c r="A40" s="11"/>
      <c r="B40" s="12" t="s">
        <v>1316</v>
      </c>
      <c r="C40" s="12" t="s">
        <v>1317</v>
      </c>
      <c r="D40" s="17">
        <f t="shared" si="5"/>
        <v>50.23</v>
      </c>
      <c r="E40" s="12">
        <v>23.0</v>
      </c>
      <c r="F40" s="12">
        <v>26.0</v>
      </c>
      <c r="G40" s="12">
        <v>29.0</v>
      </c>
      <c r="H40" s="12"/>
      <c r="I40" s="12"/>
      <c r="J40" s="12"/>
      <c r="K40" s="12"/>
      <c r="L40" s="12">
        <v>17.0</v>
      </c>
      <c r="M40" s="12"/>
      <c r="N40" s="12"/>
      <c r="O40" s="12"/>
      <c r="P40" s="12"/>
      <c r="Q40" s="18"/>
      <c r="R40" s="18"/>
      <c r="S40" s="19" t="s">
        <v>1318</v>
      </c>
      <c r="T40" s="11"/>
      <c r="U40" s="11"/>
      <c r="V40" s="11"/>
      <c r="W40" s="11"/>
      <c r="X40" s="11"/>
      <c r="Y40" s="11"/>
    </row>
    <row r="41">
      <c r="A41" s="11"/>
      <c r="B41" s="12" t="s">
        <v>140</v>
      </c>
      <c r="C41" s="12" t="s">
        <v>141</v>
      </c>
      <c r="D41" s="17">
        <f t="shared" si="5"/>
        <v>40.8</v>
      </c>
      <c r="E41" s="12">
        <v>22.0</v>
      </c>
      <c r="F41" s="12">
        <v>15.0</v>
      </c>
      <c r="G41" s="12">
        <v>34.0</v>
      </c>
      <c r="H41" s="12"/>
      <c r="I41" s="12"/>
      <c r="J41" s="12"/>
      <c r="K41" s="12"/>
      <c r="L41" s="12"/>
      <c r="M41" s="12"/>
      <c r="N41" s="12"/>
      <c r="O41" s="12"/>
      <c r="P41" s="12"/>
      <c r="Q41" s="18"/>
      <c r="R41" s="18" t="s">
        <v>142</v>
      </c>
      <c r="S41" s="19" t="s">
        <v>143</v>
      </c>
      <c r="T41" s="11"/>
      <c r="U41" s="11"/>
      <c r="V41" s="11"/>
      <c r="W41" s="11"/>
      <c r="X41" s="11"/>
      <c r="Y41" s="11"/>
    </row>
    <row r="42">
      <c r="A42" s="2" t="s">
        <v>144</v>
      </c>
      <c r="B42" s="11"/>
      <c r="C42" s="11"/>
      <c r="D42" s="17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3"/>
      <c r="R42" s="13"/>
      <c r="S42" s="22"/>
      <c r="T42" s="11"/>
      <c r="U42" s="11"/>
      <c r="V42" s="11"/>
      <c r="W42" s="11"/>
      <c r="X42" s="11"/>
    </row>
    <row r="43">
      <c r="A43" s="11"/>
      <c r="B43" s="16" t="s">
        <v>145</v>
      </c>
      <c r="C43" s="12" t="s">
        <v>146</v>
      </c>
      <c r="D43" s="17">
        <f t="shared" ref="D43:D51" si="6">ROUND((E43*0.05)+(F43*0.38)+(G43)+(H43*0.62)+(I43*0.8)+(J43*1.2)+(K43*0.58)+(L43*0.6)+(M43*30.9)+(N43*10)+(O43*10)+(P43*10), 2)</f>
        <v>44.14</v>
      </c>
      <c r="E43" s="12">
        <v>18.0</v>
      </c>
      <c r="F43" s="12">
        <v>18.0</v>
      </c>
      <c r="G43" s="12">
        <v>22.0</v>
      </c>
      <c r="H43" s="12"/>
      <c r="I43" s="12"/>
      <c r="J43" s="12">
        <v>12.0</v>
      </c>
      <c r="K43" s="12"/>
      <c r="L43" s="12"/>
      <c r="M43" s="12"/>
      <c r="N43" s="12"/>
      <c r="O43" s="12"/>
      <c r="P43" s="12"/>
      <c r="Q43" s="18"/>
      <c r="R43" s="23"/>
      <c r="S43" s="19" t="s">
        <v>147</v>
      </c>
      <c r="T43" s="12"/>
      <c r="U43" s="11"/>
      <c r="V43" s="11"/>
      <c r="W43" s="11"/>
      <c r="X43" s="11"/>
      <c r="Y43" s="11"/>
    </row>
    <row r="44">
      <c r="A44" s="11"/>
      <c r="B44" s="12" t="s">
        <v>1326</v>
      </c>
      <c r="C44" s="12" t="s">
        <v>1327</v>
      </c>
      <c r="D44" s="17">
        <f t="shared" si="6"/>
        <v>43.36</v>
      </c>
      <c r="E44" s="12"/>
      <c r="F44" s="12">
        <v>18.0</v>
      </c>
      <c r="G44" s="12">
        <v>20.0</v>
      </c>
      <c r="H44" s="12">
        <v>16.0</v>
      </c>
      <c r="I44" s="12"/>
      <c r="J44" s="12"/>
      <c r="K44" s="12"/>
      <c r="L44" s="12">
        <v>11.0</v>
      </c>
      <c r="M44" s="12"/>
      <c r="N44" s="12"/>
      <c r="O44" s="12"/>
      <c r="P44" s="12"/>
      <c r="Q44" s="18"/>
      <c r="R44" s="23"/>
      <c r="S44" s="19" t="s">
        <v>1330</v>
      </c>
      <c r="T44" s="11"/>
      <c r="U44" s="11"/>
      <c r="V44" s="11"/>
      <c r="W44" s="11"/>
      <c r="X44" s="11"/>
      <c r="Y44" s="11"/>
    </row>
    <row r="45">
      <c r="A45" s="11"/>
      <c r="B45" s="12" t="s">
        <v>152</v>
      </c>
      <c r="C45" s="12" t="s">
        <v>98</v>
      </c>
      <c r="D45" s="17">
        <f t="shared" si="6"/>
        <v>41.62</v>
      </c>
      <c r="E45" s="12">
        <v>18.0</v>
      </c>
      <c r="F45" s="12">
        <v>16.0</v>
      </c>
      <c r="G45" s="12">
        <v>21.0</v>
      </c>
      <c r="H45" s="12">
        <v>22.0</v>
      </c>
      <c r="I45" s="12"/>
      <c r="J45" s="12"/>
      <c r="K45" s="12"/>
      <c r="L45" s="12"/>
      <c r="M45" s="12"/>
      <c r="N45" s="12"/>
      <c r="O45" s="12"/>
      <c r="P45" s="12"/>
      <c r="Q45" s="18"/>
      <c r="R45" s="23"/>
      <c r="S45" s="19" t="s">
        <v>153</v>
      </c>
      <c r="T45" s="11"/>
      <c r="U45" s="11"/>
      <c r="V45" s="11"/>
      <c r="W45" s="11"/>
      <c r="X45" s="11"/>
      <c r="Y45" s="11"/>
    </row>
    <row r="46">
      <c r="A46" s="11"/>
      <c r="B46" s="12" t="s">
        <v>154</v>
      </c>
      <c r="C46" s="12" t="s">
        <v>96</v>
      </c>
      <c r="D46" s="17">
        <f t="shared" si="6"/>
        <v>41.18</v>
      </c>
      <c r="E46" s="12"/>
      <c r="F46" s="12">
        <v>11.0</v>
      </c>
      <c r="G46" s="12">
        <v>25.0</v>
      </c>
      <c r="H46" s="12"/>
      <c r="I46" s="12"/>
      <c r="J46" s="12">
        <v>10.0</v>
      </c>
      <c r="K46" s="12"/>
      <c r="L46" s="12"/>
      <c r="M46" s="12"/>
      <c r="N46" s="12"/>
      <c r="O46" s="12"/>
      <c r="P46" s="12"/>
      <c r="Q46" s="18"/>
      <c r="R46" s="23"/>
      <c r="S46" s="19" t="s">
        <v>155</v>
      </c>
      <c r="T46" s="11"/>
      <c r="U46" s="11"/>
      <c r="V46" s="11"/>
      <c r="W46" s="11"/>
      <c r="X46" s="11"/>
      <c r="Y46" s="11"/>
    </row>
    <row r="47">
      <c r="A47" s="29"/>
      <c r="B47" s="16" t="s">
        <v>148</v>
      </c>
      <c r="C47" s="16" t="s">
        <v>149</v>
      </c>
      <c r="D47" s="17">
        <f t="shared" si="6"/>
        <v>39.98</v>
      </c>
      <c r="E47" s="12">
        <v>18.0</v>
      </c>
      <c r="F47" s="12">
        <v>16.0</v>
      </c>
      <c r="G47" s="12">
        <v>33.0</v>
      </c>
      <c r="H47" s="12"/>
      <c r="I47" s="12"/>
      <c r="J47" s="12"/>
      <c r="K47" s="12"/>
      <c r="L47" s="12"/>
      <c r="M47" s="12"/>
      <c r="N47" s="12"/>
      <c r="O47" s="12"/>
      <c r="P47" s="12"/>
      <c r="Q47" s="18"/>
      <c r="R47" s="18" t="s">
        <v>150</v>
      </c>
      <c r="S47" s="19" t="s">
        <v>151</v>
      </c>
      <c r="T47" s="11"/>
      <c r="U47" s="11"/>
      <c r="V47" s="11"/>
      <c r="W47" s="11"/>
      <c r="X47" s="11"/>
      <c r="Y47" s="29"/>
      <c r="Z47" s="29"/>
    </row>
    <row r="48">
      <c r="A48" s="11"/>
      <c r="B48" s="12" t="s">
        <v>158</v>
      </c>
      <c r="C48" s="12" t="s">
        <v>159</v>
      </c>
      <c r="D48" s="17">
        <f t="shared" si="6"/>
        <v>39.76</v>
      </c>
      <c r="E48" s="12">
        <v>6.0</v>
      </c>
      <c r="F48" s="12">
        <v>13.0</v>
      </c>
      <c r="G48" s="12">
        <v>29.0</v>
      </c>
      <c r="H48" s="12">
        <v>6.0</v>
      </c>
      <c r="I48" s="12"/>
      <c r="J48" s="12"/>
      <c r="K48" s="12"/>
      <c r="L48" s="12">
        <v>3.0</v>
      </c>
      <c r="M48" s="12"/>
      <c r="N48" s="12"/>
      <c r="O48" s="12"/>
      <c r="P48" s="12"/>
      <c r="Q48" s="18"/>
      <c r="R48" s="23"/>
      <c r="S48" s="19" t="s">
        <v>160</v>
      </c>
      <c r="T48" s="11"/>
      <c r="U48" s="11"/>
      <c r="V48" s="11"/>
      <c r="W48" s="11"/>
      <c r="X48" s="11"/>
      <c r="Y48" s="11"/>
    </row>
    <row r="49">
      <c r="A49" s="11"/>
      <c r="B49" s="12" t="s">
        <v>156</v>
      </c>
      <c r="C49" s="12" t="s">
        <v>28</v>
      </c>
      <c r="D49" s="17">
        <f t="shared" si="6"/>
        <v>39.18</v>
      </c>
      <c r="E49" s="12"/>
      <c r="F49" s="12">
        <v>11.0</v>
      </c>
      <c r="G49" s="12">
        <v>35.0</v>
      </c>
      <c r="H49" s="12"/>
      <c r="I49" s="12"/>
      <c r="J49" s="12"/>
      <c r="K49" s="12"/>
      <c r="L49" s="12"/>
      <c r="M49" s="12"/>
      <c r="N49" s="12"/>
      <c r="O49" s="12"/>
      <c r="P49" s="12"/>
      <c r="Q49" s="18"/>
      <c r="R49" s="23"/>
      <c r="S49" s="19" t="s">
        <v>157</v>
      </c>
      <c r="T49" s="11"/>
      <c r="U49" s="11"/>
      <c r="V49" s="11"/>
      <c r="W49" s="11"/>
      <c r="X49" s="11"/>
      <c r="Y49" s="11"/>
    </row>
    <row r="50">
      <c r="A50" s="11"/>
      <c r="B50" s="12" t="s">
        <v>161</v>
      </c>
      <c r="C50" s="12" t="s">
        <v>48</v>
      </c>
      <c r="D50" s="17">
        <f t="shared" si="6"/>
        <v>37.13</v>
      </c>
      <c r="E50" s="12">
        <v>15.0</v>
      </c>
      <c r="F50" s="12">
        <v>15.0</v>
      </c>
      <c r="G50" s="12">
        <v>22.0</v>
      </c>
      <c r="H50" s="12">
        <v>14.0</v>
      </c>
      <c r="I50" s="12"/>
      <c r="J50" s="12"/>
      <c r="K50" s="12"/>
      <c r="L50" s="12"/>
      <c r="M50" s="12"/>
      <c r="N50" s="12"/>
      <c r="O50" s="12"/>
      <c r="P50" s="12"/>
      <c r="Q50" s="18"/>
      <c r="R50" s="23"/>
      <c r="S50" s="19" t="s">
        <v>162</v>
      </c>
      <c r="T50" s="11"/>
      <c r="U50" s="11"/>
      <c r="V50" s="11"/>
      <c r="W50" s="11"/>
      <c r="X50" s="11"/>
      <c r="Y50" s="11"/>
    </row>
    <row r="51">
      <c r="A51" s="11"/>
      <c r="B51" s="12" t="s">
        <v>163</v>
      </c>
      <c r="C51" s="12" t="s">
        <v>164</v>
      </c>
      <c r="D51" s="17">
        <f t="shared" si="6"/>
        <v>32.21</v>
      </c>
      <c r="E51" s="12">
        <v>33.0</v>
      </c>
      <c r="F51" s="12">
        <v>12.0</v>
      </c>
      <c r="G51" s="12">
        <v>26.0</v>
      </c>
      <c r="H51" s="12"/>
      <c r="I51" s="12"/>
      <c r="J51" s="12"/>
      <c r="K51" s="12"/>
      <c r="L51" s="12"/>
      <c r="M51" s="12"/>
      <c r="N51" s="12"/>
      <c r="O51" s="12"/>
      <c r="P51" s="12"/>
      <c r="Q51" s="18"/>
      <c r="R51" s="28" t="s">
        <v>165</v>
      </c>
      <c r="S51" s="19" t="s">
        <v>166</v>
      </c>
      <c r="T51" s="11"/>
      <c r="U51" s="11"/>
      <c r="V51" s="11"/>
      <c r="W51" s="11"/>
      <c r="X51" s="11"/>
      <c r="Y51" s="11"/>
    </row>
    <row r="52">
      <c r="A52" s="2" t="s">
        <v>167</v>
      </c>
      <c r="B52" s="11"/>
      <c r="C52" s="11"/>
      <c r="D52" s="17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3"/>
      <c r="R52" s="23"/>
      <c r="S52" s="22"/>
      <c r="T52" s="11"/>
      <c r="U52" s="11"/>
      <c r="V52" s="11"/>
      <c r="W52" s="11"/>
      <c r="X52" s="11"/>
    </row>
    <row r="53">
      <c r="A53" s="11"/>
      <c r="B53" s="12" t="s">
        <v>1351</v>
      </c>
      <c r="C53" s="12" t="s">
        <v>1352</v>
      </c>
      <c r="D53" s="17">
        <f t="shared" ref="D53:D59" si="7">ROUND((E53*0.05)+(F53*0.38)+(G53)+(H53*0.62)+(I53*0.8)+(J53*1.2)+(K53*0.58)+(L53*0.6)+(M53*30.9)+(N53*10)+(O53*10)+(P53*10), 2)</f>
        <v>103.02</v>
      </c>
      <c r="E53" s="12">
        <v>28.0</v>
      </c>
      <c r="F53" s="12">
        <v>29.0</v>
      </c>
      <c r="G53" s="12">
        <v>32.0</v>
      </c>
      <c r="H53" s="12">
        <v>19.0</v>
      </c>
      <c r="I53" s="12"/>
      <c r="J53" s="12"/>
      <c r="K53" s="12">
        <v>29.0</v>
      </c>
      <c r="L53" s="12"/>
      <c r="M53" s="12"/>
      <c r="N53" s="12"/>
      <c r="O53" s="12">
        <v>1.0</v>
      </c>
      <c r="P53" s="12">
        <v>2.0</v>
      </c>
      <c r="Q53" s="18" t="s">
        <v>39</v>
      </c>
      <c r="R53" s="28" t="s">
        <v>76</v>
      </c>
      <c r="S53" s="19" t="s">
        <v>1353</v>
      </c>
      <c r="T53" s="11"/>
      <c r="U53" s="11"/>
      <c r="V53" s="11"/>
      <c r="W53" s="11"/>
      <c r="X53" s="11"/>
    </row>
    <row r="54">
      <c r="A54" s="11"/>
      <c r="B54" s="30" t="s">
        <v>174</v>
      </c>
      <c r="C54" s="12" t="s">
        <v>96</v>
      </c>
      <c r="D54" s="17">
        <f t="shared" si="7"/>
        <v>94.74</v>
      </c>
      <c r="E54" s="12"/>
      <c r="F54" s="12">
        <v>23.0</v>
      </c>
      <c r="G54" s="12">
        <v>50.0</v>
      </c>
      <c r="H54" s="12"/>
      <c r="I54" s="12"/>
      <c r="J54" s="12">
        <v>30.0</v>
      </c>
      <c r="K54" s="12"/>
      <c r="L54" s="12"/>
      <c r="M54" s="12"/>
      <c r="N54" s="12"/>
      <c r="O54" s="12"/>
      <c r="P54" s="12"/>
      <c r="Q54" s="18"/>
      <c r="R54" s="18"/>
      <c r="S54" s="19" t="s">
        <v>177</v>
      </c>
      <c r="T54" s="11"/>
      <c r="U54" s="11"/>
      <c r="V54" s="11"/>
      <c r="W54" s="11"/>
      <c r="X54" s="11"/>
    </row>
    <row r="55">
      <c r="A55" s="11"/>
      <c r="B55" s="30" t="s">
        <v>178</v>
      </c>
      <c r="C55" s="12" t="s">
        <v>179</v>
      </c>
      <c r="D55" s="17">
        <f t="shared" si="7"/>
        <v>94.72</v>
      </c>
      <c r="E55" s="12"/>
      <c r="F55" s="12">
        <v>24.0</v>
      </c>
      <c r="G55" s="12">
        <v>28.0</v>
      </c>
      <c r="H55" s="12"/>
      <c r="I55" s="12"/>
      <c r="J55" s="12">
        <v>23.0</v>
      </c>
      <c r="K55" s="12"/>
      <c r="L55" s="12"/>
      <c r="M55" s="12"/>
      <c r="N55" s="12">
        <v>1.0</v>
      </c>
      <c r="O55" s="12">
        <v>2.0</v>
      </c>
      <c r="P55" s="12"/>
      <c r="Q55" s="18" t="s">
        <v>180</v>
      </c>
      <c r="R55" s="18"/>
      <c r="S55" s="19" t="s">
        <v>181</v>
      </c>
      <c r="T55" s="11"/>
      <c r="U55" s="11"/>
      <c r="V55" s="11"/>
      <c r="W55" s="11"/>
      <c r="X55" s="11"/>
    </row>
    <row r="56">
      <c r="A56" s="21" t="s">
        <v>46</v>
      </c>
      <c r="B56" s="30" t="s">
        <v>187</v>
      </c>
      <c r="C56" s="12" t="s">
        <v>183</v>
      </c>
      <c r="D56" s="17">
        <f t="shared" si="7"/>
        <v>86.72</v>
      </c>
      <c r="E56" s="12">
        <v>24.0</v>
      </c>
      <c r="F56" s="12">
        <v>22.0</v>
      </c>
      <c r="G56" s="12">
        <v>29.0</v>
      </c>
      <c r="H56" s="12">
        <v>8.0</v>
      </c>
      <c r="I56" s="12"/>
      <c r="J56" s="12"/>
      <c r="K56" s="12"/>
      <c r="L56" s="12">
        <v>22.0</v>
      </c>
      <c r="M56" s="12"/>
      <c r="N56" s="12">
        <v>1.0</v>
      </c>
      <c r="O56" s="12">
        <v>2.0</v>
      </c>
      <c r="P56" s="12"/>
      <c r="Q56" s="18" t="s">
        <v>188</v>
      </c>
      <c r="R56" s="18"/>
      <c r="S56" s="19" t="s">
        <v>189</v>
      </c>
      <c r="T56" s="11"/>
      <c r="U56" s="11"/>
      <c r="V56" s="11"/>
      <c r="W56" s="11"/>
      <c r="X56" s="11"/>
    </row>
    <row r="57">
      <c r="A57" s="11"/>
      <c r="B57" s="30" t="s">
        <v>182</v>
      </c>
      <c r="C57" s="12" t="s">
        <v>183</v>
      </c>
      <c r="D57" s="17">
        <f t="shared" si="7"/>
        <v>86.39</v>
      </c>
      <c r="E57" s="12">
        <v>27.0</v>
      </c>
      <c r="F57" s="12">
        <v>28.0</v>
      </c>
      <c r="G57" s="12">
        <v>30.0</v>
      </c>
      <c r="H57" s="12"/>
      <c r="I57" s="12"/>
      <c r="J57" s="12">
        <v>12.0</v>
      </c>
      <c r="K57" s="12"/>
      <c r="L57" s="12"/>
      <c r="M57" s="12"/>
      <c r="N57" s="12">
        <v>1.0</v>
      </c>
      <c r="O57" s="12">
        <v>1.0</v>
      </c>
      <c r="P57" s="12">
        <v>1.0</v>
      </c>
      <c r="Q57" s="18" t="s">
        <v>180</v>
      </c>
      <c r="R57" s="18"/>
      <c r="S57" s="19" t="s">
        <v>184</v>
      </c>
      <c r="T57" s="11"/>
      <c r="U57" s="11"/>
      <c r="V57" s="11"/>
      <c r="W57" s="11"/>
      <c r="X57" s="11"/>
    </row>
    <row r="58">
      <c r="A58" s="11"/>
      <c r="B58" s="30" t="s">
        <v>1363</v>
      </c>
      <c r="C58" s="12" t="s">
        <v>734</v>
      </c>
      <c r="D58" s="17">
        <f t="shared" si="7"/>
        <v>84.68</v>
      </c>
      <c r="E58" s="12">
        <v>16.0</v>
      </c>
      <c r="F58" s="12">
        <v>38.0</v>
      </c>
      <c r="G58" s="12">
        <v>29.0</v>
      </c>
      <c r="H58" s="12"/>
      <c r="I58" s="12"/>
      <c r="J58" s="12"/>
      <c r="K58" s="12">
        <v>18.0</v>
      </c>
      <c r="L58" s="12"/>
      <c r="M58" s="12"/>
      <c r="N58" s="12"/>
      <c r="O58" s="12">
        <v>2.0</v>
      </c>
      <c r="P58" s="12">
        <v>1.0</v>
      </c>
      <c r="Q58" s="18" t="s">
        <v>736</v>
      </c>
      <c r="R58" s="18"/>
      <c r="S58" s="19" t="s">
        <v>737</v>
      </c>
      <c r="T58" s="11"/>
      <c r="U58" s="11"/>
      <c r="V58" s="11"/>
      <c r="W58" s="11"/>
      <c r="X58" s="11"/>
    </row>
    <row r="59">
      <c r="A59" s="11"/>
      <c r="B59" s="30" t="s">
        <v>185</v>
      </c>
      <c r="C59" s="12" t="s">
        <v>96</v>
      </c>
      <c r="D59" s="17">
        <f t="shared" si="7"/>
        <v>83</v>
      </c>
      <c r="E59" s="12"/>
      <c r="F59" s="12">
        <v>30.0</v>
      </c>
      <c r="G59" s="12">
        <v>53.0</v>
      </c>
      <c r="H59" s="12">
        <v>30.0</v>
      </c>
      <c r="I59" s="12"/>
      <c r="J59" s="12"/>
      <c r="K59" s="12"/>
      <c r="L59" s="12"/>
      <c r="M59" s="12"/>
      <c r="N59" s="12"/>
      <c r="O59" s="12"/>
      <c r="P59" s="12"/>
      <c r="Q59" s="18"/>
      <c r="R59" s="18"/>
      <c r="S59" s="19" t="s">
        <v>186</v>
      </c>
      <c r="T59" s="11"/>
      <c r="U59" s="11"/>
      <c r="V59" s="11"/>
      <c r="W59" s="11"/>
      <c r="X59" s="11"/>
    </row>
    <row r="60">
      <c r="A60" s="21" t="s">
        <v>46</v>
      </c>
      <c r="B60" s="30" t="s">
        <v>206</v>
      </c>
      <c r="C60" s="12" t="s">
        <v>207</v>
      </c>
      <c r="D60" s="17" t="s">
        <v>1365</v>
      </c>
      <c r="E60" s="12">
        <v>25.0</v>
      </c>
      <c r="F60" s="12">
        <v>25.0</v>
      </c>
      <c r="G60" s="12">
        <v>29.0</v>
      </c>
      <c r="H60" s="12">
        <v>17.0</v>
      </c>
      <c r="I60" s="12"/>
      <c r="J60" s="12"/>
      <c r="K60" s="12"/>
      <c r="L60" s="12"/>
      <c r="M60" s="12"/>
      <c r="N60" s="12">
        <v>1.0</v>
      </c>
      <c r="O60" s="12">
        <v>1.0</v>
      </c>
      <c r="P60" s="12">
        <v>1.0</v>
      </c>
      <c r="Q60" s="18" t="s">
        <v>39</v>
      </c>
      <c r="R60" s="18" t="s">
        <v>67</v>
      </c>
      <c r="S60" s="19" t="s">
        <v>209</v>
      </c>
      <c r="T60" s="11"/>
      <c r="U60" s="11"/>
      <c r="V60" s="11"/>
      <c r="W60" s="11"/>
      <c r="X60" s="11"/>
    </row>
    <row r="61">
      <c r="A61" s="21" t="s">
        <v>46</v>
      </c>
      <c r="B61" s="30" t="s">
        <v>203</v>
      </c>
      <c r="C61" s="12" t="s">
        <v>130</v>
      </c>
      <c r="D61" s="17">
        <f t="shared" ref="D61:D67" si="8">ROUND((E61*0.05)+(F61*0.38)+(G61)+(H61*0.62)+(I61*0.8)+(J61*1.2)+(K61*0.58)+(L61*0.6)+(M61*30.9)+(N61*10)+(O61*10)+(P61*10), 2)</f>
        <v>79.1</v>
      </c>
      <c r="E61" s="12">
        <v>30.0</v>
      </c>
      <c r="F61" s="12">
        <v>20.0</v>
      </c>
      <c r="G61" s="12">
        <v>40.0</v>
      </c>
      <c r="H61" s="12"/>
      <c r="I61" s="12"/>
      <c r="J61" s="12"/>
      <c r="K61" s="12"/>
      <c r="L61" s="12"/>
      <c r="M61" s="12"/>
      <c r="N61" s="12">
        <v>1.0</v>
      </c>
      <c r="O61" s="12">
        <v>1.0</v>
      </c>
      <c r="P61" s="12">
        <v>1.0</v>
      </c>
      <c r="Q61" s="18" t="s">
        <v>31</v>
      </c>
      <c r="R61" s="18"/>
      <c r="S61" s="19" t="s">
        <v>205</v>
      </c>
      <c r="T61" s="11"/>
      <c r="U61" s="11"/>
      <c r="V61" s="11"/>
      <c r="W61" s="11"/>
      <c r="X61" s="11"/>
    </row>
    <row r="62">
      <c r="A62" s="11"/>
      <c r="B62" s="30" t="s">
        <v>192</v>
      </c>
      <c r="C62" s="12" t="s">
        <v>193</v>
      </c>
      <c r="D62" s="17">
        <f t="shared" si="8"/>
        <v>77.83</v>
      </c>
      <c r="E62" s="12">
        <v>19.0</v>
      </c>
      <c r="F62" s="12">
        <v>26.0</v>
      </c>
      <c r="G62" s="12">
        <v>40.0</v>
      </c>
      <c r="H62" s="12"/>
      <c r="I62" s="12"/>
      <c r="J62" s="12">
        <v>14.0</v>
      </c>
      <c r="K62" s="12"/>
      <c r="L62" s="12">
        <v>17.0</v>
      </c>
      <c r="M62" s="12"/>
      <c r="N62" s="12"/>
      <c r="O62" s="12"/>
      <c r="P62" s="12"/>
      <c r="Q62" s="18"/>
      <c r="R62" s="18"/>
      <c r="S62" s="19" t="s">
        <v>194</v>
      </c>
      <c r="T62" s="11"/>
      <c r="U62" s="11"/>
      <c r="V62" s="11"/>
      <c r="W62" s="11"/>
      <c r="X62" s="11"/>
    </row>
    <row r="63">
      <c r="A63" s="11"/>
      <c r="B63" s="30" t="s">
        <v>197</v>
      </c>
      <c r="C63" s="12" t="s">
        <v>198</v>
      </c>
      <c r="D63" s="17">
        <f t="shared" si="8"/>
        <v>76.71</v>
      </c>
      <c r="E63" s="12">
        <v>25.0</v>
      </c>
      <c r="F63" s="12">
        <v>30.0</v>
      </c>
      <c r="G63" s="12">
        <v>39.0</v>
      </c>
      <c r="H63" s="12">
        <v>23.0</v>
      </c>
      <c r="I63" s="12"/>
      <c r="J63" s="12"/>
      <c r="K63" s="12"/>
      <c r="L63" s="12">
        <v>18.0</v>
      </c>
      <c r="M63" s="12"/>
      <c r="N63" s="12"/>
      <c r="O63" s="12"/>
      <c r="P63" s="12"/>
      <c r="Q63" s="18"/>
      <c r="R63" s="18"/>
      <c r="S63" s="19" t="s">
        <v>200</v>
      </c>
      <c r="T63" s="11"/>
      <c r="U63" s="11"/>
      <c r="V63" s="11"/>
      <c r="W63" s="11"/>
      <c r="X63" s="11"/>
    </row>
    <row r="64">
      <c r="A64" s="11"/>
      <c r="B64" s="30" t="s">
        <v>1378</v>
      </c>
      <c r="C64" s="12" t="s">
        <v>1379</v>
      </c>
      <c r="D64" s="17">
        <f t="shared" si="8"/>
        <v>76.13</v>
      </c>
      <c r="E64" s="12">
        <v>27.0</v>
      </c>
      <c r="F64" s="12">
        <v>21.0</v>
      </c>
      <c r="G64" s="12">
        <v>26.0</v>
      </c>
      <c r="H64" s="12"/>
      <c r="I64" s="12"/>
      <c r="J64" s="12"/>
      <c r="K64" s="12"/>
      <c r="L64" s="12">
        <v>18.0</v>
      </c>
      <c r="M64" s="12"/>
      <c r="N64" s="12">
        <v>1.0</v>
      </c>
      <c r="O64" s="12">
        <v>1.0</v>
      </c>
      <c r="P64" s="12">
        <v>1.0</v>
      </c>
      <c r="Q64" s="18" t="s">
        <v>736</v>
      </c>
      <c r="R64" s="18"/>
      <c r="S64" s="19" t="s">
        <v>1380</v>
      </c>
      <c r="T64" s="11"/>
      <c r="U64" s="11"/>
      <c r="V64" s="11"/>
      <c r="W64" s="11"/>
      <c r="X64" s="11"/>
    </row>
    <row r="65">
      <c r="A65" s="11"/>
      <c r="B65" s="30" t="s">
        <v>201</v>
      </c>
      <c r="C65" s="12" t="s">
        <v>202</v>
      </c>
      <c r="D65" s="17">
        <f t="shared" si="8"/>
        <v>70.79</v>
      </c>
      <c r="E65" s="12">
        <v>37.0</v>
      </c>
      <c r="F65" s="12">
        <v>33.0</v>
      </c>
      <c r="G65" s="12">
        <v>42.0</v>
      </c>
      <c r="H65" s="12"/>
      <c r="I65" s="12"/>
      <c r="J65" s="12">
        <v>12.0</v>
      </c>
      <c r="K65" s="12"/>
      <c r="L65" s="12"/>
      <c r="M65" s="12"/>
      <c r="N65" s="12"/>
      <c r="O65" s="12"/>
      <c r="P65" s="12"/>
      <c r="Q65" s="18"/>
      <c r="R65" s="18"/>
      <c r="S65" s="19" t="s">
        <v>204</v>
      </c>
      <c r="T65" s="11"/>
      <c r="U65" s="11"/>
      <c r="V65" s="11"/>
      <c r="W65" s="11"/>
      <c r="X65" s="11"/>
    </row>
    <row r="66">
      <c r="A66" s="21" t="s">
        <v>43</v>
      </c>
      <c r="B66" s="12" t="s">
        <v>1384</v>
      </c>
      <c r="C66" s="12" t="s">
        <v>45</v>
      </c>
      <c r="D66" s="17">
        <f t="shared" si="8"/>
        <v>69.94</v>
      </c>
      <c r="E66" s="12">
        <v>42.0</v>
      </c>
      <c r="F66" s="12">
        <v>22.0</v>
      </c>
      <c r="G66" s="12">
        <v>26.0</v>
      </c>
      <c r="H66" s="12"/>
      <c r="I66" s="12"/>
      <c r="J66" s="12"/>
      <c r="K66" s="12">
        <v>6.0</v>
      </c>
      <c r="L66" s="12"/>
      <c r="M66" s="12"/>
      <c r="N66" s="12">
        <v>2.0</v>
      </c>
      <c r="O66" s="12">
        <v>1.0</v>
      </c>
      <c r="P66" s="12"/>
      <c r="Q66" s="18" t="s">
        <v>49</v>
      </c>
      <c r="R66" s="18" t="s">
        <v>731</v>
      </c>
      <c r="S66" s="19" t="s">
        <v>1385</v>
      </c>
      <c r="T66" s="11"/>
      <c r="U66" s="11"/>
      <c r="V66" s="11"/>
      <c r="W66" s="11"/>
      <c r="X66" s="11"/>
    </row>
    <row r="67">
      <c r="A67" s="11"/>
      <c r="B67" s="30" t="s">
        <v>211</v>
      </c>
      <c r="C67" s="12" t="s">
        <v>212</v>
      </c>
      <c r="D67" s="17">
        <f t="shared" si="8"/>
        <v>65.61</v>
      </c>
      <c r="E67" s="12">
        <v>27.0</v>
      </c>
      <c r="F67" s="12">
        <v>27.0</v>
      </c>
      <c r="G67" s="12">
        <v>54.0</v>
      </c>
      <c r="H67" s="12"/>
      <c r="I67" s="12"/>
      <c r="J67" s="12"/>
      <c r="K67" s="12"/>
      <c r="L67" s="12"/>
      <c r="M67" s="12"/>
      <c r="N67" s="12"/>
      <c r="O67" s="12"/>
      <c r="P67" s="12"/>
      <c r="Q67" s="18"/>
      <c r="R67" s="18"/>
      <c r="S67" s="19" t="s">
        <v>213</v>
      </c>
      <c r="T67" s="11"/>
      <c r="U67" s="11"/>
      <c r="V67" s="11"/>
      <c r="W67" s="11"/>
      <c r="X67" s="11"/>
    </row>
    <row r="68">
      <c r="A68" s="2" t="s">
        <v>214</v>
      </c>
      <c r="B68" s="11"/>
      <c r="C68" s="11"/>
      <c r="D68" s="17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3"/>
      <c r="R68" s="13"/>
      <c r="S68" s="22"/>
      <c r="T68" s="11"/>
      <c r="U68" s="11"/>
      <c r="V68" s="11"/>
      <c r="W68" s="11"/>
      <c r="X68" s="11"/>
    </row>
    <row r="69">
      <c r="A69" s="11"/>
      <c r="B69" s="12" t="s">
        <v>1387</v>
      </c>
      <c r="C69" s="12" t="s">
        <v>1352</v>
      </c>
      <c r="D69" s="17">
        <f t="shared" ref="D69:D76" si="9">ROUND((E69*0.05)+(F69*0.38)+(G69)+(H69*0.62)+(I69*0.8)+(J69*1.2)+(K69*0.58)+(L69*0.6)+(M69*30.9)+(N69*10)+(O69*10)+(P69*10), 2)</f>
        <v>47.68</v>
      </c>
      <c r="E69" s="12">
        <v>22.0</v>
      </c>
      <c r="F69" s="12">
        <v>17.0</v>
      </c>
      <c r="G69" s="12">
        <v>16.0</v>
      </c>
      <c r="H69" s="12">
        <v>16.0</v>
      </c>
      <c r="I69" s="12"/>
      <c r="J69" s="12"/>
      <c r="K69" s="12"/>
      <c r="L69" s="12">
        <v>7.0</v>
      </c>
      <c r="M69" s="12"/>
      <c r="N69" s="12"/>
      <c r="O69" s="12">
        <v>1.0</v>
      </c>
      <c r="P69" s="12"/>
      <c r="Q69" s="18" t="s">
        <v>1388</v>
      </c>
      <c r="R69" s="28" t="s">
        <v>76</v>
      </c>
      <c r="S69" s="19" t="s">
        <v>1390</v>
      </c>
      <c r="T69" s="12"/>
      <c r="U69" s="11"/>
      <c r="V69" s="11"/>
      <c r="W69" s="11"/>
      <c r="X69" s="11"/>
      <c r="Y69" s="11"/>
    </row>
    <row r="70">
      <c r="B70" s="12" t="s">
        <v>227</v>
      </c>
      <c r="C70" s="12" t="s">
        <v>28</v>
      </c>
      <c r="D70" s="17">
        <f t="shared" si="9"/>
        <v>44.56</v>
      </c>
      <c r="E70" s="12"/>
      <c r="F70" s="12">
        <v>12.0</v>
      </c>
      <c r="G70" s="12">
        <v>30.0</v>
      </c>
      <c r="H70" s="12"/>
      <c r="I70" s="12"/>
      <c r="J70" s="12"/>
      <c r="K70" s="12"/>
      <c r="L70" s="12"/>
      <c r="M70" s="12"/>
      <c r="N70" s="12"/>
      <c r="O70" s="12">
        <v>1.0</v>
      </c>
      <c r="P70" s="12"/>
      <c r="Q70" s="18" t="s">
        <v>89</v>
      </c>
      <c r="R70" s="23"/>
      <c r="S70" s="19" t="s">
        <v>228</v>
      </c>
      <c r="T70" s="12"/>
      <c r="U70" s="11"/>
      <c r="V70" s="11"/>
      <c r="W70" s="11"/>
      <c r="X70" s="11"/>
      <c r="Y70" s="11"/>
    </row>
    <row r="71">
      <c r="A71" s="11"/>
      <c r="B71" s="12" t="s">
        <v>215</v>
      </c>
      <c r="C71" s="12" t="s">
        <v>216</v>
      </c>
      <c r="D71" s="17">
        <f t="shared" si="9"/>
        <v>44.14</v>
      </c>
      <c r="E71" s="12">
        <v>18.0</v>
      </c>
      <c r="F71" s="12">
        <v>18.0</v>
      </c>
      <c r="G71" s="12">
        <v>22.0</v>
      </c>
      <c r="H71" s="12"/>
      <c r="I71" s="12"/>
      <c r="J71" s="12">
        <v>12.0</v>
      </c>
      <c r="K71" s="12"/>
      <c r="L71" s="12"/>
      <c r="M71" s="12"/>
      <c r="N71" s="12"/>
      <c r="O71" s="12"/>
      <c r="P71" s="12"/>
      <c r="Q71" s="18"/>
      <c r="R71" s="23"/>
      <c r="S71" s="19" t="s">
        <v>217</v>
      </c>
      <c r="T71" s="12"/>
      <c r="U71" s="11"/>
      <c r="V71" s="11"/>
      <c r="W71" s="11"/>
      <c r="X71" s="11"/>
      <c r="Y71" s="11"/>
    </row>
    <row r="72">
      <c r="A72" s="11"/>
      <c r="B72" s="12" t="s">
        <v>224</v>
      </c>
      <c r="C72" s="12" t="s">
        <v>225</v>
      </c>
      <c r="D72" s="17">
        <f t="shared" si="9"/>
        <v>38.61</v>
      </c>
      <c r="E72" s="12">
        <v>25.0</v>
      </c>
      <c r="F72" s="12">
        <v>22.0</v>
      </c>
      <c r="G72" s="12">
        <v>29.0</v>
      </c>
      <c r="H72" s="12"/>
      <c r="I72" s="12"/>
      <c r="J72" s="12"/>
      <c r="K72" s="12"/>
      <c r="L72" s="12"/>
      <c r="M72" s="12"/>
      <c r="N72" s="12"/>
      <c r="O72" s="12"/>
      <c r="P72" s="12"/>
      <c r="Q72" s="18"/>
      <c r="R72" s="23"/>
      <c r="S72" s="19" t="s">
        <v>226</v>
      </c>
      <c r="T72" s="12"/>
      <c r="U72" s="11"/>
      <c r="V72" s="11"/>
      <c r="W72" s="11"/>
      <c r="X72" s="11"/>
      <c r="Y72" s="11"/>
    </row>
    <row r="73">
      <c r="A73" s="11"/>
      <c r="B73" s="12" t="s">
        <v>1392</v>
      </c>
      <c r="C73" s="12" t="s">
        <v>82</v>
      </c>
      <c r="D73" s="17">
        <f t="shared" si="9"/>
        <v>36.65</v>
      </c>
      <c r="E73" s="12">
        <v>17.0</v>
      </c>
      <c r="F73" s="12">
        <v>20.0</v>
      </c>
      <c r="G73" s="12">
        <v>21.0</v>
      </c>
      <c r="H73" s="12"/>
      <c r="I73" s="12"/>
      <c r="J73" s="12"/>
      <c r="K73" s="12"/>
      <c r="L73" s="12">
        <v>12.0</v>
      </c>
      <c r="M73" s="12"/>
      <c r="N73" s="12"/>
      <c r="O73" s="12"/>
      <c r="P73" s="12"/>
      <c r="Q73" s="18"/>
      <c r="R73" s="23"/>
      <c r="S73" s="19" t="s">
        <v>1394</v>
      </c>
      <c r="T73" s="12"/>
      <c r="U73" s="11"/>
      <c r="V73" s="11"/>
      <c r="W73" s="11"/>
      <c r="X73" s="11"/>
      <c r="Y73" s="11"/>
    </row>
    <row r="74">
      <c r="A74" s="11"/>
      <c r="B74" s="12" t="s">
        <v>229</v>
      </c>
      <c r="C74" s="12" t="s">
        <v>230</v>
      </c>
      <c r="D74" s="17">
        <f t="shared" si="9"/>
        <v>36.4</v>
      </c>
      <c r="E74" s="12">
        <v>14.0</v>
      </c>
      <c r="F74" s="12">
        <v>15.0</v>
      </c>
      <c r="G74" s="12">
        <v>30.0</v>
      </c>
      <c r="H74" s="12"/>
      <c r="I74" s="12"/>
      <c r="J74" s="12"/>
      <c r="K74" s="12"/>
      <c r="L74" s="12"/>
      <c r="M74" s="12"/>
      <c r="N74" s="12"/>
      <c r="O74" s="12"/>
      <c r="P74" s="12"/>
      <c r="Q74" s="18"/>
      <c r="R74" s="23"/>
      <c r="S74" s="31" t="s">
        <v>231</v>
      </c>
      <c r="T74" s="12"/>
      <c r="U74" s="11"/>
      <c r="V74" s="11"/>
      <c r="W74" s="11"/>
      <c r="X74" s="11"/>
      <c r="Y74" s="11"/>
    </row>
    <row r="75">
      <c r="A75" s="11"/>
      <c r="B75" s="12" t="s">
        <v>1397</v>
      </c>
      <c r="C75" s="12" t="s">
        <v>785</v>
      </c>
      <c r="D75" s="17">
        <f t="shared" si="9"/>
        <v>32.84</v>
      </c>
      <c r="E75" s="12">
        <v>12.0</v>
      </c>
      <c r="F75" s="12">
        <v>8.0</v>
      </c>
      <c r="G75" s="12">
        <v>25.0</v>
      </c>
      <c r="H75" s="12"/>
      <c r="I75" s="12"/>
      <c r="J75" s="12"/>
      <c r="K75" s="12"/>
      <c r="L75" s="12">
        <v>7.0</v>
      </c>
      <c r="M75" s="12"/>
      <c r="N75" s="12"/>
      <c r="O75" s="12"/>
      <c r="P75" s="12"/>
      <c r="Q75" s="18"/>
      <c r="R75" s="23"/>
      <c r="S75" s="19" t="s">
        <v>1398</v>
      </c>
      <c r="T75" s="12"/>
      <c r="U75" s="11"/>
      <c r="V75" s="11"/>
      <c r="W75" s="11"/>
      <c r="X75" s="11"/>
      <c r="Y75" s="11"/>
    </row>
    <row r="76">
      <c r="A76" s="11"/>
      <c r="B76" s="12" t="s">
        <v>1400</v>
      </c>
      <c r="C76" s="12" t="s">
        <v>220</v>
      </c>
      <c r="D76" s="17">
        <f t="shared" si="9"/>
        <v>30.74</v>
      </c>
      <c r="E76" s="12">
        <v>22.0</v>
      </c>
      <c r="F76" s="12">
        <v>14.0</v>
      </c>
      <c r="G76" s="12">
        <v>12.0</v>
      </c>
      <c r="H76" s="12"/>
      <c r="I76" s="12"/>
      <c r="J76" s="12"/>
      <c r="K76" s="12">
        <v>4.0</v>
      </c>
      <c r="L76" s="12"/>
      <c r="M76" s="12"/>
      <c r="N76" s="12">
        <v>1.0</v>
      </c>
      <c r="O76" s="12"/>
      <c r="P76" s="12"/>
      <c r="Q76" s="18" t="s">
        <v>668</v>
      </c>
      <c r="R76" s="28" t="s">
        <v>669</v>
      </c>
      <c r="S76" s="19" t="s">
        <v>1402</v>
      </c>
      <c r="T76" s="12"/>
      <c r="U76" s="11"/>
      <c r="V76" s="11"/>
      <c r="W76" s="11"/>
      <c r="X76" s="11"/>
      <c r="Y76" s="11"/>
    </row>
    <row r="77">
      <c r="A77" s="2" t="s">
        <v>232</v>
      </c>
      <c r="B77" s="11"/>
      <c r="C77" s="11"/>
      <c r="D77" s="17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3"/>
      <c r="R77" s="13"/>
      <c r="S77" s="22"/>
      <c r="T77" s="11"/>
      <c r="U77" s="11"/>
      <c r="V77" s="11"/>
      <c r="W77" s="11"/>
      <c r="X77" s="11"/>
    </row>
    <row r="78">
      <c r="A78" s="11"/>
      <c r="B78" s="12" t="s">
        <v>236</v>
      </c>
      <c r="C78" s="12" t="s">
        <v>237</v>
      </c>
      <c r="D78" s="17">
        <f t="shared" ref="D78:D81" si="10">ROUND((E78*0.05)+(F78*0.38)+(G78)+(H78*0.62)+(I78*0.8)+(J78*1.2)+(K78*0.58)+(L78*0.6)+(M78*30.9)+(N78*10)+(O78*10)+(P78*10), 2)</f>
        <v>60.92</v>
      </c>
      <c r="E78" s="12">
        <v>24.0</v>
      </c>
      <c r="F78" s="12">
        <v>24.0</v>
      </c>
      <c r="G78" s="12">
        <v>29.0</v>
      </c>
      <c r="H78" s="12"/>
      <c r="I78" s="12"/>
      <c r="J78" s="12">
        <v>18.0</v>
      </c>
      <c r="K78" s="12"/>
      <c r="L78" s="12"/>
      <c r="M78" s="12"/>
      <c r="N78" s="12"/>
      <c r="O78" s="12"/>
      <c r="P78" s="12"/>
      <c r="Q78" s="18"/>
      <c r="R78" s="18"/>
      <c r="S78" s="19" t="s">
        <v>238</v>
      </c>
      <c r="T78" s="11"/>
      <c r="U78" s="11"/>
      <c r="V78" s="11"/>
      <c r="W78" s="11"/>
      <c r="X78" s="11"/>
    </row>
    <row r="79">
      <c r="A79" s="21" t="s">
        <v>46</v>
      </c>
      <c r="B79" s="12" t="s">
        <v>239</v>
      </c>
      <c r="C79" s="12" t="s">
        <v>240</v>
      </c>
      <c r="D79" s="17">
        <f t="shared" si="10"/>
        <v>59.63</v>
      </c>
      <c r="E79" s="12">
        <v>33.0</v>
      </c>
      <c r="F79" s="12">
        <v>21.0</v>
      </c>
      <c r="G79" s="12">
        <v>26.0</v>
      </c>
      <c r="H79" s="12"/>
      <c r="I79" s="12"/>
      <c r="J79" s="12">
        <v>20.0</v>
      </c>
      <c r="K79" s="12"/>
      <c r="L79" s="12"/>
      <c r="M79" s="12"/>
      <c r="N79" s="12"/>
      <c r="O79" s="12"/>
      <c r="P79" s="12"/>
      <c r="Q79" s="18"/>
      <c r="R79" s="18"/>
      <c r="S79" s="19" t="s">
        <v>241</v>
      </c>
      <c r="T79" s="11"/>
      <c r="U79" s="11"/>
      <c r="V79" s="11"/>
      <c r="W79" s="11"/>
      <c r="X79" s="11"/>
    </row>
    <row r="80">
      <c r="B80" s="12" t="s">
        <v>242</v>
      </c>
      <c r="C80" s="12" t="s">
        <v>243</v>
      </c>
      <c r="D80" s="17">
        <f t="shared" si="10"/>
        <v>58.7</v>
      </c>
      <c r="E80" s="12">
        <v>10.0</v>
      </c>
      <c r="F80" s="12">
        <v>20.0</v>
      </c>
      <c r="G80" s="12">
        <v>27.0</v>
      </c>
      <c r="H80" s="12"/>
      <c r="I80" s="12"/>
      <c r="J80" s="12"/>
      <c r="K80" s="12"/>
      <c r="L80" s="12">
        <v>6.0</v>
      </c>
      <c r="M80" s="12"/>
      <c r="N80" s="12"/>
      <c r="O80" s="12"/>
      <c r="P80" s="12">
        <v>2.0</v>
      </c>
      <c r="Q80" s="18" t="s">
        <v>75</v>
      </c>
      <c r="R80" s="18" t="s">
        <v>142</v>
      </c>
      <c r="S80" s="19" t="s">
        <v>244</v>
      </c>
      <c r="T80" s="11"/>
      <c r="U80" s="11"/>
      <c r="V80" s="11"/>
      <c r="W80" s="11"/>
      <c r="X80" s="11"/>
    </row>
    <row r="81">
      <c r="A81" s="20"/>
      <c r="B81" s="12" t="s">
        <v>1406</v>
      </c>
      <c r="C81" s="12" t="s">
        <v>931</v>
      </c>
      <c r="D81" s="17">
        <f t="shared" si="10"/>
        <v>58.28</v>
      </c>
      <c r="E81" s="12">
        <v>10.0</v>
      </c>
      <c r="F81" s="12">
        <v>21.0</v>
      </c>
      <c r="G81" s="12">
        <v>25.0</v>
      </c>
      <c r="H81" s="12"/>
      <c r="I81" s="12"/>
      <c r="J81" s="12"/>
      <c r="K81" s="12"/>
      <c r="L81" s="12">
        <v>8.0</v>
      </c>
      <c r="M81" s="12"/>
      <c r="N81" s="12"/>
      <c r="O81" s="12"/>
      <c r="P81" s="12">
        <v>2.0</v>
      </c>
      <c r="Q81" s="18" t="s">
        <v>39</v>
      </c>
      <c r="R81" s="18"/>
      <c r="S81" s="19" t="s">
        <v>1407</v>
      </c>
      <c r="T81" s="11"/>
      <c r="U81" s="11"/>
      <c r="V81" s="11"/>
      <c r="W81" s="11"/>
      <c r="X81" s="11"/>
    </row>
    <row r="82">
      <c r="A82" s="20" t="s">
        <v>46</v>
      </c>
      <c r="B82" s="12" t="s">
        <v>249</v>
      </c>
      <c r="C82" s="12" t="s">
        <v>216</v>
      </c>
      <c r="D82" s="17" t="s">
        <v>1408</v>
      </c>
      <c r="E82" s="12">
        <v>25.0</v>
      </c>
      <c r="F82" s="12">
        <v>17.0</v>
      </c>
      <c r="G82" s="12">
        <v>20.0</v>
      </c>
      <c r="H82" s="12">
        <v>16.0</v>
      </c>
      <c r="I82" s="12"/>
      <c r="J82" s="12"/>
      <c r="K82" s="12"/>
      <c r="L82" s="12"/>
      <c r="M82" s="12"/>
      <c r="N82" s="12">
        <v>1.0</v>
      </c>
      <c r="O82" s="12">
        <v>1.0</v>
      </c>
      <c r="P82" s="12"/>
      <c r="Q82" s="18" t="s">
        <v>121</v>
      </c>
      <c r="R82" s="18" t="s">
        <v>67</v>
      </c>
      <c r="S82" s="19" t="s">
        <v>251</v>
      </c>
      <c r="T82" s="12"/>
      <c r="U82" s="11"/>
      <c r="V82" s="11"/>
      <c r="W82" s="11"/>
      <c r="X82" s="11"/>
      <c r="Y82" s="11"/>
    </row>
    <row r="83">
      <c r="A83" s="20"/>
      <c r="B83" s="12" t="s">
        <v>1409</v>
      </c>
      <c r="C83" s="12" t="s">
        <v>96</v>
      </c>
      <c r="D83" s="17">
        <f t="shared" ref="D83:D89" si="11">ROUND((E83*0.05)+(F83*0.38)+(G83)+(H83*0.62)+(I83*0.8)+(J83*1.2)+(K83*0.58)+(L83*0.6)+(M83*30.9)+(N83*10)+(O83*10)+(P83*10), 2)</f>
        <v>56.34</v>
      </c>
      <c r="E83" s="12"/>
      <c r="F83" s="12">
        <v>15.0</v>
      </c>
      <c r="G83" s="12">
        <v>25.0</v>
      </c>
      <c r="H83" s="12">
        <v>22.0</v>
      </c>
      <c r="I83" s="12"/>
      <c r="J83" s="12">
        <v>10.0</v>
      </c>
      <c r="K83" s="12"/>
      <c r="L83" s="12"/>
      <c r="M83" s="12"/>
      <c r="N83" s="12"/>
      <c r="O83" s="12"/>
      <c r="P83" s="12"/>
      <c r="Q83" s="18"/>
      <c r="R83" s="18"/>
      <c r="S83" s="19" t="s">
        <v>1411</v>
      </c>
      <c r="T83" s="11"/>
      <c r="U83" s="11"/>
      <c r="V83" s="11"/>
      <c r="W83" s="11"/>
      <c r="X83" s="11"/>
    </row>
    <row r="84">
      <c r="A84" s="20" t="s">
        <v>46</v>
      </c>
      <c r="B84" s="12" t="s">
        <v>245</v>
      </c>
      <c r="C84" s="12" t="s">
        <v>246</v>
      </c>
      <c r="D84" s="17">
        <f t="shared" si="11"/>
        <v>55.05</v>
      </c>
      <c r="E84" s="12">
        <v>21.0</v>
      </c>
      <c r="F84" s="12">
        <v>24.0</v>
      </c>
      <c r="G84" s="12">
        <v>29.0</v>
      </c>
      <c r="H84" s="12">
        <v>14.0</v>
      </c>
      <c r="I84" s="12"/>
      <c r="J84" s="12"/>
      <c r="K84" s="12"/>
      <c r="L84" s="12">
        <v>12.0</v>
      </c>
      <c r="M84" s="12"/>
      <c r="N84" s="12"/>
      <c r="O84" s="12"/>
      <c r="P84" s="12"/>
      <c r="Q84" s="18"/>
      <c r="R84" s="18"/>
      <c r="S84" s="19" t="s">
        <v>248</v>
      </c>
      <c r="T84" s="11"/>
      <c r="U84" s="11"/>
      <c r="V84" s="11"/>
      <c r="W84" s="11"/>
      <c r="X84" s="11"/>
    </row>
    <row r="85">
      <c r="B85" s="12" t="s">
        <v>252</v>
      </c>
      <c r="C85" s="12" t="s">
        <v>253</v>
      </c>
      <c r="D85" s="17">
        <f t="shared" si="11"/>
        <v>53.13</v>
      </c>
      <c r="E85" s="12">
        <v>13.0</v>
      </c>
      <c r="F85" s="12">
        <v>18.0</v>
      </c>
      <c r="G85" s="12">
        <v>26.0</v>
      </c>
      <c r="H85" s="12">
        <v>22.0</v>
      </c>
      <c r="I85" s="12"/>
      <c r="J85" s="12"/>
      <c r="K85" s="12"/>
      <c r="L85" s="12">
        <v>10.0</v>
      </c>
      <c r="M85" s="12"/>
      <c r="N85" s="12"/>
      <c r="O85" s="12"/>
      <c r="P85" s="12"/>
      <c r="Q85" s="18"/>
      <c r="R85" s="18"/>
      <c r="S85" s="19" t="s">
        <v>254</v>
      </c>
      <c r="T85" s="11"/>
      <c r="U85" s="11"/>
      <c r="V85" s="11"/>
      <c r="W85" s="11"/>
      <c r="X85" s="11"/>
    </row>
    <row r="86">
      <c r="A86" s="20" t="s">
        <v>43</v>
      </c>
      <c r="B86" s="12" t="s">
        <v>1412</v>
      </c>
      <c r="C86" s="12" t="s">
        <v>45</v>
      </c>
      <c r="D86" s="17">
        <f t="shared" si="11"/>
        <v>50.11</v>
      </c>
      <c r="E86" s="12">
        <v>33.0</v>
      </c>
      <c r="F86" s="12">
        <v>21.0</v>
      </c>
      <c r="G86" s="12">
        <v>37.0</v>
      </c>
      <c r="H86" s="12"/>
      <c r="I86" s="12"/>
      <c r="J86" s="12"/>
      <c r="K86" s="12">
        <v>6.0</v>
      </c>
      <c r="L86" s="12"/>
      <c r="M86" s="12"/>
      <c r="N86" s="12"/>
      <c r="O86" s="12"/>
      <c r="P86" s="12"/>
      <c r="Q86" s="18"/>
      <c r="R86" s="18" t="s">
        <v>1413</v>
      </c>
      <c r="S86" s="19" t="s">
        <v>1414</v>
      </c>
      <c r="T86" s="11"/>
      <c r="U86" s="11"/>
      <c r="V86" s="11"/>
      <c r="W86" s="11"/>
      <c r="X86" s="11"/>
    </row>
    <row r="87">
      <c r="A87" s="20"/>
      <c r="B87" s="12" t="s">
        <v>1415</v>
      </c>
      <c r="C87" s="12" t="s">
        <v>883</v>
      </c>
      <c r="D87" s="17">
        <f t="shared" si="11"/>
        <v>49.45</v>
      </c>
      <c r="E87" s="12">
        <v>23.0</v>
      </c>
      <c r="F87" s="12">
        <v>25.0</v>
      </c>
      <c r="G87" s="12">
        <v>28.0</v>
      </c>
      <c r="H87" s="12"/>
      <c r="I87" s="12"/>
      <c r="J87" s="12"/>
      <c r="K87" s="12"/>
      <c r="L87" s="12">
        <v>18.0</v>
      </c>
      <c r="M87" s="12"/>
      <c r="N87" s="12"/>
      <c r="O87" s="12"/>
      <c r="P87" s="12"/>
      <c r="Q87" s="18"/>
      <c r="R87" s="18"/>
      <c r="S87" s="19" t="s">
        <v>1416</v>
      </c>
      <c r="T87" s="11"/>
      <c r="U87" s="11"/>
      <c r="V87" s="11"/>
      <c r="W87" s="11"/>
      <c r="X87" s="11"/>
    </row>
    <row r="88">
      <c r="A88" s="11"/>
      <c r="B88" s="12" t="s">
        <v>255</v>
      </c>
      <c r="C88" s="12" t="s">
        <v>256</v>
      </c>
      <c r="D88" s="17">
        <f t="shared" si="11"/>
        <v>45.23</v>
      </c>
      <c r="E88" s="12">
        <v>27.0</v>
      </c>
      <c r="F88" s="12">
        <v>26.0</v>
      </c>
      <c r="G88" s="12">
        <v>34.0</v>
      </c>
      <c r="H88" s="12"/>
      <c r="I88" s="12"/>
      <c r="J88" s="12"/>
      <c r="K88" s="12"/>
      <c r="L88" s="12"/>
      <c r="M88" s="12"/>
      <c r="N88" s="12"/>
      <c r="O88" s="12"/>
      <c r="P88" s="12"/>
      <c r="Q88" s="18"/>
      <c r="R88" s="18"/>
      <c r="S88" s="19" t="s">
        <v>257</v>
      </c>
      <c r="T88" s="11"/>
      <c r="U88" s="11"/>
      <c r="V88" s="11"/>
      <c r="W88" s="11"/>
      <c r="X88" s="11"/>
    </row>
    <row r="89">
      <c r="A89" s="11"/>
      <c r="B89" s="16" t="s">
        <v>1418</v>
      </c>
      <c r="C89" s="12" t="s">
        <v>1419</v>
      </c>
      <c r="D89" s="17">
        <f t="shared" si="11"/>
        <v>43.82</v>
      </c>
      <c r="E89" s="12">
        <v>18.0</v>
      </c>
      <c r="F89" s="12"/>
      <c r="G89" s="12">
        <v>33.0</v>
      </c>
      <c r="H89" s="12">
        <v>16.0</v>
      </c>
      <c r="I89" s="12"/>
      <c r="J89" s="12"/>
      <c r="K89" s="12"/>
      <c r="L89" s="12"/>
      <c r="M89" s="12"/>
      <c r="N89" s="12"/>
      <c r="O89" s="12"/>
      <c r="P89" s="12"/>
      <c r="Q89" s="18"/>
      <c r="R89" s="18"/>
      <c r="S89" s="19" t="s">
        <v>1420</v>
      </c>
      <c r="T89" s="12"/>
      <c r="U89" s="11"/>
      <c r="V89" s="11"/>
      <c r="W89" s="11"/>
      <c r="X89" s="11"/>
      <c r="Y89" s="29"/>
      <c r="Z89" s="29"/>
    </row>
    <row r="90">
      <c r="A90" s="2" t="s">
        <v>261</v>
      </c>
      <c r="B90" s="11"/>
      <c r="C90" s="11"/>
      <c r="D90" s="17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3"/>
      <c r="R90" s="13"/>
      <c r="S90" s="32"/>
      <c r="T90" s="11"/>
      <c r="U90" s="11"/>
      <c r="V90" s="11"/>
      <c r="W90" s="11"/>
      <c r="X90" s="11"/>
    </row>
    <row r="91">
      <c r="A91" s="11"/>
      <c r="B91" s="12" t="s">
        <v>268</v>
      </c>
      <c r="C91" s="12" t="s">
        <v>28</v>
      </c>
      <c r="D91" s="17">
        <f t="shared" ref="D91:D99" si="12">ROUND((E91*0.05)+(F91*0.38)+(G91)+(H91*0.62)+(I91*0.8)+(J91*1.2)+(K91*0.58)+(L91*0.6)+(M91*30.9)+(N91*10)+(O91*10)+(P91*10), 2)</f>
        <v>77.24</v>
      </c>
      <c r="E91" s="12">
        <v>18.0</v>
      </c>
      <c r="F91" s="12">
        <v>13.0</v>
      </c>
      <c r="G91" s="12">
        <v>39.0</v>
      </c>
      <c r="H91" s="12">
        <v>20.0</v>
      </c>
      <c r="I91" s="12"/>
      <c r="J91" s="12"/>
      <c r="K91" s="12"/>
      <c r="L91" s="12"/>
      <c r="M91" s="12"/>
      <c r="N91" s="12">
        <v>1.0</v>
      </c>
      <c r="O91" s="12">
        <v>1.0</v>
      </c>
      <c r="P91" s="12"/>
      <c r="Q91" s="18" t="s">
        <v>171</v>
      </c>
      <c r="R91" s="18"/>
      <c r="S91" s="19" t="s">
        <v>269</v>
      </c>
      <c r="T91" s="11"/>
      <c r="U91" s="11"/>
      <c r="V91" s="11"/>
      <c r="W91" s="11"/>
      <c r="X91" s="11"/>
    </row>
    <row r="92">
      <c r="A92" s="11"/>
      <c r="B92" s="12" t="s">
        <v>1425</v>
      </c>
      <c r="C92" s="12" t="s">
        <v>1352</v>
      </c>
      <c r="D92" s="17">
        <f t="shared" si="12"/>
        <v>68.71</v>
      </c>
      <c r="E92" s="12">
        <v>17.0</v>
      </c>
      <c r="F92" s="12">
        <v>19.0</v>
      </c>
      <c r="G92" s="12">
        <v>23.0</v>
      </c>
      <c r="H92" s="12">
        <v>12.0</v>
      </c>
      <c r="I92" s="12"/>
      <c r="J92" s="12"/>
      <c r="K92" s="12"/>
      <c r="L92" s="12">
        <v>17.0</v>
      </c>
      <c r="M92" s="12"/>
      <c r="N92" s="12"/>
      <c r="O92" s="12">
        <v>1.0</v>
      </c>
      <c r="P92" s="12">
        <v>1.0</v>
      </c>
      <c r="Q92" s="18" t="s">
        <v>821</v>
      </c>
      <c r="R92" s="18" t="s">
        <v>76</v>
      </c>
      <c r="S92" s="19" t="s">
        <v>1426</v>
      </c>
      <c r="T92" s="11"/>
      <c r="U92" s="11"/>
      <c r="V92" s="11"/>
      <c r="W92" s="11"/>
      <c r="X92" s="11"/>
    </row>
    <row r="93">
      <c r="A93" s="11"/>
      <c r="B93" s="12" t="s">
        <v>265</v>
      </c>
      <c r="C93" s="12" t="s">
        <v>266</v>
      </c>
      <c r="D93" s="17">
        <f t="shared" si="12"/>
        <v>66.21</v>
      </c>
      <c r="E93" s="12">
        <v>31.0</v>
      </c>
      <c r="F93" s="12">
        <v>27.0</v>
      </c>
      <c r="G93" s="12">
        <v>34.0</v>
      </c>
      <c r="H93" s="12"/>
      <c r="I93" s="12"/>
      <c r="J93" s="12">
        <v>17.0</v>
      </c>
      <c r="K93" s="12"/>
      <c r="L93" s="12"/>
      <c r="M93" s="12"/>
      <c r="N93" s="12"/>
      <c r="O93" s="12"/>
      <c r="P93" s="12"/>
      <c r="Q93" s="18"/>
      <c r="R93" s="18"/>
      <c r="S93" s="19" t="s">
        <v>267</v>
      </c>
      <c r="T93" s="11"/>
      <c r="U93" s="11"/>
      <c r="V93" s="11"/>
      <c r="W93" s="11"/>
      <c r="X93" s="11"/>
    </row>
    <row r="94">
      <c r="A94" s="11"/>
      <c r="B94" s="12" t="s">
        <v>270</v>
      </c>
      <c r="C94" s="12" t="s">
        <v>271</v>
      </c>
      <c r="D94" s="17">
        <f t="shared" si="12"/>
        <v>62.68</v>
      </c>
      <c r="E94" s="12">
        <v>18.0</v>
      </c>
      <c r="F94" s="12">
        <v>23.0</v>
      </c>
      <c r="G94" s="12">
        <v>28.0</v>
      </c>
      <c r="H94" s="12">
        <v>22.0</v>
      </c>
      <c r="I94" s="12"/>
      <c r="J94" s="12"/>
      <c r="K94" s="12"/>
      <c r="L94" s="12">
        <v>19.0</v>
      </c>
      <c r="M94" s="12"/>
      <c r="N94" s="12"/>
      <c r="O94" s="12"/>
      <c r="P94" s="12"/>
      <c r="Q94" s="18"/>
      <c r="R94" s="18"/>
      <c r="S94" s="19" t="s">
        <v>272</v>
      </c>
      <c r="T94" s="11"/>
      <c r="U94" s="11"/>
      <c r="V94" s="11"/>
      <c r="W94" s="11"/>
      <c r="X94" s="11"/>
    </row>
    <row r="95">
      <c r="A95" s="11"/>
      <c r="B95" s="12" t="s">
        <v>1430</v>
      </c>
      <c r="C95" s="12" t="s">
        <v>1431</v>
      </c>
      <c r="D95" s="17">
        <f t="shared" si="12"/>
        <v>58.36</v>
      </c>
      <c r="E95" s="12"/>
      <c r="F95" s="12">
        <v>22.0</v>
      </c>
      <c r="G95" s="12">
        <v>25.0</v>
      </c>
      <c r="H95" s="12">
        <v>20.0</v>
      </c>
      <c r="I95" s="12"/>
      <c r="J95" s="12"/>
      <c r="K95" s="12"/>
      <c r="L95" s="12">
        <v>21.0</v>
      </c>
      <c r="M95" s="12"/>
      <c r="N95" s="12"/>
      <c r="O95" s="12"/>
      <c r="P95" s="12"/>
      <c r="Q95" s="18"/>
      <c r="R95" s="18"/>
      <c r="S95" s="19" t="s">
        <v>1435</v>
      </c>
      <c r="T95" s="11"/>
      <c r="U95" s="11"/>
      <c r="V95" s="11"/>
      <c r="W95" s="11"/>
      <c r="X95" s="11"/>
    </row>
    <row r="96">
      <c r="A96" s="11"/>
      <c r="B96" s="12" t="s">
        <v>274</v>
      </c>
      <c r="C96" s="12" t="s">
        <v>275</v>
      </c>
      <c r="D96" s="17">
        <f t="shared" si="12"/>
        <v>56.52</v>
      </c>
      <c r="E96" s="12"/>
      <c r="F96" s="12">
        <v>25.0</v>
      </c>
      <c r="G96" s="12">
        <v>34.0</v>
      </c>
      <c r="H96" s="12">
        <v>21.0</v>
      </c>
      <c r="I96" s="12"/>
      <c r="J96" s="12"/>
      <c r="K96" s="12"/>
      <c r="L96" s="12"/>
      <c r="M96" s="12"/>
      <c r="N96" s="12"/>
      <c r="O96" s="12"/>
      <c r="P96" s="12"/>
      <c r="Q96" s="18"/>
      <c r="R96" s="18"/>
      <c r="S96" s="19" t="s">
        <v>276</v>
      </c>
      <c r="T96" s="11"/>
      <c r="U96" s="11"/>
      <c r="V96" s="11"/>
      <c r="W96" s="11"/>
      <c r="X96" s="11"/>
    </row>
    <row r="97">
      <c r="A97" s="11"/>
      <c r="B97" s="12" t="s">
        <v>277</v>
      </c>
      <c r="C97" s="12" t="s">
        <v>202</v>
      </c>
      <c r="D97" s="17">
        <f t="shared" si="12"/>
        <v>54.93</v>
      </c>
      <c r="E97" s="12">
        <v>31.0</v>
      </c>
      <c r="F97" s="12">
        <v>21.0</v>
      </c>
      <c r="G97" s="12">
        <v>25.0</v>
      </c>
      <c r="H97" s="12"/>
      <c r="I97" s="12"/>
      <c r="J97" s="12">
        <v>17.0</v>
      </c>
      <c r="K97" s="12"/>
      <c r="L97" s="12"/>
      <c r="M97" s="12"/>
      <c r="N97" s="12"/>
      <c r="O97" s="12"/>
      <c r="P97" s="12"/>
      <c r="Q97" s="18"/>
      <c r="R97" s="18"/>
      <c r="S97" s="19" t="s">
        <v>278</v>
      </c>
      <c r="T97" s="11"/>
      <c r="U97" s="11"/>
      <c r="V97" s="11"/>
      <c r="W97" s="11"/>
      <c r="X97" s="11"/>
    </row>
    <row r="98">
      <c r="A98" s="11"/>
      <c r="B98" s="12" t="s">
        <v>1447</v>
      </c>
      <c r="C98" s="12" t="s">
        <v>1448</v>
      </c>
      <c r="D98" s="17">
        <f t="shared" si="12"/>
        <v>48.38</v>
      </c>
      <c r="E98" s="12"/>
      <c r="F98" s="12">
        <v>11.0</v>
      </c>
      <c r="G98" s="12">
        <v>32.0</v>
      </c>
      <c r="H98" s="12">
        <v>10.0</v>
      </c>
      <c r="I98" s="12"/>
      <c r="J98" s="12"/>
      <c r="K98" s="12"/>
      <c r="L98" s="12">
        <v>10.0</v>
      </c>
      <c r="M98" s="12"/>
      <c r="N98" s="12"/>
      <c r="O98" s="12"/>
      <c r="P98" s="12"/>
      <c r="Q98" s="18"/>
      <c r="R98" s="18"/>
      <c r="S98" s="19" t="s">
        <v>1449</v>
      </c>
      <c r="T98" s="11"/>
      <c r="U98" s="11"/>
      <c r="V98" s="11"/>
      <c r="W98" s="11"/>
      <c r="X98" s="11"/>
    </row>
    <row r="99">
      <c r="A99" s="11"/>
      <c r="B99" s="12" t="s">
        <v>1454</v>
      </c>
      <c r="C99" s="12" t="s">
        <v>281</v>
      </c>
      <c r="D99" s="17">
        <f t="shared" si="12"/>
        <v>47.5</v>
      </c>
      <c r="E99" s="12">
        <v>34.0</v>
      </c>
      <c r="F99" s="12">
        <v>23.0</v>
      </c>
      <c r="G99" s="12">
        <v>33.0</v>
      </c>
      <c r="H99" s="12"/>
      <c r="I99" s="12"/>
      <c r="J99" s="12"/>
      <c r="K99" s="12">
        <v>7.0</v>
      </c>
      <c r="L99" s="12"/>
      <c r="M99" s="12"/>
      <c r="N99" s="12"/>
      <c r="O99" s="12"/>
      <c r="P99" s="12"/>
      <c r="Q99" s="18"/>
      <c r="R99" s="18" t="s">
        <v>195</v>
      </c>
      <c r="S99" s="19" t="s">
        <v>1455</v>
      </c>
      <c r="T99" s="11"/>
      <c r="U99" s="11"/>
      <c r="V99" s="11"/>
      <c r="W99" s="11"/>
      <c r="X99" s="11"/>
    </row>
    <row r="100">
      <c r="A100" s="2" t="s">
        <v>283</v>
      </c>
      <c r="B100" s="11"/>
      <c r="C100" s="11"/>
      <c r="D100" s="17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3"/>
      <c r="R100" s="13"/>
      <c r="S100" s="22"/>
      <c r="T100" s="11"/>
      <c r="U100" s="11"/>
      <c r="V100" s="11"/>
      <c r="W100" s="11"/>
      <c r="X100" s="11"/>
    </row>
    <row r="101">
      <c r="A101" s="11"/>
      <c r="B101" s="12" t="s">
        <v>284</v>
      </c>
      <c r="C101" s="12" t="s">
        <v>28</v>
      </c>
      <c r="D101" s="17" t="s">
        <v>1459</v>
      </c>
      <c r="E101" s="12">
        <v>12.0</v>
      </c>
      <c r="F101" s="12">
        <v>8.0</v>
      </c>
      <c r="G101" s="12">
        <v>46.0</v>
      </c>
      <c r="H101" s="12">
        <v>26.0</v>
      </c>
      <c r="I101" s="12"/>
      <c r="J101" s="12">
        <v>22.0</v>
      </c>
      <c r="K101" s="12"/>
      <c r="L101" s="12"/>
      <c r="M101" s="12"/>
      <c r="N101" s="12">
        <v>1.0</v>
      </c>
      <c r="O101" s="12">
        <v>1.0</v>
      </c>
      <c r="P101" s="12">
        <v>1.0</v>
      </c>
      <c r="Q101" s="18" t="s">
        <v>31</v>
      </c>
      <c r="R101" s="28" t="s">
        <v>1204</v>
      </c>
      <c r="S101" s="19" t="s">
        <v>286</v>
      </c>
      <c r="T101" s="12"/>
      <c r="U101" s="11"/>
      <c r="V101" s="11"/>
      <c r="W101" s="11"/>
      <c r="X101" s="11"/>
      <c r="Y101" s="11"/>
    </row>
    <row r="102">
      <c r="A102" s="11"/>
      <c r="B102" s="12" t="s">
        <v>287</v>
      </c>
      <c r="C102" s="12" t="s">
        <v>288</v>
      </c>
      <c r="D102" s="17">
        <f t="shared" ref="D102:D113" si="13">ROUND((E102*0.05)+(F102*0.38)+(G102)+(H102*0.62)+(I102*0.8)+(J102*1.2)+(K102*0.58)+(L102*0.6)+(M102*30.9)+(N102*10)+(O102*10)+(P102*10), 2)</f>
        <v>93.37</v>
      </c>
      <c r="E102" s="12">
        <v>27.0</v>
      </c>
      <c r="F102" s="12">
        <v>29.0</v>
      </c>
      <c r="G102" s="12">
        <v>36.0</v>
      </c>
      <c r="H102" s="12"/>
      <c r="I102" s="12"/>
      <c r="J102" s="12"/>
      <c r="K102" s="12"/>
      <c r="L102" s="12">
        <v>25.0</v>
      </c>
      <c r="M102" s="12"/>
      <c r="N102" s="12">
        <v>1.0</v>
      </c>
      <c r="O102" s="12">
        <v>1.0</v>
      </c>
      <c r="P102" s="12">
        <v>1.0</v>
      </c>
      <c r="Q102" s="18" t="s">
        <v>289</v>
      </c>
      <c r="R102" s="17"/>
      <c r="S102" s="19" t="s">
        <v>290</v>
      </c>
      <c r="T102" s="12"/>
      <c r="U102" s="11"/>
      <c r="V102" s="11"/>
      <c r="W102" s="11"/>
      <c r="X102" s="11"/>
      <c r="Y102" s="11"/>
    </row>
    <row r="103">
      <c r="A103" s="11"/>
      <c r="B103" s="12" t="s">
        <v>1467</v>
      </c>
      <c r="C103" s="12" t="s">
        <v>582</v>
      </c>
      <c r="D103" s="17">
        <f t="shared" si="13"/>
        <v>89.34</v>
      </c>
      <c r="E103" s="12"/>
      <c r="F103" s="12">
        <v>11.0</v>
      </c>
      <c r="G103" s="12">
        <v>44.0</v>
      </c>
      <c r="H103" s="12">
        <v>18.0</v>
      </c>
      <c r="I103" s="12"/>
      <c r="J103" s="12"/>
      <c r="K103" s="12"/>
      <c r="L103" s="12"/>
      <c r="M103" s="12"/>
      <c r="N103" s="12">
        <v>1.0</v>
      </c>
      <c r="O103" s="12">
        <v>2.0</v>
      </c>
      <c r="P103" s="12"/>
      <c r="Q103" s="18" t="s">
        <v>736</v>
      </c>
      <c r="R103" s="17"/>
      <c r="S103" s="19" t="s">
        <v>1468</v>
      </c>
      <c r="T103" s="12"/>
      <c r="U103" s="11"/>
      <c r="V103" s="11"/>
      <c r="W103" s="11"/>
      <c r="X103" s="11"/>
      <c r="Y103" s="11"/>
    </row>
    <row r="104">
      <c r="A104" s="11"/>
      <c r="B104" s="12" t="s">
        <v>1470</v>
      </c>
      <c r="C104" s="12" t="s">
        <v>1471</v>
      </c>
      <c r="D104" s="17">
        <f t="shared" si="13"/>
        <v>89.34</v>
      </c>
      <c r="E104" s="12"/>
      <c r="F104" s="12">
        <v>11.0</v>
      </c>
      <c r="G104" s="12">
        <v>44.0</v>
      </c>
      <c r="H104" s="12">
        <v>18.0</v>
      </c>
      <c r="I104" s="12"/>
      <c r="J104" s="12"/>
      <c r="K104" s="12"/>
      <c r="L104" s="12"/>
      <c r="M104" s="12"/>
      <c r="N104" s="12">
        <v>1.0</v>
      </c>
      <c r="O104" s="12">
        <v>2.0</v>
      </c>
      <c r="P104" s="12"/>
      <c r="Q104" s="18" t="s">
        <v>736</v>
      </c>
      <c r="R104" s="17"/>
      <c r="S104" s="19" t="s">
        <v>1472</v>
      </c>
      <c r="T104" s="12"/>
      <c r="U104" s="11"/>
      <c r="V104" s="11"/>
      <c r="W104" s="11"/>
      <c r="X104" s="11"/>
      <c r="Y104" s="11"/>
    </row>
    <row r="105">
      <c r="A105" s="11"/>
      <c r="B105" s="12" t="s">
        <v>1474</v>
      </c>
      <c r="C105" s="12" t="s">
        <v>921</v>
      </c>
      <c r="D105" s="17">
        <f t="shared" si="13"/>
        <v>86.32</v>
      </c>
      <c r="E105" s="12">
        <v>26.0</v>
      </c>
      <c r="F105" s="12">
        <v>20.0</v>
      </c>
      <c r="G105" s="12">
        <v>23.0</v>
      </c>
      <c r="H105" s="12">
        <v>21.0</v>
      </c>
      <c r="I105" s="12"/>
      <c r="J105" s="12"/>
      <c r="K105" s="12"/>
      <c r="L105" s="12">
        <v>19.0</v>
      </c>
      <c r="M105" s="12"/>
      <c r="N105" s="12">
        <v>1.0</v>
      </c>
      <c r="O105" s="12">
        <v>2.0</v>
      </c>
      <c r="P105" s="12"/>
      <c r="Q105" s="18" t="s">
        <v>736</v>
      </c>
      <c r="R105" s="17"/>
      <c r="S105" s="19" t="s">
        <v>1475</v>
      </c>
      <c r="T105" s="12"/>
      <c r="U105" s="11"/>
      <c r="V105" s="11"/>
      <c r="W105" s="11"/>
      <c r="X105" s="11"/>
      <c r="Y105" s="11"/>
    </row>
    <row r="106">
      <c r="A106" s="11"/>
      <c r="B106" s="12" t="s">
        <v>291</v>
      </c>
      <c r="C106" s="12" t="s">
        <v>292</v>
      </c>
      <c r="D106" s="17">
        <f t="shared" si="13"/>
        <v>84.36</v>
      </c>
      <c r="E106" s="12">
        <v>20.0</v>
      </c>
      <c r="F106" s="12">
        <v>22.0</v>
      </c>
      <c r="G106" s="12">
        <v>36.0</v>
      </c>
      <c r="H106" s="12"/>
      <c r="I106" s="12"/>
      <c r="J106" s="12"/>
      <c r="K106" s="12"/>
      <c r="L106" s="12">
        <v>15.0</v>
      </c>
      <c r="M106" s="12"/>
      <c r="N106" s="12"/>
      <c r="O106" s="12">
        <v>1.0</v>
      </c>
      <c r="P106" s="12">
        <v>2.0</v>
      </c>
      <c r="Q106" s="18" t="s">
        <v>39</v>
      </c>
      <c r="R106" s="17"/>
      <c r="S106" s="19" t="s">
        <v>293</v>
      </c>
      <c r="T106" s="12"/>
      <c r="U106" s="11"/>
      <c r="V106" s="11"/>
      <c r="W106" s="11"/>
      <c r="X106" s="11"/>
      <c r="Y106" s="11"/>
    </row>
    <row r="107">
      <c r="A107" s="11"/>
      <c r="B107" s="12" t="s">
        <v>298</v>
      </c>
      <c r="C107" s="12" t="s">
        <v>299</v>
      </c>
      <c r="D107" s="17">
        <f t="shared" si="13"/>
        <v>80.47</v>
      </c>
      <c r="E107" s="12">
        <v>37.0</v>
      </c>
      <c r="F107" s="12">
        <v>22.0</v>
      </c>
      <c r="G107" s="12">
        <v>26.0</v>
      </c>
      <c r="H107" s="12">
        <v>23.0</v>
      </c>
      <c r="I107" s="12"/>
      <c r="J107" s="12"/>
      <c r="K107" s="12"/>
      <c r="L107" s="12"/>
      <c r="M107" s="12"/>
      <c r="N107" s="12"/>
      <c r="O107" s="12">
        <v>2.0</v>
      </c>
      <c r="P107" s="12">
        <v>1.0</v>
      </c>
      <c r="Q107" s="18" t="s">
        <v>39</v>
      </c>
      <c r="R107" s="18"/>
      <c r="S107" s="19" t="s">
        <v>300</v>
      </c>
      <c r="T107" s="11"/>
      <c r="U107" s="11"/>
      <c r="V107" s="11"/>
      <c r="W107" s="11"/>
      <c r="X107" s="11"/>
    </row>
    <row r="108">
      <c r="A108" s="11"/>
      <c r="B108" s="12" t="s">
        <v>1480</v>
      </c>
      <c r="C108" s="12" t="s">
        <v>1481</v>
      </c>
      <c r="D108" s="17">
        <f t="shared" si="13"/>
        <v>77.94</v>
      </c>
      <c r="E108" s="12"/>
      <c r="F108" s="12">
        <v>29.0</v>
      </c>
      <c r="G108" s="12">
        <v>27.0</v>
      </c>
      <c r="H108" s="12">
        <v>16.0</v>
      </c>
      <c r="I108" s="12"/>
      <c r="J108" s="12"/>
      <c r="K108" s="12"/>
      <c r="L108" s="12"/>
      <c r="M108" s="12"/>
      <c r="N108" s="12">
        <v>1.0</v>
      </c>
      <c r="O108" s="12">
        <v>2.0</v>
      </c>
      <c r="P108" s="12"/>
      <c r="Q108" s="18" t="s">
        <v>39</v>
      </c>
      <c r="R108" s="17"/>
      <c r="S108" s="19" t="s">
        <v>1482</v>
      </c>
      <c r="T108" s="12"/>
      <c r="U108" s="11"/>
      <c r="V108" s="11"/>
      <c r="W108" s="11"/>
      <c r="X108" s="11"/>
      <c r="Y108" s="11"/>
    </row>
    <row r="109">
      <c r="A109" s="21" t="s">
        <v>46</v>
      </c>
      <c r="B109" s="12" t="s">
        <v>294</v>
      </c>
      <c r="C109" s="12" t="s">
        <v>146</v>
      </c>
      <c r="D109" s="17">
        <f t="shared" si="13"/>
        <v>76.01</v>
      </c>
      <c r="E109" s="12">
        <v>25.0</v>
      </c>
      <c r="F109" s="12">
        <v>30.0</v>
      </c>
      <c r="G109" s="12">
        <v>42.0</v>
      </c>
      <c r="H109" s="12">
        <v>18.0</v>
      </c>
      <c r="I109" s="12"/>
      <c r="J109" s="12"/>
      <c r="K109" s="12"/>
      <c r="L109" s="12">
        <v>17.0</v>
      </c>
      <c r="M109" s="12"/>
      <c r="N109" s="12"/>
      <c r="O109" s="12"/>
      <c r="P109" s="12"/>
      <c r="Q109" s="18"/>
      <c r="R109" s="18"/>
      <c r="S109" s="19" t="s">
        <v>295</v>
      </c>
      <c r="T109" s="11"/>
      <c r="U109" s="11"/>
      <c r="V109" s="11"/>
      <c r="W109" s="11"/>
      <c r="X109" s="11"/>
    </row>
    <row r="110">
      <c r="A110" s="11"/>
      <c r="B110" s="12" t="s">
        <v>301</v>
      </c>
      <c r="C110" s="12" t="s">
        <v>302</v>
      </c>
      <c r="D110" s="17">
        <f t="shared" si="13"/>
        <v>71.24</v>
      </c>
      <c r="E110" s="12">
        <v>32.0</v>
      </c>
      <c r="F110" s="12">
        <v>28.0</v>
      </c>
      <c r="G110" s="12">
        <v>29.0</v>
      </c>
      <c r="H110" s="12"/>
      <c r="I110" s="12"/>
      <c r="J110" s="12"/>
      <c r="K110" s="12"/>
      <c r="L110" s="12"/>
      <c r="M110" s="12"/>
      <c r="N110" s="12">
        <v>1.0</v>
      </c>
      <c r="O110" s="12">
        <v>1.0</v>
      </c>
      <c r="P110" s="12">
        <v>1.0</v>
      </c>
      <c r="Q110" s="18" t="s">
        <v>39</v>
      </c>
      <c r="R110" s="17"/>
      <c r="S110" s="19" t="s">
        <v>303</v>
      </c>
      <c r="T110" s="12"/>
      <c r="U110" s="11"/>
      <c r="V110" s="11"/>
      <c r="W110" s="11"/>
      <c r="X110" s="11"/>
      <c r="Y110" s="11"/>
    </row>
    <row r="111">
      <c r="A111" s="11"/>
      <c r="B111" s="12" t="s">
        <v>305</v>
      </c>
      <c r="C111" s="12" t="s">
        <v>306</v>
      </c>
      <c r="D111" s="17">
        <f t="shared" si="13"/>
        <v>69.68</v>
      </c>
      <c r="E111" s="12"/>
      <c r="F111" s="12">
        <v>28.0</v>
      </c>
      <c r="G111" s="12">
        <v>33.0</v>
      </c>
      <c r="H111" s="12">
        <v>42.0</v>
      </c>
      <c r="I111" s="12"/>
      <c r="J111" s="12"/>
      <c r="K111" s="12"/>
      <c r="L111" s="12"/>
      <c r="M111" s="12"/>
      <c r="N111" s="12"/>
      <c r="O111" s="12"/>
      <c r="P111" s="12"/>
      <c r="Q111" s="18"/>
      <c r="R111" s="18"/>
      <c r="S111" s="19" t="s">
        <v>307</v>
      </c>
      <c r="T111" s="11"/>
      <c r="U111" s="11"/>
      <c r="V111" s="11"/>
      <c r="W111" s="11"/>
      <c r="X111" s="11"/>
    </row>
    <row r="112">
      <c r="A112" s="21" t="s">
        <v>43</v>
      </c>
      <c r="B112" s="16" t="s">
        <v>1487</v>
      </c>
      <c r="C112" s="12" t="s">
        <v>45</v>
      </c>
      <c r="D112" s="17">
        <f t="shared" si="13"/>
        <v>69.07</v>
      </c>
      <c r="E112" s="12">
        <v>45.0</v>
      </c>
      <c r="F112" s="12">
        <v>29.0</v>
      </c>
      <c r="G112" s="12">
        <v>50.0</v>
      </c>
      <c r="H112" s="12"/>
      <c r="I112" s="12"/>
      <c r="J112" s="12"/>
      <c r="K112" s="12">
        <v>10.0</v>
      </c>
      <c r="L112" s="12"/>
      <c r="M112" s="12"/>
      <c r="N112" s="12"/>
      <c r="O112" s="12"/>
      <c r="P112" s="12"/>
      <c r="Q112" s="18"/>
      <c r="R112" s="18" t="s">
        <v>1488</v>
      </c>
      <c r="S112" s="31" t="s">
        <v>1489</v>
      </c>
      <c r="T112" s="11"/>
      <c r="U112" s="11"/>
      <c r="V112" s="11"/>
      <c r="W112" s="11"/>
      <c r="X112" s="11"/>
    </row>
    <row r="113">
      <c r="A113" s="21" t="s">
        <v>46</v>
      </c>
      <c r="B113" s="12" t="s">
        <v>296</v>
      </c>
      <c r="C113" s="12" t="s">
        <v>146</v>
      </c>
      <c r="D113" s="17">
        <f t="shared" si="13"/>
        <v>68.04</v>
      </c>
      <c r="E113" s="12">
        <v>42.0</v>
      </c>
      <c r="F113" s="12">
        <v>33.0</v>
      </c>
      <c r="G113" s="12">
        <v>39.0</v>
      </c>
      <c r="H113" s="12"/>
      <c r="I113" s="12"/>
      <c r="J113" s="12">
        <v>12.0</v>
      </c>
      <c r="K113" s="12"/>
      <c r="L113" s="12"/>
      <c r="M113" s="12"/>
      <c r="N113" s="12"/>
      <c r="O113" s="12"/>
      <c r="P113" s="12"/>
      <c r="Q113" s="18"/>
      <c r="R113" s="18"/>
      <c r="S113" s="19" t="s">
        <v>297</v>
      </c>
      <c r="T113" s="11"/>
      <c r="U113" s="11"/>
      <c r="V113" s="11"/>
      <c r="W113" s="11"/>
      <c r="X113" s="11"/>
    </row>
    <row r="114">
      <c r="A114" s="21" t="s">
        <v>46</v>
      </c>
      <c r="B114" s="12" t="s">
        <v>310</v>
      </c>
      <c r="C114" s="12" t="s">
        <v>72</v>
      </c>
      <c r="D114" s="17" t="s">
        <v>1491</v>
      </c>
      <c r="E114" s="12">
        <v>34.0</v>
      </c>
      <c r="F114" s="12">
        <v>32.0</v>
      </c>
      <c r="G114" s="12">
        <v>33.0</v>
      </c>
      <c r="H114" s="12">
        <v>21.0</v>
      </c>
      <c r="I114" s="12"/>
      <c r="J114" s="12"/>
      <c r="K114" s="12"/>
      <c r="L114" s="12"/>
      <c r="M114" s="12"/>
      <c r="N114" s="12"/>
      <c r="O114" s="12"/>
      <c r="P114" s="12"/>
      <c r="Q114" s="18"/>
      <c r="R114" s="18" t="s">
        <v>67</v>
      </c>
      <c r="S114" s="19" t="s">
        <v>312</v>
      </c>
      <c r="T114" s="11"/>
      <c r="U114" s="11"/>
      <c r="V114" s="11"/>
      <c r="W114" s="11"/>
      <c r="X114" s="11"/>
    </row>
    <row r="115">
      <c r="A115" s="11"/>
      <c r="B115" s="12" t="s">
        <v>1492</v>
      </c>
      <c r="C115" s="12" t="s">
        <v>1493</v>
      </c>
      <c r="D115" s="17">
        <f>ROUND((E115*0.05)+(F115*0.38)+(G115)+(H115*0.62)+(I115*0.8)+(J115*1.2)+(K115*0.58)+(L115*0.6)+(M115*30.9)+(N115*10)+(O115*10)+(P115*10), 2)</f>
        <v>53.34</v>
      </c>
      <c r="E115" s="12">
        <v>34.0</v>
      </c>
      <c r="F115" s="12">
        <v>26.0</v>
      </c>
      <c r="G115" s="12">
        <v>32.0</v>
      </c>
      <c r="H115" s="12">
        <v>12.0</v>
      </c>
      <c r="I115" s="12"/>
      <c r="J115" s="12"/>
      <c r="K115" s="12">
        <v>4.0</v>
      </c>
      <c r="L115" s="12"/>
      <c r="M115" s="12"/>
      <c r="N115" s="12"/>
      <c r="O115" s="12"/>
      <c r="P115" s="12"/>
      <c r="Q115" s="18"/>
      <c r="R115" s="17"/>
      <c r="S115" s="19" t="s">
        <v>1494</v>
      </c>
      <c r="T115" s="12"/>
      <c r="U115" s="11"/>
      <c r="V115" s="11"/>
      <c r="W115" s="11"/>
      <c r="X115" s="11"/>
      <c r="Y115" s="11"/>
    </row>
    <row r="116">
      <c r="A116" s="2" t="s">
        <v>313</v>
      </c>
      <c r="B116" s="11"/>
      <c r="C116" s="11"/>
      <c r="D116" s="17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3"/>
      <c r="R116" s="13"/>
      <c r="S116" s="22"/>
      <c r="T116" s="11"/>
      <c r="U116" s="11"/>
      <c r="V116" s="11"/>
      <c r="W116" s="11"/>
      <c r="X116" s="11"/>
    </row>
    <row r="117">
      <c r="A117" s="11"/>
      <c r="B117" s="12" t="s">
        <v>314</v>
      </c>
      <c r="C117" s="12" t="s">
        <v>315</v>
      </c>
      <c r="D117" s="17">
        <f t="shared" ref="D117:D125" si="14">ROUND((E117*0.05)+(F117*0.38)+(G117)+(H117*0.62)+(I117*0.8)+(J117*1.2)+(K117*0.58)+(L117*0.6)+(M117*30.9)+(N117*10)+(O117*10)+(P117*10), 2)</f>
        <v>60.81</v>
      </c>
      <c r="E117" s="12">
        <v>27.0</v>
      </c>
      <c r="F117" s="12">
        <v>27.0</v>
      </c>
      <c r="G117" s="12">
        <v>33.0</v>
      </c>
      <c r="H117" s="12"/>
      <c r="I117" s="12"/>
      <c r="J117" s="12"/>
      <c r="K117" s="12"/>
      <c r="L117" s="12">
        <v>27.0</v>
      </c>
      <c r="M117" s="12"/>
      <c r="N117" s="12"/>
      <c r="O117" s="12"/>
      <c r="P117" s="12"/>
      <c r="Q117" s="18"/>
      <c r="R117" s="18"/>
      <c r="S117" s="19" t="s">
        <v>316</v>
      </c>
      <c r="T117" s="11"/>
      <c r="U117" s="11"/>
      <c r="V117" s="11"/>
      <c r="W117" s="11"/>
      <c r="X117" s="11"/>
    </row>
    <row r="118">
      <c r="A118" s="11"/>
      <c r="B118" s="12" t="s">
        <v>330</v>
      </c>
      <c r="C118" s="12" t="s">
        <v>55</v>
      </c>
      <c r="D118" s="17">
        <f t="shared" si="14"/>
        <v>58.58</v>
      </c>
      <c r="E118" s="12">
        <v>24.0</v>
      </c>
      <c r="F118" s="12">
        <v>18.0</v>
      </c>
      <c r="G118" s="12">
        <v>20.0</v>
      </c>
      <c r="H118" s="12">
        <v>17.0</v>
      </c>
      <c r="I118" s="12"/>
      <c r="J118" s="12"/>
      <c r="K118" s="12"/>
      <c r="L118" s="12"/>
      <c r="M118" s="12"/>
      <c r="N118" s="12">
        <v>1.0</v>
      </c>
      <c r="O118" s="12">
        <v>1.0</v>
      </c>
      <c r="P118" s="12"/>
      <c r="Q118" s="18" t="s">
        <v>331</v>
      </c>
      <c r="R118" s="18"/>
      <c r="S118" s="19" t="s">
        <v>332</v>
      </c>
      <c r="T118" s="11"/>
      <c r="U118" s="11"/>
      <c r="V118" s="11"/>
      <c r="W118" s="11"/>
      <c r="X118" s="11"/>
    </row>
    <row r="119">
      <c r="A119" s="11"/>
      <c r="B119" s="12" t="s">
        <v>317</v>
      </c>
      <c r="C119" s="12" t="s">
        <v>318</v>
      </c>
      <c r="D119" s="17">
        <f t="shared" si="14"/>
        <v>57.27</v>
      </c>
      <c r="E119" s="12">
        <v>27.0</v>
      </c>
      <c r="F119" s="12">
        <v>24.0</v>
      </c>
      <c r="G119" s="12">
        <v>30.0</v>
      </c>
      <c r="H119" s="12"/>
      <c r="I119" s="12"/>
      <c r="J119" s="12">
        <v>14.0</v>
      </c>
      <c r="K119" s="12"/>
      <c r="L119" s="12"/>
      <c r="M119" s="12"/>
      <c r="N119" s="12"/>
      <c r="O119" s="12"/>
      <c r="P119" s="12"/>
      <c r="Q119" s="18"/>
      <c r="R119" s="18"/>
      <c r="S119" s="19" t="s">
        <v>319</v>
      </c>
      <c r="T119" s="11"/>
      <c r="U119" s="11"/>
      <c r="V119" s="11"/>
      <c r="W119" s="11"/>
      <c r="X119" s="11"/>
    </row>
    <row r="120">
      <c r="A120" s="11"/>
      <c r="B120" s="12" t="s">
        <v>1497</v>
      </c>
      <c r="C120" s="12" t="s">
        <v>914</v>
      </c>
      <c r="D120" s="17">
        <f t="shared" si="14"/>
        <v>56.71</v>
      </c>
      <c r="E120" s="12">
        <v>25.0</v>
      </c>
      <c r="F120" s="12">
        <v>17.0</v>
      </c>
      <c r="G120" s="12">
        <v>29.0</v>
      </c>
      <c r="H120" s="12"/>
      <c r="I120" s="12"/>
      <c r="J120" s="12"/>
      <c r="K120" s="12"/>
      <c r="L120" s="12"/>
      <c r="M120" s="12"/>
      <c r="N120" s="12"/>
      <c r="O120" s="12">
        <v>1.0</v>
      </c>
      <c r="P120" s="12">
        <v>1.0</v>
      </c>
      <c r="Q120" s="18" t="s">
        <v>1498</v>
      </c>
      <c r="R120" s="18"/>
      <c r="S120" s="19" t="s">
        <v>917</v>
      </c>
      <c r="T120" s="11"/>
      <c r="U120" s="11"/>
      <c r="V120" s="11"/>
      <c r="W120" s="11"/>
      <c r="X120" s="11"/>
    </row>
    <row r="121">
      <c r="A121" s="11"/>
      <c r="B121" s="12" t="s">
        <v>1499</v>
      </c>
      <c r="C121" s="12" t="s">
        <v>1500</v>
      </c>
      <c r="D121" s="17">
        <f t="shared" si="14"/>
        <v>52.32</v>
      </c>
      <c r="E121" s="12"/>
      <c r="F121" s="12">
        <v>19.0</v>
      </c>
      <c r="G121" s="12">
        <v>23.0</v>
      </c>
      <c r="H121" s="12"/>
      <c r="I121" s="12"/>
      <c r="J121" s="12">
        <v>16.0</v>
      </c>
      <c r="K121" s="12">
        <v>5.0</v>
      </c>
      <c r="L121" s="12"/>
      <c r="M121" s="12"/>
      <c r="N121" s="12"/>
      <c r="O121" s="12"/>
      <c r="P121" s="12"/>
      <c r="Q121" s="18"/>
      <c r="R121" s="18"/>
      <c r="S121" s="19" t="s">
        <v>1501</v>
      </c>
      <c r="T121" s="11"/>
      <c r="U121" s="11"/>
      <c r="V121" s="11"/>
      <c r="W121" s="11"/>
      <c r="X121" s="11"/>
    </row>
    <row r="122">
      <c r="A122" s="11"/>
      <c r="B122" s="12" t="s">
        <v>327</v>
      </c>
      <c r="C122" s="12" t="s">
        <v>328</v>
      </c>
      <c r="D122" s="17">
        <f t="shared" si="14"/>
        <v>50.41</v>
      </c>
      <c r="E122" s="12">
        <v>27.0</v>
      </c>
      <c r="F122" s="12">
        <v>17.0</v>
      </c>
      <c r="G122" s="12">
        <v>21.0</v>
      </c>
      <c r="H122" s="12"/>
      <c r="I122" s="12"/>
      <c r="J122" s="12">
        <v>18.0</v>
      </c>
      <c r="K122" s="12"/>
      <c r="L122" s="12"/>
      <c r="M122" s="12"/>
      <c r="N122" s="12"/>
      <c r="O122" s="12"/>
      <c r="P122" s="12"/>
      <c r="Q122" s="18"/>
      <c r="R122" s="18"/>
      <c r="S122" s="19" t="s">
        <v>329</v>
      </c>
      <c r="T122" s="11"/>
      <c r="U122" s="11"/>
      <c r="V122" s="11"/>
      <c r="W122" s="11"/>
      <c r="X122" s="11"/>
    </row>
    <row r="123">
      <c r="A123" s="11"/>
      <c r="B123" s="12" t="s">
        <v>1502</v>
      </c>
      <c r="C123" s="12" t="s">
        <v>923</v>
      </c>
      <c r="D123" s="17">
        <f t="shared" si="14"/>
        <v>50.29</v>
      </c>
      <c r="E123" s="12">
        <v>21.0</v>
      </c>
      <c r="F123" s="12">
        <v>22.0</v>
      </c>
      <c r="G123" s="12">
        <v>25.0</v>
      </c>
      <c r="H123" s="12">
        <v>20.0</v>
      </c>
      <c r="I123" s="12"/>
      <c r="J123" s="12"/>
      <c r="K123" s="12">
        <v>6.0</v>
      </c>
      <c r="L123" s="12"/>
      <c r="M123" s="12"/>
      <c r="N123" s="12"/>
      <c r="O123" s="12"/>
      <c r="P123" s="12"/>
      <c r="Q123" s="18"/>
      <c r="R123" s="18"/>
      <c r="S123" s="19" t="s">
        <v>1503</v>
      </c>
      <c r="T123" s="11"/>
      <c r="U123" s="11"/>
      <c r="V123" s="11"/>
      <c r="W123" s="11"/>
      <c r="X123" s="11"/>
    </row>
    <row r="124">
      <c r="A124" s="11"/>
      <c r="B124" s="12" t="s">
        <v>320</v>
      </c>
      <c r="C124" s="12" t="s">
        <v>321</v>
      </c>
      <c r="D124" s="17">
        <f t="shared" si="14"/>
        <v>48.82</v>
      </c>
      <c r="E124" s="12">
        <v>36.0</v>
      </c>
      <c r="F124" s="12">
        <v>29.0</v>
      </c>
      <c r="G124" s="12">
        <v>36.0</v>
      </c>
      <c r="H124" s="12"/>
      <c r="I124" s="12"/>
      <c r="J124" s="12"/>
      <c r="K124" s="12"/>
      <c r="L124" s="12"/>
      <c r="M124" s="12"/>
      <c r="N124" s="12"/>
      <c r="O124" s="12"/>
      <c r="P124" s="12"/>
      <c r="Q124" s="18"/>
      <c r="R124" s="18"/>
      <c r="S124" s="19" t="s">
        <v>322</v>
      </c>
      <c r="T124" s="11"/>
      <c r="U124" s="11"/>
      <c r="V124" s="11"/>
      <c r="W124" s="11"/>
      <c r="X124" s="11"/>
    </row>
    <row r="125">
      <c r="A125" s="11"/>
      <c r="B125" s="12" t="s">
        <v>1504</v>
      </c>
      <c r="C125" s="12" t="s">
        <v>325</v>
      </c>
      <c r="D125" s="17">
        <f t="shared" si="14"/>
        <v>47.5</v>
      </c>
      <c r="E125" s="12">
        <v>34.0</v>
      </c>
      <c r="F125" s="12">
        <v>23.0</v>
      </c>
      <c r="G125" s="12">
        <v>33.0</v>
      </c>
      <c r="H125" s="12"/>
      <c r="I125" s="12"/>
      <c r="J125" s="12"/>
      <c r="K125" s="12">
        <v>7.0</v>
      </c>
      <c r="L125" s="12"/>
      <c r="M125" s="12"/>
      <c r="N125" s="12"/>
      <c r="O125" s="12"/>
      <c r="P125" s="12"/>
      <c r="Q125" s="18"/>
      <c r="R125" s="18" t="s">
        <v>195</v>
      </c>
      <c r="S125" s="19" t="s">
        <v>1505</v>
      </c>
      <c r="T125" s="11"/>
      <c r="U125" s="11"/>
      <c r="V125" s="11"/>
      <c r="W125" s="11"/>
      <c r="X125" s="11"/>
    </row>
    <row r="126">
      <c r="A126" s="2" t="s">
        <v>333</v>
      </c>
      <c r="B126" s="11"/>
      <c r="C126" s="11"/>
      <c r="D126" s="17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3"/>
      <c r="R126" s="13"/>
      <c r="S126" s="22"/>
      <c r="T126" s="11"/>
      <c r="U126" s="11"/>
      <c r="V126" s="11"/>
      <c r="W126" s="11"/>
      <c r="X126" s="11"/>
    </row>
    <row r="127">
      <c r="A127" s="11"/>
      <c r="B127" s="12" t="s">
        <v>352</v>
      </c>
      <c r="C127" s="12" t="s">
        <v>353</v>
      </c>
      <c r="D127" s="17">
        <f t="shared" ref="D127:D129" si="15">ROUND((E127*0.05)+(F127*0.38)+(G127)+(H127*0.62)+(I127*0.8)+(J127*1.2)+(K127*0.58)+(L127*0.6)+(M127*30.9)+(N127*10)+(O127*10)+(P127*10), 2)</f>
        <v>49.7</v>
      </c>
      <c r="E127" s="12">
        <v>30.0</v>
      </c>
      <c r="F127" s="12"/>
      <c r="G127" s="12">
        <v>23.0</v>
      </c>
      <c r="H127" s="12"/>
      <c r="I127" s="12"/>
      <c r="J127" s="12">
        <v>21.0</v>
      </c>
      <c r="K127" s="12"/>
      <c r="L127" s="12"/>
      <c r="M127" s="12"/>
      <c r="N127" s="12"/>
      <c r="O127" s="12"/>
      <c r="P127" s="12"/>
      <c r="Q127" s="18"/>
      <c r="R127" s="18"/>
      <c r="S127" s="19" t="s">
        <v>354</v>
      </c>
      <c r="T127" s="11"/>
      <c r="U127" s="11"/>
      <c r="V127" s="11"/>
      <c r="W127" s="11"/>
      <c r="X127" s="11"/>
    </row>
    <row r="128">
      <c r="A128" s="11"/>
      <c r="B128" s="12" t="s">
        <v>334</v>
      </c>
      <c r="C128" s="12" t="s">
        <v>335</v>
      </c>
      <c r="D128" s="17">
        <f t="shared" si="15"/>
        <v>48.65</v>
      </c>
      <c r="E128" s="12">
        <v>13.0</v>
      </c>
      <c r="F128" s="12">
        <v>14.0</v>
      </c>
      <c r="G128" s="12">
        <v>22.0</v>
      </c>
      <c r="H128" s="12">
        <v>14.0</v>
      </c>
      <c r="I128" s="12"/>
      <c r="J128" s="12">
        <v>10.0</v>
      </c>
      <c r="K128" s="12"/>
      <c r="L128" s="12"/>
      <c r="M128" s="12"/>
      <c r="N128" s="12"/>
      <c r="O128" s="12"/>
      <c r="P128" s="12"/>
      <c r="Q128" s="18"/>
      <c r="R128" s="18"/>
      <c r="S128" s="19" t="s">
        <v>337</v>
      </c>
      <c r="T128" s="11"/>
      <c r="U128" s="11"/>
      <c r="V128" s="11"/>
      <c r="W128" s="11"/>
      <c r="X128" s="11"/>
    </row>
    <row r="129">
      <c r="A129" s="11"/>
      <c r="B129" s="12" t="s">
        <v>355</v>
      </c>
      <c r="C129" s="12" t="s">
        <v>356</v>
      </c>
      <c r="D129" s="17">
        <f t="shared" si="15"/>
        <v>43.6</v>
      </c>
      <c r="E129" s="12">
        <v>24.0</v>
      </c>
      <c r="F129" s="12"/>
      <c r="G129" s="12">
        <v>28.0</v>
      </c>
      <c r="H129" s="12"/>
      <c r="I129" s="12"/>
      <c r="J129" s="12">
        <v>12.0</v>
      </c>
      <c r="K129" s="12"/>
      <c r="L129" s="12"/>
      <c r="M129" s="12"/>
      <c r="N129" s="12"/>
      <c r="O129" s="12"/>
      <c r="P129" s="12"/>
      <c r="Q129" s="18"/>
      <c r="R129" s="18" t="s">
        <v>222</v>
      </c>
      <c r="S129" s="19" t="s">
        <v>357</v>
      </c>
      <c r="T129" s="11"/>
      <c r="U129" s="11"/>
      <c r="V129" s="11"/>
      <c r="W129" s="11"/>
      <c r="X129" s="11"/>
    </row>
    <row r="130">
      <c r="A130" s="11"/>
      <c r="B130" s="12" t="s">
        <v>344</v>
      </c>
      <c r="C130" s="12" t="s">
        <v>96</v>
      </c>
      <c r="D130" s="17" t="s">
        <v>1506</v>
      </c>
      <c r="E130" s="12">
        <v>15.0</v>
      </c>
      <c r="F130" s="12">
        <v>14.0</v>
      </c>
      <c r="G130" s="12">
        <v>29.0</v>
      </c>
      <c r="H130" s="12"/>
      <c r="I130" s="12"/>
      <c r="J130" s="12"/>
      <c r="K130" s="12"/>
      <c r="L130" s="12">
        <v>13.0</v>
      </c>
      <c r="M130" s="12"/>
      <c r="N130" s="12"/>
      <c r="O130" s="12"/>
      <c r="P130" s="12"/>
      <c r="Q130" s="18"/>
      <c r="R130" s="28" t="s">
        <v>100</v>
      </c>
      <c r="S130" s="19" t="s">
        <v>346</v>
      </c>
      <c r="T130" s="11"/>
      <c r="U130" s="11"/>
      <c r="V130" s="11"/>
      <c r="W130" s="11"/>
      <c r="X130" s="11"/>
    </row>
    <row r="131">
      <c r="B131" s="12" t="s">
        <v>347</v>
      </c>
      <c r="C131" s="12" t="s">
        <v>98</v>
      </c>
      <c r="D131" s="17">
        <f t="shared" ref="D131:D138" si="16">ROUND((E131*0.05)+(F131*0.38)+(G131)+(H131*0.62)+(I131*0.8)+(J131*1.2)+(K131*0.58)+(L131*0.6)+(M131*30.9)+(N131*10)+(O131*10)+(P131*10), 2)</f>
        <v>42.66</v>
      </c>
      <c r="E131" s="12">
        <v>16.0</v>
      </c>
      <c r="F131" s="12">
        <v>17.0</v>
      </c>
      <c r="G131" s="12">
        <v>23.0</v>
      </c>
      <c r="H131" s="12">
        <v>20.0</v>
      </c>
      <c r="I131" s="12"/>
      <c r="J131" s="12"/>
      <c r="K131" s="12"/>
      <c r="L131" s="12"/>
      <c r="M131" s="12"/>
      <c r="N131" s="12"/>
      <c r="O131" s="12"/>
      <c r="P131" s="12"/>
      <c r="Q131" s="18"/>
      <c r="R131" s="18"/>
      <c r="S131" s="31" t="s">
        <v>348</v>
      </c>
      <c r="T131" s="11"/>
      <c r="U131" s="11"/>
      <c r="V131" s="11"/>
      <c r="W131" s="11"/>
      <c r="X131" s="11"/>
    </row>
    <row r="132">
      <c r="A132" s="11"/>
      <c r="B132" s="12" t="s">
        <v>358</v>
      </c>
      <c r="C132" s="12" t="s">
        <v>359</v>
      </c>
      <c r="D132" s="17">
        <f t="shared" si="16"/>
        <v>42.64</v>
      </c>
      <c r="E132" s="12">
        <v>24.0</v>
      </c>
      <c r="F132" s="12"/>
      <c r="G132" s="12">
        <v>34.0</v>
      </c>
      <c r="H132" s="12">
        <v>12.0</v>
      </c>
      <c r="I132" s="12"/>
      <c r="J132" s="12"/>
      <c r="K132" s="12"/>
      <c r="L132" s="12"/>
      <c r="M132" s="12"/>
      <c r="N132" s="12"/>
      <c r="O132" s="12"/>
      <c r="P132" s="12"/>
      <c r="Q132" s="18"/>
      <c r="R132" s="18"/>
      <c r="S132" s="19" t="s">
        <v>361</v>
      </c>
      <c r="T132" s="11"/>
      <c r="U132" s="11"/>
      <c r="V132" s="11"/>
      <c r="W132" s="11"/>
      <c r="X132" s="11"/>
    </row>
    <row r="133">
      <c r="A133" s="11"/>
      <c r="B133" s="12" t="s">
        <v>341</v>
      </c>
      <c r="C133" s="12" t="s">
        <v>342</v>
      </c>
      <c r="D133" s="17">
        <f t="shared" si="16"/>
        <v>42.41</v>
      </c>
      <c r="E133" s="12">
        <v>19.0</v>
      </c>
      <c r="F133" s="12">
        <v>17.0</v>
      </c>
      <c r="G133" s="12">
        <v>35.0</v>
      </c>
      <c r="H133" s="12"/>
      <c r="I133" s="12"/>
      <c r="J133" s="12"/>
      <c r="K133" s="12"/>
      <c r="L133" s="12"/>
      <c r="M133" s="12"/>
      <c r="N133" s="12"/>
      <c r="O133" s="12"/>
      <c r="P133" s="12"/>
      <c r="Q133" s="18"/>
      <c r="R133" s="18"/>
      <c r="S133" s="19" t="s">
        <v>343</v>
      </c>
      <c r="T133" s="11"/>
      <c r="U133" s="11"/>
      <c r="V133" s="11"/>
      <c r="W133" s="11"/>
      <c r="X133" s="11"/>
    </row>
    <row r="134">
      <c r="A134" s="11"/>
      <c r="B134" s="12" t="s">
        <v>338</v>
      </c>
      <c r="C134" s="12" t="s">
        <v>339</v>
      </c>
      <c r="D134" s="17">
        <f t="shared" si="16"/>
        <v>42</v>
      </c>
      <c r="E134" s="12"/>
      <c r="F134" s="12">
        <v>20.0</v>
      </c>
      <c r="G134" s="12">
        <v>23.0</v>
      </c>
      <c r="H134" s="12"/>
      <c r="I134" s="12"/>
      <c r="J134" s="12"/>
      <c r="K134" s="12"/>
      <c r="L134" s="12">
        <v>19.0</v>
      </c>
      <c r="M134" s="12"/>
      <c r="N134" s="12"/>
      <c r="O134" s="12"/>
      <c r="P134" s="12"/>
      <c r="Q134" s="18"/>
      <c r="R134" s="18"/>
      <c r="S134" s="19" t="s">
        <v>340</v>
      </c>
      <c r="T134" s="11"/>
      <c r="U134" s="11"/>
      <c r="V134" s="11"/>
      <c r="W134" s="11"/>
      <c r="X134" s="11"/>
    </row>
    <row r="135">
      <c r="A135" s="11"/>
      <c r="B135" s="12" t="s">
        <v>349</v>
      </c>
      <c r="C135" s="12" t="s">
        <v>350</v>
      </c>
      <c r="D135" s="17">
        <f t="shared" si="16"/>
        <v>40.9</v>
      </c>
      <c r="E135" s="12"/>
      <c r="F135" s="12">
        <v>15.0</v>
      </c>
      <c r="G135" s="12">
        <v>29.0</v>
      </c>
      <c r="H135" s="12">
        <v>10.0</v>
      </c>
      <c r="I135" s="12"/>
      <c r="J135" s="12"/>
      <c r="K135" s="12"/>
      <c r="L135" s="12"/>
      <c r="M135" s="12"/>
      <c r="N135" s="12"/>
      <c r="O135" s="12"/>
      <c r="P135" s="12"/>
      <c r="Q135" s="18"/>
      <c r="R135" s="18"/>
      <c r="S135" s="19" t="s">
        <v>351</v>
      </c>
      <c r="T135" s="11"/>
      <c r="U135" s="11"/>
      <c r="V135" s="11"/>
      <c r="W135" s="11"/>
      <c r="X135" s="11"/>
    </row>
    <row r="136">
      <c r="A136" s="11"/>
      <c r="B136" s="12" t="s">
        <v>1514</v>
      </c>
      <c r="C136" s="12" t="s">
        <v>688</v>
      </c>
      <c r="D136" s="17">
        <f t="shared" si="16"/>
        <v>39.6</v>
      </c>
      <c r="E136" s="12">
        <v>12.0</v>
      </c>
      <c r="F136" s="12">
        <v>14.0</v>
      </c>
      <c r="G136" s="12">
        <v>25.0</v>
      </c>
      <c r="H136" s="12">
        <v>14.0</v>
      </c>
      <c r="I136" s="12"/>
      <c r="J136" s="12"/>
      <c r="K136" s="12"/>
      <c r="L136" s="12"/>
      <c r="M136" s="12"/>
      <c r="N136" s="12"/>
      <c r="O136" s="12"/>
      <c r="P136" s="12"/>
      <c r="Q136" s="18"/>
      <c r="R136" s="18"/>
      <c r="S136" s="19" t="s">
        <v>1516</v>
      </c>
      <c r="T136" s="11"/>
      <c r="U136" s="11"/>
      <c r="V136" s="11"/>
      <c r="W136" s="11"/>
      <c r="X136" s="11"/>
    </row>
    <row r="137">
      <c r="A137" s="11"/>
      <c r="B137" s="12" t="s">
        <v>1518</v>
      </c>
      <c r="C137" s="12" t="s">
        <v>1431</v>
      </c>
      <c r="D137" s="17">
        <f t="shared" si="16"/>
        <v>37.94</v>
      </c>
      <c r="E137" s="12">
        <v>14.0</v>
      </c>
      <c r="F137" s="12">
        <v>15.0</v>
      </c>
      <c r="G137" s="12">
        <v>21.0</v>
      </c>
      <c r="H137" s="12">
        <v>17.0</v>
      </c>
      <c r="I137" s="12"/>
      <c r="J137" s="12"/>
      <c r="K137" s="12"/>
      <c r="L137" s="12"/>
      <c r="M137" s="12"/>
      <c r="N137" s="12"/>
      <c r="O137" s="12"/>
      <c r="P137" s="12"/>
      <c r="Q137" s="18"/>
      <c r="R137" s="18"/>
      <c r="S137" s="19" t="s">
        <v>1519</v>
      </c>
      <c r="T137" s="11"/>
      <c r="U137" s="11"/>
      <c r="V137" s="11"/>
      <c r="W137" s="11"/>
      <c r="X137" s="11"/>
    </row>
    <row r="138">
      <c r="A138" s="11"/>
      <c r="B138" s="12" t="s">
        <v>362</v>
      </c>
      <c r="C138" s="12" t="s">
        <v>339</v>
      </c>
      <c r="D138" s="17">
        <f t="shared" si="16"/>
        <v>36.8</v>
      </c>
      <c r="E138" s="12">
        <v>28.0</v>
      </c>
      <c r="F138" s="12"/>
      <c r="G138" s="12">
        <v>23.0</v>
      </c>
      <c r="H138" s="12">
        <v>20.0</v>
      </c>
      <c r="I138" s="12"/>
      <c r="J138" s="12"/>
      <c r="K138" s="12"/>
      <c r="L138" s="12"/>
      <c r="M138" s="12"/>
      <c r="N138" s="12"/>
      <c r="O138" s="12"/>
      <c r="P138" s="12"/>
      <c r="Q138" s="18"/>
      <c r="R138" s="18"/>
      <c r="S138" s="19" t="s">
        <v>363</v>
      </c>
      <c r="T138" s="11"/>
      <c r="U138" s="11"/>
      <c r="V138" s="11"/>
      <c r="W138" s="11"/>
      <c r="X138" s="11"/>
    </row>
    <row r="139">
      <c r="A139" s="10"/>
      <c r="B139" s="83"/>
      <c r="C139" s="11"/>
      <c r="D139" s="17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3"/>
      <c r="R139" s="13"/>
      <c r="S139" s="22"/>
      <c r="T139" s="11"/>
      <c r="U139" s="11"/>
      <c r="V139" s="11"/>
      <c r="W139" s="11"/>
      <c r="X139" s="11"/>
    </row>
    <row r="140">
      <c r="A140" s="2" t="s">
        <v>365</v>
      </c>
      <c r="B140" s="33" t="str">
        <f>HYPERLINK("http://web.archive.org/web/20080223134300/http://wiki.shadowpriest.com/index.php?title=SimulationCraft/Trinkets/Druid","Click Here for Trinket/Set Bonus Sims")</f>
        <v>Click Here for Trinket/Set Bonus Sims</v>
      </c>
      <c r="C140" s="11"/>
      <c r="D140" s="104" t="s">
        <v>1531</v>
      </c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3"/>
      <c r="R140" s="13"/>
      <c r="S140" s="22"/>
      <c r="T140" s="11"/>
      <c r="U140" s="11"/>
      <c r="V140" s="11"/>
      <c r="W140" s="11"/>
      <c r="X140" s="11"/>
    </row>
    <row r="141">
      <c r="A141" s="11"/>
      <c r="B141" s="12" t="s">
        <v>368</v>
      </c>
      <c r="C141" s="16" t="s">
        <v>369</v>
      </c>
      <c r="D141" s="84">
        <v>78.2</v>
      </c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8"/>
      <c r="R141" s="18"/>
      <c r="S141" s="19" t="s">
        <v>370</v>
      </c>
      <c r="T141" s="12"/>
      <c r="U141" s="11"/>
      <c r="V141" s="11"/>
      <c r="W141" s="11"/>
      <c r="X141" s="11"/>
      <c r="Y141" s="11"/>
    </row>
    <row r="142">
      <c r="A142" s="11"/>
      <c r="B142" s="12" t="s">
        <v>377</v>
      </c>
      <c r="C142" s="12" t="s">
        <v>378</v>
      </c>
      <c r="D142" s="84">
        <v>65.0</v>
      </c>
      <c r="E142" s="12"/>
      <c r="F142" s="12"/>
      <c r="G142" s="12">
        <v>43.0</v>
      </c>
      <c r="H142" s="12"/>
      <c r="I142" s="12"/>
      <c r="J142" s="12"/>
      <c r="K142" s="12"/>
      <c r="L142" s="12"/>
      <c r="M142" s="12"/>
      <c r="N142" s="12"/>
      <c r="O142" s="12"/>
      <c r="P142" s="12"/>
      <c r="Q142" s="18"/>
      <c r="R142" s="18"/>
      <c r="S142" s="19" t="s">
        <v>379</v>
      </c>
      <c r="T142" s="12"/>
      <c r="U142" s="11"/>
      <c r="V142" s="11"/>
      <c r="W142" s="11"/>
      <c r="X142" s="11"/>
      <c r="Y142" s="11"/>
    </row>
    <row r="143">
      <c r="A143" s="11"/>
      <c r="B143" s="12" t="s">
        <v>371</v>
      </c>
      <c r="C143" s="12" t="s">
        <v>321</v>
      </c>
      <c r="D143" s="84">
        <v>61.7</v>
      </c>
      <c r="E143" s="12"/>
      <c r="F143" s="12"/>
      <c r="G143" s="12">
        <v>37.0</v>
      </c>
      <c r="H143" s="12"/>
      <c r="I143" s="12"/>
      <c r="J143" s="12"/>
      <c r="K143" s="12"/>
      <c r="L143" s="12"/>
      <c r="M143" s="12"/>
      <c r="N143" s="12"/>
      <c r="O143" s="12"/>
      <c r="P143" s="12"/>
      <c r="Q143" s="18"/>
      <c r="R143" s="18"/>
      <c r="S143" s="19" t="s">
        <v>372</v>
      </c>
      <c r="T143" s="12"/>
      <c r="U143" s="11"/>
      <c r="V143" s="11"/>
      <c r="W143" s="11"/>
      <c r="X143" s="11"/>
      <c r="Y143" s="11"/>
    </row>
    <row r="144">
      <c r="A144" s="11"/>
      <c r="B144" s="12" t="s">
        <v>373</v>
      </c>
      <c r="C144" s="12" t="s">
        <v>374</v>
      </c>
      <c r="D144" s="85" t="s">
        <v>1547</v>
      </c>
      <c r="E144" s="12"/>
      <c r="F144" s="12"/>
      <c r="G144" s="12"/>
      <c r="H144" s="12"/>
      <c r="I144" s="12"/>
      <c r="J144" s="12">
        <v>32.0</v>
      </c>
      <c r="K144" s="12"/>
      <c r="L144" s="12"/>
      <c r="M144" s="12"/>
      <c r="N144" s="12"/>
      <c r="O144" s="12"/>
      <c r="P144" s="12"/>
      <c r="Q144" s="18"/>
      <c r="R144" s="18"/>
      <c r="S144" s="19" t="s">
        <v>376</v>
      </c>
      <c r="T144" s="12"/>
      <c r="U144" s="11"/>
      <c r="V144" s="11"/>
      <c r="W144" s="11"/>
      <c r="X144" s="11"/>
      <c r="Y144" s="11"/>
    </row>
    <row r="145">
      <c r="A145" s="11"/>
      <c r="B145" s="12" t="s">
        <v>380</v>
      </c>
      <c r="C145" s="12" t="s">
        <v>335</v>
      </c>
      <c r="D145" s="85" t="s">
        <v>1552</v>
      </c>
      <c r="E145" s="12"/>
      <c r="F145" s="12"/>
      <c r="G145" s="12"/>
      <c r="H145" s="12"/>
      <c r="I145" s="12"/>
      <c r="J145" s="12">
        <v>25.0</v>
      </c>
      <c r="K145" s="12"/>
      <c r="L145" s="12"/>
      <c r="M145" s="12"/>
      <c r="N145" s="12"/>
      <c r="O145" s="12"/>
      <c r="P145" s="12"/>
      <c r="Q145" s="18"/>
      <c r="R145" s="18"/>
      <c r="S145" s="19" t="s">
        <v>382</v>
      </c>
      <c r="T145" s="11"/>
      <c r="U145" s="11"/>
      <c r="V145" s="11"/>
      <c r="W145" s="11"/>
      <c r="X145" s="11"/>
    </row>
    <row r="146">
      <c r="A146" s="11"/>
      <c r="B146" s="12" t="s">
        <v>383</v>
      </c>
      <c r="C146" s="12" t="s">
        <v>55</v>
      </c>
      <c r="D146" s="84">
        <v>40.9</v>
      </c>
      <c r="E146" s="12"/>
      <c r="F146" s="12"/>
      <c r="G146" s="12"/>
      <c r="H146" s="12">
        <v>30.0</v>
      </c>
      <c r="I146" s="12"/>
      <c r="J146" s="12"/>
      <c r="K146" s="12"/>
      <c r="L146" s="12"/>
      <c r="M146" s="12"/>
      <c r="N146" s="12"/>
      <c r="O146" s="12"/>
      <c r="P146" s="12"/>
      <c r="Q146" s="18"/>
      <c r="R146" s="18"/>
      <c r="S146" s="19" t="s">
        <v>384</v>
      </c>
      <c r="T146" s="12"/>
      <c r="U146" s="11"/>
      <c r="V146" s="11"/>
      <c r="W146" s="11"/>
      <c r="X146" s="11"/>
      <c r="Y146" s="11"/>
    </row>
    <row r="147">
      <c r="A147" s="11"/>
      <c r="B147" s="12" t="s">
        <v>385</v>
      </c>
      <c r="C147" s="12" t="s">
        <v>386</v>
      </c>
      <c r="D147" s="84">
        <v>40.7</v>
      </c>
      <c r="E147" s="12"/>
      <c r="F147" s="12"/>
      <c r="G147" s="12"/>
      <c r="H147" s="12">
        <v>32.0</v>
      </c>
      <c r="I147" s="12"/>
      <c r="J147" s="12"/>
      <c r="K147" s="12"/>
      <c r="L147" s="12"/>
      <c r="M147" s="12"/>
      <c r="N147" s="12"/>
      <c r="O147" s="12"/>
      <c r="P147" s="12"/>
      <c r="Q147" s="18"/>
      <c r="R147" s="18"/>
      <c r="S147" s="19" t="s">
        <v>387</v>
      </c>
      <c r="T147" s="12"/>
      <c r="U147" s="11"/>
      <c r="V147" s="11"/>
      <c r="W147" s="11"/>
      <c r="X147" s="11"/>
      <c r="Y147" s="11"/>
    </row>
    <row r="148">
      <c r="A148" s="11"/>
      <c r="B148" s="12" t="s">
        <v>388</v>
      </c>
      <c r="C148" s="12" t="s">
        <v>389</v>
      </c>
      <c r="D148" s="84">
        <v>31.7</v>
      </c>
      <c r="E148" s="12"/>
      <c r="F148" s="12"/>
      <c r="G148" s="12"/>
      <c r="H148" s="12">
        <v>26.0</v>
      </c>
      <c r="I148" s="12"/>
      <c r="J148" s="12"/>
      <c r="K148" s="12"/>
      <c r="L148" s="12"/>
      <c r="M148" s="12"/>
      <c r="N148" s="12"/>
      <c r="O148" s="12"/>
      <c r="P148" s="12"/>
      <c r="Q148" s="18"/>
      <c r="R148" s="18"/>
      <c r="S148" s="19" t="s">
        <v>390</v>
      </c>
      <c r="T148" s="12"/>
      <c r="U148" s="11"/>
      <c r="V148" s="11"/>
      <c r="W148" s="11"/>
      <c r="X148" s="11"/>
      <c r="Y148" s="11"/>
    </row>
    <row r="149">
      <c r="A149" s="11"/>
      <c r="B149" s="12" t="s">
        <v>391</v>
      </c>
      <c r="C149" s="12" t="s">
        <v>392</v>
      </c>
      <c r="D149" s="84"/>
      <c r="E149" s="12">
        <v>33.0</v>
      </c>
      <c r="F149" s="12">
        <v>23.0</v>
      </c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8"/>
      <c r="R149" s="18" t="s">
        <v>393</v>
      </c>
      <c r="S149" s="19" t="s">
        <v>394</v>
      </c>
      <c r="T149" s="12"/>
      <c r="U149" s="11"/>
      <c r="V149" s="11"/>
      <c r="W149" s="11"/>
      <c r="X149" s="11"/>
      <c r="Y149" s="11"/>
    </row>
    <row r="150">
      <c r="A150" s="3" t="s">
        <v>1563</v>
      </c>
      <c r="B150" s="11"/>
      <c r="C150" s="11"/>
      <c r="D150" s="17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3"/>
      <c r="R150" s="13"/>
      <c r="S150" s="22"/>
      <c r="T150" s="11"/>
      <c r="U150" s="11"/>
      <c r="V150" s="11"/>
      <c r="W150" s="11"/>
      <c r="X150" s="11"/>
    </row>
    <row r="151">
      <c r="A151" s="11"/>
      <c r="B151" s="12" t="s">
        <v>1564</v>
      </c>
      <c r="C151" s="12" t="s">
        <v>253</v>
      </c>
      <c r="D151" s="17"/>
      <c r="E151" s="12"/>
      <c r="F151" s="12"/>
      <c r="G151" s="12"/>
      <c r="H151" s="36"/>
      <c r="I151" s="36"/>
      <c r="J151" s="12"/>
      <c r="K151" s="36"/>
      <c r="L151" s="36"/>
      <c r="M151" s="36"/>
      <c r="N151" s="36"/>
      <c r="O151" s="36"/>
      <c r="P151" s="36"/>
      <c r="Q151" s="37"/>
      <c r="R151" s="18" t="s">
        <v>1566</v>
      </c>
      <c r="S151" s="19" t="s">
        <v>1567</v>
      </c>
      <c r="T151" s="11"/>
      <c r="U151" s="11"/>
      <c r="V151" s="11"/>
      <c r="W151" s="11"/>
      <c r="X151" s="11"/>
    </row>
    <row r="152">
      <c r="A152" s="11"/>
      <c r="B152" s="12" t="s">
        <v>1568</v>
      </c>
      <c r="C152" s="12" t="s">
        <v>1245</v>
      </c>
      <c r="D152" s="17"/>
      <c r="E152" s="12"/>
      <c r="F152" s="12"/>
      <c r="G152" s="12"/>
      <c r="H152" s="36"/>
      <c r="I152" s="36"/>
      <c r="J152" s="12"/>
      <c r="K152" s="36"/>
      <c r="L152" s="36"/>
      <c r="M152" s="36"/>
      <c r="N152" s="36"/>
      <c r="O152" s="36"/>
      <c r="P152" s="36"/>
      <c r="Q152" s="37"/>
      <c r="R152" s="18" t="s">
        <v>1569</v>
      </c>
      <c r="S152" s="19" t="s">
        <v>1570</v>
      </c>
      <c r="T152" s="11"/>
      <c r="U152" s="11"/>
      <c r="V152" s="11"/>
      <c r="W152" s="11"/>
      <c r="X152" s="11"/>
    </row>
    <row r="153">
      <c r="B153" s="12" t="s">
        <v>1574</v>
      </c>
      <c r="C153" s="16" t="s">
        <v>1575</v>
      </c>
      <c r="D153" s="17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8"/>
      <c r="R153" s="18" t="s">
        <v>1576</v>
      </c>
      <c r="S153" s="19" t="s">
        <v>1577</v>
      </c>
      <c r="T153" s="11"/>
      <c r="U153" s="11"/>
      <c r="V153" s="11"/>
      <c r="W153" s="11"/>
      <c r="X153" s="11"/>
    </row>
    <row r="154">
      <c r="A154" s="11"/>
      <c r="B154" s="12"/>
      <c r="C154" s="12"/>
      <c r="D154" s="17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8"/>
      <c r="R154" s="18"/>
      <c r="S154" s="38"/>
      <c r="T154" s="11"/>
      <c r="U154" s="11"/>
      <c r="V154" s="11"/>
      <c r="W154" s="11"/>
      <c r="X154" s="11"/>
    </row>
    <row r="155">
      <c r="A155" s="11"/>
      <c r="B155" s="12"/>
      <c r="C155" s="12"/>
      <c r="D155" s="17"/>
      <c r="E155" s="12"/>
      <c r="F155" s="36"/>
      <c r="G155" s="12"/>
      <c r="H155" s="36"/>
      <c r="I155" s="36"/>
      <c r="J155" s="36"/>
      <c r="K155" s="36"/>
      <c r="L155" s="36"/>
      <c r="M155" s="36"/>
      <c r="N155" s="36"/>
      <c r="O155" s="36"/>
      <c r="P155" s="36"/>
      <c r="Q155" s="37"/>
      <c r="R155" s="37"/>
      <c r="S155" s="38"/>
      <c r="T155" s="11"/>
      <c r="U155" s="11"/>
      <c r="V155" s="11"/>
      <c r="W155" s="11"/>
      <c r="X155" s="11"/>
    </row>
    <row r="156">
      <c r="A156" s="1" t="s">
        <v>0</v>
      </c>
      <c r="B156" s="2" t="s">
        <v>1</v>
      </c>
      <c r="C156" s="2" t="s">
        <v>2</v>
      </c>
      <c r="D156" s="3" t="s">
        <v>594</v>
      </c>
      <c r="E156" s="2" t="s">
        <v>4</v>
      </c>
      <c r="F156" s="3" t="s">
        <v>5</v>
      </c>
      <c r="G156" s="3" t="s">
        <v>6</v>
      </c>
      <c r="H156" s="3" t="s">
        <v>7</v>
      </c>
      <c r="I156" s="3" t="s">
        <v>8</v>
      </c>
      <c r="J156" s="2" t="s">
        <v>9</v>
      </c>
      <c r="K156" s="3" t="s">
        <v>10</v>
      </c>
      <c r="L156" s="3" t="s">
        <v>11</v>
      </c>
      <c r="M156" s="4" t="s">
        <v>12</v>
      </c>
      <c r="N156" s="5" t="s">
        <v>13</v>
      </c>
      <c r="O156" s="6" t="s">
        <v>14</v>
      </c>
      <c r="P156" s="7" t="s">
        <v>15</v>
      </c>
      <c r="Q156" s="3" t="s">
        <v>16</v>
      </c>
      <c r="R156" s="3" t="s">
        <v>17</v>
      </c>
      <c r="S156" s="42" t="s">
        <v>18</v>
      </c>
      <c r="T156" s="2"/>
      <c r="U156" s="43"/>
      <c r="V156" s="39"/>
      <c r="W156" s="39"/>
      <c r="X156" s="39"/>
    </row>
    <row r="157">
      <c r="A157" s="44" t="s">
        <v>419</v>
      </c>
      <c r="B157" s="24"/>
      <c r="C157" s="24"/>
      <c r="D157" s="17"/>
      <c r="E157" s="24"/>
      <c r="F157" s="24"/>
      <c r="G157" s="20"/>
      <c r="H157" s="24"/>
      <c r="I157" s="24"/>
      <c r="J157" s="24"/>
      <c r="K157" s="24"/>
      <c r="L157" s="24"/>
      <c r="M157" s="24"/>
      <c r="N157" s="24"/>
      <c r="O157" s="24"/>
      <c r="P157" s="24"/>
      <c r="Q157" s="25"/>
      <c r="R157" s="25"/>
      <c r="S157" s="38"/>
      <c r="T157" s="24"/>
      <c r="U157" s="45"/>
      <c r="V157" s="24"/>
      <c r="W157" s="24"/>
      <c r="X157" s="46"/>
    </row>
    <row r="158">
      <c r="A158" s="11"/>
      <c r="B158" s="24" t="s">
        <v>420</v>
      </c>
      <c r="C158" s="24" t="s">
        <v>45</v>
      </c>
      <c r="D158" s="17">
        <f t="shared" ref="D158:D163" si="17">ROUND((E158*0.05)+(F158*0.38)+(G158)+(H158*0.62)+(I158*0.8)+(J158*1.2)+(K158*0.58)+(L158*0.6)+(M158*30.9)+(N158*10)+(O158*10)+(P158*10), 2)</f>
        <v>207.24</v>
      </c>
      <c r="E158" s="24">
        <v>28.0</v>
      </c>
      <c r="F158" s="24">
        <v>18.0</v>
      </c>
      <c r="G158" s="24">
        <v>199.0</v>
      </c>
      <c r="H158" s="24"/>
      <c r="I158" s="24"/>
      <c r="J158" s="24"/>
      <c r="K158" s="24"/>
      <c r="L158" s="24"/>
      <c r="M158" s="24"/>
      <c r="N158" s="24"/>
      <c r="O158" s="24"/>
      <c r="P158" s="24"/>
      <c r="Q158" s="25"/>
      <c r="R158" s="25" t="s">
        <v>421</v>
      </c>
      <c r="S158" s="19" t="s">
        <v>422</v>
      </c>
      <c r="T158" s="24"/>
      <c r="U158" s="24"/>
      <c r="V158" s="24"/>
      <c r="W158" s="24"/>
      <c r="X158" s="46"/>
    </row>
    <row r="159">
      <c r="A159" s="11"/>
      <c r="B159" s="24" t="s">
        <v>424</v>
      </c>
      <c r="C159" s="24" t="s">
        <v>425</v>
      </c>
      <c r="D159" s="17">
        <f t="shared" si="17"/>
        <v>188.24</v>
      </c>
      <c r="E159" s="24"/>
      <c r="F159" s="24">
        <v>19.0</v>
      </c>
      <c r="G159" s="16">
        <v>168.0</v>
      </c>
      <c r="H159" s="24">
        <v>21.0</v>
      </c>
      <c r="I159" s="24"/>
      <c r="J159" s="24"/>
      <c r="K159" s="24"/>
      <c r="L159" s="24"/>
      <c r="M159" s="24"/>
      <c r="N159" s="24"/>
      <c r="O159" s="24"/>
      <c r="P159" s="24"/>
      <c r="Q159" s="25"/>
      <c r="R159" s="25"/>
      <c r="S159" s="19" t="s">
        <v>426</v>
      </c>
      <c r="T159" s="24"/>
      <c r="U159" s="24"/>
      <c r="V159" s="24"/>
      <c r="W159" s="24"/>
      <c r="X159" s="46"/>
    </row>
    <row r="160">
      <c r="A160" s="11"/>
      <c r="B160" s="24" t="s">
        <v>1066</v>
      </c>
      <c r="C160" s="24" t="s">
        <v>806</v>
      </c>
      <c r="D160" s="17">
        <f t="shared" si="17"/>
        <v>175.58</v>
      </c>
      <c r="E160" s="24">
        <v>24.0</v>
      </c>
      <c r="F160" s="24">
        <v>16.0</v>
      </c>
      <c r="G160" s="16">
        <v>159.0</v>
      </c>
      <c r="H160" s="24">
        <v>15.0</v>
      </c>
      <c r="I160" s="24"/>
      <c r="J160" s="24"/>
      <c r="K160" s="24"/>
      <c r="L160" s="24"/>
      <c r="M160" s="24"/>
      <c r="N160" s="24"/>
      <c r="O160" s="24"/>
      <c r="P160" s="24"/>
      <c r="Q160" s="25"/>
      <c r="R160" s="25"/>
      <c r="S160" s="19" t="s">
        <v>1067</v>
      </c>
      <c r="T160" s="24"/>
      <c r="U160" s="24"/>
      <c r="V160" s="24"/>
      <c r="W160" s="24"/>
      <c r="X160" s="46"/>
    </row>
    <row r="161">
      <c r="A161" s="11"/>
      <c r="B161" s="24" t="s">
        <v>435</v>
      </c>
      <c r="C161" s="24" t="s">
        <v>436</v>
      </c>
      <c r="D161" s="17">
        <f t="shared" si="17"/>
        <v>146.65</v>
      </c>
      <c r="E161" s="24">
        <v>15.0</v>
      </c>
      <c r="F161" s="24">
        <v>15.0</v>
      </c>
      <c r="G161" s="16">
        <v>121.0</v>
      </c>
      <c r="H161" s="24"/>
      <c r="I161" s="24"/>
      <c r="J161" s="24">
        <v>16.0</v>
      </c>
      <c r="K161" s="24"/>
      <c r="L161" s="24"/>
      <c r="M161" s="24"/>
      <c r="N161" s="24"/>
      <c r="O161" s="24"/>
      <c r="P161" s="24"/>
      <c r="Q161" s="25"/>
      <c r="R161" s="25"/>
      <c r="S161" s="19" t="s">
        <v>437</v>
      </c>
      <c r="T161" s="24"/>
      <c r="U161" s="24"/>
      <c r="V161" s="24"/>
      <c r="W161" s="24"/>
      <c r="X161" s="46"/>
    </row>
    <row r="162">
      <c r="A162" s="11"/>
      <c r="B162" s="24" t="s">
        <v>444</v>
      </c>
      <c r="C162" s="24" t="s">
        <v>445</v>
      </c>
      <c r="D162" s="17">
        <f t="shared" si="17"/>
        <v>138.18</v>
      </c>
      <c r="E162" s="24">
        <v>12.0</v>
      </c>
      <c r="F162" s="24">
        <v>11.0</v>
      </c>
      <c r="G162" s="16">
        <v>121.0</v>
      </c>
      <c r="H162" s="24">
        <v>20.0</v>
      </c>
      <c r="I162" s="24"/>
      <c r="J162" s="24"/>
      <c r="K162" s="24"/>
      <c r="L162" s="24"/>
      <c r="M162" s="24"/>
      <c r="N162" s="24"/>
      <c r="O162" s="24"/>
      <c r="P162" s="24"/>
      <c r="Q162" s="25"/>
      <c r="R162" s="25"/>
      <c r="S162" s="19" t="s">
        <v>446</v>
      </c>
      <c r="T162" s="24"/>
      <c r="U162" s="24"/>
      <c r="V162" s="24"/>
      <c r="W162" s="24"/>
      <c r="X162" s="46"/>
    </row>
    <row r="163">
      <c r="A163" s="11"/>
      <c r="B163" s="24" t="s">
        <v>1073</v>
      </c>
      <c r="C163" s="24" t="s">
        <v>321</v>
      </c>
      <c r="D163" s="17">
        <f t="shared" si="17"/>
        <v>137.98</v>
      </c>
      <c r="E163" s="24">
        <v>12.0</v>
      </c>
      <c r="F163" s="24">
        <v>17.0</v>
      </c>
      <c r="G163" s="16">
        <v>121.0</v>
      </c>
      <c r="H163" s="24">
        <v>16.0</v>
      </c>
      <c r="I163" s="24"/>
      <c r="J163" s="24"/>
      <c r="K163" s="24"/>
      <c r="L163" s="24"/>
      <c r="M163" s="24"/>
      <c r="N163" s="24"/>
      <c r="O163" s="24"/>
      <c r="P163" s="24"/>
      <c r="Q163" s="25"/>
      <c r="R163" s="25"/>
      <c r="S163" s="19" t="s">
        <v>1078</v>
      </c>
      <c r="T163" s="24"/>
      <c r="U163" s="24"/>
      <c r="V163" s="24"/>
      <c r="W163" s="24"/>
      <c r="X163" s="46"/>
    </row>
    <row r="164">
      <c r="A164" s="3" t="s">
        <v>451</v>
      </c>
      <c r="B164" s="24"/>
      <c r="C164" s="24"/>
      <c r="D164" s="17"/>
      <c r="E164" s="24"/>
      <c r="F164" s="24"/>
      <c r="G164" s="16"/>
      <c r="H164" s="24"/>
      <c r="I164" s="24"/>
      <c r="J164" s="24"/>
      <c r="K164" s="24"/>
      <c r="L164" s="24"/>
      <c r="M164" s="24"/>
      <c r="N164" s="24"/>
      <c r="O164" s="24"/>
      <c r="P164" s="24"/>
      <c r="Q164" s="25"/>
      <c r="R164" s="25"/>
      <c r="S164" s="38"/>
      <c r="T164" s="24"/>
      <c r="U164" s="24"/>
      <c r="V164" s="24"/>
      <c r="W164" s="24"/>
      <c r="X164" s="46"/>
    </row>
    <row r="165">
      <c r="A165" s="11"/>
      <c r="B165" s="24" t="s">
        <v>452</v>
      </c>
      <c r="C165" s="24" t="s">
        <v>98</v>
      </c>
      <c r="D165" s="17">
        <f t="shared" ref="D165:D172" si="18">ROUND((E165*0.05)+(F165*0.38)+(G165)+(H165*0.62)+(I165*0.8)+(J165*1.2)+(K165*0.58)+(L165*0.6)+(M165*30.9)+(N165*10)+(O165*10)+(P165*10), 2)</f>
        <v>55.32</v>
      </c>
      <c r="E165" s="24"/>
      <c r="F165" s="24">
        <v>14.0</v>
      </c>
      <c r="G165" s="24">
        <v>50.0</v>
      </c>
      <c r="H165" s="24"/>
      <c r="I165" s="24"/>
      <c r="J165" s="24"/>
      <c r="K165" s="24"/>
      <c r="L165" s="24"/>
      <c r="M165" s="24"/>
      <c r="N165" s="24"/>
      <c r="O165" s="24"/>
      <c r="P165" s="24"/>
      <c r="Q165" s="25"/>
      <c r="R165" s="25" t="s">
        <v>1599</v>
      </c>
      <c r="S165" s="19" t="s">
        <v>453</v>
      </c>
      <c r="T165" s="24"/>
      <c r="U165" s="24"/>
      <c r="V165" s="24"/>
      <c r="W165" s="24"/>
      <c r="X165" s="46"/>
    </row>
    <row r="166" ht="1.5" customHeight="1">
      <c r="B166" s="24" t="s">
        <v>455</v>
      </c>
      <c r="C166" s="24" t="s">
        <v>55</v>
      </c>
      <c r="D166" s="17">
        <f t="shared" si="18"/>
        <v>49.43</v>
      </c>
      <c r="E166" s="24">
        <v>13.0</v>
      </c>
      <c r="F166" s="24">
        <v>14.0</v>
      </c>
      <c r="G166" s="24">
        <v>21.0</v>
      </c>
      <c r="H166" s="24">
        <v>13.0</v>
      </c>
      <c r="I166" s="24"/>
      <c r="J166" s="24">
        <v>12.0</v>
      </c>
      <c r="K166" s="24"/>
      <c r="L166" s="24"/>
      <c r="M166" s="24"/>
      <c r="N166" s="24"/>
      <c r="O166" s="24"/>
      <c r="P166" s="24"/>
      <c r="Q166" s="25"/>
      <c r="R166" s="25"/>
      <c r="S166" s="19" t="s">
        <v>456</v>
      </c>
      <c r="T166" s="24"/>
      <c r="U166" s="24"/>
      <c r="V166" s="24"/>
      <c r="W166" s="24"/>
      <c r="X166" s="46"/>
    </row>
    <row r="167">
      <c r="A167" s="11"/>
      <c r="B167" s="24" t="s">
        <v>1608</v>
      </c>
      <c r="C167" s="24" t="s">
        <v>98</v>
      </c>
      <c r="D167" s="17">
        <f t="shared" si="18"/>
        <v>49</v>
      </c>
      <c r="E167" s="24"/>
      <c r="F167" s="24"/>
      <c r="G167" s="24">
        <v>49.0</v>
      </c>
      <c r="H167" s="24"/>
      <c r="I167" s="24"/>
      <c r="J167" s="24"/>
      <c r="K167" s="24"/>
      <c r="L167" s="24"/>
      <c r="M167" s="24"/>
      <c r="N167" s="24"/>
      <c r="O167" s="24"/>
      <c r="P167" s="24"/>
      <c r="Q167" s="25"/>
      <c r="R167" s="25"/>
      <c r="S167" s="19" t="s">
        <v>1611</v>
      </c>
      <c r="T167" s="24"/>
      <c r="U167" s="46"/>
      <c r="V167" s="24"/>
      <c r="W167" s="24"/>
      <c r="X167" s="46"/>
    </row>
    <row r="168">
      <c r="A168" s="11"/>
      <c r="B168" s="24" t="s">
        <v>457</v>
      </c>
      <c r="C168" s="24" t="s">
        <v>292</v>
      </c>
      <c r="D168" s="17">
        <f t="shared" si="18"/>
        <v>44.09</v>
      </c>
      <c r="E168" s="24">
        <v>17.0</v>
      </c>
      <c r="F168" s="24">
        <v>18.0</v>
      </c>
      <c r="G168" s="24">
        <v>22.0</v>
      </c>
      <c r="H168" s="24"/>
      <c r="I168" s="24"/>
      <c r="J168" s="24">
        <v>12.0</v>
      </c>
      <c r="K168" s="24"/>
      <c r="L168" s="24"/>
      <c r="M168" s="24"/>
      <c r="N168" s="24"/>
      <c r="O168" s="24"/>
      <c r="P168" s="24"/>
      <c r="Q168" s="25"/>
      <c r="R168" s="25"/>
      <c r="S168" s="19" t="s">
        <v>458</v>
      </c>
      <c r="T168" s="24"/>
      <c r="U168" s="46"/>
      <c r="V168" s="24"/>
      <c r="W168" s="24"/>
      <c r="X168" s="46"/>
    </row>
    <row r="169">
      <c r="A169" s="11"/>
      <c r="B169" s="24" t="s">
        <v>459</v>
      </c>
      <c r="C169" s="24" t="s">
        <v>460</v>
      </c>
      <c r="D169" s="17">
        <f t="shared" si="18"/>
        <v>39.08</v>
      </c>
      <c r="E169" s="24">
        <v>12.0</v>
      </c>
      <c r="F169" s="24">
        <v>15.0</v>
      </c>
      <c r="G169" s="24">
        <v>21.0</v>
      </c>
      <c r="H169" s="24">
        <v>19.0</v>
      </c>
      <c r="I169" s="24"/>
      <c r="J169" s="24"/>
      <c r="K169" s="24"/>
      <c r="L169" s="24"/>
      <c r="M169" s="24"/>
      <c r="N169" s="24"/>
      <c r="O169" s="24"/>
      <c r="P169" s="24"/>
      <c r="Q169" s="25"/>
      <c r="R169" s="25"/>
      <c r="S169" s="19" t="s">
        <v>461</v>
      </c>
      <c r="T169" s="24"/>
      <c r="U169" s="24"/>
      <c r="V169" s="24"/>
      <c r="W169" s="24"/>
      <c r="X169" s="46"/>
    </row>
    <row r="170">
      <c r="A170" s="11"/>
      <c r="B170" s="24" t="s">
        <v>1103</v>
      </c>
      <c r="C170" s="24" t="s">
        <v>1619</v>
      </c>
      <c r="D170" s="17">
        <f t="shared" si="18"/>
        <v>36.74</v>
      </c>
      <c r="E170" s="24"/>
      <c r="F170" s="24">
        <v>23.0</v>
      </c>
      <c r="G170" s="24">
        <v>28.0</v>
      </c>
      <c r="H170" s="24"/>
      <c r="I170" s="24"/>
      <c r="J170" s="24"/>
      <c r="K170" s="24"/>
      <c r="L170" s="24"/>
      <c r="M170" s="24"/>
      <c r="N170" s="24"/>
      <c r="O170" s="24"/>
      <c r="P170" s="24"/>
      <c r="Q170" s="25"/>
      <c r="R170" s="25"/>
      <c r="S170" s="19" t="s">
        <v>1105</v>
      </c>
      <c r="T170" s="24"/>
      <c r="U170" s="46"/>
      <c r="V170" s="24"/>
      <c r="W170" s="24"/>
      <c r="X170" s="46"/>
    </row>
    <row r="171">
      <c r="A171" s="11"/>
      <c r="B171" s="24" t="s">
        <v>462</v>
      </c>
      <c r="C171" s="24" t="s">
        <v>463</v>
      </c>
      <c r="D171" s="17">
        <f t="shared" si="18"/>
        <v>31.5</v>
      </c>
      <c r="E171" s="24">
        <v>18.0</v>
      </c>
      <c r="F171" s="24">
        <v>20.0</v>
      </c>
      <c r="G171" s="24">
        <v>23.0</v>
      </c>
      <c r="H171" s="24"/>
      <c r="I171" s="24"/>
      <c r="J171" s="24"/>
      <c r="K171" s="24"/>
      <c r="L171" s="24"/>
      <c r="M171" s="24"/>
      <c r="N171" s="24"/>
      <c r="O171" s="24"/>
      <c r="P171" s="24"/>
      <c r="Q171" s="25"/>
      <c r="R171" s="25"/>
      <c r="S171" s="19" t="s">
        <v>464</v>
      </c>
      <c r="T171" s="24"/>
      <c r="U171" s="45"/>
      <c r="V171" s="24"/>
      <c r="W171" s="24"/>
      <c r="X171" s="46"/>
    </row>
    <row r="172">
      <c r="A172" s="11"/>
      <c r="B172" s="24" t="s">
        <v>465</v>
      </c>
      <c r="C172" s="24" t="s">
        <v>45</v>
      </c>
      <c r="D172" s="17">
        <f t="shared" si="18"/>
        <v>25.37</v>
      </c>
      <c r="E172" s="24">
        <v>21.0</v>
      </c>
      <c r="F172" s="24">
        <v>14.0</v>
      </c>
      <c r="G172" s="24">
        <v>19.0</v>
      </c>
      <c r="H172" s="24"/>
      <c r="I172" s="24"/>
      <c r="J172" s="24"/>
      <c r="K172" s="24"/>
      <c r="L172" s="24"/>
      <c r="M172" s="24"/>
      <c r="N172" s="24"/>
      <c r="O172" s="24"/>
      <c r="P172" s="24"/>
      <c r="Q172" s="25"/>
      <c r="R172" s="25" t="s">
        <v>466</v>
      </c>
      <c r="S172" s="19" t="s">
        <v>467</v>
      </c>
      <c r="T172" s="24"/>
      <c r="U172" s="45"/>
      <c r="V172" s="24"/>
      <c r="W172" s="24"/>
      <c r="X172" s="46"/>
    </row>
    <row r="173">
      <c r="A173" s="11"/>
      <c r="B173" s="24"/>
      <c r="C173" s="24"/>
      <c r="D173" s="17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5"/>
      <c r="R173" s="25"/>
      <c r="S173" s="38"/>
      <c r="T173" s="24"/>
      <c r="U173" s="45"/>
      <c r="V173" s="24"/>
      <c r="W173" s="24"/>
      <c r="X173" s="46"/>
    </row>
    <row r="174">
      <c r="A174" s="1" t="s">
        <v>0</v>
      </c>
      <c r="B174" s="2" t="s">
        <v>1</v>
      </c>
      <c r="C174" s="2" t="s">
        <v>2</v>
      </c>
      <c r="D174" s="3" t="s">
        <v>594</v>
      </c>
      <c r="E174" s="2" t="s">
        <v>4</v>
      </c>
      <c r="F174" s="3" t="s">
        <v>5</v>
      </c>
      <c r="G174" s="3" t="s">
        <v>6</v>
      </c>
      <c r="H174" s="3" t="s">
        <v>7</v>
      </c>
      <c r="I174" s="3" t="s">
        <v>8</v>
      </c>
      <c r="J174" s="2" t="s">
        <v>9</v>
      </c>
      <c r="K174" s="3" t="s">
        <v>10</v>
      </c>
      <c r="L174" s="3" t="s">
        <v>11</v>
      </c>
      <c r="M174" s="4" t="s">
        <v>12</v>
      </c>
      <c r="N174" s="5" t="s">
        <v>13</v>
      </c>
      <c r="O174" s="6" t="s">
        <v>14</v>
      </c>
      <c r="P174" s="7" t="s">
        <v>15</v>
      </c>
      <c r="Q174" s="3" t="s">
        <v>16</v>
      </c>
      <c r="R174" s="3" t="s">
        <v>17</v>
      </c>
      <c r="S174" s="42" t="s">
        <v>18</v>
      </c>
      <c r="T174" s="47"/>
      <c r="U174" s="47"/>
      <c r="V174" s="47"/>
      <c r="W174" s="47"/>
      <c r="X174" s="47"/>
      <c r="Y174" s="50"/>
      <c r="Z174" s="50"/>
    </row>
    <row r="175">
      <c r="A175" s="44" t="s">
        <v>468</v>
      </c>
      <c r="B175" s="24"/>
      <c r="C175" s="24"/>
      <c r="D175" s="17"/>
      <c r="E175" s="51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5"/>
      <c r="R175" s="24"/>
      <c r="S175" s="38"/>
      <c r="T175" s="24"/>
      <c r="U175" s="24"/>
      <c r="V175" s="24"/>
      <c r="W175" s="24"/>
      <c r="X175" s="46"/>
    </row>
    <row r="176">
      <c r="A176" s="52"/>
      <c r="B176" s="24" t="s">
        <v>469</v>
      </c>
      <c r="C176" s="24" t="s">
        <v>45</v>
      </c>
      <c r="D176" s="17">
        <f t="shared" ref="D176:D183" si="19">ROUND((E176*0.05)+(F176*0.38)+(G176)+(H176*0.62)+(I176*0.8)+(J176*1.2)+(K176*0.58)+(L176*0.6)+(M176*30.9)+(N176*10)+(O176*10)+(P176*10), 2)</f>
        <v>262.22</v>
      </c>
      <c r="E176" s="24">
        <v>48.0</v>
      </c>
      <c r="F176" s="24">
        <v>35.0</v>
      </c>
      <c r="G176" s="24">
        <v>199.0</v>
      </c>
      <c r="H176" s="24">
        <v>36.0</v>
      </c>
      <c r="I176" s="24"/>
      <c r="J176" s="24">
        <v>21.0</v>
      </c>
      <c r="K176" s="24"/>
      <c r="L176" s="24"/>
      <c r="M176" s="24"/>
      <c r="N176" s="24"/>
      <c r="O176" s="24"/>
      <c r="P176" s="24"/>
      <c r="Q176" s="25"/>
      <c r="R176" s="25" t="s">
        <v>470</v>
      </c>
      <c r="S176" s="19" t="s">
        <v>471</v>
      </c>
      <c r="T176" s="24"/>
      <c r="U176" s="24"/>
      <c r="V176" s="24"/>
      <c r="W176" s="27"/>
      <c r="X176" s="53"/>
    </row>
    <row r="177">
      <c r="A177" s="54"/>
      <c r="B177" s="24" t="s">
        <v>472</v>
      </c>
      <c r="C177" s="24" t="s">
        <v>473</v>
      </c>
      <c r="D177" s="17">
        <f t="shared" si="19"/>
        <v>208.9</v>
      </c>
      <c r="E177" s="24">
        <v>40.0</v>
      </c>
      <c r="F177" s="24">
        <v>42.0</v>
      </c>
      <c r="G177" s="24">
        <v>168.0</v>
      </c>
      <c r="H177" s="24">
        <v>37.0</v>
      </c>
      <c r="I177" s="24"/>
      <c r="J177" s="24"/>
      <c r="K177" s="24"/>
      <c r="L177" s="24"/>
      <c r="M177" s="24"/>
      <c r="N177" s="24"/>
      <c r="O177" s="24"/>
      <c r="P177" s="24"/>
      <c r="Q177" s="25"/>
      <c r="R177" s="25"/>
      <c r="S177" s="19" t="s">
        <v>474</v>
      </c>
      <c r="T177" s="24"/>
      <c r="U177" s="24"/>
      <c r="V177" s="24"/>
      <c r="W177" s="12"/>
      <c r="X177" s="11"/>
    </row>
    <row r="178" ht="14.25" customHeight="1">
      <c r="A178" s="29"/>
      <c r="B178" s="16" t="s">
        <v>475</v>
      </c>
      <c r="C178" s="16" t="s">
        <v>476</v>
      </c>
      <c r="D178" s="17">
        <f t="shared" si="19"/>
        <v>177.4</v>
      </c>
      <c r="E178" s="16"/>
      <c r="F178" s="16">
        <v>46.0</v>
      </c>
      <c r="G178" s="16">
        <v>121.0</v>
      </c>
      <c r="H178" s="16">
        <v>26.0</v>
      </c>
      <c r="I178" s="16"/>
      <c r="J178" s="16">
        <v>19.0</v>
      </c>
      <c r="K178" s="16"/>
      <c r="L178" s="16"/>
      <c r="M178" s="16"/>
      <c r="N178" s="16"/>
      <c r="O178" s="16"/>
      <c r="P178" s="16"/>
      <c r="Q178" s="28"/>
      <c r="R178" s="28"/>
      <c r="S178" s="31" t="s">
        <v>477</v>
      </c>
      <c r="T178" s="29"/>
      <c r="U178" s="29"/>
      <c r="V178" s="29"/>
      <c r="W178" s="29"/>
      <c r="X178" s="29"/>
      <c r="Y178" s="29"/>
      <c r="Z178" s="29"/>
    </row>
    <row r="179">
      <c r="A179" s="55"/>
      <c r="B179" s="24" t="s">
        <v>478</v>
      </c>
      <c r="C179" s="24" t="s">
        <v>183</v>
      </c>
      <c r="D179" s="17">
        <f t="shared" si="19"/>
        <v>172.61</v>
      </c>
      <c r="E179" s="24">
        <v>37.0</v>
      </c>
      <c r="F179" s="24">
        <v>38.0</v>
      </c>
      <c r="G179" s="24">
        <v>121.0</v>
      </c>
      <c r="H179" s="24">
        <v>26.0</v>
      </c>
      <c r="I179" s="24"/>
      <c r="J179" s="24">
        <v>16.0</v>
      </c>
      <c r="K179" s="24"/>
      <c r="L179" s="24"/>
      <c r="M179" s="24"/>
      <c r="N179" s="24"/>
      <c r="O179" s="24"/>
      <c r="P179" s="24"/>
      <c r="Q179" s="25"/>
      <c r="R179" s="25"/>
      <c r="S179" s="19" t="s">
        <v>479</v>
      </c>
      <c r="T179" s="24"/>
      <c r="U179" s="24"/>
      <c r="V179" s="24"/>
      <c r="W179" s="56"/>
      <c r="X179" s="57"/>
    </row>
    <row r="180">
      <c r="A180" s="55"/>
      <c r="B180" s="24" t="s">
        <v>1638</v>
      </c>
      <c r="C180" s="24" t="s">
        <v>1639</v>
      </c>
      <c r="D180" s="17">
        <f t="shared" si="19"/>
        <v>167.35</v>
      </c>
      <c r="E180" s="24">
        <v>27.0</v>
      </c>
      <c r="F180" s="24">
        <v>27.0</v>
      </c>
      <c r="G180" s="24">
        <v>103.0</v>
      </c>
      <c r="H180" s="24">
        <v>27.0</v>
      </c>
      <c r="I180" s="24"/>
      <c r="J180" s="24">
        <v>17.0</v>
      </c>
      <c r="K180" s="24"/>
      <c r="L180" s="24">
        <v>26.0</v>
      </c>
      <c r="M180" s="24"/>
      <c r="N180" s="24"/>
      <c r="O180" s="24"/>
      <c r="P180" s="24"/>
      <c r="Q180" s="25"/>
      <c r="R180" s="25"/>
      <c r="S180" s="19" t="s">
        <v>1640</v>
      </c>
      <c r="T180" s="24"/>
      <c r="U180" s="24"/>
      <c r="V180" s="24"/>
      <c r="W180" s="56"/>
      <c r="X180" s="57"/>
    </row>
    <row r="181">
      <c r="A181" s="54"/>
      <c r="B181" s="12" t="s">
        <v>480</v>
      </c>
      <c r="C181" s="12" t="s">
        <v>342</v>
      </c>
      <c r="D181" s="17">
        <f t="shared" si="19"/>
        <v>162.39</v>
      </c>
      <c r="E181" s="12">
        <v>45.0</v>
      </c>
      <c r="F181" s="12">
        <v>43.0</v>
      </c>
      <c r="G181" s="12">
        <v>121.0</v>
      </c>
      <c r="H181" s="12"/>
      <c r="I181" s="12"/>
      <c r="J181" s="12">
        <v>19.0</v>
      </c>
      <c r="K181" s="12"/>
      <c r="L181" s="12"/>
      <c r="M181" s="12"/>
      <c r="N181" s="12"/>
      <c r="O181" s="12"/>
      <c r="P181" s="12"/>
      <c r="Q181" s="18"/>
      <c r="R181" s="18"/>
      <c r="S181" s="19" t="s">
        <v>481</v>
      </c>
      <c r="T181" s="12"/>
      <c r="U181" s="12"/>
      <c r="V181" s="12"/>
      <c r="W181" s="16"/>
      <c r="X181" s="11"/>
    </row>
    <row r="182" ht="17.25" customHeight="1">
      <c r="A182" s="54"/>
      <c r="B182" s="24" t="s">
        <v>482</v>
      </c>
      <c r="C182" s="24" t="s">
        <v>96</v>
      </c>
      <c r="D182" s="17">
        <f t="shared" si="19"/>
        <v>160.42</v>
      </c>
      <c r="E182" s="24">
        <v>32.0</v>
      </c>
      <c r="F182" s="24">
        <v>31.0</v>
      </c>
      <c r="G182" s="24">
        <v>121.0</v>
      </c>
      <c r="H182" s="24">
        <v>42.0</v>
      </c>
      <c r="I182" s="24"/>
      <c r="J182" s="24"/>
      <c r="K182" s="24"/>
      <c r="L182" s="24"/>
      <c r="M182" s="24"/>
      <c r="N182" s="24"/>
      <c r="O182" s="24"/>
      <c r="P182" s="24"/>
      <c r="Q182" s="25"/>
      <c r="R182" s="25"/>
      <c r="S182" s="19" t="s">
        <v>483</v>
      </c>
      <c r="T182" s="24"/>
      <c r="U182" s="24"/>
      <c r="V182" s="24"/>
      <c r="W182" s="12"/>
      <c r="X182" s="11"/>
    </row>
    <row r="183">
      <c r="A183" s="54"/>
      <c r="B183" s="58" t="s">
        <v>1641</v>
      </c>
      <c r="C183" s="24" t="s">
        <v>64</v>
      </c>
      <c r="D183" s="17">
        <f t="shared" si="19"/>
        <v>156.42</v>
      </c>
      <c r="E183" s="24">
        <v>42.0</v>
      </c>
      <c r="F183" s="24">
        <v>42.0</v>
      </c>
      <c r="G183" s="24">
        <v>121.0</v>
      </c>
      <c r="H183" s="24">
        <v>28.0</v>
      </c>
      <c r="I183" s="24"/>
      <c r="J183" s="24"/>
      <c r="K183" s="24"/>
      <c r="L183" s="24"/>
      <c r="M183" s="24"/>
      <c r="N183" s="24"/>
      <c r="O183" s="24"/>
      <c r="P183" s="24"/>
      <c r="Q183" s="25"/>
      <c r="R183" s="25"/>
      <c r="S183" s="19" t="s">
        <v>1642</v>
      </c>
      <c r="T183" s="24"/>
      <c r="U183" s="24"/>
      <c r="V183" s="24"/>
      <c r="W183" s="24"/>
      <c r="X183" s="46"/>
      <c r="Y183" s="29"/>
      <c r="Z183" s="29"/>
    </row>
    <row r="184">
      <c r="A184" s="52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5"/>
      <c r="R184" s="25"/>
      <c r="S184" s="38"/>
      <c r="T184" s="24"/>
      <c r="U184" s="24"/>
      <c r="V184" s="24"/>
      <c r="W184" s="27"/>
      <c r="X184" s="53"/>
    </row>
    <row r="185">
      <c r="A185" s="54"/>
      <c r="B185" s="24"/>
      <c r="C185" s="24"/>
      <c r="D185" s="24"/>
      <c r="E185" s="51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5"/>
      <c r="R185" s="25"/>
      <c r="S185" s="38"/>
      <c r="T185" s="24"/>
      <c r="U185" s="24"/>
      <c r="V185" s="24"/>
      <c r="W185" s="12"/>
      <c r="X185" s="11"/>
    </row>
    <row r="186">
      <c r="A186" s="54"/>
      <c r="B186" s="24"/>
      <c r="C186" s="24"/>
      <c r="D186" s="24"/>
      <c r="E186" s="51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5"/>
      <c r="R186" s="25"/>
      <c r="S186" s="38"/>
      <c r="T186" s="24"/>
      <c r="U186" s="24"/>
      <c r="V186" s="24"/>
      <c r="W186" s="24"/>
      <c r="X186" s="46"/>
    </row>
    <row r="187">
      <c r="A187" s="59"/>
      <c r="B187" s="60"/>
      <c r="C187" s="60"/>
      <c r="D187" s="60"/>
      <c r="E187" s="61"/>
      <c r="F187" s="61"/>
      <c r="G187" s="61"/>
      <c r="H187" s="10"/>
      <c r="I187" s="10"/>
      <c r="J187" s="10"/>
      <c r="K187" s="10"/>
      <c r="L187" s="10"/>
      <c r="M187" s="10"/>
      <c r="N187" s="10"/>
      <c r="O187" s="10"/>
      <c r="P187" s="10"/>
      <c r="Q187" s="62"/>
      <c r="R187" s="62"/>
      <c r="S187" s="79"/>
      <c r="T187" s="10"/>
      <c r="U187" s="61"/>
      <c r="V187" s="60"/>
      <c r="W187" s="11"/>
      <c r="X187" s="60"/>
      <c r="Y187" s="63"/>
      <c r="Z187" s="63"/>
    </row>
    <row r="188">
      <c r="A188" s="10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4"/>
      <c r="R188" s="63"/>
      <c r="S188" s="63"/>
      <c r="T188" s="63"/>
      <c r="U188" s="63"/>
      <c r="V188" s="63"/>
      <c r="W188" s="63"/>
      <c r="X188" s="65"/>
      <c r="Y188" s="63"/>
      <c r="Z188" s="63"/>
    </row>
    <row r="189">
      <c r="A189" s="54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66"/>
      <c r="R189" s="51"/>
      <c r="S189" s="51"/>
      <c r="T189" s="51"/>
      <c r="U189" s="51"/>
      <c r="V189" s="51"/>
      <c r="W189" s="67"/>
      <c r="X189" s="65"/>
      <c r="Y189" s="63"/>
      <c r="Z189" s="63"/>
    </row>
    <row r="190">
      <c r="A190" s="68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66"/>
      <c r="R190" s="51"/>
      <c r="S190" s="51"/>
      <c r="T190" s="51"/>
      <c r="U190" s="51"/>
      <c r="V190" s="51"/>
      <c r="W190" s="69"/>
      <c r="X190" s="68"/>
      <c r="Y190" s="63"/>
      <c r="Z190" s="63"/>
    </row>
    <row r="191">
      <c r="A191" s="55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66"/>
      <c r="R191" s="51"/>
      <c r="S191" s="51"/>
      <c r="T191" s="51"/>
      <c r="U191" s="51"/>
      <c r="V191" s="51"/>
      <c r="W191" s="69"/>
      <c r="X191" s="70"/>
      <c r="Y191" s="63"/>
      <c r="Z191" s="63"/>
    </row>
    <row r="192">
      <c r="A192" s="52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66"/>
      <c r="R192" s="51"/>
      <c r="S192" s="51"/>
      <c r="T192" s="51"/>
      <c r="U192" s="51"/>
      <c r="V192" s="51"/>
      <c r="W192" s="71"/>
      <c r="X192" s="68"/>
      <c r="Y192" s="63"/>
      <c r="Z192" s="63"/>
    </row>
    <row r="193">
      <c r="A193" s="65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3"/>
      <c r="R193" s="72"/>
      <c r="S193" s="72"/>
      <c r="T193" s="72"/>
      <c r="U193" s="72"/>
      <c r="V193" s="72"/>
      <c r="W193" s="65"/>
      <c r="X193" s="65"/>
      <c r="Y193" s="63"/>
      <c r="Z193" s="63"/>
    </row>
    <row r="194">
      <c r="A194" s="65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3"/>
      <c r="R194" s="72"/>
      <c r="S194" s="72"/>
      <c r="T194" s="72"/>
      <c r="U194" s="72"/>
      <c r="V194" s="72"/>
      <c r="W194" s="65"/>
      <c r="X194" s="65"/>
      <c r="Y194" s="63"/>
      <c r="Z194" s="63"/>
    </row>
    <row r="195">
      <c r="A195" s="54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3"/>
      <c r="R195" s="72"/>
      <c r="S195" s="72"/>
      <c r="T195" s="72"/>
      <c r="U195" s="72"/>
      <c r="V195" s="72"/>
      <c r="W195" s="65"/>
      <c r="X195" s="65"/>
      <c r="Y195" s="63"/>
      <c r="Z195" s="63"/>
    </row>
    <row r="196">
      <c r="A196" s="70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3"/>
      <c r="R196" s="72"/>
      <c r="S196" s="72"/>
      <c r="T196" s="72"/>
      <c r="U196" s="72"/>
      <c r="V196" s="72"/>
      <c r="W196" s="70"/>
      <c r="X196" s="70"/>
      <c r="Y196" s="63"/>
      <c r="Z196" s="63"/>
    </row>
    <row r="197">
      <c r="A197" s="65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3"/>
      <c r="R197" s="72"/>
      <c r="S197" s="72"/>
      <c r="T197" s="72"/>
      <c r="U197" s="72"/>
      <c r="V197" s="72"/>
      <c r="W197" s="65"/>
      <c r="X197" s="65"/>
      <c r="Y197" s="63"/>
      <c r="Z197" s="63"/>
    </row>
    <row r="198">
      <c r="A198" s="65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3"/>
      <c r="R198" s="72"/>
      <c r="S198" s="72"/>
      <c r="T198" s="72"/>
      <c r="U198" s="72"/>
      <c r="V198" s="72"/>
      <c r="W198" s="65"/>
      <c r="X198" s="65"/>
      <c r="Y198" s="63"/>
      <c r="Z198" s="63"/>
    </row>
    <row r="199">
      <c r="A199" s="65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3"/>
      <c r="R199" s="72"/>
      <c r="S199" s="72"/>
      <c r="T199" s="72"/>
      <c r="U199" s="72"/>
      <c r="V199" s="72"/>
      <c r="W199" s="65"/>
      <c r="X199" s="65"/>
      <c r="Y199" s="63"/>
      <c r="Z199" s="63"/>
    </row>
    <row r="200">
      <c r="A200" s="5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3"/>
      <c r="R200" s="72"/>
      <c r="S200" s="72"/>
      <c r="T200" s="72"/>
      <c r="U200" s="72"/>
      <c r="V200" s="72"/>
      <c r="W200" s="68"/>
      <c r="X200" s="68"/>
      <c r="Y200" s="63"/>
      <c r="Z200" s="63"/>
    </row>
    <row r="201">
      <c r="A201" s="55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3"/>
      <c r="R201" s="72"/>
      <c r="S201" s="72"/>
      <c r="T201" s="72"/>
      <c r="U201" s="72"/>
      <c r="V201" s="72"/>
      <c r="W201" s="70"/>
      <c r="X201" s="70"/>
      <c r="Y201" s="63"/>
      <c r="Z201" s="63"/>
    </row>
    <row r="202">
      <c r="A202" s="54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3"/>
      <c r="R202" s="72"/>
      <c r="S202" s="72"/>
      <c r="T202" s="72"/>
      <c r="U202" s="72"/>
      <c r="V202" s="72"/>
      <c r="W202" s="65"/>
      <c r="X202" s="65"/>
      <c r="Y202" s="63"/>
      <c r="Z202" s="63"/>
    </row>
    <row r="203">
      <c r="A203" s="54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3"/>
      <c r="R203" s="72"/>
      <c r="S203" s="72"/>
      <c r="T203" s="72"/>
      <c r="U203" s="72"/>
      <c r="V203" s="72"/>
      <c r="W203" s="65"/>
      <c r="X203" s="65"/>
      <c r="Y203" s="63"/>
      <c r="Z203" s="63"/>
    </row>
    <row r="204">
      <c r="A204" s="54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3"/>
      <c r="R204" s="72"/>
      <c r="S204" s="72"/>
      <c r="T204" s="72"/>
      <c r="U204" s="72"/>
      <c r="V204" s="72"/>
      <c r="W204" s="65"/>
      <c r="X204" s="65"/>
      <c r="Y204" s="63"/>
      <c r="Z204" s="63"/>
    </row>
    <row r="205">
      <c r="A205" s="55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3"/>
      <c r="R205" s="72"/>
      <c r="S205" s="72"/>
      <c r="T205" s="72"/>
      <c r="U205" s="72"/>
      <c r="V205" s="72"/>
      <c r="W205" s="70"/>
      <c r="X205" s="70"/>
      <c r="Y205" s="63"/>
      <c r="Z205" s="63"/>
    </row>
    <row r="206">
      <c r="A206" s="54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3"/>
      <c r="R206" s="72"/>
      <c r="S206" s="72"/>
      <c r="T206" s="72"/>
      <c r="U206" s="72"/>
      <c r="V206" s="72"/>
      <c r="W206" s="65"/>
      <c r="X206" s="65"/>
      <c r="Y206" s="63"/>
      <c r="Z206" s="63"/>
    </row>
    <row r="207">
      <c r="A207" s="54"/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6"/>
      <c r="R207" s="75"/>
      <c r="S207" s="75"/>
      <c r="T207" s="75"/>
      <c r="U207" s="75"/>
      <c r="V207" s="75"/>
      <c r="W207" s="65"/>
      <c r="X207" s="65"/>
      <c r="Y207" s="63"/>
      <c r="Z207" s="63"/>
    </row>
    <row r="208">
      <c r="A208" s="54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6"/>
      <c r="R208" s="75"/>
      <c r="S208" s="75"/>
      <c r="T208" s="75"/>
      <c r="U208" s="75"/>
      <c r="V208" s="75"/>
      <c r="W208" s="65"/>
      <c r="X208" s="65"/>
      <c r="Y208" s="63"/>
      <c r="Z208" s="63"/>
    </row>
    <row r="209">
      <c r="A209" s="10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6"/>
      <c r="R209" s="75"/>
      <c r="S209" s="75"/>
      <c r="T209" s="75"/>
      <c r="U209" s="75"/>
      <c r="V209" s="75"/>
      <c r="W209" s="65"/>
      <c r="X209" s="65"/>
      <c r="Y209" s="63"/>
      <c r="Z209" s="63"/>
    </row>
    <row r="210">
      <c r="A210" s="11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77"/>
      <c r="R210" s="45"/>
      <c r="S210" s="45"/>
      <c r="T210" s="45"/>
      <c r="U210" s="45"/>
      <c r="V210" s="45"/>
      <c r="W210" s="11"/>
      <c r="X210" s="11"/>
    </row>
    <row r="211">
      <c r="A211" s="5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77"/>
      <c r="R211" s="45"/>
      <c r="S211" s="45"/>
      <c r="T211" s="45"/>
      <c r="U211" s="45"/>
      <c r="V211" s="45"/>
      <c r="W211" s="57"/>
      <c r="X211" s="57"/>
    </row>
    <row r="212">
      <c r="A212" s="5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77"/>
      <c r="R212" s="45"/>
      <c r="S212" s="45"/>
      <c r="T212" s="45"/>
      <c r="U212" s="45"/>
      <c r="V212" s="45"/>
      <c r="W212" s="57"/>
      <c r="X212" s="57"/>
    </row>
    <row r="213">
      <c r="A213" s="54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77"/>
      <c r="R213" s="45"/>
      <c r="S213" s="45"/>
      <c r="T213" s="45"/>
      <c r="U213" s="45"/>
      <c r="V213" s="45"/>
      <c r="W213" s="11"/>
      <c r="X213" s="11"/>
    </row>
    <row r="214">
      <c r="A214" s="54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77"/>
      <c r="R214" s="45"/>
      <c r="S214" s="45"/>
      <c r="T214" s="45"/>
      <c r="U214" s="45"/>
      <c r="V214" s="45"/>
      <c r="W214" s="11"/>
      <c r="X214" s="11"/>
    </row>
    <row r="215">
      <c r="A215" s="54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77"/>
      <c r="R215" s="45"/>
      <c r="S215" s="45"/>
      <c r="T215" s="45"/>
      <c r="U215" s="45"/>
      <c r="V215" s="45"/>
      <c r="W215" s="11"/>
      <c r="X215" s="11"/>
    </row>
    <row r="216">
      <c r="A216" s="54"/>
      <c r="B216" s="11"/>
      <c r="C216" s="11"/>
      <c r="D216" s="11"/>
      <c r="E216" s="11"/>
      <c r="F216" s="11"/>
      <c r="G216" s="45"/>
      <c r="H216" s="11"/>
      <c r="I216" s="11"/>
      <c r="J216" s="11"/>
      <c r="K216" s="11"/>
      <c r="L216" s="11"/>
      <c r="M216" s="11"/>
      <c r="N216" s="11"/>
      <c r="O216" s="11"/>
      <c r="P216" s="11"/>
      <c r="Q216" s="13"/>
      <c r="R216" s="11"/>
      <c r="S216" s="11"/>
      <c r="T216" s="11"/>
      <c r="U216" s="11"/>
      <c r="V216" s="11"/>
      <c r="W216" s="11"/>
      <c r="X216" s="11"/>
    </row>
    <row r="217">
      <c r="A217" s="54"/>
      <c r="B217" s="11"/>
      <c r="C217" s="11"/>
      <c r="D217" s="11"/>
      <c r="E217" s="11"/>
      <c r="F217" s="11"/>
      <c r="G217" s="45"/>
      <c r="H217" s="11"/>
      <c r="I217" s="11"/>
      <c r="J217" s="11"/>
      <c r="K217" s="11"/>
      <c r="L217" s="11"/>
      <c r="M217" s="11"/>
      <c r="N217" s="11"/>
      <c r="O217" s="11"/>
      <c r="P217" s="11"/>
      <c r="Q217" s="13"/>
      <c r="R217" s="11"/>
      <c r="S217" s="11"/>
      <c r="T217" s="11"/>
      <c r="U217" s="11"/>
      <c r="V217" s="11"/>
      <c r="W217" s="11"/>
      <c r="X217" s="11"/>
    </row>
    <row r="218">
      <c r="A218" s="54"/>
      <c r="B218" s="11"/>
      <c r="C218" s="11"/>
      <c r="D218" s="11"/>
      <c r="E218" s="11"/>
      <c r="F218" s="11"/>
      <c r="G218" s="45"/>
      <c r="H218" s="11"/>
      <c r="I218" s="11"/>
      <c r="J218" s="11"/>
      <c r="K218" s="11"/>
      <c r="L218" s="11"/>
      <c r="M218" s="11"/>
      <c r="N218" s="11"/>
      <c r="O218" s="11"/>
      <c r="P218" s="11"/>
      <c r="Q218" s="13"/>
      <c r="R218" s="11"/>
      <c r="S218" s="11"/>
      <c r="T218" s="11"/>
      <c r="U218" s="11"/>
      <c r="V218" s="11"/>
      <c r="W218" s="11"/>
      <c r="X218" s="11"/>
    </row>
    <row r="219">
      <c r="A219" s="54"/>
      <c r="B219" s="11"/>
      <c r="C219" s="11"/>
      <c r="D219" s="11"/>
      <c r="E219" s="11"/>
      <c r="F219" s="11"/>
      <c r="G219" s="45"/>
      <c r="H219" s="11"/>
      <c r="I219" s="11"/>
      <c r="J219" s="11"/>
      <c r="K219" s="11"/>
      <c r="L219" s="11"/>
      <c r="M219" s="11"/>
      <c r="N219" s="11"/>
      <c r="O219" s="11"/>
      <c r="P219" s="11"/>
      <c r="Q219" s="13"/>
      <c r="R219" s="11"/>
      <c r="S219" s="11"/>
      <c r="T219" s="11"/>
      <c r="U219" s="11"/>
      <c r="V219" s="11"/>
      <c r="W219" s="11"/>
      <c r="X219" s="11"/>
    </row>
    <row r="220">
      <c r="A220" s="54"/>
      <c r="B220" s="11"/>
      <c r="C220" s="11"/>
      <c r="D220" s="11"/>
      <c r="E220" s="11"/>
      <c r="F220" s="11"/>
      <c r="G220" s="45"/>
      <c r="H220" s="11"/>
      <c r="I220" s="11"/>
      <c r="J220" s="11"/>
      <c r="K220" s="11"/>
      <c r="L220" s="11"/>
      <c r="M220" s="11"/>
      <c r="N220" s="11"/>
      <c r="O220" s="11"/>
      <c r="P220" s="11"/>
      <c r="Q220" s="13"/>
      <c r="R220" s="11"/>
      <c r="S220" s="11"/>
      <c r="T220" s="11"/>
      <c r="U220" s="11"/>
      <c r="V220" s="11"/>
      <c r="W220" s="11"/>
      <c r="X220" s="11"/>
    </row>
    <row r="221">
      <c r="A221" s="54"/>
      <c r="B221" s="11"/>
      <c r="C221" s="11"/>
      <c r="D221" s="11"/>
      <c r="E221" s="11"/>
      <c r="F221" s="11"/>
      <c r="G221" s="45"/>
      <c r="H221" s="11"/>
      <c r="I221" s="11"/>
      <c r="J221" s="11"/>
      <c r="K221" s="11"/>
      <c r="L221" s="11"/>
      <c r="M221" s="11"/>
      <c r="N221" s="11"/>
      <c r="O221" s="11"/>
      <c r="P221" s="11"/>
      <c r="Q221" s="13"/>
      <c r="R221" s="11"/>
      <c r="S221" s="11"/>
      <c r="T221" s="11"/>
      <c r="U221" s="11"/>
      <c r="V221" s="11"/>
      <c r="W221" s="11"/>
      <c r="X221" s="11"/>
    </row>
    <row r="222">
      <c r="A222" s="54"/>
      <c r="B222" s="11"/>
      <c r="C222" s="11"/>
      <c r="D222" s="11"/>
      <c r="E222" s="11"/>
      <c r="F222" s="11"/>
      <c r="G222" s="45"/>
      <c r="H222" s="11"/>
      <c r="I222" s="11"/>
      <c r="J222" s="11"/>
      <c r="K222" s="11"/>
      <c r="L222" s="11"/>
      <c r="M222" s="11"/>
      <c r="N222" s="11"/>
      <c r="O222" s="11"/>
      <c r="P222" s="11"/>
      <c r="Q222" s="13"/>
      <c r="R222" s="11"/>
      <c r="S222" s="11"/>
      <c r="T222" s="11"/>
      <c r="U222" s="11"/>
      <c r="V222" s="11"/>
      <c r="W222" s="11"/>
      <c r="X222" s="11"/>
    </row>
    <row r="223">
      <c r="A223" s="54"/>
      <c r="B223" s="11"/>
      <c r="C223" s="11"/>
      <c r="D223" s="11"/>
      <c r="E223" s="11"/>
      <c r="F223" s="11"/>
      <c r="G223" s="45"/>
      <c r="H223" s="11"/>
      <c r="I223" s="11"/>
      <c r="J223" s="11"/>
      <c r="K223" s="11"/>
      <c r="L223" s="11"/>
      <c r="M223" s="11"/>
      <c r="N223" s="11"/>
      <c r="O223" s="11"/>
      <c r="P223" s="11"/>
      <c r="Q223" s="13"/>
      <c r="R223" s="11"/>
      <c r="S223" s="11"/>
      <c r="T223" s="11"/>
      <c r="U223" s="11"/>
      <c r="V223" s="11"/>
      <c r="W223" s="11"/>
      <c r="X223" s="11"/>
    </row>
    <row r="224">
      <c r="A224" s="54"/>
      <c r="B224" s="11"/>
      <c r="C224" s="11"/>
      <c r="D224" s="11"/>
      <c r="E224" s="11"/>
      <c r="F224" s="11"/>
      <c r="G224" s="45"/>
      <c r="H224" s="11"/>
      <c r="I224" s="11"/>
      <c r="J224" s="11"/>
      <c r="K224" s="11"/>
      <c r="L224" s="11"/>
      <c r="M224" s="11"/>
      <c r="N224" s="11"/>
      <c r="O224" s="11"/>
      <c r="P224" s="11"/>
      <c r="Q224" s="13"/>
      <c r="R224" s="11"/>
      <c r="S224" s="11"/>
      <c r="T224" s="11"/>
      <c r="U224" s="11"/>
      <c r="V224" s="11"/>
      <c r="W224" s="11"/>
      <c r="X224" s="11"/>
    </row>
    <row r="225">
      <c r="A225" s="54"/>
      <c r="B225" s="11"/>
      <c r="C225" s="11"/>
      <c r="D225" s="11"/>
      <c r="E225" s="11"/>
      <c r="F225" s="11"/>
      <c r="G225" s="46"/>
      <c r="H225" s="11"/>
      <c r="I225" s="11"/>
      <c r="J225" s="11"/>
      <c r="K225" s="11"/>
      <c r="L225" s="11"/>
      <c r="M225" s="11"/>
      <c r="N225" s="11"/>
      <c r="O225" s="11"/>
      <c r="P225" s="11"/>
      <c r="Q225" s="13"/>
      <c r="R225" s="11"/>
      <c r="S225" s="11"/>
      <c r="T225" s="11"/>
      <c r="U225" s="11"/>
      <c r="V225" s="11"/>
      <c r="W225" s="11"/>
      <c r="X225" s="11"/>
    </row>
    <row r="226">
      <c r="A226" s="54"/>
      <c r="B226" s="11"/>
      <c r="C226" s="11"/>
      <c r="D226" s="11"/>
      <c r="E226" s="11"/>
      <c r="F226" s="11"/>
      <c r="G226" s="46"/>
      <c r="H226" s="11"/>
      <c r="I226" s="11"/>
      <c r="J226" s="11"/>
      <c r="K226" s="11"/>
      <c r="L226" s="11"/>
      <c r="M226" s="11"/>
      <c r="N226" s="11"/>
      <c r="O226" s="11"/>
      <c r="P226" s="11"/>
      <c r="Q226" s="13"/>
      <c r="R226" s="11"/>
      <c r="S226" s="11"/>
      <c r="T226" s="11"/>
      <c r="U226" s="11"/>
      <c r="V226" s="11"/>
      <c r="W226" s="11"/>
      <c r="X226" s="11"/>
    </row>
    <row r="227">
      <c r="A227" s="54"/>
      <c r="B227" s="11"/>
      <c r="C227" s="11"/>
      <c r="D227" s="11"/>
      <c r="E227" s="11"/>
      <c r="F227" s="11"/>
      <c r="G227" s="46"/>
      <c r="H227" s="11"/>
      <c r="I227" s="11"/>
      <c r="J227" s="11"/>
      <c r="K227" s="11"/>
      <c r="L227" s="11"/>
      <c r="M227" s="11"/>
      <c r="N227" s="11"/>
      <c r="O227" s="11"/>
      <c r="P227" s="11"/>
      <c r="Q227" s="13"/>
      <c r="R227" s="11"/>
      <c r="S227" s="11"/>
      <c r="T227" s="11"/>
      <c r="U227" s="11"/>
      <c r="V227" s="11"/>
      <c r="W227" s="11"/>
      <c r="X227" s="11"/>
    </row>
    <row r="228">
      <c r="A228" s="54"/>
      <c r="B228" s="11"/>
      <c r="C228" s="11"/>
      <c r="D228" s="11"/>
      <c r="E228" s="11"/>
      <c r="F228" s="11"/>
      <c r="G228" s="24"/>
      <c r="H228" s="11"/>
      <c r="I228" s="11"/>
      <c r="J228" s="11"/>
      <c r="K228" s="11"/>
      <c r="L228" s="11"/>
      <c r="M228" s="11"/>
      <c r="N228" s="11"/>
      <c r="O228" s="11"/>
      <c r="P228" s="11"/>
      <c r="Q228" s="13"/>
      <c r="R228" s="11"/>
      <c r="S228" s="11"/>
      <c r="T228" s="11"/>
      <c r="U228" s="11"/>
      <c r="V228" s="11"/>
      <c r="W228" s="11"/>
      <c r="X228" s="11"/>
    </row>
    <row r="229">
      <c r="A229" s="54"/>
      <c r="B229" s="11"/>
      <c r="C229" s="11"/>
      <c r="D229" s="11"/>
      <c r="E229" s="11"/>
      <c r="F229" s="11"/>
      <c r="G229" s="24"/>
      <c r="H229" s="11"/>
      <c r="I229" s="11"/>
      <c r="J229" s="11"/>
      <c r="K229" s="11"/>
      <c r="L229" s="11"/>
      <c r="M229" s="11"/>
      <c r="N229" s="11"/>
      <c r="O229" s="11"/>
      <c r="P229" s="11"/>
      <c r="Q229" s="13"/>
      <c r="R229" s="11"/>
      <c r="S229" s="11"/>
      <c r="T229" s="11"/>
      <c r="U229" s="11"/>
      <c r="V229" s="11"/>
      <c r="W229" s="11"/>
      <c r="X229" s="11"/>
    </row>
    <row r="230">
      <c r="A230" s="54"/>
      <c r="B230" s="11"/>
      <c r="C230" s="11"/>
      <c r="D230" s="11"/>
      <c r="E230" s="11"/>
      <c r="F230" s="11"/>
      <c r="G230" s="24"/>
      <c r="H230" s="11"/>
      <c r="I230" s="11"/>
      <c r="J230" s="11"/>
      <c r="K230" s="11"/>
      <c r="L230" s="11"/>
      <c r="M230" s="11"/>
      <c r="N230" s="11"/>
      <c r="O230" s="11"/>
      <c r="P230" s="11"/>
      <c r="Q230" s="13"/>
      <c r="R230" s="11"/>
      <c r="S230" s="11"/>
      <c r="T230" s="11"/>
      <c r="U230" s="11"/>
      <c r="V230" s="11"/>
      <c r="W230" s="11"/>
      <c r="X230" s="11"/>
    </row>
    <row r="231">
      <c r="A231" s="54"/>
      <c r="B231" s="11"/>
      <c r="C231" s="11"/>
      <c r="D231" s="11"/>
      <c r="E231" s="11"/>
      <c r="F231" s="11"/>
      <c r="G231" s="24"/>
      <c r="H231" s="11"/>
      <c r="I231" s="11"/>
      <c r="J231" s="11"/>
      <c r="K231" s="11"/>
      <c r="L231" s="11"/>
      <c r="M231" s="11"/>
      <c r="N231" s="11"/>
      <c r="O231" s="11"/>
      <c r="P231" s="11"/>
      <c r="Q231" s="13"/>
      <c r="R231" s="11"/>
      <c r="S231" s="11"/>
      <c r="T231" s="11"/>
      <c r="U231" s="11"/>
      <c r="V231" s="11"/>
      <c r="W231" s="11"/>
      <c r="X231" s="11"/>
    </row>
    <row r="232">
      <c r="A232" s="54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3"/>
      <c r="R232" s="11"/>
      <c r="S232" s="11"/>
      <c r="T232" s="11"/>
      <c r="U232" s="11"/>
      <c r="V232" s="11"/>
      <c r="W232" s="11"/>
      <c r="X232" s="11"/>
    </row>
    <row r="233">
      <c r="A233" s="54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3"/>
      <c r="R233" s="11"/>
      <c r="S233" s="11"/>
      <c r="T233" s="11"/>
      <c r="U233" s="11"/>
      <c r="V233" s="11"/>
      <c r="W233" s="11"/>
      <c r="X233" s="11"/>
    </row>
    <row r="234">
      <c r="A234" s="54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3"/>
      <c r="R234" s="11"/>
      <c r="S234" s="11"/>
      <c r="T234" s="11"/>
      <c r="U234" s="11"/>
      <c r="V234" s="11"/>
      <c r="W234" s="11"/>
      <c r="X234" s="11"/>
    </row>
    <row r="235">
      <c r="A235" s="54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3"/>
      <c r="R235" s="11"/>
      <c r="S235" s="11"/>
      <c r="T235" s="11"/>
      <c r="U235" s="11"/>
      <c r="V235" s="11"/>
      <c r="W235" s="11"/>
      <c r="X235" s="11"/>
    </row>
    <row r="236">
      <c r="A236" s="54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3"/>
      <c r="R236" s="11"/>
      <c r="S236" s="11"/>
      <c r="T236" s="11"/>
      <c r="U236" s="11"/>
      <c r="V236" s="11"/>
      <c r="W236" s="11"/>
      <c r="X236" s="11"/>
    </row>
    <row r="237">
      <c r="A237" s="54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3"/>
      <c r="R237" s="11"/>
      <c r="S237" s="11"/>
      <c r="T237" s="11"/>
      <c r="U237" s="11"/>
      <c r="V237" s="11"/>
      <c r="W237" s="11"/>
      <c r="X237" s="11"/>
    </row>
    <row r="238">
      <c r="A238" s="54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3"/>
      <c r="R238" s="11"/>
      <c r="S238" s="11"/>
      <c r="T238" s="11"/>
      <c r="U238" s="11"/>
      <c r="V238" s="11"/>
      <c r="W238" s="11"/>
      <c r="X238" s="11"/>
    </row>
    <row r="239">
      <c r="A239" s="54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3"/>
      <c r="R239" s="11"/>
      <c r="S239" s="11"/>
      <c r="T239" s="11"/>
      <c r="U239" s="11"/>
      <c r="V239" s="11"/>
      <c r="W239" s="11"/>
      <c r="X239" s="11"/>
    </row>
    <row r="240">
      <c r="A240" s="54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3"/>
      <c r="R240" s="11"/>
      <c r="S240" s="11"/>
      <c r="T240" s="11"/>
      <c r="U240" s="11"/>
      <c r="V240" s="11"/>
      <c r="W240" s="11"/>
      <c r="X240" s="11"/>
    </row>
    <row r="241">
      <c r="A241" s="54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3"/>
      <c r="R241" s="11"/>
      <c r="S241" s="11"/>
      <c r="T241" s="11"/>
      <c r="U241" s="11"/>
      <c r="V241" s="11"/>
      <c r="W241" s="11"/>
      <c r="X241" s="11"/>
    </row>
    <row r="242">
      <c r="A242" s="54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3"/>
      <c r="R242" s="11"/>
      <c r="S242" s="11"/>
      <c r="T242" s="11"/>
      <c r="U242" s="11"/>
      <c r="V242" s="11"/>
      <c r="W242" s="11"/>
      <c r="X242" s="11"/>
    </row>
    <row r="243">
      <c r="A243" s="54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3"/>
      <c r="R243" s="11"/>
      <c r="S243" s="11"/>
      <c r="T243" s="11"/>
      <c r="U243" s="11"/>
      <c r="V243" s="11"/>
      <c r="W243" s="11"/>
      <c r="X243" s="11"/>
    </row>
    <row r="244">
      <c r="A244" s="54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3"/>
      <c r="R244" s="11"/>
      <c r="S244" s="11"/>
      <c r="T244" s="11"/>
      <c r="U244" s="11"/>
      <c r="V244" s="11"/>
      <c r="W244" s="11"/>
      <c r="X244" s="11"/>
    </row>
    <row r="245">
      <c r="A245" s="54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3"/>
      <c r="R245" s="11"/>
      <c r="S245" s="11"/>
      <c r="T245" s="11"/>
      <c r="U245" s="11"/>
      <c r="V245" s="11"/>
      <c r="W245" s="11"/>
      <c r="X245" s="11"/>
    </row>
    <row r="246">
      <c r="A246" s="54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3"/>
      <c r="R246" s="11"/>
      <c r="S246" s="11"/>
      <c r="T246" s="11"/>
      <c r="U246" s="11"/>
      <c r="V246" s="11"/>
      <c r="W246" s="11"/>
      <c r="X246" s="11"/>
    </row>
    <row r="247">
      <c r="A247" s="54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3"/>
      <c r="R247" s="11"/>
      <c r="S247" s="11"/>
      <c r="T247" s="11"/>
      <c r="U247" s="11"/>
      <c r="V247" s="11"/>
      <c r="W247" s="11"/>
      <c r="X247" s="11"/>
    </row>
    <row r="248">
      <c r="A248" s="54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3"/>
      <c r="R248" s="11"/>
      <c r="S248" s="11"/>
      <c r="T248" s="11"/>
      <c r="U248" s="11"/>
      <c r="V248" s="11"/>
      <c r="W248" s="11"/>
      <c r="X248" s="11"/>
    </row>
    <row r="249">
      <c r="A249" s="54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3"/>
      <c r="R249" s="11"/>
      <c r="S249" s="11"/>
      <c r="T249" s="11"/>
      <c r="U249" s="11"/>
      <c r="V249" s="11"/>
      <c r="W249" s="11"/>
      <c r="X249" s="11"/>
    </row>
    <row r="250">
      <c r="A250" s="54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3"/>
      <c r="R250" s="11"/>
      <c r="S250" s="11"/>
      <c r="T250" s="11"/>
      <c r="U250" s="11"/>
      <c r="V250" s="11"/>
      <c r="W250" s="11"/>
      <c r="X250" s="11"/>
    </row>
    <row r="251">
      <c r="A251" s="54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3"/>
      <c r="R251" s="11"/>
      <c r="S251" s="11"/>
      <c r="T251" s="11"/>
      <c r="U251" s="11"/>
      <c r="V251" s="11"/>
      <c r="W251" s="11"/>
      <c r="X251" s="11"/>
    </row>
    <row r="252">
      <c r="A252" s="54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3"/>
      <c r="R252" s="11"/>
      <c r="S252" s="11"/>
      <c r="T252" s="11"/>
      <c r="U252" s="11"/>
      <c r="V252" s="11"/>
      <c r="W252" s="11"/>
      <c r="X252" s="11"/>
    </row>
    <row r="253">
      <c r="A253" s="54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3"/>
      <c r="R253" s="11"/>
      <c r="S253" s="11"/>
      <c r="T253" s="11"/>
      <c r="U253" s="11"/>
      <c r="V253" s="11"/>
      <c r="W253" s="11"/>
      <c r="X253" s="11"/>
    </row>
    <row r="254">
      <c r="A254" s="54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3"/>
      <c r="R254" s="11"/>
      <c r="S254" s="11"/>
      <c r="T254" s="11"/>
      <c r="U254" s="11"/>
      <c r="V254" s="11"/>
      <c r="W254" s="11"/>
      <c r="X254" s="11"/>
    </row>
    <row r="255">
      <c r="A255" s="54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</row>
    <row r="256">
      <c r="A256" s="54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</row>
    <row r="257">
      <c r="A257" s="54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</row>
    <row r="258">
      <c r="A258" s="54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</row>
    <row r="259">
      <c r="A259" s="54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</row>
    <row r="260">
      <c r="A260" s="54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</row>
    <row r="261">
      <c r="A261" s="54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</row>
    <row r="262">
      <c r="A262" s="54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</row>
    <row r="263">
      <c r="A263" s="54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</row>
    <row r="264">
      <c r="A264" s="54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</row>
    <row r="265">
      <c r="A265" s="54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</row>
    <row r="266">
      <c r="A266" s="54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</row>
    <row r="267">
      <c r="A267" s="54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</row>
    <row r="268">
      <c r="A268" s="54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</row>
    <row r="269">
      <c r="A269" s="54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</row>
    <row r="270">
      <c r="A270" s="54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</row>
    <row r="271">
      <c r="A271" s="54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</row>
    <row r="272">
      <c r="A272" s="54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</row>
  </sheetData>
  <hyperlinks>
    <hyperlink r:id="rId2" ref="S5"/>
    <hyperlink r:id="rId3" ref="S6"/>
    <hyperlink r:id="rId4" ref="S7"/>
    <hyperlink r:id="rId5" ref="S8"/>
    <hyperlink r:id="rId6" ref="S9"/>
    <hyperlink r:id="rId7" ref="S10"/>
    <hyperlink r:id="rId8" ref="S11"/>
    <hyperlink r:id="rId9" ref="S12"/>
    <hyperlink r:id="rId10" ref="S13"/>
    <hyperlink r:id="rId11" ref="S14"/>
    <hyperlink r:id="rId12" ref="S15"/>
    <hyperlink r:id="rId13" ref="S16"/>
    <hyperlink r:id="rId14" ref="S17"/>
    <hyperlink r:id="rId15" ref="S18"/>
    <hyperlink r:id="rId16" ref="S19"/>
    <hyperlink r:id="rId17" ref="S20"/>
    <hyperlink r:id="rId18" ref="S22"/>
    <hyperlink r:id="rId19" ref="S23"/>
    <hyperlink r:id="rId20" ref="S24"/>
    <hyperlink r:id="rId21" ref="S25"/>
    <hyperlink r:id="rId22" ref="S26"/>
    <hyperlink r:id="rId23" ref="S27"/>
    <hyperlink r:id="rId24" ref="S28"/>
    <hyperlink r:id="rId25" ref="S29"/>
    <hyperlink r:id="rId26" ref="S30"/>
    <hyperlink r:id="rId27" ref="S31"/>
    <hyperlink r:id="rId28" ref="S32"/>
    <hyperlink r:id="rId29" ref="S34"/>
    <hyperlink r:id="rId30" ref="S35"/>
    <hyperlink r:id="rId31" ref="S36"/>
    <hyperlink r:id="rId32" ref="S37"/>
    <hyperlink r:id="rId33" ref="S38"/>
    <hyperlink r:id="rId34" ref="S39"/>
    <hyperlink r:id="rId35" ref="S40"/>
    <hyperlink r:id="rId36" ref="S41"/>
    <hyperlink r:id="rId37" ref="S43"/>
    <hyperlink r:id="rId38" ref="S44"/>
    <hyperlink r:id="rId39" ref="S45"/>
    <hyperlink r:id="rId40" ref="S46"/>
    <hyperlink r:id="rId41" ref="S47"/>
    <hyperlink r:id="rId42" ref="S48"/>
    <hyperlink r:id="rId43" ref="S49"/>
    <hyperlink r:id="rId44" ref="S50"/>
    <hyperlink r:id="rId45" ref="S51"/>
    <hyperlink r:id="rId46" ref="S53"/>
    <hyperlink r:id="rId47" ref="S54"/>
    <hyperlink r:id="rId48" ref="S55"/>
    <hyperlink r:id="rId49" ref="S56"/>
    <hyperlink r:id="rId50" ref="S57"/>
    <hyperlink r:id="rId51" ref="S58"/>
    <hyperlink r:id="rId52" ref="S59"/>
    <hyperlink r:id="rId53" ref="S60"/>
    <hyperlink r:id="rId54" ref="S61"/>
    <hyperlink r:id="rId55" ref="S62"/>
    <hyperlink r:id="rId56" ref="S63"/>
    <hyperlink r:id="rId57" ref="S64"/>
    <hyperlink r:id="rId58" ref="S65"/>
    <hyperlink r:id="rId59" ref="S66"/>
    <hyperlink r:id="rId60" ref="S67"/>
    <hyperlink r:id="rId61" ref="S69"/>
    <hyperlink r:id="rId62" ref="S70"/>
    <hyperlink r:id="rId63" ref="S71"/>
    <hyperlink r:id="rId64" ref="S72"/>
    <hyperlink r:id="rId65" ref="S73"/>
    <hyperlink r:id="rId66" ref="S74"/>
    <hyperlink r:id="rId67" ref="S75"/>
    <hyperlink r:id="rId68" ref="S76"/>
    <hyperlink r:id="rId69" ref="S78"/>
    <hyperlink r:id="rId70" ref="S79"/>
    <hyperlink r:id="rId71" ref="S80"/>
    <hyperlink r:id="rId72" ref="S81"/>
    <hyperlink r:id="rId73" ref="S82"/>
    <hyperlink r:id="rId74" ref="S83"/>
    <hyperlink r:id="rId75" ref="S84"/>
    <hyperlink r:id="rId76" ref="S85"/>
    <hyperlink r:id="rId77" ref="S86"/>
    <hyperlink r:id="rId78" ref="S87"/>
    <hyperlink r:id="rId79" ref="S88"/>
    <hyperlink r:id="rId80" ref="S89"/>
    <hyperlink r:id="rId81" ref="S91"/>
    <hyperlink r:id="rId82" ref="S92"/>
    <hyperlink r:id="rId83" ref="S93"/>
    <hyperlink r:id="rId84" ref="S94"/>
    <hyperlink r:id="rId85" ref="S95"/>
    <hyperlink r:id="rId86" ref="S96"/>
    <hyperlink r:id="rId87" ref="S97"/>
    <hyperlink r:id="rId88" ref="S98"/>
    <hyperlink r:id="rId89" ref="S99"/>
    <hyperlink r:id="rId90" ref="S101"/>
    <hyperlink r:id="rId91" ref="S102"/>
    <hyperlink r:id="rId92" ref="S103"/>
    <hyperlink r:id="rId93" ref="S104"/>
    <hyperlink r:id="rId94" ref="S105"/>
    <hyperlink r:id="rId95" ref="S106"/>
    <hyperlink r:id="rId96" ref="S107"/>
    <hyperlink r:id="rId97" ref="S108"/>
    <hyperlink r:id="rId98" ref="S109"/>
    <hyperlink r:id="rId99" ref="S110"/>
    <hyperlink r:id="rId100" ref="S111"/>
    <hyperlink r:id="rId101" ref="S112"/>
    <hyperlink r:id="rId102" ref="S113"/>
    <hyperlink r:id="rId103" ref="S114"/>
    <hyperlink r:id="rId104" ref="S115"/>
    <hyperlink r:id="rId105" ref="S117"/>
    <hyperlink r:id="rId106" ref="S118"/>
    <hyperlink r:id="rId107" ref="S119"/>
    <hyperlink r:id="rId108" ref="S120"/>
    <hyperlink r:id="rId109" ref="S121"/>
    <hyperlink r:id="rId110" ref="S122"/>
    <hyperlink r:id="rId111" ref="S123"/>
    <hyperlink r:id="rId112" ref="S124"/>
    <hyperlink r:id="rId113" ref="S125"/>
    <hyperlink r:id="rId114" ref="S127"/>
    <hyperlink r:id="rId115" ref="S128"/>
    <hyperlink r:id="rId116" ref="S129"/>
    <hyperlink r:id="rId117" ref="S130"/>
    <hyperlink r:id="rId118" ref="S131"/>
    <hyperlink r:id="rId119" ref="S132"/>
    <hyperlink r:id="rId120" ref="S133"/>
    <hyperlink r:id="rId121" ref="S134"/>
    <hyperlink r:id="rId122" ref="S135"/>
    <hyperlink r:id="rId123" ref="S136"/>
    <hyperlink r:id="rId124" ref="S137"/>
    <hyperlink r:id="rId125" ref="S138"/>
    <hyperlink r:id="rId126" ref="S141"/>
    <hyperlink r:id="rId127" ref="S142"/>
    <hyperlink r:id="rId128" ref="S143"/>
    <hyperlink r:id="rId129" ref="S144"/>
    <hyperlink r:id="rId130" ref="S145"/>
    <hyperlink r:id="rId131" ref="S146"/>
    <hyperlink r:id="rId132" ref="S147"/>
    <hyperlink r:id="rId133" ref="S148"/>
    <hyperlink r:id="rId134" ref="S149"/>
    <hyperlink r:id="rId135" ref="S151"/>
    <hyperlink r:id="rId136" ref="S152"/>
    <hyperlink r:id="rId137" ref="S153"/>
    <hyperlink r:id="rId138" ref="S158"/>
    <hyperlink r:id="rId139" ref="S159"/>
    <hyperlink r:id="rId140" ref="S160"/>
    <hyperlink r:id="rId141" ref="S161"/>
    <hyperlink r:id="rId142" ref="S162"/>
    <hyperlink r:id="rId143" ref="S163"/>
    <hyperlink r:id="rId144" ref="S165"/>
    <hyperlink r:id="rId145" ref="S166"/>
    <hyperlink r:id="rId146" ref="S167"/>
    <hyperlink r:id="rId147" ref="S168"/>
    <hyperlink r:id="rId148" ref="S169"/>
    <hyperlink r:id="rId149" ref="S170"/>
    <hyperlink r:id="rId150" ref="S171"/>
    <hyperlink r:id="rId151" ref="S172"/>
    <hyperlink r:id="rId152" ref="S176"/>
    <hyperlink r:id="rId153" ref="S177"/>
    <hyperlink r:id="rId154" ref="S178"/>
    <hyperlink r:id="rId155" ref="S179"/>
    <hyperlink r:id="rId156" ref="S180"/>
    <hyperlink r:id="rId157" ref="S181"/>
    <hyperlink r:id="rId158" ref="S182"/>
    <hyperlink r:id="rId159" ref="S183"/>
  </hyperlinks>
  <drawing r:id="rId160"/>
  <legacyDrawing r:id="rId161"/>
</worksheet>
</file>