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ane Mage" sheetId="1" r:id="rId3"/>
    <sheet state="visible" name="Fire Mage" sheetId="2" r:id="rId4"/>
    <sheet state="visible" name="Frost Mage" sheetId="3" r:id="rId5"/>
    <sheet state="visible" name="Rogue" sheetId="4" r:id="rId6"/>
    <sheet state="visible" name="Holy Priest" sheetId="5" r:id="rId7"/>
    <sheet state="visible" name="Shadow Priest" sheetId="6" r:id="rId8"/>
    <sheet state="visible" name="Warlock" sheetId="7" r:id="rId9"/>
    <sheet state="visible" name="Resto Shaman" sheetId="8" r:id="rId10"/>
    <sheet state="visible" name="Ele Shaman" sheetId="9" r:id="rId11"/>
    <sheet state="visible" name="Enh Shaman" sheetId="10" r:id="rId12"/>
    <sheet state="visible" name="Hunter" sheetId="11" r:id="rId13"/>
    <sheet state="visible" name="Balance Druid" sheetId="12" r:id="rId14"/>
    <sheet state="visible" name="Feral Druid" sheetId="13" r:id="rId15"/>
    <sheet state="visible" name="Resto Druid" sheetId="14" r:id="rId16"/>
    <sheet state="visible" name="Holy Paladin" sheetId="15" r:id="rId17"/>
    <sheet state="visible" name="Prot Paladin" sheetId="16" r:id="rId18"/>
    <sheet state="visible" name="Ret Paladin" sheetId="17" r:id="rId19"/>
    <sheet state="visible" name="ArmsFury Warrior" sheetId="18" r:id="rId20"/>
    <sheet state="visible" name="Prot Warrior" sheetId="19" r:id="rId21"/>
    <sheet state="visible" name="EP Values" sheetId="20" r:id="rId2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whether you are hit capped or not.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Also keep in mind the mail gear doesnt account for int/mp5 making it look like leather is always the bis
 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sockets, socket bonuses, set bonuses, whether you are hit capped or not.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9">
      <text>
        <t xml:space="preserve">Note: The Proc roughly translates to 36 spirit, the chest doesn't actually have 36 spirit on it.
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whether you are hit capped or not.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whether you are hit capped or not.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7">
      <text>
        <t xml:space="preserve">Note: The Proc roughly translates to 36 spirit, the chest doesn't actually have 36 spirit on it.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5">
      <text>
        <t xml:space="preserve">Note: The Proc roughly translates to 36 spirit, the chest doesn't actually have 36 spirit on it.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sockets, socket bonuses, set bonuses, whether you are hit capped or not.</t>
      </text>
    </comment>
  </commentList>
</comments>
</file>

<file path=xl/sharedStrings.xml><?xml version="1.0" encoding="utf-8"?>
<sst xmlns="http://schemas.openxmlformats.org/spreadsheetml/2006/main" count="13400" uniqueCount="3599">
  <si>
    <t>Slot</t>
  </si>
  <si>
    <t>Name</t>
  </si>
  <si>
    <t>Location</t>
  </si>
  <si>
    <t>EP</t>
  </si>
  <si>
    <t>Stam</t>
  </si>
  <si>
    <t>Int</t>
  </si>
  <si>
    <t>Spell Damage</t>
  </si>
  <si>
    <t>Crit</t>
  </si>
  <si>
    <t>Haste</t>
  </si>
  <si>
    <t>Hit</t>
  </si>
  <si>
    <t>Mp5</t>
  </si>
  <si>
    <t xml:space="preserve">Spirit </t>
  </si>
  <si>
    <t>Meta</t>
  </si>
  <si>
    <t>Red</t>
  </si>
  <si>
    <t>Yellow</t>
  </si>
  <si>
    <t>Blue</t>
  </si>
  <si>
    <t>Socket Bonus</t>
  </si>
  <si>
    <t>Misc</t>
  </si>
  <si>
    <t>Link</t>
  </si>
  <si>
    <r>
      <t xml:space="preserve">Set Bonus EP in </t>
    </r>
    <r>
      <rPr>
        <color rgb="FFFF9900"/>
      </rPr>
      <t>orange</t>
    </r>
  </si>
  <si>
    <r>
      <t xml:space="preserve">Set Bonus EP in </t>
    </r>
    <r>
      <rPr>
        <color rgb="FFFF9900"/>
      </rPr>
      <t>orange</t>
    </r>
  </si>
  <si>
    <r>
      <t xml:space="preserve">Set Bonus EP in </t>
    </r>
    <r>
      <rPr>
        <color rgb="FFFF9900"/>
      </rPr>
      <t>orange</t>
    </r>
  </si>
  <si>
    <t>Mystical Skyfire Diamond until 2.3 then Chaotic Skyfire Diamond</t>
  </si>
  <si>
    <t>Mystical Skyfire Diamond until Patch 2.3 then Chaotic Skyfire Diamond</t>
  </si>
  <si>
    <t>Runed Living Ruby</t>
  </si>
  <si>
    <t>Brilliant Dawnstone</t>
  </si>
  <si>
    <t>Helm</t>
  </si>
  <si>
    <t>Destruction Holo-Gogs</t>
  </si>
  <si>
    <t>Engineering BoP</t>
  </si>
  <si>
    <t>5 spell dmg</t>
  </si>
  <si>
    <t>Patch 2.1</t>
  </si>
  <si>
    <t>https://www.burning-crusade.com/database/?item=32494</t>
  </si>
  <si>
    <t>Added in Patch 2.1</t>
  </si>
  <si>
    <t>T4 Set</t>
  </si>
  <si>
    <t>Spellstrike Hood</t>
  </si>
  <si>
    <t>Tailoring BoE</t>
  </si>
  <si>
    <t>Collar of the Aldor</t>
  </si>
  <si>
    <r>
      <t xml:space="preserve">114.6 / </t>
    </r>
    <r>
      <rPr>
        <color rgb="FFFF9900"/>
      </rPr>
      <t>128.1</t>
    </r>
  </si>
  <si>
    <t>6 stam</t>
  </si>
  <si>
    <t>13.5 EP from Set Bonus</t>
  </si>
  <si>
    <t>Karazhan - Prince Malchezaar</t>
  </si>
  <si>
    <t>https://www.burning-crusade.com/database/?item=24266</t>
  </si>
  <si>
    <t>Set Bonus</t>
  </si>
  <si>
    <t>https://www.burning-crusade.com/database/?item=29076</t>
  </si>
  <si>
    <t>*</t>
  </si>
  <si>
    <t>Uni-Mind Headdress</t>
  </si>
  <si>
    <t>Karazhan - Netherspite</t>
  </si>
  <si>
    <r>
      <t xml:space="preserve">128.4 / </t>
    </r>
    <r>
      <rPr>
        <color rgb="FFFF9900"/>
      </rPr>
      <t>157.1</t>
    </r>
  </si>
  <si>
    <t>28.7 EP from Set Bonus</t>
  </si>
  <si>
    <r>
      <t xml:space="preserve">112.2 / </t>
    </r>
    <r>
      <rPr>
        <color rgb="FFFF9900"/>
      </rPr>
      <t>127.1</t>
    </r>
  </si>
  <si>
    <t>https://www.burning-crusade.com/database/?item=28744</t>
  </si>
  <si>
    <t>14.9 EP from Set Bonus</t>
  </si>
  <si>
    <t>D3 Set</t>
  </si>
  <si>
    <t>Incanter's Cowl</t>
  </si>
  <si>
    <t>Mech - Pathaleon the Calculator</t>
  </si>
  <si>
    <t>S1 Set</t>
  </si>
  <si>
    <t>Gladiator's Silk Cowl</t>
  </si>
  <si>
    <t>Arena Season 1 Reward</t>
  </si>
  <si>
    <t>4 spirit</t>
  </si>
  <si>
    <t>https://www.burning-crusade.com/database/?item=28278</t>
  </si>
  <si>
    <t>4 resil</t>
  </si>
  <si>
    <t>30 Resil</t>
  </si>
  <si>
    <t>https://www.burning-crusade.com/database/?item=25855</t>
  </si>
  <si>
    <t>Evoker's Helmut of Second Sight</t>
  </si>
  <si>
    <t>Teron Gorfiend, I am... - SMV Quest</t>
  </si>
  <si>
    <t>https://www.burning-crusade.com/database/?item=31104</t>
  </si>
  <si>
    <t>Hood of Oblivion</t>
  </si>
  <si>
    <t>Arc - Harbinger Skyriss</t>
  </si>
  <si>
    <t>https://www.burning-crusade.com/database/?item=28415</t>
  </si>
  <si>
    <t>Mag'hari Ritualist's Horns</t>
  </si>
  <si>
    <t>Hero of the Mag'har - Nagrand quest (Horde)</t>
  </si>
  <si>
    <t>https://www.burning-crusade.com/database/?item=28169</t>
  </si>
  <si>
    <t>Collar of Cho'gall</t>
  </si>
  <si>
    <t>Gruul's Lair - Gruul the Dragonkiller</t>
  </si>
  <si>
    <t>https://www.burning-crusade.com/database/?item=28804</t>
  </si>
  <si>
    <t>Mana-Etched Crown</t>
  </si>
  <si>
    <t>BM - Aeonus</t>
  </si>
  <si>
    <r>
      <t xml:space="preserve">88.1 / </t>
    </r>
    <r>
      <rPr>
        <color rgb="FFFF9900"/>
      </rPr>
      <t>137.1</t>
    </r>
  </si>
  <si>
    <t>(2) Set Bonus +35 Hit</t>
  </si>
  <si>
    <t>https://www.burning-crusade.com/database/?item=28193</t>
  </si>
  <si>
    <t>Wicked Witch's Hat</t>
  </si>
  <si>
    <t>Karazhan - Opera Event (The Crone)</t>
  </si>
  <si>
    <t>https://www.burning-crusade.com/database/?item=28586</t>
  </si>
  <si>
    <t>Neck</t>
  </si>
  <si>
    <t>Brooch of Unquenchable Fury</t>
  </si>
  <si>
    <t>Karazhan - Moroes</t>
  </si>
  <si>
    <t>https://www.burning-crusade.com/database/?item=28530</t>
  </si>
  <si>
    <t>Pendant of Dominance</t>
  </si>
  <si>
    <t>15,300 Honor &amp; 10 EotS Marks</t>
  </si>
  <si>
    <t>Adornment of Stolen Souls</t>
  </si>
  <si>
    <t>2 spell crit</t>
  </si>
  <si>
    <t>https://www.burning-crusade.com/database/?item=28245</t>
  </si>
  <si>
    <t>https://www.burning-crusade.com/database/?item=28762</t>
  </si>
  <si>
    <t>Hydra-fang Necklace</t>
  </si>
  <si>
    <t>H UB - Ghaz'an</t>
  </si>
  <si>
    <t>https://www.burning-crusade.com/database/?item=27758</t>
  </si>
  <si>
    <t>Brooch of Heightened Potential</t>
  </si>
  <si>
    <t>SLabs - Blackheart the Inciter</t>
  </si>
  <si>
    <t>https://www.burning-crusade.com/database/?item=28134</t>
  </si>
  <si>
    <t>Eye of the Night</t>
  </si>
  <si>
    <t>Jewelcrafting BoE</t>
  </si>
  <si>
    <t>Manasurge Pendant</t>
  </si>
  <si>
    <t>25 Badge of Justice - G'eras</t>
  </si>
  <si>
    <t>On use 34 spell dmg for 10s</t>
  </si>
  <si>
    <t>https://www.burning-crusade.com/database/?item=29368</t>
  </si>
  <si>
    <t>https://www.burning-crusade.com/database/?item=24116</t>
  </si>
  <si>
    <t>Charlotte's Ivy</t>
  </si>
  <si>
    <t>BoE World Drop</t>
  </si>
  <si>
    <r>
      <t xml:space="preserve">54.2 / </t>
    </r>
    <r>
      <rPr>
        <color rgb="FFFF9900"/>
      </rPr>
      <t>69.2</t>
    </r>
  </si>
  <si>
    <t>(2) Set Bonus +15 Spell Dmg</t>
  </si>
  <si>
    <t>https://www.burning-crusade.com/database/?item=31338</t>
  </si>
  <si>
    <t>Shoulder</t>
  </si>
  <si>
    <r>
      <t xml:space="preserve">28.34 / </t>
    </r>
    <r>
      <rPr>
        <color rgb="FFFF9900"/>
      </rPr>
      <t>43.34</t>
    </r>
  </si>
  <si>
    <t>Pauldrons of the Aldor</t>
  </si>
  <si>
    <t>Gruul's Lair - High King Maulgar</t>
  </si>
  <si>
    <r>
      <t xml:space="preserve">28.34 / </t>
    </r>
    <r>
      <rPr>
        <color rgb="FFFF9900"/>
      </rPr>
      <t>43.34</t>
    </r>
  </si>
  <si>
    <t>4 spell dmg</t>
  </si>
  <si>
    <t>https://www.burning-crusade.com/database/?item=29079</t>
  </si>
  <si>
    <t>Frozen Shadoweave Shoulders</t>
  </si>
  <si>
    <t>Tailoring BoP - Requires Shadoweave Tailor</t>
  </si>
  <si>
    <t>Gladiator's Silk Amice</t>
  </si>
  <si>
    <t>3 resil</t>
  </si>
  <si>
    <t>21 Resil</t>
  </si>
  <si>
    <t>3 spell hit</t>
  </si>
  <si>
    <t>https://www.burning-crusade.com/database/?item=25854</t>
  </si>
  <si>
    <t>https://www.burning-crusade.com/database/?item=21869</t>
  </si>
  <si>
    <t>Mantle of Three Terrors</t>
  </si>
  <si>
    <t>BM - Chrono Lord Deja</t>
  </si>
  <si>
    <t>https://www.burning-crusade.com/database/?item=27994</t>
  </si>
  <si>
    <t>Spaulders of Oblivion</t>
  </si>
  <si>
    <t>SLabs - Murmur</t>
  </si>
  <si>
    <t>https://www.burning-crusade.com/database/?item=27778</t>
  </si>
  <si>
    <t>Spaulders of the Torn-heart</t>
  </si>
  <si>
    <t>The Cipher of Damnation - SMV Quest</t>
  </si>
  <si>
    <t>Mana-Etched Spaulders</t>
  </si>
  <si>
    <t>H UB - Quagmirran</t>
  </si>
  <si>
    <t>https://www.burning-crusade.com/database/?item=30925</t>
  </si>
  <si>
    <r>
      <t xml:space="preserve">70.8 / </t>
    </r>
    <r>
      <rPr>
        <color rgb="FFFF9900"/>
      </rPr>
      <t>119.8</t>
    </r>
  </si>
  <si>
    <t>https://www.burning-crusade.com/database/?item=27796</t>
  </si>
  <si>
    <r>
      <t xml:space="preserve">51 / </t>
    </r>
    <r>
      <rPr>
        <color rgb="FFFF9900"/>
      </rPr>
      <t>100</t>
    </r>
  </si>
  <si>
    <t>Mantle of the Mind Flayer</t>
  </si>
  <si>
    <t>Karazhan - Shade of Aran</t>
  </si>
  <si>
    <r>
      <t xml:space="preserve">52.6 / </t>
    </r>
    <r>
      <rPr>
        <color rgb="FFFF9900"/>
      </rPr>
      <t>101.6</t>
    </r>
  </si>
  <si>
    <t>23 Spell Pen</t>
  </si>
  <si>
    <t>https://www.burning-crusade.com/database/?item=28726</t>
  </si>
  <si>
    <t>Back</t>
  </si>
  <si>
    <t>Ruby Drape of the Mysticant</t>
  </si>
  <si>
    <t>https://www.burning-crusade.com/database/?item=28766</t>
  </si>
  <si>
    <t>Brute Cloak of the Ogre-Magi</t>
  </si>
  <si>
    <t>https://www.burning-crusade.com/database/?item=28797</t>
  </si>
  <si>
    <t>Ancient Spellcloak of the Highborne</t>
  </si>
  <si>
    <t>World Boss - Doom Lord Kazzak</t>
  </si>
  <si>
    <t>https://www.burning-crusade.com/database/?item=30735</t>
  </si>
  <si>
    <t>Sethekk Oracle Cloak</t>
  </si>
  <si>
    <t>SH - Talon King Ikiss</t>
  </si>
  <si>
    <t>https://www.burning-crusade.com/database/?item=27981</t>
  </si>
  <si>
    <t>Shadow-Cloak of Dalaran</t>
  </si>
  <si>
    <t>https://www.burning-crusade.com/database/?item=28570</t>
  </si>
  <si>
    <t>Cloak of Entropy</t>
  </si>
  <si>
    <t>https://www.burning-crusade.com/database/?item=31140</t>
  </si>
  <si>
    <t>Terokk's Wisdom</t>
  </si>
  <si>
    <t>Terokk - Skettis Summoned Boss</t>
  </si>
  <si>
    <t>Req Patch 2.1</t>
  </si>
  <si>
    <t>https://www.burning-crusade.com/database/?item=32541</t>
  </si>
  <si>
    <t>Shawl of Shifting Probabilities</t>
  </si>
  <si>
    <t>https://www.burning-crusade.com/database/?item=29369</t>
  </si>
  <si>
    <t>Sergeant's Heavy Cape</t>
  </si>
  <si>
    <t>9,435 Honor &amp; 20 AB Marks</t>
  </si>
  <si>
    <t>16 Resil</t>
  </si>
  <si>
    <t>https://www.burning-crusade.com/database/?item=28378</t>
  </si>
  <si>
    <t>Chest</t>
  </si>
  <si>
    <t>Vestments of the Aldor</t>
  </si>
  <si>
    <t>Magtheridon's Lair - Magtheridon</t>
  </si>
  <si>
    <t>Spellfire Robe</t>
  </si>
  <si>
    <t>Tailoring BoP - Requires Spellfire Tailoring</t>
  </si>
  <si>
    <r>
      <t xml:space="preserve">110.2 / </t>
    </r>
    <r>
      <rPr>
        <color rgb="FFFF9900"/>
      </rPr>
      <t>138.2</t>
    </r>
  </si>
  <si>
    <t>4 stam</t>
  </si>
  <si>
    <t>28EP @400 int from Set Bonus</t>
  </si>
  <si>
    <t>https://www.burning-crusade.com/database/?item=21848</t>
  </si>
  <si>
    <t>Robe of the Crimson Order</t>
  </si>
  <si>
    <t>20 Spell Pen</t>
  </si>
  <si>
    <t>https://www.burning-crusade.com/database/?item=29077</t>
  </si>
  <si>
    <r>
      <t xml:space="preserve">128.8 / </t>
    </r>
    <r>
      <rPr>
        <color rgb="FFFF9900"/>
      </rPr>
      <t>160.8</t>
    </r>
  </si>
  <si>
    <t>https://www.burning-crusade.com/database/?item=31297</t>
  </si>
  <si>
    <t>32EP @460 int from Set Bonus</t>
  </si>
  <si>
    <t>Auchenai Anchorite's Robe</t>
  </si>
  <si>
    <t>Everything Will Be Alright - AC Quest</t>
  </si>
  <si>
    <t>4 spell crit</t>
  </si>
  <si>
    <t>Frozen Shadoweave Robe</t>
  </si>
  <si>
    <t>https://www.burning-crusade.com/database/?item=29341</t>
  </si>
  <si>
    <t>https://www.burning-crusade.com/database/?item=21871</t>
  </si>
  <si>
    <t>Warp Infused Drape</t>
  </si>
  <si>
    <t>Bot - Warp Splinter</t>
  </si>
  <si>
    <t>https://www.burning-crusade.com/database/?item=28342</t>
  </si>
  <si>
    <t>Gladiator's Silk Raiment</t>
  </si>
  <si>
    <t>24 Resil</t>
  </si>
  <si>
    <t>https://www.burning-crusade.com/database/?item=25856</t>
  </si>
  <si>
    <t>Incanter's Robe</t>
  </si>
  <si>
    <t>4 int</t>
  </si>
  <si>
    <t>Will of Edward the Odd</t>
  </si>
  <si>
    <t>https://www.burning-crusade.com/database/?item=28229</t>
  </si>
  <si>
    <t>https://www.burning-crusade.com/database/?item=31340</t>
  </si>
  <si>
    <t>Robe of the Elder Scribes</t>
  </si>
  <si>
    <t>Karazhan - Nightbane</t>
  </si>
  <si>
    <r>
      <t xml:space="preserve">54.84 / </t>
    </r>
    <r>
      <rPr>
        <color rgb="FFC27BA0"/>
      </rPr>
      <t>76.84</t>
    </r>
  </si>
  <si>
    <t>Proc: 130 SD for 10s</t>
  </si>
  <si>
    <t>https://www.burning-crusade.com/database/?item=28602</t>
  </si>
  <si>
    <t>Mana-Etched Vestments</t>
  </si>
  <si>
    <t>OHF - Epoch Hunter</t>
  </si>
  <si>
    <r>
      <t xml:space="preserve">101.1 / </t>
    </r>
    <r>
      <rPr>
        <color rgb="FFFF9900"/>
      </rPr>
      <t>150.1</t>
    </r>
  </si>
  <si>
    <t>https://www.burning-crusade.com/database/?item=28191</t>
  </si>
  <si>
    <r>
      <t xml:space="preserve">72.9 / </t>
    </r>
    <r>
      <rPr>
        <color rgb="FFFF9900"/>
      </rPr>
      <t>121.9</t>
    </r>
  </si>
  <si>
    <t>Bracer</t>
  </si>
  <si>
    <t>Crimson Bracers of Gloom</t>
  </si>
  <si>
    <t>H Ramps - Omor the Unscarred</t>
  </si>
  <si>
    <t>Kirin Tor Apprentice's Robes</t>
  </si>
  <si>
    <t>Destroy Naberius! - Netherstorm Quest</t>
  </si>
  <si>
    <r>
      <t xml:space="preserve">57.24 / </t>
    </r>
    <r>
      <rPr>
        <color rgb="FFC27BA0"/>
      </rPr>
      <t>79.24</t>
    </r>
  </si>
  <si>
    <t>https://www.burning-crusade.com/database/?item=27462</t>
  </si>
  <si>
    <t>https://www.burning-crusade.com/database/?item=29780</t>
  </si>
  <si>
    <t>Crystalweave Bracers</t>
  </si>
  <si>
    <t>2 spell dmg</t>
  </si>
  <si>
    <t>Bracers of Havok</t>
  </si>
  <si>
    <t>https://www.burning-crusade.com/database/?item=24250</t>
  </si>
  <si>
    <t>General's Silk Cuffs</t>
  </si>
  <si>
    <t>7,548 Honor &amp; 20 WSG Marks</t>
  </si>
  <si>
    <t>11 Resil</t>
  </si>
  <si>
    <t>https://www.burning-crusade.com/database/?item=28411</t>
  </si>
  <si>
    <r>
      <t xml:space="preserve">93.2 / </t>
    </r>
    <r>
      <rPr>
        <color rgb="FFC27BA0"/>
      </rPr>
      <t>115.2</t>
    </r>
  </si>
  <si>
    <t>Bands of Nefarious Deeds</t>
  </si>
  <si>
    <t>Karazhan - Maiden of Virtue</t>
  </si>
  <si>
    <t>https://www.burning-crusade.com/database/?item=28515</t>
  </si>
  <si>
    <t>Bands of Negation</t>
  </si>
  <si>
    <t>H MT - Nexus- Prince Shaffar</t>
  </si>
  <si>
    <t>https://www.burning-crusade.com/database/?item=29240</t>
  </si>
  <si>
    <t>Arcanium Signet Bands</t>
  </si>
  <si>
    <t>H UB - Hungarfen</t>
  </si>
  <si>
    <t>https://www.burning-crusade.com/database/?item=27746</t>
  </si>
  <si>
    <t>Harbinger Bands</t>
  </si>
  <si>
    <t>Karazhan - Attumen the Huntsman</t>
  </si>
  <si>
    <t>https://www.burning-crusade.com/database/?item=28477</t>
  </si>
  <si>
    <t>Hands</t>
  </si>
  <si>
    <t>Anger-Spark Gloves</t>
  </si>
  <si>
    <t>World Boss - Doomwalker</t>
  </si>
  <si>
    <t>3 spell crit</t>
  </si>
  <si>
    <t>https://www.burning-crusade.com/database/?item=30725</t>
  </si>
  <si>
    <t>Spellfire Gloves</t>
  </si>
  <si>
    <r>
      <t xml:space="preserve">83.8 / </t>
    </r>
    <r>
      <rPr>
        <color rgb="FFFF9900"/>
      </rPr>
      <t>111.8</t>
    </r>
  </si>
  <si>
    <t>https://www.burning-crusade.com/database/?item=21847</t>
  </si>
  <si>
    <t>Handwraps of Flowing Thought</t>
  </si>
  <si>
    <t>Gloves of the Aldor</t>
  </si>
  <si>
    <t>Karazhan - The Curator</t>
  </si>
  <si>
    <t>https://www.burning-crusade.com/database/?item=29080</t>
  </si>
  <si>
    <t>https://www.burning-crusade.com/database/?item=28507</t>
  </si>
  <si>
    <t>Grasp of the Dead</t>
  </si>
  <si>
    <t>Karazhan - Trash Drop</t>
  </si>
  <si>
    <t>46 Frost Damage Only</t>
  </si>
  <si>
    <t>https://www.burning-crusade.com/database/?item=30668</t>
  </si>
  <si>
    <t>Soul-Eater's Handwraps</t>
  </si>
  <si>
    <t>https://www.burning-crusade.com/database/?item=28780</t>
  </si>
  <si>
    <t>Gloves of the Deadwatcher</t>
  </si>
  <si>
    <t>H AC - Shirrak the Dead Watcher</t>
  </si>
  <si>
    <t>https://www.burning-crusade.com/database/?item=27493</t>
  </si>
  <si>
    <t>Gloves of Oblivion</t>
  </si>
  <si>
    <t>SH - Kargath</t>
  </si>
  <si>
    <t>https://www.burning-crusade.com/database/?item=27537</t>
  </si>
  <si>
    <t>Mana-Etched Gloves</t>
  </si>
  <si>
    <r>
      <t xml:space="preserve">52.6 / </t>
    </r>
    <r>
      <rPr>
        <color rgb="FFFF9900"/>
      </rPr>
      <t>102.6</t>
    </r>
  </si>
  <si>
    <t>https://www.burning-crusade.com/database/?item=27465</t>
  </si>
  <si>
    <t>Gladiator's Silk Handguards</t>
  </si>
  <si>
    <t>https://www.burning-crusade.com/database/?item=25857</t>
  </si>
  <si>
    <r>
      <t xml:space="preserve">95.9 / </t>
    </r>
    <r>
      <rPr>
        <color rgb="FFFF9900"/>
      </rPr>
      <t>127.9</t>
    </r>
  </si>
  <si>
    <t>Belt</t>
  </si>
  <si>
    <r>
      <t xml:space="preserve">51 / </t>
    </r>
    <r>
      <rPr>
        <color rgb="FFFF9900"/>
      </rPr>
      <t>100</t>
    </r>
  </si>
  <si>
    <t>Girdle of Ruination</t>
  </si>
  <si>
    <t>https://www.burning-crusade.com/database/?item=24256</t>
  </si>
  <si>
    <t>Belt of Divine Inspiration</t>
  </si>
  <si>
    <t>Belt of Depravity</t>
  </si>
  <si>
    <t>H Arc - Harbinger Skyriss</t>
  </si>
  <si>
    <t>https://www.burning-crusade.com/database/?item=29241</t>
  </si>
  <si>
    <t>Malefic Girdle</t>
  </si>
  <si>
    <t>Karazhan - Terestian Illhoof</t>
  </si>
  <si>
    <t>https://www.burning-crusade.com/database/?item=28654</t>
  </si>
  <si>
    <t>Spellfire Belt</t>
  </si>
  <si>
    <r>
      <t xml:space="preserve">82.4 / </t>
    </r>
    <r>
      <rPr>
        <color rgb="FFFF9900"/>
      </rPr>
      <t>110.4</t>
    </r>
  </si>
  <si>
    <t>A'dal's Gift</t>
  </si>
  <si>
    <t>https://www.burning-crusade.com/database/?item=21846</t>
  </si>
  <si>
    <t>How to Break Into the Arcatraz - Quest</t>
  </si>
  <si>
    <t>https://www.burning-crusade.com/database/?item=31461</t>
  </si>
  <si>
    <t>Sash of Serpentra</t>
  </si>
  <si>
    <t>SV - Warlord Kalithresh</t>
  </si>
  <si>
    <t>Inferno Waist Cord</t>
  </si>
  <si>
    <t>https://www.burning-crusade.com/database/?item=27795</t>
  </si>
  <si>
    <t>Tempest's Touch</t>
  </si>
  <si>
    <t>Sash of Arcane Visions</t>
  </si>
  <si>
    <t>Return to Andormu - CoT Quest</t>
  </si>
  <si>
    <t>H AC - Exarch Maladaar</t>
  </si>
  <si>
    <t>59 Fire Damage Only</t>
  </si>
  <si>
    <t>https://www.burning-crusade.com/database/?item=30673</t>
  </si>
  <si>
    <t>https://www.burning-crusade.com/database/?item=29257</t>
  </si>
  <si>
    <t>10 spell pen</t>
  </si>
  <si>
    <t>https://www.burning-crusade.com/database/?item=29317</t>
  </si>
  <si>
    <t>General's Silk Belt</t>
  </si>
  <si>
    <t>14,280 Honor &amp; 40 AB Marks</t>
  </si>
  <si>
    <t>https://www.burning-crusade.com/database/?item=28409</t>
  </si>
  <si>
    <t>Nethershard Girdle</t>
  </si>
  <si>
    <t>https://www.burning-crusade.com/database/?item=28565</t>
  </si>
  <si>
    <r>
      <t xml:space="preserve">103 / </t>
    </r>
    <r>
      <rPr>
        <color rgb="FFFF9900"/>
      </rPr>
      <t>135</t>
    </r>
  </si>
  <si>
    <t>Legs</t>
  </si>
  <si>
    <t>Leggings of the Seventh Circle</t>
  </si>
  <si>
    <t>https://www.burning-crusade.com/database/?item=30734</t>
  </si>
  <si>
    <t>Spellstrike Pants</t>
  </si>
  <si>
    <r>
      <t xml:space="preserve">123.6 / </t>
    </r>
    <r>
      <rPr>
        <color rgb="FFFF9900"/>
      </rPr>
      <t>137.1</t>
    </r>
  </si>
  <si>
    <t>https://www.burning-crusade.com/database/?item=24262</t>
  </si>
  <si>
    <t>Legwraps of the Aldor</t>
  </si>
  <si>
    <t>https://www.burning-crusade.com/database/?item=29078</t>
  </si>
  <si>
    <r>
      <t xml:space="preserve">121 / </t>
    </r>
    <r>
      <rPr>
        <color rgb="FFFF9900"/>
      </rPr>
      <t>135.9</t>
    </r>
  </si>
  <si>
    <t>Trial-Fire Trousers</t>
  </si>
  <si>
    <t>Karazhan - Opera Event (Shared)</t>
  </si>
  <si>
    <t>https://www.burning-crusade.com/database/?item=28594</t>
  </si>
  <si>
    <t>Breeches of the Occultist</t>
  </si>
  <si>
    <t>H BM - Aeonus</t>
  </si>
  <si>
    <t>https://www.burning-crusade.com/database/?item=30531</t>
  </si>
  <si>
    <t>Kirin Tor Master's Trousers</t>
  </si>
  <si>
    <t>H SLabs - Murmur</t>
  </si>
  <si>
    <t>4 spell hit</t>
  </si>
  <si>
    <t>https://www.burning-crusade.com/database/?item=30532</t>
  </si>
  <si>
    <t>Khadgar's Kilt of Abjuration</t>
  </si>
  <si>
    <t>BM - Temporus</t>
  </si>
  <si>
    <t>https://www.burning-crusade.com/database/?item=28185</t>
  </si>
  <si>
    <t>Pantaloons of Flaming Wrath</t>
  </si>
  <si>
    <t>H SH - Blood Guard Porung</t>
  </si>
  <si>
    <t>https://www.burning-crusade.com/database/?item=30709</t>
  </si>
  <si>
    <t>Gladiator's Silk Trousers</t>
  </si>
  <si>
    <t>https://www.burning-crusade.com/database/?item=25858</t>
  </si>
  <si>
    <t>Boots</t>
  </si>
  <si>
    <r>
      <t xml:space="preserve">133 / </t>
    </r>
    <r>
      <rPr>
        <color rgb="FFFF9900"/>
      </rPr>
      <t>161.7</t>
    </r>
  </si>
  <si>
    <t>Frozen Shadoweave Boots</t>
  </si>
  <si>
    <t>https://www.burning-crusade.com/database/?item=21870</t>
  </si>
  <si>
    <t>Ruby Slippers</t>
  </si>
  <si>
    <t>Serves as a Hearthstone</t>
  </si>
  <si>
    <t>https://www.burning-crusade.com/database/?item=28585</t>
  </si>
  <si>
    <t>Boots of Foretelling</t>
  </si>
  <si>
    <t>3 int</t>
  </si>
  <si>
    <t>https://www.burning-crusade.com/database/?item=28517</t>
  </si>
  <si>
    <t>Extravagant Boots of Malice</t>
  </si>
  <si>
    <t>H MT - Tavarok</t>
  </si>
  <si>
    <t>https://www.burning-crusade.com/database/?item=27821</t>
  </si>
  <si>
    <t>Sigil-Laced Boots</t>
  </si>
  <si>
    <t>https://www.burning-crusade.com/database/?item=28406</t>
  </si>
  <si>
    <t>Boots of the Nexus Warden</t>
  </si>
  <si>
    <t>The Flesh Lies... - Netherstorm Quest</t>
  </si>
  <si>
    <t>https://www.burning-crusade.com/database/?item=30519</t>
  </si>
  <si>
    <t>General's Silk Footgaurds</t>
  </si>
  <si>
    <t>11,424 Honor &amp; 40 EotS Marks</t>
  </si>
  <si>
    <t>https://www.burning-crusade.com/database/?item=28410</t>
  </si>
  <si>
    <t>Boots of the Infernal Coven</t>
  </si>
  <si>
    <t>https://www.burning-crusade.com/database/?item=28670</t>
  </si>
  <si>
    <t>Ring 1</t>
  </si>
  <si>
    <t>Band of the Crimson Fury</t>
  </si>
  <si>
    <t>The Fall of Magtheridon - HFP Quest</t>
  </si>
  <si>
    <t>https://www.burning-crusade.com/database/?item=28793</t>
  </si>
  <si>
    <t>Ashyen's Gift</t>
  </si>
  <si>
    <t>Cenarion Expedition - Exalted</t>
  </si>
  <si>
    <t>https://www.burning-crusade.com/database/?item=29172</t>
  </si>
  <si>
    <t>Sparking Arcanite Ring</t>
  </si>
  <si>
    <t>H OHF - Epoch Hunter</t>
  </si>
  <si>
    <t>https://www.burning-crusade.com/database/?item=28227</t>
  </si>
  <si>
    <t>Violet Signet of the Archmage</t>
  </si>
  <si>
    <t>The Violet Eye - Exalted</t>
  </si>
  <si>
    <t>https://www.burning-crusade.com/database/?item=29287</t>
  </si>
  <si>
    <t>Seal of the Exorcist</t>
  </si>
  <si>
    <t xml:space="preserve">50 Spirit Shards </t>
  </si>
  <si>
    <t>Boots of Blashpemy</t>
  </si>
  <si>
    <t>H SP - Quagmirran</t>
  </si>
  <si>
    <t>https://www.burning-crusade.com/database/?item=28555</t>
  </si>
  <si>
    <t>Boots of Ethereal Manipulation</t>
  </si>
  <si>
    <t>H Bot - Warp Splinter</t>
  </si>
  <si>
    <t>https://www.burning-crusade.com/database/?item=29242</t>
  </si>
  <si>
    <t>https://www.burning-crusade.com/database/?item=29258</t>
  </si>
  <si>
    <t>Seer's Signit</t>
  </si>
  <si>
    <t>The Scryers - Exalted</t>
  </si>
  <si>
    <t>https://www.burning-crusade.com/database/?item=29126</t>
  </si>
  <si>
    <t>Ring of Cryptic Dreams</t>
  </si>
  <si>
    <t>https://www.burning-crusade.com/database/?item=29367</t>
  </si>
  <si>
    <t>Cobalt Band of Tyrigosa</t>
  </si>
  <si>
    <t>H MT - Nexus-Prince Shaffar</t>
  </si>
  <si>
    <t>https://www.burning-crusade.com/database/?item=29352</t>
  </si>
  <si>
    <t>Spectral Band of Innervation</t>
  </si>
  <si>
    <t>https://www.burning-crusade.com/database/?item=28510</t>
  </si>
  <si>
    <t>Lola's Eve</t>
  </si>
  <si>
    <r>
      <t xml:space="preserve">33.23 / </t>
    </r>
    <r>
      <rPr>
        <color rgb="FFFF9900"/>
      </rPr>
      <t>48.23</t>
    </r>
  </si>
  <si>
    <t>https://www.burning-crusade.com/database/?item=31339</t>
  </si>
  <si>
    <t>Trinket 1</t>
  </si>
  <si>
    <r>
      <t xml:space="preserve">Below Hit Cap / </t>
    </r>
    <r>
      <rPr>
        <color rgb="FFE06666"/>
      </rPr>
      <t>Above Hit Cap</t>
    </r>
  </si>
  <si>
    <t>Darkmoon Card: Crusade</t>
  </si>
  <si>
    <t>Blessings Deck</t>
  </si>
  <si>
    <t>https://www.burning-crusade.com/database/?item=31856</t>
  </si>
  <si>
    <t>Icon of the Silver Crescent</t>
  </si>
  <si>
    <t>41 Badge of Justice - G'eras</t>
  </si>
  <si>
    <t>https://www.burning-crusade.com/database/?item=29370</t>
  </si>
  <si>
    <t>Eye of Magtheridon</t>
  </si>
  <si>
    <t>170 Spell Dmg for 10s when a spell is resisted.</t>
  </si>
  <si>
    <t>https://www.burning-crusade.com/database/?item=28789</t>
  </si>
  <si>
    <t>Scryer's Bloodgem</t>
  </si>
  <si>
    <t>The Scryers - Revered</t>
  </si>
  <si>
    <r>
      <t xml:space="preserve">60.2 / </t>
    </r>
    <r>
      <rPr>
        <color rgb="FFE06666"/>
      </rPr>
      <t>22.8</t>
    </r>
  </si>
  <si>
    <t>https://www.burning-crusade.com/database/?item=29132</t>
  </si>
  <si>
    <t>Manastorm Band</t>
  </si>
  <si>
    <t>Shutting Down Manaforge Ara - Quest</t>
  </si>
  <si>
    <t>Yor's Collapsing Band</t>
  </si>
  <si>
    <t>H MT - Yor (Summoned Boss)</t>
  </si>
  <si>
    <t>https://www.burning-crusade.com/database/?item=30366</t>
  </si>
  <si>
    <t>https://www.burning-crusade.com/database/?item=31921</t>
  </si>
  <si>
    <t>Quagmirran's Eye</t>
  </si>
  <si>
    <t>https://www.burning-crusade.com/database/?item=27683</t>
  </si>
  <si>
    <t>Ring of Conflict Survival</t>
  </si>
  <si>
    <t>https://www.burning-crusade.com/database/?item=31922</t>
  </si>
  <si>
    <t>The Lightning Capacitor</t>
  </si>
  <si>
    <t>https://www.burning-crusade.com/database/?item=28785</t>
  </si>
  <si>
    <t>Arcanist's Stone</t>
  </si>
  <si>
    <r>
      <t xml:space="preserve">49.1 / </t>
    </r>
    <r>
      <rPr>
        <color rgb="FFE06666"/>
      </rPr>
      <t>26.2</t>
    </r>
  </si>
  <si>
    <t>https://www.burning-crusade.com/database/?item=28223</t>
  </si>
  <si>
    <t>Shiffar's Nexus-Horn</t>
  </si>
  <si>
    <t>https://www.burning-crusade.com/database/?item=28418</t>
  </si>
  <si>
    <r>
      <t xml:space="preserve">33.23 / </t>
    </r>
    <r>
      <rPr>
        <color rgb="FFFF9900"/>
      </rPr>
      <t>48.23</t>
    </r>
  </si>
  <si>
    <t>Xi'ri's Gift</t>
  </si>
  <si>
    <r>
      <t xml:space="preserve">53.6 / </t>
    </r>
    <r>
      <rPr>
        <color rgb="FFFF9900"/>
      </rPr>
      <t>68.6</t>
    </r>
  </si>
  <si>
    <t>The Sha'tar - Revered</t>
  </si>
  <si>
    <t>https://www.burning-crusade.com/database/?item=29179</t>
  </si>
  <si>
    <t>Figurine - Living Ruby Serpent</t>
  </si>
  <si>
    <t>Jewelcrafting BoP</t>
  </si>
  <si>
    <t>Use: 150 dmg for 20s</t>
  </si>
  <si>
    <t>https://www.burning-crusade.com/database/?item=24126</t>
  </si>
  <si>
    <t>Vengeance of the Illidari</t>
  </si>
  <si>
    <t>Cruel's Intentions/Overlord - HFP Quest</t>
  </si>
  <si>
    <t>https://www.burning-crusade.com/database/?item=28040</t>
  </si>
  <si>
    <r>
      <t xml:space="preserve">Below Hit Cap / </t>
    </r>
    <r>
      <rPr>
        <color rgb="FFE06666"/>
      </rPr>
      <t>Above Hit Cap</t>
    </r>
  </si>
  <si>
    <t>Ranged</t>
  </si>
  <si>
    <t>Tirisfal Wand of Ascendancy</t>
  </si>
  <si>
    <r>
      <t xml:space="preserve">67.6 / </t>
    </r>
    <r>
      <rPr>
        <color rgb="FFE06666"/>
      </rPr>
      <t>21.2</t>
    </r>
  </si>
  <si>
    <t>https://www.burning-crusade.com/database/?item=28673</t>
  </si>
  <si>
    <t>Eredar Wand of Obliteration</t>
  </si>
  <si>
    <r>
      <t xml:space="preserve">Below Hit Cap / </t>
    </r>
    <r>
      <rPr>
        <color rgb="FFE06666"/>
      </rPr>
      <t>Above Hit Cap</t>
    </r>
  </si>
  <si>
    <t>https://www.burning-crusade.com/database/?item=28783</t>
  </si>
  <si>
    <t>The Black Stalk</t>
  </si>
  <si>
    <t>H UB - The Black Stalker</t>
  </si>
  <si>
    <t>https://www.burning-crusade.com/database/?item=29350</t>
  </si>
  <si>
    <t>Nether Core's Control Rod</t>
  </si>
  <si>
    <t>Arc - Dalliah the Doomsayer</t>
  </si>
  <si>
    <t>https://www.burning-crusade.com/database/?item=28386</t>
  </si>
  <si>
    <t>Voidfire Wand</t>
  </si>
  <si>
    <t>MT - Pandemonius</t>
  </si>
  <si>
    <t>https://www.burning-crusade.com/database/?item=25939</t>
  </si>
  <si>
    <r>
      <t xml:space="preserve">58.7 / </t>
    </r>
    <r>
      <rPr>
        <color rgb="FFE06666"/>
      </rPr>
      <t>24.8</t>
    </r>
  </si>
  <si>
    <t>Illidari Rod of Discipline</t>
  </si>
  <si>
    <t>Subdue the Subduer - SMV Quest</t>
  </si>
  <si>
    <r>
      <t xml:space="preserve">77.3 / </t>
    </r>
    <r>
      <rPr>
        <color rgb="FFE06666"/>
      </rPr>
      <t>27.8</t>
    </r>
  </si>
  <si>
    <t>https://www.burning-crusade.com/database/?item=32872</t>
  </si>
  <si>
    <t>MH</t>
  </si>
  <si>
    <t>Talon of the Tempest</t>
  </si>
  <si>
    <r>
      <t xml:space="preserve">70.2 / </t>
    </r>
    <r>
      <rPr>
        <color rgb="FFE06666"/>
      </rPr>
      <t>33.5</t>
    </r>
  </si>
  <si>
    <t>https://www.burning-crusade.com/database/?item=30723</t>
  </si>
  <si>
    <t>Bloodmaw Magus-Blade</t>
  </si>
  <si>
    <t>Nathrezim Mindblade</t>
  </si>
  <si>
    <t>https://www.burning-crusade.com/database/?item=28770</t>
  </si>
  <si>
    <t>Gladiator's Spellblade</t>
  </si>
  <si>
    <t>18 Resil</t>
  </si>
  <si>
    <t>https://www.burning-crusade.com/database/?item=28297</t>
  </si>
  <si>
    <t>Eternium Runed Blade</t>
  </si>
  <si>
    <t>Blacksmithing BoE</t>
  </si>
  <si>
    <t>https://www.burning-crusade.com/database/?item=23554</t>
  </si>
  <si>
    <t>Blade of the Archmage/Stormcaller</t>
  </si>
  <si>
    <t>Honor Hold/ Thrallmar - Exalted</t>
  </si>
  <si>
    <t>https://www.burning-crusade.com/database/?item=29153</t>
  </si>
  <si>
    <t>Blade of Wizardry</t>
  </si>
  <si>
    <t>280 haste Proc</t>
  </si>
  <si>
    <t>https://www.burning-crusade.com/database/?item=31336</t>
  </si>
  <si>
    <t>OH</t>
  </si>
  <si>
    <t>Sapphiron's Wing Bone</t>
  </si>
  <si>
    <t>https://www.burning-crusade.com/database/?item=29269</t>
  </si>
  <si>
    <t>Jewel of Infinite Possibilities</t>
  </si>
  <si>
    <t>https://www.burning-crusade.com/database/?item=28734</t>
  </si>
  <si>
    <t>Lamp of Peaceful Raidiance</t>
  </si>
  <si>
    <t>https://www.burning-crusade.com/database/?item=28412</t>
  </si>
  <si>
    <t>Gladiator's Touch of Defeat</t>
  </si>
  <si>
    <t>12 Resil</t>
  </si>
  <si>
    <t>https://www.burning-crusade.com/database/?item=28320</t>
  </si>
  <si>
    <t>Talisman of Nightbane</t>
  </si>
  <si>
    <t>https://www.burning-crusade.com/database/?item=28603</t>
  </si>
  <si>
    <t>Star-Heart Lamp</t>
  </si>
  <si>
    <t>https://www.burning-crusade.com/database/?item=28187</t>
  </si>
  <si>
    <t>Karaborian Talisman</t>
  </si>
  <si>
    <t>https://www.burning-crusade.com/database/?item=28781</t>
  </si>
  <si>
    <t>2H</t>
  </si>
  <si>
    <t>Gladiator's War Staff</t>
  </si>
  <si>
    <t>Nexus Torch</t>
  </si>
  <si>
    <t>SH - Warchief Kargath</t>
  </si>
  <si>
    <t>https://www.burning-crusade.com/database/?item=27540</t>
  </si>
  <si>
    <t>25 Resil</t>
  </si>
  <si>
    <t>https://www.burning-crusade.com/database/?item=24557</t>
  </si>
  <si>
    <t>Staff of Infinite Mysteries</t>
  </si>
  <si>
    <t>https://www.burning-crusade.com/database/?item=28633</t>
  </si>
  <si>
    <t>Terokk's Shadowstaff</t>
  </si>
  <si>
    <t>H SH - Talon King Ikiss</t>
  </si>
  <si>
    <t>https://www.burning-crusade.com/database/?item=29355</t>
  </si>
  <si>
    <t>Auchenai Staff</t>
  </si>
  <si>
    <t>The Aldor - Revered</t>
  </si>
  <si>
    <t>https://www.burning-crusade.com/database/?item=29130</t>
  </si>
  <si>
    <t>Warpstaff of Arcanum</t>
  </si>
  <si>
    <t>https://www.burning-crusade.com/database/?item=28341</t>
  </si>
  <si>
    <t>Flametongue Seal</t>
  </si>
  <si>
    <t>https://www.burning-crusade.com/database/?item=29270</t>
  </si>
  <si>
    <t>Blade of the Archmage / Stormcaller</t>
  </si>
  <si>
    <t>Honor Hold / Thrallmar - Exalted</t>
  </si>
  <si>
    <t>Greatsword of Horrid Dreams</t>
  </si>
  <si>
    <t>https://www.burning-crusade.com/database/?item=27905</t>
  </si>
  <si>
    <t>Starlight Dagger</t>
  </si>
  <si>
    <t>H SP - Mennu the Betrayer</t>
  </si>
  <si>
    <t>https://www.burning-crusade.com/database/?item=27543</t>
  </si>
  <si>
    <t>Talisman of Kalecgos</t>
  </si>
  <si>
    <t>https://www.burning-crusade.com/database/?item=29271</t>
  </si>
  <si>
    <t>Agi</t>
  </si>
  <si>
    <t>Att. Power</t>
  </si>
  <si>
    <t>Expertise</t>
  </si>
  <si>
    <t>ArP</t>
  </si>
  <si>
    <t>Raid Drops</t>
  </si>
  <si>
    <t>Grand Scepter of the Nexus-Kings</t>
  </si>
  <si>
    <t>https://www.burning-crusade.com/database/?item=27842</t>
  </si>
  <si>
    <r>
      <t xml:space="preserve">Set Bonus EP in </t>
    </r>
    <r>
      <rPr>
        <color rgb="FFFF9900"/>
      </rPr>
      <t>orange</t>
    </r>
  </si>
  <si>
    <t>Relentless Earthstone Diamond</t>
  </si>
  <si>
    <t>Glinting Noble Topaz +4 agi +4 hit</t>
  </si>
  <si>
    <t>Rigid Dawnstone +8 hit</t>
  </si>
  <si>
    <t>Shifting Nightseye +4 agi +8 stam to activate meta then Rigid Dawnstone +8 hit or Delicate Living Ruby +8 agi</t>
  </si>
  <si>
    <t>Deathblow X11 Goggles</t>
  </si>
  <si>
    <t>4 agi</t>
  </si>
  <si>
    <t>Patch 2.1 , +Stealth lvl</t>
  </si>
  <si>
    <t>https://www.burning-crusade.com/database/?item=32478</t>
  </si>
  <si>
    <t>Netherblade Facemask</t>
  </si>
  <si>
    <t>https://www.burning-crusade.com/database/?item=29044</t>
  </si>
  <si>
    <t>Helm of the Claw</t>
  </si>
  <si>
    <t>The Warlord's Hideout - Steamvault Quest</t>
  </si>
  <si>
    <t>https://www.burning-crusade.com/database/?item=28182</t>
  </si>
  <si>
    <t>Cowl of Defiance</t>
  </si>
  <si>
    <t>https://www.burning-crusade.com/database/?item=28732</t>
  </si>
  <si>
    <t>Malefic Mask of the Shadows</t>
  </si>
  <si>
    <t>https://www.burning-crusade.com/database/?item=28796</t>
  </si>
  <si>
    <t>Wastewalker Helm</t>
  </si>
  <si>
    <r>
      <t xml:space="preserve">219.27 / </t>
    </r>
    <r>
      <rPr>
        <color rgb="FFFF9900"/>
      </rPr>
      <t>301.87</t>
    </r>
  </si>
  <si>
    <t>8 att. power</t>
  </si>
  <si>
    <t>https://www.burning-crusade.com/database/?item=28224</t>
  </si>
  <si>
    <t>Gladiator's Leather Helm</t>
  </si>
  <si>
    <t>23 Resil</t>
  </si>
  <si>
    <t>https://www.burning-crusade.com/database/?item=25830</t>
  </si>
  <si>
    <t>Stealther's Helmet of Second Sight</t>
  </si>
  <si>
    <t>https://www.burning-crusade.com/database/?item=31109</t>
  </si>
  <si>
    <t>Cobrascale Hood</t>
  </si>
  <si>
    <t>Leatherworking BoE</t>
  </si>
  <si>
    <t>https://www.burning-crusade.com/database/?item=29502</t>
  </si>
  <si>
    <t>Choker of Vile Intent</t>
  </si>
  <si>
    <t>https://www.burning-crusade.com/database/?item=29381</t>
  </si>
  <si>
    <t>Worgen Claw Necklace</t>
  </si>
  <si>
    <t>https://www.burning-crusade.com/database/?item=28509</t>
  </si>
  <si>
    <t>Bone Chain Necklace</t>
  </si>
  <si>
    <t>https://www.burning-crusade.com/database/?item=27779</t>
  </si>
  <si>
    <t>Earthen Mark of Razing</t>
  </si>
  <si>
    <t>Gurok the Usurper - Nagrand Quest</t>
  </si>
  <si>
    <t>https://www.burning-crusade.com/database/?item=25562</t>
  </si>
  <si>
    <t>Natasha's Choker</t>
  </si>
  <si>
    <t>The Hound-Master - BEM Quest</t>
  </si>
  <si>
    <t>https://www.burning-crusade.com/database/?item=31695</t>
  </si>
  <si>
    <t>Pawn</t>
  </si>
  <si>
    <t>Healing</t>
  </si>
  <si>
    <t>Traitor's Noose</t>
  </si>
  <si>
    <t>Set Bonus EP in orange</t>
  </si>
  <si>
    <t>https://www.burning-crusade.com/database/?item=27546</t>
  </si>
  <si>
    <t>Insightful Earthstone Diamond</t>
  </si>
  <si>
    <t>Teardrop Living Ruby</t>
  </si>
  <si>
    <t>Luminous Noble Topaz</t>
  </si>
  <si>
    <t>Royal Nightseye / Purified Shadow Pearl</t>
  </si>
  <si>
    <t>Powerheal 4000 Lens</t>
  </si>
  <si>
    <t>Saberclaw Talisman</t>
  </si>
  <si>
    <t>https://www.burning-crusade.com/database/?item=28674</t>
  </si>
  <si>
    <t>9 healing</t>
  </si>
  <si>
    <t>https://www.burning-crusade.com/database/?item=32495</t>
  </si>
  <si>
    <t>Light-Collar of the Incarnate</t>
  </si>
  <si>
    <t>Expedition Scout's Epaulets</t>
  </si>
  <si>
    <t>Fel Embers - HFC Quest (Alliance)</t>
  </si>
  <si>
    <t>https://www.burning-crusade.com/database/?item=29049</t>
  </si>
  <si>
    <t>Headdress of the High Potentate</t>
  </si>
  <si>
    <t>Karazhan - Chess Event</t>
  </si>
  <si>
    <t>https://www.burning-crusade.com/database/?item=25790</t>
  </si>
  <si>
    <t>https://www.burning-crusade.com/database/?item=28756</t>
  </si>
  <si>
    <t>Whitemend Hood</t>
  </si>
  <si>
    <t>Wastewalker Shoulderpads</t>
  </si>
  <si>
    <t>H AC - Avatar of the Martyred</t>
  </si>
  <si>
    <r>
      <t xml:space="preserve">163.01 / </t>
    </r>
    <r>
      <rPr>
        <color rgb="FFFF9900"/>
      </rPr>
      <t>245.61</t>
    </r>
  </si>
  <si>
    <t>(2) Set Bonus</t>
  </si>
  <si>
    <t>https://www.burning-crusade.com/database/?item=24264</t>
  </si>
  <si>
    <t>3 crit rating</t>
  </si>
  <si>
    <t>https://www.burning-crusade.com/database/?item=27797</t>
  </si>
  <si>
    <t>Hallowed Crown</t>
  </si>
  <si>
    <t>Netherblade Shoulderpads</t>
  </si>
  <si>
    <t>https://www.burning-crusade.com/database/?item=28413</t>
  </si>
  <si>
    <t>Gladiator's Mooncloth Hood</t>
  </si>
  <si>
    <t>https://www.burning-crusade.com/database/?item=29047</t>
  </si>
  <si>
    <t>https://www.burning-crusade.com/database/?item=31410</t>
  </si>
  <si>
    <r>
      <t xml:space="preserve">Set Bonus EP in </t>
    </r>
    <r>
      <rPr>
        <color rgb="FFFF9900"/>
      </rPr>
      <t>orange</t>
    </r>
  </si>
  <si>
    <t>Mystical Skyfire Diamond</t>
  </si>
  <si>
    <t>Bladed Shoulderpads of the Merciless</t>
  </si>
  <si>
    <t>Teeth of Gruul</t>
  </si>
  <si>
    <t>3 hit rating</t>
  </si>
  <si>
    <t>https://www.burning-crusade.com/database/?item=28755</t>
  </si>
  <si>
    <t>https://www.burning-crusade.com/database/?item=28822</t>
  </si>
  <si>
    <t>Gladiator's Leather Spaulders</t>
  </si>
  <si>
    <t>Soul-Collar of the Incarnate</t>
  </si>
  <si>
    <r>
      <t xml:space="preserve">92.96 / </t>
    </r>
    <r>
      <rPr>
        <color rgb="FF674EA7"/>
      </rPr>
      <t>124.76</t>
    </r>
  </si>
  <si>
    <t>https://www.burning-crusade.com/database/?item=25832</t>
  </si>
  <si>
    <t>31.8 EP (4) Set Bonus</t>
  </si>
  <si>
    <t>Archaic Charm of Presence</t>
  </si>
  <si>
    <t>https://www.burning-crusade.com/database/?item=30726</t>
  </si>
  <si>
    <t>https://www.burning-crusade.com/database/?item=29058</t>
  </si>
  <si>
    <t>Mantle of Perenolde</t>
  </si>
  <si>
    <t>Shining Chain of the Afterworld</t>
  </si>
  <si>
    <t>3 dodge rating</t>
  </si>
  <si>
    <t>https://www.burning-crusade.com/database/?item=27434</t>
  </si>
  <si>
    <r>
      <t xml:space="preserve">89.82 / </t>
    </r>
    <r>
      <rPr>
        <color rgb="FFFF9900"/>
      </rPr>
      <t>106.52</t>
    </r>
  </si>
  <si>
    <t>https://www.burning-crusade.com/database/?item=28731</t>
  </si>
  <si>
    <t>16.7 EP from Set Bonus</t>
  </si>
  <si>
    <t>Blackened Leather Spaulders</t>
  </si>
  <si>
    <t>Kurenai - Revered (Alliance)</t>
  </si>
  <si>
    <t>Emberspour Talisman</t>
  </si>
  <si>
    <t>https://www.burning-crusade.com/database/?item=29148</t>
  </si>
  <si>
    <t>https://www.burning-crusade.com/database/?item=28609</t>
  </si>
  <si>
    <t>Talbuk Hide Spaulders</t>
  </si>
  <si>
    <t>Karja's Medallion</t>
  </si>
  <si>
    <t>The Mag'har - Revered (Horde)</t>
  </si>
  <si>
    <t>Shutting Down Manaforge Ara - NS Quest</t>
  </si>
  <si>
    <t>https://www.burning-crusade.com/database/?item=30377</t>
  </si>
  <si>
    <t>https://www.burning-crusade.com/database/?item=29147</t>
  </si>
  <si>
    <t>Necklace of Eternal Hope</t>
  </si>
  <si>
    <t>Elementalist Skullcap of Shadow Wrath</t>
  </si>
  <si>
    <t>https://www.burning-crusade.com/database/?item=29374</t>
  </si>
  <si>
    <t>Drape of the Dark Reavers</t>
  </si>
  <si>
    <t>https://www.burning-crusade.com/database/?item=24689</t>
  </si>
  <si>
    <t>Talisman of the Breaker</t>
  </si>
  <si>
    <t>H BF - Keli'dan the Breaker</t>
  </si>
  <si>
    <t>Reduces silence by 20%, useful for some boss fights</t>
  </si>
  <si>
    <t>https://www.burning-crusade.com/database/?item=29347</t>
  </si>
  <si>
    <r>
      <t xml:space="preserve">74.9 / </t>
    </r>
    <r>
      <rPr>
        <color rgb="FFFF9900"/>
      </rPr>
      <t>101.82</t>
    </r>
  </si>
  <si>
    <t>(2) Set Bonus +35 hit</t>
  </si>
  <si>
    <t>https://www.burning-crusade.com/database/?item=28672</t>
  </si>
  <si>
    <t>Primal Mooncloth Shoulders</t>
  </si>
  <si>
    <t>Tailoring BoP - Requires Mooncloth Tailoring</t>
  </si>
  <si>
    <t>Black-Iron Battlecloak</t>
  </si>
  <si>
    <t>Gladiator's Satin Hood</t>
  </si>
  <si>
    <t>https://www.burning-crusade.com/database/?item=30729</t>
  </si>
  <si>
    <t>(3) Set Bonus: 5% Mana Regen</t>
  </si>
  <si>
    <t>https://www.burning-crusade.com/database/?item=21874</t>
  </si>
  <si>
    <t>https://www.burning-crusade.com/database/?item=27708</t>
  </si>
  <si>
    <t>Vengeance Wrap</t>
  </si>
  <si>
    <t>2 hit rating</t>
  </si>
  <si>
    <t>Light-Mantle of the Incarnate</t>
  </si>
  <si>
    <t>https://www.burning-crusade.com/database/?item=24259</t>
  </si>
  <si>
    <t>https://www.burning-crusade.com/database/?item=29054</t>
  </si>
  <si>
    <t>Auchenai Death Shroud</t>
  </si>
  <si>
    <t>Pauldrons of the Solace-Giver</t>
  </si>
  <si>
    <t>https://www.burning-crusade.com/database/?item=27878</t>
  </si>
  <si>
    <t>https://www.burning-crusade.com/database/?item=28612</t>
  </si>
  <si>
    <t>Hallowed Paulders</t>
  </si>
  <si>
    <t>Cloak of the Craft</t>
  </si>
  <si>
    <t>SLabs - Grandmaster Vorpil</t>
  </si>
  <si>
    <t>https://www.burning-crusade.com/database/?item=27775</t>
  </si>
  <si>
    <t>https://www.burning-crusade.com/database/?item=31255</t>
  </si>
  <si>
    <t>Gladiator's Mooncloth Mantle</t>
  </si>
  <si>
    <t>Blood Knight War Cloak</t>
  </si>
  <si>
    <t>https://www.burning-crusade.com/database/?item=31412</t>
  </si>
  <si>
    <t>https://www.burning-crusade.com/database/?item=29382</t>
  </si>
  <si>
    <t>Ritssyn's Lost Pendant</t>
  </si>
  <si>
    <t>Stainless Cloak of the Pure Hearted</t>
  </si>
  <si>
    <t>Cloak of the Pit Stalker</t>
  </si>
  <si>
    <t>https://www.burning-crusade.com/database/?item=28777</t>
  </si>
  <si>
    <t>51 Shadow Damage Only</t>
  </si>
  <si>
    <t>https://www.burning-crusade.com/database/?item=30666</t>
  </si>
  <si>
    <t>https://www.burning-crusade.com/database/?item=28765</t>
  </si>
  <si>
    <t>Sergeant's Heavy Cloak</t>
  </si>
  <si>
    <t>19 Resil</t>
  </si>
  <si>
    <t>https://www.burning-crusade.com/database/?item=28380</t>
  </si>
  <si>
    <t>Livegiving Cloak</t>
  </si>
  <si>
    <t>https://www.burning-crusade.com/database/?item=31329</t>
  </si>
  <si>
    <t>Farstrider Wildercloak</t>
  </si>
  <si>
    <t>https://www.burning-crusade.com/database/?item=28764</t>
  </si>
  <si>
    <t>Red Riding Hood's Cloak</t>
  </si>
  <si>
    <t>Karazhan - Opera Event (Red Riding Hood)</t>
  </si>
  <si>
    <t>https://www.burning-crusade.com/database/?item=28582</t>
  </si>
  <si>
    <t>Avian Cloak of Feathers</t>
  </si>
  <si>
    <t>Terrorweave Tunic</t>
  </si>
  <si>
    <t>https://www.burning-crusade.com/database/?item=27946</t>
  </si>
  <si>
    <t>Light-Touched Stole of Altruism</t>
  </si>
  <si>
    <t>https://www.burning-crusade.com/database/?item=29354</t>
  </si>
  <si>
    <t>4 crit rating</t>
  </si>
  <si>
    <t>https://www.burning-crusade.com/database/?item=30730</t>
  </si>
  <si>
    <t>Bishop's Cloak</t>
  </si>
  <si>
    <t>https://www.burning-crusade.com/database/?item=29375</t>
  </si>
  <si>
    <t>Netherblade Chestpiece</t>
  </si>
  <si>
    <t>Cloak of Scintillating Auras</t>
  </si>
  <si>
    <t>Arc - Zereketh the Unbound</t>
  </si>
  <si>
    <t>https://www.burning-crusade.com/database/?item=29045</t>
  </si>
  <si>
    <t>https://www.burning-crusade.com/database/?item=28373</t>
  </si>
  <si>
    <t>Natasha's Ember Necklace</t>
  </si>
  <si>
    <t>https://www.burning-crusade.com/database/?item=31692</t>
  </si>
  <si>
    <t>Chestguard of the Conniver</t>
  </si>
  <si>
    <t>Shadowvine Cloak of Infusion</t>
  </si>
  <si>
    <t>https://www.burning-crusade.com/database/?item=28653</t>
  </si>
  <si>
    <t>https://www.burning-crusade.com/database/?item=28601</t>
  </si>
  <si>
    <t>Primal Mooncloth Robe</t>
  </si>
  <si>
    <t>Primalstrike Vest</t>
  </si>
  <si>
    <t>Leatherworking BoP - Requires Elemental LW</t>
  </si>
  <si>
    <r>
      <t xml:space="preserve">218.78 / </t>
    </r>
    <r>
      <rPr>
        <color rgb="FFFF9900"/>
      </rPr>
      <t>258.78</t>
    </r>
  </si>
  <si>
    <t>(3) Set Bonus +40 Att. Power</t>
  </si>
  <si>
    <t>https://www.burning-crusade.com/database/?item=29525</t>
  </si>
  <si>
    <r>
      <t xml:space="preserve">25.49 / </t>
    </r>
    <r>
      <rPr>
        <color rgb="FFFF9900"/>
      </rPr>
      <t>40.49</t>
    </r>
  </si>
  <si>
    <t>https://www.burning-crusade.com/database/?item=21875</t>
  </si>
  <si>
    <t>Vest of Vengeance</t>
  </si>
  <si>
    <t>BF - Keli'dan the Breaker</t>
  </si>
  <si>
    <t>Robes of the Incarnate</t>
  </si>
  <si>
    <t>https://www.burning-crusade.com/database/?item=29050</t>
  </si>
  <si>
    <t>4 dodge rating</t>
  </si>
  <si>
    <t>https://www.burning-crusade.com/database/?item=24396</t>
  </si>
  <si>
    <t>Masquerade Gown</t>
  </si>
  <si>
    <t>Karazhan - Opera Event (Romulo &amp; Julianne)</t>
  </si>
  <si>
    <t>Proc: 145 Spirit for 15s</t>
  </si>
  <si>
    <t>https://www.burning-crusade.com/database/?item=28578</t>
  </si>
  <si>
    <t>Gladiator's Leather Tunic</t>
  </si>
  <si>
    <t>Soul-Mantle of the Incarnate</t>
  </si>
  <si>
    <r>
      <t xml:space="preserve">48.4 / </t>
    </r>
    <r>
      <rPr>
        <color rgb="FF674EA7"/>
      </rPr>
      <t>80.2</t>
    </r>
  </si>
  <si>
    <t>https://www.burning-crusade.com/database/?item=25831</t>
  </si>
  <si>
    <t>https://www.burning-crusade.com/database/?item=29060</t>
  </si>
  <si>
    <t>Hallowed Garments</t>
  </si>
  <si>
    <t>https://www.burning-crusade.com/database/?item=28230</t>
  </si>
  <si>
    <t>Wastewalker Tunic</t>
  </si>
  <si>
    <r>
      <t xml:space="preserve">173.4 / </t>
    </r>
    <r>
      <rPr>
        <color rgb="FFFF9900"/>
      </rPr>
      <t>256</t>
    </r>
  </si>
  <si>
    <t>https://www.burning-crusade.com/database/?item=28264</t>
  </si>
  <si>
    <t>Robe of Effervescent Light</t>
  </si>
  <si>
    <t>https://www.burning-crusade.com/database/?item=27506</t>
  </si>
  <si>
    <t>Nightfall Wristguards</t>
  </si>
  <si>
    <t>Gladiator's Mooncloth Robe</t>
  </si>
  <si>
    <t>https://www.burning-crusade.com/database/?item=31413</t>
  </si>
  <si>
    <t>https://www.burning-crusade.com/database/?item=29246</t>
  </si>
  <si>
    <t>Bands of the Benevolent</t>
  </si>
  <si>
    <r>
      <t xml:space="preserve">41.46 / </t>
    </r>
    <r>
      <rPr>
        <color rgb="FFFF9900"/>
      </rPr>
      <t>68.38</t>
    </r>
  </si>
  <si>
    <t>Primalstrike Bracers</t>
  </si>
  <si>
    <t>https://www.burning-crusade.com/database/?item=29249</t>
  </si>
  <si>
    <t>https://www.burning-crusade.com/database/?item=29527</t>
  </si>
  <si>
    <t>Gladiator's Satin Mantle</t>
  </si>
  <si>
    <t>Bands of Indwelling</t>
  </si>
  <si>
    <t>Spymistress's Wristguards</t>
  </si>
  <si>
    <t>The Soul Devices - Auchindon Quest</t>
  </si>
  <si>
    <t>https://www.burning-crusade.com/database/?item=28511</t>
  </si>
  <si>
    <t>2 dodge rating</t>
  </si>
  <si>
    <t>https://www.burning-crusade.com/database/?item=28171</t>
  </si>
  <si>
    <t>https://www.burning-crusade.com/database/?item=27710</t>
  </si>
  <si>
    <t>Bindings of the Timewalker</t>
  </si>
  <si>
    <t>Keepers of Time - Exalted</t>
  </si>
  <si>
    <t>Nightstalker's Wristguards</t>
  </si>
  <si>
    <t>Down With Daellis - Netherstorm Quest</t>
  </si>
  <si>
    <t>https://www.burning-crusade.com/database/?item=29183</t>
  </si>
  <si>
    <t>https://www.burning-crusade.com/database/?item=30399</t>
  </si>
  <si>
    <t>Light Scribe Bands</t>
  </si>
  <si>
    <t>H Ramps - Vazrudan the Herald</t>
  </si>
  <si>
    <t>General's Leather Bracers</t>
  </si>
  <si>
    <t>13,875 Honor &amp; 20 WSG Marks</t>
  </si>
  <si>
    <t>https://www.burning-crusade.com/database/?item=27452</t>
  </si>
  <si>
    <t>2 resil</t>
  </si>
  <si>
    <t>13 Resil</t>
  </si>
  <si>
    <t>https://www.burning-crusade.com/database/?item=28424</t>
  </si>
  <si>
    <t>Bracers of Maliciousness</t>
  </si>
  <si>
    <t>Illidari Cloak of Shadow Wrath</t>
  </si>
  <si>
    <t>Chief Engineer Lorthander, Netherstorm (Rare)</t>
  </si>
  <si>
    <t>Handwraps of the Incarnate</t>
  </si>
  <si>
    <t>https://www.burning-crusade.com/database/?item=28514</t>
  </si>
  <si>
    <t>https://www.burning-crusade.com/database/?item=31201</t>
  </si>
  <si>
    <t>Grips of Deftness</t>
  </si>
  <si>
    <t>https://www.burning-crusade.com/database/?item=29055</t>
  </si>
  <si>
    <t>https://www.burning-crusade.com/database/?item=30644</t>
  </si>
  <si>
    <t>Gloves of Saintly Blessings</t>
  </si>
  <si>
    <t>7 healing</t>
  </si>
  <si>
    <t>https://www.burning-crusade.com/database/?item=28508</t>
  </si>
  <si>
    <t>Gloves of Dexterous Manipulation</t>
  </si>
  <si>
    <t>https://www.burning-crusade.com/database/?item=28506</t>
  </si>
  <si>
    <t>Hallowed Handwraps</t>
  </si>
  <si>
    <t>SH - Warchief Kargath Bladefist</t>
  </si>
  <si>
    <t>https://www.burning-crusade.com/database/?item=27536</t>
  </si>
  <si>
    <t>Ambusher's Cloak of Shadow Wrath</t>
  </si>
  <si>
    <t>https://www.burning-crusade.com/database/?item=25041</t>
  </si>
  <si>
    <t>Netherblade Gloves</t>
  </si>
  <si>
    <t>Prismatic Mittens of Mending</t>
  </si>
  <si>
    <t>Bot - Commander Sarannis</t>
  </si>
  <si>
    <t>https://www.burning-crusade.com/database/?item=29048</t>
  </si>
  <si>
    <t>https://www.burning-crusade.com/database/?item=28304</t>
  </si>
  <si>
    <t>Liar's Tongue Gloves</t>
  </si>
  <si>
    <t>Bloody Surgeon's Mitts</t>
  </si>
  <si>
    <t>N BF - Broggok</t>
  </si>
  <si>
    <t>3 spirit</t>
  </si>
  <si>
    <t>https://www.burning-crusade.com/database/?item=28776</t>
  </si>
  <si>
    <t>https://www.burning-crusade.com/database/?item=24393</t>
  </si>
  <si>
    <t>Gloves of Penitence</t>
  </si>
  <si>
    <t>Levicus the Soul Caller - Auchindon Quest</t>
  </si>
  <si>
    <t>Fel Leather Gloves</t>
  </si>
  <si>
    <t>https://www.burning-crusade.com/database/?item=29315</t>
  </si>
  <si>
    <t>6 att. power</t>
  </si>
  <si>
    <t>https://www.burning-crusade.com/database/?item=25685</t>
  </si>
  <si>
    <t>Cloak of the Black Void</t>
  </si>
  <si>
    <t>Gloves of Piety</t>
  </si>
  <si>
    <t>Gladiator's Leather Gloves</t>
  </si>
  <si>
    <t>https://www.burning-crusade.com/database/?item=24252</t>
  </si>
  <si>
    <t>https://www.burning-crusade.com/database/?item=31150</t>
  </si>
  <si>
    <t>Deadly Throw Interrupt</t>
  </si>
  <si>
    <t>https://www.burning-crusade.com/database/?item=25834</t>
  </si>
  <si>
    <t>Gladiator's Mooncloth Gloves</t>
  </si>
  <si>
    <t>28 Resil</t>
  </si>
  <si>
    <t>https://www.burning-crusade.com/database/?item=31409</t>
  </si>
  <si>
    <t>Girdle of the Deathdealer</t>
  </si>
  <si>
    <t>Primal Mooncloth Belt</t>
  </si>
  <si>
    <t>BoP Tailoring - Requires Mooncloth Tailoring</t>
  </si>
  <si>
    <t>https://www.burning-crusade.com/database/?item=29247</t>
  </si>
  <si>
    <t>https://www.burning-crusade.com/database/?item=21873</t>
  </si>
  <si>
    <t>Gronn-Stitched Girdle</t>
  </si>
  <si>
    <t>https://www.burning-crusade.com/database/?item=28828</t>
  </si>
  <si>
    <t>Cincture of Will</t>
  </si>
  <si>
    <t>https://www.burning-crusade.com/database/?item=28652</t>
  </si>
  <si>
    <t>Socrethar's Girdle</t>
  </si>
  <si>
    <t>Turning Point - Netherstorm Quest (Scryers)</t>
  </si>
  <si>
    <t>https://www.burning-crusade.com/database/?item=30372</t>
  </si>
  <si>
    <t>Cord of Belief</t>
  </si>
  <si>
    <t>https://www.burning-crusade.com/database/?item=27542</t>
  </si>
  <si>
    <t>Epoch's Whispering Cinch</t>
  </si>
  <si>
    <t>https://www.burning-crusade.com/database/?item=27911</t>
  </si>
  <si>
    <t>Cord of Sanctification</t>
  </si>
  <si>
    <t>https://www.burning-crusade.com/database/?item=29250</t>
  </si>
  <si>
    <t>Naaru Belt of Precision</t>
  </si>
  <si>
    <t>How to Break Into the Arcatraz - Arc Key Quest</t>
  </si>
  <si>
    <t>21 Dodge Rating</t>
  </si>
  <si>
    <t>https://www.burning-crusade.com/database/?item=31464</t>
  </si>
  <si>
    <t>Black Belt of Knowledge</t>
  </si>
  <si>
    <t>4 healing</t>
  </si>
  <si>
    <t>https://www.burning-crusade.com/database/?item=24257</t>
  </si>
  <si>
    <t>Girdle of Treachery</t>
  </si>
  <si>
    <t>3 agi</t>
  </si>
  <si>
    <t>https://www.burning-crusade.com/database/?item=28750</t>
  </si>
  <si>
    <t>Lifeblood Belt</t>
  </si>
  <si>
    <t>https://www.burning-crusade.com/database/?item=30463</t>
  </si>
  <si>
    <t>Shroud of the Incarnate</t>
  </si>
  <si>
    <r>
      <t xml:space="preserve">87.33 / </t>
    </r>
    <r>
      <rPr>
        <color rgb="FF674EA7"/>
      </rPr>
      <t>119.13</t>
    </r>
  </si>
  <si>
    <t>https://www.burning-crusade.com/database/?item=29056</t>
  </si>
  <si>
    <t>Primalstrike Belt</t>
  </si>
  <si>
    <t>BoP Leatherworking - Requires Elemental LW</t>
  </si>
  <si>
    <r>
      <t xml:space="preserve">127.4 / </t>
    </r>
    <r>
      <rPr>
        <color rgb="FFFF9900"/>
      </rPr>
      <t>167.4</t>
    </r>
  </si>
  <si>
    <t>https://www.burning-crusade.com/database/?item=29526</t>
  </si>
  <si>
    <t>Gilded Trousers of Benediction</t>
  </si>
  <si>
    <t>General's Leather Belt</t>
  </si>
  <si>
    <t>21,000 Honor &amp; 40 AB Marks</t>
  </si>
  <si>
    <t>https://www.burning-crusade.com/database/?item=30727</t>
  </si>
  <si>
    <t>26 Resil</t>
  </si>
  <si>
    <t>https://www.burning-crusade.com/database/?item=28423</t>
  </si>
  <si>
    <t>Pantaloons of Repentance</t>
  </si>
  <si>
    <t>https://www.burning-crusade.com/database/?item=28742</t>
  </si>
  <si>
    <t>Skulker's Greaves</t>
  </si>
  <si>
    <t>Trousers of the Incarnate</t>
  </si>
  <si>
    <t>93.6 EP (4) Set Bonus</t>
  </si>
  <si>
    <t>https://www.burning-crusade.com/database/?item=29053</t>
  </si>
  <si>
    <t>Robe of Oblivion</t>
  </si>
  <si>
    <t>https://www.burning-crusade.com/database/?item=28741</t>
  </si>
  <si>
    <t>https://www.burning-crusade.com/database/?item=28232</t>
  </si>
  <si>
    <t>Kamaei's Cerulean Skirt</t>
  </si>
  <si>
    <t>https://www.burning-crusade.com/database/?item=31343</t>
  </si>
  <si>
    <t>Netherblade Breeches</t>
  </si>
  <si>
    <t>https://www.burning-crusade.com/database/?item=29046</t>
  </si>
  <si>
    <t>Pontifex Kilt</t>
  </si>
  <si>
    <t>H SV - Warlord Kalithresh</t>
  </si>
  <si>
    <t>https://www.burning-crusade.com/database/?item=30543</t>
  </si>
  <si>
    <t>Gladiator's Satin Robe</t>
  </si>
  <si>
    <t>Clefthoof Hide Leggings</t>
  </si>
  <si>
    <t>Showdown - BEM Quest</t>
  </si>
  <si>
    <t>Pontiff's Pantaloons of Prophecy</t>
  </si>
  <si>
    <t>https://www.burning-crusade.com/database/?item=27711</t>
  </si>
  <si>
    <t>H OHF - Captian Skarloc</t>
  </si>
  <si>
    <t>30 Str. = 33 AP</t>
  </si>
  <si>
    <t>https://www.burning-crusade.com/database/?item=31544</t>
  </si>
  <si>
    <t>https://www.burning-crusade.com/database/?item=28218</t>
  </si>
  <si>
    <t>Fel Leather Leggings</t>
  </si>
  <si>
    <t>Gladiator's Mooncloth Leggings</t>
  </si>
  <si>
    <r>
      <t xml:space="preserve">60.02 / </t>
    </r>
    <r>
      <rPr>
        <color rgb="FFFF9900"/>
      </rPr>
      <t>86.94</t>
    </r>
  </si>
  <si>
    <t>https://www.burning-crusade.com/database/?item=31411</t>
  </si>
  <si>
    <t>Boots of the Incorrupt</t>
  </si>
  <si>
    <t>https://www.burning-crusade.com/database/?item=25687</t>
  </si>
  <si>
    <r>
      <t xml:space="preserve">37.36 / </t>
    </r>
    <r>
      <rPr>
        <color rgb="FFA64D79"/>
      </rPr>
      <t>59.36</t>
    </r>
  </si>
  <si>
    <t>Midnight Legguards</t>
  </si>
  <si>
    <t>4 hit rating</t>
  </si>
  <si>
    <t>https://www.burning-crusade.com/database/?item=30538</t>
  </si>
  <si>
    <t>https://www.burning-crusade.com/database/?item=28663</t>
  </si>
  <si>
    <t>Ravager's Cuffs of Shadow Wrath</t>
  </si>
  <si>
    <t>Karazhan - Rokad the Ravager (Rare, Random)</t>
  </si>
  <si>
    <t>Wastewalker Leggings</t>
  </si>
  <si>
    <t>Boots of the Pious</t>
  </si>
  <si>
    <t>H Mech - Pathaleon</t>
  </si>
  <si>
    <r>
      <t xml:space="preserve">195.23 / </t>
    </r>
    <r>
      <rPr>
        <color rgb="FFFF9900"/>
      </rPr>
      <t>277.83</t>
    </r>
  </si>
  <si>
    <t xml:space="preserve">(2) Set Bonus +35 Hit </t>
  </si>
  <si>
    <t>https://www.burning-crusade.com/database/?item=27837</t>
  </si>
  <si>
    <t>https://www.burning-crusade.com/database/?item=29251</t>
  </si>
  <si>
    <t>58 Shadow Spell Dmg</t>
  </si>
  <si>
    <t>https://www.burning-crusade.com/database/?item=30684</t>
  </si>
  <si>
    <t>Gladiator's Leather Legguards</t>
  </si>
  <si>
    <t>Curate's Boots</t>
  </si>
  <si>
    <t>Fel Embers - HFC Quest (Ally)</t>
  </si>
  <si>
    <t>Elementalist Braclets of Shadow Wrath</t>
  </si>
  <si>
    <t>https://www.burning-crusade.com/database/?item=25792</t>
  </si>
  <si>
    <t>https://www.burning-crusade.com/database/?item=24692</t>
  </si>
  <si>
    <t>Slippers of Serenity</t>
  </si>
  <si>
    <t>N AC - Exarch Maladaar</t>
  </si>
  <si>
    <t>36 Resil</t>
  </si>
  <si>
    <t>https://www.burning-crusade.com/database/?item=25833</t>
  </si>
  <si>
    <t>https://www.burning-crusade.com/database/?item=27411</t>
  </si>
  <si>
    <t>Jeweled Boots of Sanctification</t>
  </si>
  <si>
    <t>SH - Warbringer O'mrogg</t>
  </si>
  <si>
    <t>Edgewalker Longboots</t>
  </si>
  <si>
    <t>https://www.burning-crusade.com/database/?item=27525</t>
  </si>
  <si>
    <t>Light-Woven Slippers</t>
  </si>
  <si>
    <t>SH - Darkweaver Syth</t>
  </si>
  <si>
    <t>https://www.burning-crusade.com/database/?item=27919</t>
  </si>
  <si>
    <t>https://www.burning-crusade.com/database/?item=28545</t>
  </si>
  <si>
    <t>Violet Signet of the Great Restorer</t>
  </si>
  <si>
    <t>Fel Leather Boots</t>
  </si>
  <si>
    <t>https://www.burning-crusade.com/database/?item=25686</t>
  </si>
  <si>
    <t>Shattrath Wraps</t>
  </si>
  <si>
    <t>The Soul Devices - Auchindoun Quest</t>
  </si>
  <si>
    <t>https://www.burning-crusade.com/database/?item=29290</t>
  </si>
  <si>
    <t>The Master's Treads</t>
  </si>
  <si>
    <t>3 stam</t>
  </si>
  <si>
    <t>https://www.burning-crusade.com/database/?item=28174</t>
  </si>
  <si>
    <t>Effective Stealth Level +1</t>
  </si>
  <si>
    <t>https://www.burning-crusade.com/database/?item=31288</t>
  </si>
  <si>
    <t>Naaru Lightwarden's Band</t>
  </si>
  <si>
    <t>https://www.burning-crusade.com/database/?item=28790</t>
  </si>
  <si>
    <t>Felboar Hide Shoes</t>
  </si>
  <si>
    <t>The Cipher of Damnation 3rd Frag. - SMV Quest</t>
  </si>
  <si>
    <t>https://www.burning-crusade.com/database/?item=30939</t>
  </si>
  <si>
    <t>Mender's Heart-Ring</t>
  </si>
  <si>
    <t>https://www.burning-crusade.com/database/?item=28661</t>
  </si>
  <si>
    <t>Boots of the Unjust</t>
  </si>
  <si>
    <t>https://www.burning-crusade.com/database/?item=27867</t>
  </si>
  <si>
    <t>Jade Ring of the Everliving</t>
  </si>
  <si>
    <t>https://www.burning-crusade.com/database/?item=28763</t>
  </si>
  <si>
    <t>Rapscallion Boots</t>
  </si>
  <si>
    <t>https://www.burning-crusade.com/database/?item=28669</t>
  </si>
  <si>
    <t>Signet of Unshakable Faith</t>
  </si>
  <si>
    <t>https://www.burning-crusade.com/database/?item=28525</t>
  </si>
  <si>
    <t>General's Leather Boots</t>
  </si>
  <si>
    <t>21,000 Honor &amp; 40 EotS Marks</t>
  </si>
  <si>
    <t>Ring of Fabled Hope</t>
  </si>
  <si>
    <t>https://www.burning-crusade.com/database/?item=28422</t>
  </si>
  <si>
    <t>https://www.burning-crusade.com/database/?item=27780</t>
  </si>
  <si>
    <t>Band of Halos</t>
  </si>
  <si>
    <t>Ring of Reciprocity</t>
  </si>
  <si>
    <t>https://www.burning-crusade.com/database/?item=29373</t>
  </si>
  <si>
    <t>Ancestral Band</t>
  </si>
  <si>
    <t>Thrallmar - Revered</t>
  </si>
  <si>
    <t>https://www.burning-crusade.com/database/?item=29168</t>
  </si>
  <si>
    <t>https://www.burning-crusade.com/database/?item=30738</t>
  </si>
  <si>
    <t>Ring of Convalescence</t>
  </si>
  <si>
    <t>Honor Hold - Revered</t>
  </si>
  <si>
    <t>https://www.burning-crusade.com/database/?item=29169</t>
  </si>
  <si>
    <t>Ring of a Thousand Marks</t>
  </si>
  <si>
    <t>https://www.burning-crusade.com/database/?item=28757</t>
  </si>
  <si>
    <t>Ring of Flowing Light</t>
  </si>
  <si>
    <t>https://www.burning-crusade.com/database/?item=30736</t>
  </si>
  <si>
    <t>Garona's Signet Ring</t>
  </si>
  <si>
    <r>
      <t xml:space="preserve">41.46 / </t>
    </r>
    <r>
      <rPr>
        <color rgb="FFFF9900"/>
      </rPr>
      <t>68.38</t>
    </r>
  </si>
  <si>
    <t>https://www.burning-crusade.com/database/?item=28649</t>
  </si>
  <si>
    <t>Eye of Gruul</t>
  </si>
  <si>
    <t>2% chance to make the next heal cost 450 less mana</t>
  </si>
  <si>
    <t>Gloves of the Incarnate</t>
  </si>
  <si>
    <t>https://www.burning-crusade.com/database/?item=28823</t>
  </si>
  <si>
    <r>
      <t xml:space="preserve">35.21 / </t>
    </r>
    <r>
      <rPr>
        <color rgb="FF674EA7"/>
      </rPr>
      <t>67.01</t>
    </r>
  </si>
  <si>
    <t>Shaffar's Band of Brutality</t>
  </si>
  <si>
    <t>https://www.burning-crusade.com/database/?item=29057</t>
  </si>
  <si>
    <t>https://www.burning-crusade.com/database/?item=31920</t>
  </si>
  <si>
    <t>Ribbon of Sacrifice</t>
  </si>
  <si>
    <t>Use: Grants Fecundity, increasing healing by 30 stacking 5x for 10s</t>
  </si>
  <si>
    <t>https://www.burning-crusade.com/database/?item=28590</t>
  </si>
  <si>
    <t>Gladiator's Satin Gloves</t>
  </si>
  <si>
    <t>Violet Signet of the Master Assassin</t>
  </si>
  <si>
    <t>Pendant of the Violet Eye</t>
  </si>
  <si>
    <t>https://www.burning-crusade.com/database/?item=29283</t>
  </si>
  <si>
    <t>Use: 21 mana regen per 5s stacking</t>
  </si>
  <si>
    <t>https://www.burning-crusade.com/database/?item=28727</t>
  </si>
  <si>
    <t>https://www.burning-crusade.com/database/?item=27707</t>
  </si>
  <si>
    <t>Essence of the Martyr</t>
  </si>
  <si>
    <t>Use: +297 healing for 10s</t>
  </si>
  <si>
    <t>Kaylaan's Signet</t>
  </si>
  <si>
    <t>Deathblow to the Legion - Netherstorm Quest (Aldor)</t>
  </si>
  <si>
    <t>https://www.burning-crusade.com/database/?item=29376</t>
  </si>
  <si>
    <t>https://www.burning-crusade.com/database/?item=30860</t>
  </si>
  <si>
    <t>Bangle of Endless Blessings</t>
  </si>
  <si>
    <t>Proc: % of mana regen while casting &amp; Use: 130 Spirit for 10s</t>
  </si>
  <si>
    <t>https://www.burning-crusade.com/database/?item=28370</t>
  </si>
  <si>
    <t>Slayer's Mark of the Redemption</t>
  </si>
  <si>
    <t>Dissension Amongst the Ranks... - SMV Quest</t>
  </si>
  <si>
    <t>https://www.burning-crusade.com/database/?item=31077</t>
  </si>
  <si>
    <t>Lower City Prayerbook</t>
  </si>
  <si>
    <t>Lower City - Revered</t>
  </si>
  <si>
    <t>Use: Heals cost 22 less mana for 15s</t>
  </si>
  <si>
    <t>https://www.burning-crusade.com/database/?item=30841</t>
  </si>
  <si>
    <t>Ring of the Recalcitrant</t>
  </si>
  <si>
    <t>Warp-Scarab Brooch</t>
  </si>
  <si>
    <t>Use: +282 healing for 10s</t>
  </si>
  <si>
    <t>https://www.burning-crusade.com/database/?item=27828</t>
  </si>
  <si>
    <t>https://www.burning-crusade.com/database/?item=28791</t>
  </si>
  <si>
    <t>Glyph-Lined Sash</t>
  </si>
  <si>
    <t>Use: +280 healing for 10s</t>
  </si>
  <si>
    <t>Shapeshifter's Signet</t>
  </si>
  <si>
    <t>https://www.burning-crusade.com/database/?item=27843</t>
  </si>
  <si>
    <t>Lower City - Exalted</t>
  </si>
  <si>
    <t>https://www.burning-crusade.com/database/?item=30834</t>
  </si>
  <si>
    <t>Figurine - Talasite Owl</t>
  </si>
  <si>
    <t>Use: 900 mana over 12s</t>
  </si>
  <si>
    <t>https://www.burning-crusade.com/database/?item=24127</t>
  </si>
  <si>
    <t>Unyielding Girdle</t>
  </si>
  <si>
    <t>Ring of Arathi Warlords</t>
  </si>
  <si>
    <t>20 Resil</t>
  </si>
  <si>
    <t>https://www.burning-crusade.com/database/?item=24255</t>
  </si>
  <si>
    <t>https://www.burning-crusade.com/database/?item=29379</t>
  </si>
  <si>
    <t>Scarab of the Infinite Cycle</t>
  </si>
  <si>
    <t>BT - Aeonus</t>
  </si>
  <si>
    <t>Proc: 320 haste for 6s</t>
  </si>
  <si>
    <t>https://www.burning-crusade.com/database/?item=28190</t>
  </si>
  <si>
    <t>Band of Triumph</t>
  </si>
  <si>
    <t>17,550 Honor &amp; 10 AV Marks</t>
  </si>
  <si>
    <t>Alchemist's Stone</t>
  </si>
  <si>
    <t>Alchemy BoP</t>
  </si>
  <si>
    <t>Increases the effect of potions by 40%</t>
  </si>
  <si>
    <t>https://www.burning-crusade.com/database/?item=13503</t>
  </si>
  <si>
    <t>https://www.burning-crusade.com/database/?item=28246</t>
  </si>
  <si>
    <t>Cruel's Intentions / Overlord - HFP Quest</t>
  </si>
  <si>
    <t>Use: +220 healing for 10s</t>
  </si>
  <si>
    <t>Dragonspine Trophy</t>
  </si>
  <si>
    <t>Auslese's Light Channeler</t>
  </si>
  <si>
    <t>Proc: 325 haste for 10s</t>
  </si>
  <si>
    <t>Use: Next spell costs 215 less mana</t>
  </si>
  <si>
    <t>https://www.burning-crusade.com/database/?item=24390</t>
  </si>
  <si>
    <t>https://www.burning-crusade.com/database/?item=28830</t>
  </si>
  <si>
    <t>Blue Diamond Witchwand</t>
  </si>
  <si>
    <t>Romulo's Poison Vial</t>
  </si>
  <si>
    <t>Proc: 222-333 Nature dmg</t>
  </si>
  <si>
    <t>https://www.burning-crusade.com/database/?item=28579</t>
  </si>
  <si>
    <t>https://www.burning-crusade.com/database/?item=28588</t>
  </si>
  <si>
    <t>Bloodlust Brooch</t>
  </si>
  <si>
    <t>Use: 278 AP for 20s</t>
  </si>
  <si>
    <t>https://www.burning-crusade.com/database/?item=29383</t>
  </si>
  <si>
    <t>Soul-Wand of the Aldor</t>
  </si>
  <si>
    <t>SLabs - Ambassador Hellmaw</t>
  </si>
  <si>
    <t>https://www.burning-crusade.com/database/?item=27885</t>
  </si>
  <si>
    <t>Hourglass of the Unraveller</t>
  </si>
  <si>
    <t>Proc: 300 AP for 10s</t>
  </si>
  <si>
    <t>https://www.burning-crusade.com/database/?item=28034</t>
  </si>
  <si>
    <t>Calming Spore Reed</t>
  </si>
  <si>
    <t>N SP - Rokmar the Crackler</t>
  </si>
  <si>
    <t>https://www.burning-crusade.com/database/?item=24380</t>
  </si>
  <si>
    <t>Abacus of Violent Odds</t>
  </si>
  <si>
    <t>Use: 260 haste for 10s</t>
  </si>
  <si>
    <t>https://www.burning-crusade.com/database/?item=28288</t>
  </si>
  <si>
    <r>
      <t xml:space="preserve">94.56 / </t>
    </r>
    <r>
      <rPr>
        <color rgb="FFFF9900"/>
      </rPr>
      <t>111.26</t>
    </r>
    <r>
      <t xml:space="preserve"> </t>
    </r>
  </si>
  <si>
    <t>Rejuvenating Scepter</t>
  </si>
  <si>
    <t>Ar'kelos the Guardian - Netherstorm Quest</t>
  </si>
  <si>
    <t>16.7 EP Set Bonus</t>
  </si>
  <si>
    <t>https://www.burning-crusade.com/database/?item=29779</t>
  </si>
  <si>
    <t>Icon of Unyielding Courage</t>
  </si>
  <si>
    <t>Use: 600 ArP for 10s</t>
  </si>
  <si>
    <t>https://www.burning-crusade.com/database/?item=28121</t>
  </si>
  <si>
    <t>Wand of Happiness</t>
  </si>
  <si>
    <t>Corki's Gone Missing Again! - Nagrand Q (Ally)</t>
  </si>
  <si>
    <t>https://www.burning-crusade.com/database/?item=25632</t>
  </si>
  <si>
    <t>6 AP proc stacking 20 times</t>
  </si>
  <si>
    <t>Ogre Handler's Shooter</t>
  </si>
  <si>
    <t>Bleeding Hollow Supply Crates - Nagrand Q (Horde)</t>
  </si>
  <si>
    <t>https://www.burning-crusade.com/database/?item=25629</t>
  </si>
  <si>
    <t>Darkmoon Card: Wrath</t>
  </si>
  <si>
    <t>Storms Deck</t>
  </si>
  <si>
    <t>Proc: 17 crit</t>
  </si>
  <si>
    <t>https://www.burning-crusade.com/database/?item=31857</t>
  </si>
  <si>
    <t>2 healing</t>
  </si>
  <si>
    <t>Core of Ar'kelos</t>
  </si>
  <si>
    <t>Use: 200 AP for 10s</t>
  </si>
  <si>
    <t>https://www.burning-crusade.com/database/?item=29776</t>
  </si>
  <si>
    <t>Bladefist's Breadth</t>
  </si>
  <si>
    <t>https://www.burning-crusade.com/database/?item=28041</t>
  </si>
  <si>
    <t>Light's Justice</t>
  </si>
  <si>
    <t>Figurine - Nightseye Panther</t>
  </si>
  <si>
    <t>Use: 320 AP for 12s</t>
  </si>
  <si>
    <t>https://www.burning-crusade.com/database/?item=24128</t>
  </si>
  <si>
    <t>https://www.burning-crusade.com/database/?item=28771</t>
  </si>
  <si>
    <t>Gladiator's Salvation</t>
  </si>
  <si>
    <t>Devil-Stitched Leggings</t>
  </si>
  <si>
    <t>Bot - Laj</t>
  </si>
  <si>
    <t>https://www.burning-crusade.com/database/?item=32451</t>
  </si>
  <si>
    <t>Sunfury Bow of the Pheonix (Bow)</t>
  </si>
  <si>
    <t>https://www.burning-crusade.com/database/?item=28338</t>
  </si>
  <si>
    <t>Shard of the Virtuous</t>
  </si>
  <si>
    <t>https://www.burning-crusade.com/database/?item=28522</t>
  </si>
  <si>
    <t>Gladiator's Satin Leggings</t>
  </si>
  <si>
    <t>https://www.burning-crusade.com/database/?item=27709</t>
  </si>
  <si>
    <t>Hand of Eternity</t>
  </si>
  <si>
    <t>BoE Blacksmithing</t>
  </si>
  <si>
    <t>https://www.burning-crusade.com/database/?item=23556</t>
  </si>
  <si>
    <t>169-314 , 83.3</t>
  </si>
  <si>
    <t>https://www.burning-crusade.com/database/?item=28772</t>
  </si>
  <si>
    <t>Trousers of Oblivion</t>
  </si>
  <si>
    <t>https://www.burning-crusade.com/database/?item=27948</t>
  </si>
  <si>
    <t>Shockwave Truncheon</t>
  </si>
  <si>
    <t>https://www.burning-crusade.com/database/?item=29353</t>
  </si>
  <si>
    <t>Marksman's Bow (Gun)</t>
  </si>
  <si>
    <t>Thrallmar - Exalted</t>
  </si>
  <si>
    <t>Leggings of the Incarnate</t>
  </si>
  <si>
    <t>144-269 , 73.8</t>
  </si>
  <si>
    <t>https://www.burning-crusade.com/database/?item=29152</t>
  </si>
  <si>
    <t>The Ancient Scepter of Sue-Min</t>
  </si>
  <si>
    <t>https://www.burning-crusade.com/database/?item=29059</t>
  </si>
  <si>
    <t>https://www.burning-crusade.com/database/?item=31342</t>
  </si>
  <si>
    <t>Veteran's Musket (Bow)</t>
  </si>
  <si>
    <t>Honor Hold - Exalted</t>
  </si>
  <si>
    <t>Gavel of Pure Light</t>
  </si>
  <si>
    <t>139-259 , 73.7</t>
  </si>
  <si>
    <t>The Sha'Tar - Exalted</t>
  </si>
  <si>
    <t>Mana-Etched Pantaloons</t>
  </si>
  <si>
    <t>https://www.burning-crusade.com/database/?item=29151</t>
  </si>
  <si>
    <r>
      <t xml:space="preserve">38.02 / </t>
    </r>
    <r>
      <rPr>
        <color rgb="FFFF9900"/>
      </rPr>
      <t>64.94</t>
    </r>
  </si>
  <si>
    <t>https://www.burning-crusade.com/database/?item=29175</t>
  </si>
  <si>
    <t>https://www.burning-crusade.com/database/?item=27907</t>
  </si>
  <si>
    <t>Barrel-Blade Longrifle (Gun)</t>
  </si>
  <si>
    <t>Windcaller's Orb</t>
  </si>
  <si>
    <t>147-275 , 81.2</t>
  </si>
  <si>
    <t>Steelhawk Crossbow (XBow)</t>
  </si>
  <si>
    <t>155-288 , 79.1</t>
  </si>
  <si>
    <t>https://www.burning-crusade.com/database/?item=28504</t>
  </si>
  <si>
    <t>https://www.burning-crusade.com/database/?item=29170</t>
  </si>
  <si>
    <t>Aran's Soothing Sapphire</t>
  </si>
  <si>
    <t>Wolfslayer Sniper Rifle (Gun)</t>
  </si>
  <si>
    <t>https://www.burning-crusade.com/database/?item=28728</t>
  </si>
  <si>
    <t>149-278 , 79.1</t>
  </si>
  <si>
    <t>https://www.burning-crusade.com/database/?item=28581</t>
  </si>
  <si>
    <t>Tears of Heaven</t>
  </si>
  <si>
    <t>https://www.burning-crusade.com/database/?item=29274</t>
  </si>
  <si>
    <t>Mama's Insurance (Gun)</t>
  </si>
  <si>
    <t>Declawing Doomclaw - Netherstorm Quest</t>
  </si>
  <si>
    <t>87-163 , 56.8</t>
  </si>
  <si>
    <t>https://www.burning-crusade.com/database/?item=30279</t>
  </si>
  <si>
    <t>Swamplight Lantern</t>
  </si>
  <si>
    <t>https://www.burning-crusade.com/database/?item=27714</t>
  </si>
  <si>
    <t>Xavian Stiletto</t>
  </si>
  <si>
    <t>88-133 , 78.9</t>
  </si>
  <si>
    <t>https://www.burning-crusade.com/database/?item=28659</t>
  </si>
  <si>
    <t>Lordaeron Medical Guide</t>
  </si>
  <si>
    <t>H OHF - Lietenant Drake</t>
  </si>
  <si>
    <t>https://www.burning-crusade.com/database/?item=28213</t>
  </si>
  <si>
    <t>Gladiator's War Edge (Thrown)</t>
  </si>
  <si>
    <t>Faol's Signet of Cleansing</t>
  </si>
  <si>
    <t>140-172 , 82.1</t>
  </si>
  <si>
    <t>https://www.burning-crusade.com/database/?item=28319</t>
  </si>
  <si>
    <t>Shattrath Jumpers</t>
  </si>
  <si>
    <t>Into the Heart of the Labyrinth - Auch. Quest</t>
  </si>
  <si>
    <t>https://www.burning-crusade.com/database/?item=27477</t>
  </si>
  <si>
    <t>https://www.burning-crusade.com/database/?item=28179</t>
  </si>
  <si>
    <t>Shuriken of Negation (Thrown)</t>
  </si>
  <si>
    <t>79-120 , 82.9</t>
  </si>
  <si>
    <t>https://www.burning-crusade.com/database/?item=28826</t>
  </si>
  <si>
    <t>Crystalheart Pulse-Staff</t>
  </si>
  <si>
    <t>Topend</t>
  </si>
  <si>
    <t>DPS</t>
  </si>
  <si>
    <t>Speed</t>
  </si>
  <si>
    <t>AP</t>
  </si>
  <si>
    <t>Str.</t>
  </si>
  <si>
    <t>Gladiator's Slicer (Sword)</t>
  </si>
  <si>
    <t>https://www.burning-crusade.com/database/?item=28782</t>
  </si>
  <si>
    <t>10 Resil</t>
  </si>
  <si>
    <t>https://www.burning-crusade.com/database/?item=28295</t>
  </si>
  <si>
    <t>Hope Ender (Sword)</t>
  </si>
  <si>
    <t>Exodar Life-Staff</t>
  </si>
  <si>
    <t>https://www.burning-crusade.com/database/?item=30733</t>
  </si>
  <si>
    <t>2 mp5</t>
  </si>
  <si>
    <t>https://www.burning-crusade.com/database/?item=30732</t>
  </si>
  <si>
    <t>Spiteblade (Sword)</t>
  </si>
  <si>
    <t>https://www.burning-crusade.com/database/?item=28729</t>
  </si>
  <si>
    <t>Serpentcrest Life-Staff</t>
  </si>
  <si>
    <t>SV - Mekgineer Steamrigger</t>
  </si>
  <si>
    <t>https://www.burning-crusade.com/database/?item=27791</t>
  </si>
  <si>
    <t>Drakefist Hammer (Mace)</t>
  </si>
  <si>
    <t>BoP Blacksmithing - Requires Master Hammersmith</t>
  </si>
  <si>
    <t>Proc: 212 haste for 10s</t>
  </si>
  <si>
    <t>https://www.burning-crusade.com/database/?item=28437</t>
  </si>
  <si>
    <t>Seer's Cane</t>
  </si>
  <si>
    <t>https://www.burning-crusade.com/database/?item=29133</t>
  </si>
  <si>
    <t>Fool's Bane (Mace)</t>
  </si>
  <si>
    <t>https://www.burning-crusade.com/database/?item=28657</t>
  </si>
  <si>
    <t>Epoch-Mender</t>
  </si>
  <si>
    <t>https://www.burning-crusade.com/database/?item=28033</t>
  </si>
  <si>
    <t>Big Bad Wolf's Paw (Fist)</t>
  </si>
  <si>
    <t>https://www.burning-crusade.com/database/?item=28584</t>
  </si>
  <si>
    <t>The Bladefist (Fist)</t>
  </si>
  <si>
    <t>H SH - Warchief Kargath Bladefist</t>
  </si>
  <si>
    <t>Proc: 180 haste for 10s</t>
  </si>
  <si>
    <t>https://www.burning-crusade.com/database/?item=29348</t>
  </si>
  <si>
    <t>Vindicator's Brand (Sword)</t>
  </si>
  <si>
    <t>The Aldor - Exalted</t>
  </si>
  <si>
    <t>https://www.burning-crusade.com/database/?item=29124</t>
  </si>
  <si>
    <t>Blinkstrike (Sword)</t>
  </si>
  <si>
    <r>
      <t xml:space="preserve">31.13 / </t>
    </r>
    <r>
      <rPr>
        <color rgb="FFFF9900"/>
      </rPr>
      <t>46.13</t>
    </r>
    <r>
      <t xml:space="preserve"> </t>
    </r>
  </si>
  <si>
    <t>Proc: Extra attack on next swing</t>
  </si>
  <si>
    <t>https://www.burning-crusade.com/database/?item=31332</t>
  </si>
  <si>
    <t>Felsteel Longblade (Sword)</t>
  </si>
  <si>
    <t>https://www.burning-crusade.com/database/?item=23540</t>
  </si>
  <si>
    <t>Runic Hammer (Mace)</t>
  </si>
  <si>
    <t>https://www.burning-crusade.com/database/?item=23544</t>
  </si>
  <si>
    <t>Blazeguard (Sword)</t>
  </si>
  <si>
    <t>BoP Blacksmiting- Requires Master Swordsmith</t>
  </si>
  <si>
    <t>https://www.burning-crusade.com/database/?item=28426#created-by</t>
  </si>
  <si>
    <t>Gladiator's Quickblade (Sword)</t>
  </si>
  <si>
    <r>
      <t xml:space="preserve">Below Hit Cap / </t>
    </r>
    <r>
      <rPr>
        <color rgb="FFE06666"/>
      </rPr>
      <t>Above Hit Cap</t>
    </r>
  </si>
  <si>
    <t>https://www.burning-crusade.com/database/?item=28307</t>
  </si>
  <si>
    <t>Latro's Shifting Sword (Sword)</t>
  </si>
  <si>
    <t>https://www.burning-crusade.com/database/?item=28189</t>
  </si>
  <si>
    <t>Revenger (Sword)</t>
  </si>
  <si>
    <t>Proc: Lifesteal</t>
  </si>
  <si>
    <t>https://www.burning-crusade.com/database/?item=28311</t>
  </si>
  <si>
    <r>
      <t xml:space="preserve">62.1 / </t>
    </r>
    <r>
      <rPr>
        <color rgb="FFE06666"/>
      </rPr>
      <t>25.3</t>
    </r>
  </si>
  <si>
    <t>Blackout Truncheon (Mace)</t>
  </si>
  <si>
    <t>Proc: 132 haste for 10s</t>
  </si>
  <si>
    <t>https://www.burning-crusade.com/database/?item=27901</t>
  </si>
  <si>
    <t>Stormreaver Warblades (Fist)</t>
  </si>
  <si>
    <t>Bot - High Botanist Freywinn</t>
  </si>
  <si>
    <t>https://www.burning-crusade.com/database/?item=28315</t>
  </si>
  <si>
    <r>
      <t xml:space="preserve">55.5 / </t>
    </r>
    <r>
      <rPr>
        <color rgb="FFE06666"/>
      </rPr>
      <t>27.0</t>
    </r>
  </si>
  <si>
    <t>Dagger</t>
  </si>
  <si>
    <t>MH/OH</t>
  </si>
  <si>
    <t>Malchazeen</t>
  </si>
  <si>
    <t>https://www.burning-crusade.com/database/?item=28768</t>
  </si>
  <si>
    <t>Gladiator's Shanker</t>
  </si>
  <si>
    <t>https://www.burning-crusade.com/database/?item=28312</t>
  </si>
  <si>
    <t>Ancient Crystal Talisman</t>
  </si>
  <si>
    <t>A Spirit Ally? - Zangermarsh Quest</t>
  </si>
  <si>
    <t>https://www.burning-crusade.com/database/?item=25620</t>
  </si>
  <si>
    <t>Emerald Ripper</t>
  </si>
  <si>
    <t>https://www.burning-crusade.com/database/?item=28524</t>
  </si>
  <si>
    <r>
      <rPr>
        <color rgb="FF000000"/>
      </rPr>
      <t xml:space="preserve">Set Bonus EP in </t>
    </r>
    <r>
      <rPr>
        <color rgb="FFFF9900"/>
      </rPr>
      <t>orange</t>
    </r>
  </si>
  <si>
    <t>Occulus of the Hidden Eye</t>
  </si>
  <si>
    <t>N AC - Shirrak the Dead Watcher</t>
  </si>
  <si>
    <t>https://www.burning-crusade.com/database/?item=26055</t>
  </si>
  <si>
    <t xml:space="preserve">Vileblade of the Bretrayer </t>
  </si>
  <si>
    <t>https://www.burning-crusade.com/database/?item=29360</t>
  </si>
  <si>
    <t>Mark of Defiance</t>
  </si>
  <si>
    <t>30 Mark of Honor Hold / Thrallmar</t>
  </si>
  <si>
    <t>https://www.burning-crusade.com/database/?item=27922</t>
  </si>
  <si>
    <t>Riftmaker</t>
  </si>
  <si>
    <t>The Keepers of Time - Exalted</t>
  </si>
  <si>
    <t>Proc: 10% att. speed slow for 10s</t>
  </si>
  <si>
    <t>https://www.burning-crusade.com/database/?item=29182</t>
  </si>
  <si>
    <r>
      <t xml:space="preserve">107.16 / </t>
    </r>
    <r>
      <rPr>
        <color rgb="FFFF9900"/>
      </rPr>
      <t>124.06</t>
    </r>
  </si>
  <si>
    <t>16.9 EP from Set Bonus</t>
  </si>
  <si>
    <t>The Night Blade</t>
  </si>
  <si>
    <t>Proc: 435 ArP for 10s, stacks 3x</t>
  </si>
  <si>
    <t>https://www.burning-crusade.com/database/?item=31331</t>
  </si>
  <si>
    <t>Gladiator's Shiv</t>
  </si>
  <si>
    <t>https://www.burning-crusade.com/database/?item=28310</t>
  </si>
  <si>
    <t>Blade of the Unrequited</t>
  </si>
  <si>
    <t>8 attack power</t>
  </si>
  <si>
    <t>https://www.burning-crusade.com/database/?item=28572</t>
  </si>
  <si>
    <t>Voidheart Crown</t>
  </si>
  <si>
    <r>
      <t xml:space="preserve">88.76 / </t>
    </r>
    <r>
      <rPr>
        <color rgb="FFFF9900"/>
      </rPr>
      <t>118.96</t>
    </r>
    <r>
      <t xml:space="preserve"> / </t>
    </r>
    <r>
      <rPr>
        <color rgb="FF674EA7"/>
      </rPr>
      <t>149.66</t>
    </r>
  </si>
  <si>
    <r>
      <rPr>
        <color rgb="FFFF9900"/>
      </rPr>
      <t>30.2 (2)</t>
    </r>
    <r>
      <t xml:space="preserve"> &amp;</t>
    </r>
    <r>
      <rPr>
        <color rgb="FF674EA7"/>
      </rPr>
      <t xml:space="preserve"> 30.7 (4)</t>
    </r>
    <r>
      <t xml:space="preserve"> Set Bonus</t>
    </r>
  </si>
  <si>
    <t>https://www.burning-crusade.com/database/?item=28963</t>
  </si>
  <si>
    <t>Searing Sunblade</t>
  </si>
  <si>
    <t>50 Badge of Justice - G'eras</t>
  </si>
  <si>
    <t>https://www.burning-crusade.com/database/?item=29275</t>
  </si>
  <si>
    <t>Flawless Wand of Shadow Wrath</t>
  </si>
  <si>
    <t>Feltooth Eviscerator</t>
  </si>
  <si>
    <t>H Ramps - Vazruden the Herald</t>
  </si>
  <si>
    <t>https://www.burning-crusade.com/database/?item=29346</t>
  </si>
  <si>
    <t>https://www.burning-crusade.com/database/?item=25295</t>
  </si>
  <si>
    <t>Dirge</t>
  </si>
  <si>
    <t>https://www.burning-crusade.com/database/?item=23555</t>
  </si>
  <si>
    <t>Guile of Khoraazi</t>
  </si>
  <si>
    <t>The Consortium - Exalted</t>
  </si>
  <si>
    <t>https://www.burning-crusade.com/database/?item=29121</t>
  </si>
  <si>
    <t>Retainer's Blade</t>
  </si>
  <si>
    <t>https://www.burning-crusade.com/database/?item=29125</t>
  </si>
  <si>
    <r>
      <t xml:space="preserve">68.35 / </t>
    </r>
    <r>
      <rPr>
        <color rgb="FFFF9900"/>
      </rPr>
      <t>110.35</t>
    </r>
  </si>
  <si>
    <t>Gladiator's Dreadweave Hood</t>
  </si>
  <si>
    <t>Wand of the Seer</t>
  </si>
  <si>
    <t>Turning Point - Netherstorm Quest</t>
  </si>
  <si>
    <t>https://www.burning-crusade.com/database/?item=30859</t>
  </si>
  <si>
    <t>https://www.burning-crusade.com/database/?item=24553</t>
  </si>
  <si>
    <t>Gladiator's Spellblade / Gavel</t>
  </si>
  <si>
    <r>
      <t xml:space="preserve">32.9 / </t>
    </r>
    <r>
      <rPr>
        <color rgb="FFFF9900"/>
      </rPr>
      <t>47.9</t>
    </r>
  </si>
  <si>
    <t>Gavel of Unearthed Secrets</t>
  </si>
  <si>
    <t>https://www.burning-crusade.com/database/?item=30832</t>
  </si>
  <si>
    <t>Voidheart Mantle</t>
  </si>
  <si>
    <r>
      <t xml:space="preserve">81.9 / </t>
    </r>
    <r>
      <rPr>
        <color rgb="FFFF9900"/>
      </rPr>
      <t>112.1</t>
    </r>
    <r>
      <t xml:space="preserve"> / </t>
    </r>
    <r>
      <rPr>
        <color rgb="FF674EA7"/>
      </rPr>
      <t>142.8</t>
    </r>
  </si>
  <si>
    <t xml:space="preserve"> 4 spell dmg</t>
  </si>
  <si>
    <r>
      <rPr>
        <color rgb="FFFF9900"/>
      </rPr>
      <t>30.2 (2)</t>
    </r>
    <r>
      <t xml:space="preserve"> &amp; </t>
    </r>
    <r>
      <rPr>
        <color rgb="FF674EA7"/>
      </rPr>
      <t>30.7 (4)</t>
    </r>
    <r>
      <t xml:space="preserve"> Set Bonus</t>
    </r>
  </si>
  <si>
    <t>https://www.burning-crusade.com/database/?item=28967</t>
  </si>
  <si>
    <t>Orb of the Soul Eater</t>
  </si>
  <si>
    <t>https://www.burning-crusade.com/database/?item=29272</t>
  </si>
  <si>
    <t>Draenei Crystal Rod of Shadow Wrath</t>
  </si>
  <si>
    <t>https://www.burning-crusade.com/database/?item=25099</t>
  </si>
  <si>
    <t>Gladiator's Dreadweave Mantle</t>
  </si>
  <si>
    <t>https://www.burning-crusade.com/database/?item=24554</t>
  </si>
  <si>
    <r>
      <t xml:space="preserve">52.29 / </t>
    </r>
    <r>
      <rPr>
        <color rgb="FFFF9900"/>
      </rPr>
      <t>94.29</t>
    </r>
  </si>
  <si>
    <t>Living Replicator Specs</t>
  </si>
  <si>
    <t>Tome of Shadow Force</t>
  </si>
  <si>
    <t>4,760 Honor &amp; 40 AV Marks</t>
  </si>
  <si>
    <t>https://www.burning-crusade.com/database/?item=32475</t>
  </si>
  <si>
    <t>https://www.burning-crusade.com/database/?item=19309</t>
  </si>
  <si>
    <t>Cyclone Headdress</t>
  </si>
  <si>
    <r>
      <t xml:space="preserve">257.3 / </t>
    </r>
    <r>
      <rPr>
        <color rgb="FFFF9900"/>
      </rPr>
      <t>291.05</t>
    </r>
  </si>
  <si>
    <t>33.75 EP (2) Set Bonus</t>
  </si>
  <si>
    <t>https://www.burning-crusade.com/database/?item=29028</t>
  </si>
  <si>
    <t>Fathom-Helm of the Deeps</t>
  </si>
  <si>
    <t>https://www.burning-crusade.com/database/?item=30728</t>
  </si>
  <si>
    <t>Gladiator's Ringmail Helm</t>
  </si>
  <si>
    <t>https://www.burning-crusade.com/database/?item=31400</t>
  </si>
  <si>
    <t>Moonglade Cowl</t>
  </si>
  <si>
    <t>https://www.burning-crusade.com/database/?item=28348</t>
  </si>
  <si>
    <t>Living Dragonscale Helm</t>
  </si>
  <si>
    <t>https://www.burning-crusade.com/database/?item=29508</t>
  </si>
  <si>
    <t>Voidheart Robe</t>
  </si>
  <si>
    <t>30.2 (2) &amp; 30.7 (4) Set Bonus</t>
  </si>
  <si>
    <t>https://www.burning-crusade.com/database/?item=28964</t>
  </si>
  <si>
    <t>Necklace of Resplendent Hope</t>
  </si>
  <si>
    <t>https://www.burning-crusade.com/database/?item=28233</t>
  </si>
  <si>
    <t>Natasha's Guardian Cord</t>
  </si>
  <si>
    <t>https://www.burning-crusade.com/database/?item=31691</t>
  </si>
  <si>
    <t>Sethekk Oracle's Focus</t>
  </si>
  <si>
    <t>Brother Against Brother - Auchindoun Quest</t>
  </si>
  <si>
    <t>https://www.burning-crusade.com/database/?item=29334</t>
  </si>
  <si>
    <r>
      <t xml:space="preserve">73.88 / </t>
    </r>
    <r>
      <rPr>
        <color rgb="FFFF9900"/>
      </rPr>
      <t>115.88</t>
    </r>
  </si>
  <si>
    <t>Gladiator's Dreadweave Robe</t>
  </si>
  <si>
    <t>https://www.burning-crusade.com/database/?item=24552</t>
  </si>
  <si>
    <r>
      <t xml:space="preserve">56.71 / </t>
    </r>
    <r>
      <rPr>
        <color rgb="FFA64D79"/>
      </rPr>
      <t>78.71</t>
    </r>
  </si>
  <si>
    <t>Dragon-Quake Shoulderguards</t>
  </si>
  <si>
    <t>https://www.burning-crusade.com/database/?item=28631</t>
  </si>
  <si>
    <t>Cyclone Shoulderpads</t>
  </si>
  <si>
    <r>
      <t xml:space="preserve">127.65 / </t>
    </r>
    <r>
      <rPr>
        <color rgb="FFFF9900"/>
      </rPr>
      <t>161.4</t>
    </r>
  </si>
  <si>
    <t>1 mp5</t>
  </si>
  <si>
    <t>https://www.burning-crusade.com/database/?item=29031</t>
  </si>
  <si>
    <t>Gladiator's Ringmail Spaulders</t>
  </si>
  <si>
    <t>https://www.burning-crusade.com/database/?item=31407</t>
  </si>
  <si>
    <r>
      <rPr>
        <color rgb="FF000000"/>
      </rPr>
      <t xml:space="preserve">Set Bonus EP in </t>
    </r>
    <r>
      <rPr>
        <color rgb="FFFF9900"/>
      </rPr>
      <t>orange</t>
    </r>
  </si>
  <si>
    <t>Mantle of the Sea Wolf</t>
  </si>
  <si>
    <t>Gadgetstorm Goggles</t>
  </si>
  <si>
    <t>https://www.burning-crusade.com/database/?item=27826</t>
  </si>
  <si>
    <t>Vestia's Pauldrons of Inner Grace</t>
  </si>
  <si>
    <t>Mech - Cache of the Legion</t>
  </si>
  <si>
    <t>https://www.burning-crusade.com/database/?item=28250</t>
  </si>
  <si>
    <t>https://www.burning-crusade.com/database/?item=32476</t>
  </si>
  <si>
    <t>Cyclone Faceguard</t>
  </si>
  <si>
    <r>
      <t xml:space="preserve">143.28 / </t>
    </r>
    <r>
      <rPr>
        <color rgb="FFFF9900"/>
      </rPr>
      <t>162.38</t>
    </r>
  </si>
  <si>
    <t>19.1 EP (2) Set Bonus</t>
  </si>
  <si>
    <t>https://www.burning-crusade.com/database/?item=29035</t>
  </si>
  <si>
    <t>Gladiator's Mail Helm</t>
  </si>
  <si>
    <t>https://www.burning-crusade.com/database/?item=27471</t>
  </si>
  <si>
    <r>
      <t xml:space="preserve">120.12 / </t>
    </r>
    <r>
      <rPr>
        <color rgb="FFFF9900"/>
      </rPr>
      <t>139.52</t>
    </r>
  </si>
  <si>
    <t>19.6 EP from Set Bonus</t>
  </si>
  <si>
    <t>Voidheart Gloves</t>
  </si>
  <si>
    <r>
      <t xml:space="preserve">56.48 / </t>
    </r>
    <r>
      <rPr>
        <color rgb="FFFF9900"/>
      </rPr>
      <t>86.68</t>
    </r>
    <r>
      <t xml:space="preserve"> / </t>
    </r>
    <r>
      <rPr>
        <color rgb="FF674EA7"/>
      </rPr>
      <t>117.38</t>
    </r>
  </si>
  <si>
    <r>
      <rPr>
        <color rgb="FFFF9900"/>
      </rPr>
      <t>30.2 (2)</t>
    </r>
    <r>
      <t xml:space="preserve"> &amp; </t>
    </r>
    <r>
      <rPr>
        <color rgb="FF674EA7"/>
      </rPr>
      <t>30.7 (4)</t>
    </r>
    <r>
      <t xml:space="preserve"> Set Bonus</t>
    </r>
  </si>
  <si>
    <t>Cloak of the Everliving</t>
  </si>
  <si>
    <t>https://www.burning-crusade.com/database/?item=28968</t>
  </si>
  <si>
    <t>H Ramps - Watchkeeper Gargolmar</t>
  </si>
  <si>
    <t>https://www.burning-crusade.com/database/?item=27448</t>
  </si>
  <si>
    <t>White Remedy Cape</t>
  </si>
  <si>
    <r>
      <t xml:space="preserve">99.35 / </t>
    </r>
    <r>
      <rPr>
        <color rgb="FFFF9900"/>
      </rPr>
      <t>130.85</t>
    </r>
  </si>
  <si>
    <t>https://www.burning-crusade.com/database/?item=24254</t>
  </si>
  <si>
    <t>Big Bad Wolf's Head</t>
  </si>
  <si>
    <r>
      <t xml:space="preserve">52.29 / </t>
    </r>
    <r>
      <rPr>
        <color rgb="FFFF9900"/>
      </rPr>
      <t>94.29</t>
    </r>
  </si>
  <si>
    <t>https://www.burning-crusade.com/database/?item=28583</t>
  </si>
  <si>
    <t>Gladiator's Dreadweave Gloves</t>
  </si>
  <si>
    <t>https://www.burning-crusade.com/database/?item=24556</t>
  </si>
  <si>
    <t>Cyclone Hauberk</t>
  </si>
  <si>
    <r>
      <t xml:space="preserve">183.3 / </t>
    </r>
    <r>
      <rPr>
        <color rgb="FFFF9900"/>
      </rPr>
      <t>217.05</t>
    </r>
  </si>
  <si>
    <t>https://www.burning-crusade.com/database/?item=29029</t>
  </si>
  <si>
    <t>Earthblood Chestguard</t>
  </si>
  <si>
    <t>https://www.burning-crusade.com/database/?item=28735</t>
  </si>
  <si>
    <t>Gladiator's Ringmail Armor</t>
  </si>
  <si>
    <t>https://www.burning-crusade.com/database/?item=31396</t>
  </si>
  <si>
    <t>Stonebough Jerkin</t>
  </si>
  <si>
    <t>https://www.burning-crusade.com/database/?item=28600</t>
  </si>
  <si>
    <t>Torc of the Sethekk Prophet</t>
  </si>
  <si>
    <t xml:space="preserve">Brother Against Brother - Auchindoun </t>
  </si>
  <si>
    <t>https://www.burning-crusade.com/database/?item=29333</t>
  </si>
  <si>
    <r>
      <t xml:space="preserve">31.05 / </t>
    </r>
    <r>
      <rPr>
        <color rgb="FFFF9900"/>
      </rPr>
      <t>46.05</t>
    </r>
  </si>
  <si>
    <t>Whirlwind Bracers</t>
  </si>
  <si>
    <t>Cyclone Shoulderguards</t>
  </si>
  <si>
    <r>
      <t>78.06 /</t>
    </r>
    <r>
      <rPr>
        <color rgb="FFFF9900"/>
      </rPr>
      <t xml:space="preserve"> 97.16</t>
    </r>
  </si>
  <si>
    <t>https://www.burning-crusade.com/database/?item=29037</t>
  </si>
  <si>
    <t>https://www.burning-crusade.com/database/?item=28503</t>
  </si>
  <si>
    <t>Gladiator's Mail Spaulders</t>
  </si>
  <si>
    <r>
      <t xml:space="preserve">113.34 / </t>
    </r>
    <r>
      <rPr>
        <color rgb="FFFF9900"/>
      </rPr>
      <t>130.24</t>
    </r>
  </si>
  <si>
    <t>16.9 EP Set Bonus</t>
  </si>
  <si>
    <t>Primal Surge Bracers</t>
  </si>
  <si>
    <t>https://www.burning-crusade.com/database/?item=28194</t>
  </si>
  <si>
    <t>Voidheart Leggings</t>
  </si>
  <si>
    <r>
      <t xml:space="preserve">96.45 / </t>
    </r>
    <r>
      <rPr>
        <color rgb="FFFF9900"/>
      </rPr>
      <t>126.65</t>
    </r>
    <r>
      <t xml:space="preserve"> / </t>
    </r>
    <r>
      <rPr>
        <color rgb="FF674EA7"/>
      </rPr>
      <t>157.35</t>
    </r>
  </si>
  <si>
    <t>https://www.burning-crusade.com/database/?item=27473</t>
  </si>
  <si>
    <r>
      <rPr>
        <color rgb="FFFF9900"/>
      </rPr>
      <t>30.2 (2)</t>
    </r>
    <r>
      <t xml:space="preserve"> &amp; </t>
    </r>
    <r>
      <rPr>
        <color rgb="FF674EA7"/>
      </rPr>
      <t>30.7 (4)</t>
    </r>
    <r>
      <t xml:space="preserve"> Set Bonus</t>
    </r>
  </si>
  <si>
    <t>https://www.burning-crusade.com/database/?item=28966</t>
  </si>
  <si>
    <t>Pauldrons of Wild Magic</t>
  </si>
  <si>
    <t>https://www.burning-crusade.com/database/?item=32078</t>
  </si>
  <si>
    <r>
      <t xml:space="preserve">63.32 / </t>
    </r>
    <r>
      <rPr>
        <color rgb="FFFF9900"/>
      </rPr>
      <t>94.82</t>
    </r>
  </si>
  <si>
    <t>Windhawk Bracers</t>
  </si>
  <si>
    <t>Leatherworking BoP - Tribal Leatherworking</t>
  </si>
  <si>
    <t>2 int</t>
  </si>
  <si>
    <t>https://www.burning-crusade.com/database/?item=29523</t>
  </si>
  <si>
    <t>https://www.burning-crusade.com/database/?item=24555</t>
  </si>
  <si>
    <t>Cyclone Gloves</t>
  </si>
  <si>
    <r>
      <t xml:space="preserve">142.4 / </t>
    </r>
    <r>
      <rPr>
        <color rgb="FFFF9900"/>
      </rPr>
      <t>176.15</t>
    </r>
  </si>
  <si>
    <t>https://www.burning-crusade.com/database/?item=29032</t>
  </si>
  <si>
    <r>
      <t xml:space="preserve">55.69 / </t>
    </r>
    <r>
      <rPr>
        <color rgb="FFFF9900"/>
      </rPr>
      <t>97.69</t>
    </r>
  </si>
  <si>
    <t>Gloves of Centering</t>
  </si>
  <si>
    <t>https://www.burning-crusade.com/database/?item=28520</t>
  </si>
  <si>
    <t>Fathomheart Gauntlets</t>
  </si>
  <si>
    <t>https://www.burning-crusade.com/database/?item=27806</t>
  </si>
  <si>
    <t>Gloves of the Living Touch</t>
  </si>
  <si>
    <t>https://www.burning-crusade.com/database/?item=29506</t>
  </si>
  <si>
    <t>Gladiator's Ringmail Gauntlets</t>
  </si>
  <si>
    <t>https://www.burning-crusade.com/database/?item=31397</t>
  </si>
  <si>
    <t>Shalassi Oracle's Sandals</t>
  </si>
  <si>
    <t>Rescue Dugar! - Terrokar Forest Quest</t>
  </si>
  <si>
    <t>https://www.burning-crusade.com/database/?item=25970</t>
  </si>
  <si>
    <t>Ogre Slayer's Cover</t>
  </si>
  <si>
    <t>Cho'war the Pillager - Nagrand Quest</t>
  </si>
  <si>
    <t>https://www.burning-crusade.com/database/?item=25777</t>
  </si>
  <si>
    <t>Belt of Gale Force</t>
  </si>
  <si>
    <t>https://www.burning-crusade.com/database/?item=28567</t>
  </si>
  <si>
    <t>Cord of Nature's Sustenance</t>
  </si>
  <si>
    <t>https://www.burning-crusade.com/database/?item=28655</t>
  </si>
  <si>
    <t>Netherstrike Breastplate</t>
  </si>
  <si>
    <t>Leatherworking BoP - Req. Dragonscale LW</t>
  </si>
  <si>
    <r>
      <t xml:space="preserve">118.55 / </t>
    </r>
    <r>
      <rPr>
        <color rgb="FFFF9900"/>
      </rPr>
      <t>141.55</t>
    </r>
  </si>
  <si>
    <t>(3) Set Bonus +23 Spell Dmg</t>
  </si>
  <si>
    <t>https://www.burning-crusade.com/database/?item=29519</t>
  </si>
  <si>
    <t>Stillwater Girdle</t>
  </si>
  <si>
    <t>https://www.burning-crusade.com/database/?item=27835</t>
  </si>
  <si>
    <t>Cyclone Chestguard</t>
  </si>
  <si>
    <r>
      <t xml:space="preserve">110.69 / </t>
    </r>
    <r>
      <rPr>
        <color rgb="FFFF9900"/>
      </rPr>
      <t>129.79</t>
    </r>
  </si>
  <si>
    <t>https://www.burning-crusade.com/database/?item=29033</t>
  </si>
  <si>
    <t>Gladiator's Mail Armor</t>
  </si>
  <si>
    <t>https://www.burning-crusade.com/database/?item=27469</t>
  </si>
  <si>
    <t>Cyclone Kilt</t>
  </si>
  <si>
    <r>
      <t xml:space="preserve">186.6 / </t>
    </r>
    <r>
      <rPr>
        <color rgb="FFFF9900"/>
      </rPr>
      <t>220.35</t>
    </r>
  </si>
  <si>
    <r>
      <t xml:space="preserve">69.7 / </t>
    </r>
    <r>
      <rPr>
        <color rgb="FFA64D79"/>
      </rPr>
      <t>91.7</t>
    </r>
  </si>
  <si>
    <t>https://www.burning-crusade.com/database/?item=29030</t>
  </si>
  <si>
    <r>
      <t xml:space="preserve">85.85 / </t>
    </r>
    <r>
      <rPr>
        <color rgb="FFFF9900"/>
      </rPr>
      <t>117.35</t>
    </r>
  </si>
  <si>
    <t>Whitemend Pants</t>
  </si>
  <si>
    <t>Netherstrike Bracers</t>
  </si>
  <si>
    <r>
      <t xml:space="preserve">59.37 / </t>
    </r>
    <r>
      <rPr>
        <color rgb="FFFF9900"/>
      </rPr>
      <t>82.37</t>
    </r>
  </si>
  <si>
    <t>https://www.burning-crusade.com/database/?item=29521</t>
  </si>
  <si>
    <t>https://www.burning-crusade.com/database/?item=24261</t>
  </si>
  <si>
    <t>General's Mail Bracers</t>
  </si>
  <si>
    <t>Heart-Flame Leggings</t>
  </si>
  <si>
    <t>https://www.burning-crusade.com/database/?item=28751</t>
  </si>
  <si>
    <t>https://www.burning-crusade.com/database/?item=28638</t>
  </si>
  <si>
    <t>World's End Bracers</t>
  </si>
  <si>
    <t>https://www.burning-crusade.com/database/?item=27522</t>
  </si>
  <si>
    <t>Gladiator's Ringmail Legguards</t>
  </si>
  <si>
    <t>29 Resil</t>
  </si>
  <si>
    <t>https://www.burning-crusade.com/database/?item=31406</t>
  </si>
  <si>
    <r>
      <t xml:space="preserve">36.65 / </t>
    </r>
    <r>
      <rPr>
        <color rgb="FFFF9900"/>
      </rPr>
      <t>51.65</t>
    </r>
  </si>
  <si>
    <t>Gold-Leaf Wildboots</t>
  </si>
  <si>
    <r>
      <t xml:space="preserve">Below Hit Cap / </t>
    </r>
    <r>
      <rPr>
        <color rgb="FFE06666"/>
      </rPr>
      <t>Above Hit Cap</t>
    </r>
  </si>
  <si>
    <t>https://www.burning-crusade.com/database/?item=30737</t>
  </si>
  <si>
    <t>Wavefury Boots</t>
  </si>
  <si>
    <t>H SP - Rokmar the Crackler</t>
  </si>
  <si>
    <t>https://www.burning-crusade.com/database/?item=27549</t>
  </si>
  <si>
    <t>Forestlord Striders</t>
  </si>
  <si>
    <t>Karazhan - Chess Evenet</t>
  </si>
  <si>
    <t>https://www.burning-crusade.com/database/?item=28752</t>
  </si>
  <si>
    <t>Cyclone Handguards</t>
  </si>
  <si>
    <r>
      <t xml:space="preserve">68.23 / </t>
    </r>
    <r>
      <rPr>
        <color rgb="FFFF9900"/>
      </rPr>
      <t>87.33</t>
    </r>
  </si>
  <si>
    <t>https://www.burning-crusade.com/database/?item=29034</t>
  </si>
  <si>
    <r>
      <t xml:space="preserve">63.32 / </t>
    </r>
    <r>
      <rPr>
        <color rgb="FFFF9900"/>
      </rPr>
      <t>94.82</t>
    </r>
  </si>
  <si>
    <r>
      <t xml:space="preserve">46.7 / </t>
    </r>
    <r>
      <rPr>
        <color rgb="FFE06666"/>
      </rPr>
      <t>23.3</t>
    </r>
  </si>
  <si>
    <t>Gladiator's Mail Gauntlets</t>
  </si>
  <si>
    <r>
      <t xml:space="preserve">44.5 / </t>
    </r>
    <r>
      <rPr>
        <color rgb="FFE06666"/>
      </rPr>
      <t>25.0</t>
    </r>
  </si>
  <si>
    <t>https://www.burning-crusade.com/database/?item=27470</t>
  </si>
  <si>
    <t>Band of the Crystalline Void</t>
  </si>
  <si>
    <t>https://www.burning-crusade.com/database/?item=31923</t>
  </si>
  <si>
    <t>Girdle of Living Flame</t>
  </si>
  <si>
    <t xml:space="preserve"> 3 spell crit</t>
  </si>
  <si>
    <t>https://www.burning-crusade.com/database/?item=27743</t>
  </si>
  <si>
    <t>Netherstrike Belt</t>
  </si>
  <si>
    <r>
      <t xml:space="preserve">62.83 / </t>
    </r>
    <r>
      <rPr>
        <color rgb="FFFF9900"/>
      </rPr>
      <t>85.83</t>
    </r>
  </si>
  <si>
    <t>https://www.burning-crusade.com/database/?item=29520</t>
  </si>
  <si>
    <t>Cosmic Lifeband</t>
  </si>
  <si>
    <t>Mech - Nethermancer Sepethrea</t>
  </si>
  <si>
    <t>General's Mail Girdle</t>
  </si>
  <si>
    <t>https://www.burning-crusade.com/database/?item=28259</t>
  </si>
  <si>
    <t>https://www.burning-crusade.com/database/?item=28639</t>
  </si>
  <si>
    <t>Celestial Jewel Ring</t>
  </si>
  <si>
    <t>Hitting the Motherlode - Netherstorm Quest</t>
  </si>
  <si>
    <r>
      <t xml:space="preserve">126.18 / </t>
    </r>
    <r>
      <rPr>
        <color rgb="FFFF9900"/>
      </rPr>
      <t>145.58</t>
    </r>
  </si>
  <si>
    <t>https://www.burning-crusade.com/database/?item=29814</t>
  </si>
  <si>
    <t>Stormsong Kilt</t>
  </si>
  <si>
    <t>https://www.burning-crusade.com/database/?item=30541</t>
  </si>
  <si>
    <t>Tempest Leggings</t>
  </si>
  <si>
    <t>https://www.burning-crusade.com/database/?item=29141</t>
  </si>
  <si>
    <t>Kurenai Kilt</t>
  </si>
  <si>
    <t>Kurenai - Revered (Ally)</t>
  </si>
  <si>
    <t>https://www.burning-crusade.com/database/?item=29142</t>
  </si>
  <si>
    <t>Cyclone Legguards</t>
  </si>
  <si>
    <r>
      <t xml:space="preserve">90.52 / </t>
    </r>
    <r>
      <rPr>
        <color rgb="FFFF9900"/>
      </rPr>
      <t>109.62</t>
    </r>
  </si>
  <si>
    <t>19.1 EP from (2) Set Bonus</t>
  </si>
  <si>
    <t>https://www.burning-crusade.com/database/?item=29036</t>
  </si>
  <si>
    <t>Gladiator's Mail Leggins</t>
  </si>
  <si>
    <t>https://www.burning-crusade.com/database/?item=27472</t>
  </si>
  <si>
    <r>
      <t xml:space="preserve">66.67 / </t>
    </r>
    <r>
      <rPr>
        <color rgb="FFFF9900"/>
      </rPr>
      <t>98.17</t>
    </r>
  </si>
  <si>
    <t>Increases the effects of potions by 40%</t>
  </si>
  <si>
    <t>Windshear Boots</t>
  </si>
  <si>
    <t>https://www.burning-crusade.com/database/?item=28810</t>
  </si>
  <si>
    <t>Oshu'gun Relic</t>
  </si>
  <si>
    <t>Gava'xi - Netherstorm Quest</t>
  </si>
  <si>
    <t>Use: +213 healing for 20s</t>
  </si>
  <si>
    <t>https://www.burning-crusade.com/database/?item=25634</t>
  </si>
  <si>
    <t>General's Mail Sabatons</t>
  </si>
  <si>
    <t>https://www.burning-crusade.com/database/?item=28640</t>
  </si>
  <si>
    <t>Moonstrider Boots</t>
  </si>
  <si>
    <t>Totem</t>
  </si>
  <si>
    <t>https://www.burning-crusade.com/database/?item=27914</t>
  </si>
  <si>
    <t>Totem of Healing Rains</t>
  </si>
  <si>
    <t>Increases the base healing by Chain Heal by 87</t>
  </si>
  <si>
    <t>https://www.burning-crusade.com/database/?item=28523</t>
  </si>
  <si>
    <t>Totem of Spontaneous Regrowth</t>
  </si>
  <si>
    <t>Increases the healing done by Healing Wave by 88</t>
  </si>
  <si>
    <t>https://www.burning-crusade.com/database/?item=27544</t>
  </si>
  <si>
    <t>Totem of the Plains</t>
  </si>
  <si>
    <t>The Ultimate Bloodsport - Nagrand Quest</t>
  </si>
  <si>
    <t>Increases the healing done by Lesser Healing Wave by 79</t>
  </si>
  <si>
    <t>https://www.burning-crusade.com/database/?item=25645</t>
  </si>
  <si>
    <t>Ring of Unrelenting Storms</t>
  </si>
  <si>
    <t>Gladiator's Totem of the Third Wind</t>
  </si>
  <si>
    <t>Causes LHW to increase the target's Resil by 26 for 6s</t>
  </si>
  <si>
    <t>https://www.burning-crusade.com/database/?item=28357</t>
  </si>
  <si>
    <t>43 Nature Damage Only</t>
  </si>
  <si>
    <t>https://www.burning-crusade.com/database/?item=30667</t>
  </si>
  <si>
    <t>Ryngo's Band of Ingenuity</t>
  </si>
  <si>
    <t>Arc - Wrath-Scryer Soccothrates</t>
  </si>
  <si>
    <t>https://www.burning-crusade.com/database/?item=28394</t>
  </si>
  <si>
    <t>Band of the Guardian</t>
  </si>
  <si>
    <t>Hero of the Brood - CoT Quest</t>
  </si>
  <si>
    <t>15 Spell Pen</t>
  </si>
  <si>
    <t>https://www.burning-crusade.com/database/?item=29320</t>
  </si>
  <si>
    <t>Scintillating Coral Band</t>
  </si>
  <si>
    <t>SV - Hydromancer Thespia</t>
  </si>
  <si>
    <t>OH / Shield</t>
  </si>
  <si>
    <t>https://www.burning-crusade.com/database/?item=27784</t>
  </si>
  <si>
    <t>Aegis of the Vindicator</t>
  </si>
  <si>
    <t>https://www.burning-crusade.com/database/?item=29458</t>
  </si>
  <si>
    <r>
      <t xml:space="preserve">35.26 / </t>
    </r>
    <r>
      <rPr>
        <color rgb="FFFF9900"/>
      </rPr>
      <t>50.26</t>
    </r>
  </si>
  <si>
    <t>Triptych Shield of the Ancients</t>
  </si>
  <si>
    <t>https://www.burning-crusade.com/database/?item=28754</t>
  </si>
  <si>
    <r>
      <t xml:space="preserve">Below Hit Cap / </t>
    </r>
    <r>
      <rPr>
        <color rgb="FFE06666"/>
      </rPr>
      <t>Above Hit Cap</t>
    </r>
  </si>
  <si>
    <r>
      <t xml:space="preserve">74.6 / </t>
    </r>
    <r>
      <rPr>
        <color rgb="FFE06666"/>
      </rPr>
      <t>21</t>
    </r>
  </si>
  <si>
    <r>
      <t xml:space="preserve">66.7 / </t>
    </r>
    <r>
      <rPr>
        <color rgb="FFE06666"/>
      </rPr>
      <t>24.2</t>
    </r>
  </si>
  <si>
    <t>Jewelcarfting BoP</t>
  </si>
  <si>
    <t>Totem of the Void</t>
  </si>
  <si>
    <t>Increases the dmg done by Chain Lightning and Lightning Bolt by 55</t>
  </si>
  <si>
    <t>https://www.burning-crusade.com/database/?item=28248</t>
  </si>
  <si>
    <t>Totem of the Pulsing Earth</t>
  </si>
  <si>
    <t>15 Badge of Justice - G'eras</t>
  </si>
  <si>
    <t>Reduces the mana cost of Lightning Bolt by 27</t>
  </si>
  <si>
    <t>https://www.burning-crusade.com/database/?item=29389</t>
  </si>
  <si>
    <t>Totem of Impact</t>
  </si>
  <si>
    <t>15 Mark of Thrallmar/ Honor Hold</t>
  </si>
  <si>
    <t>Increases the dmg done by Shock spells by 46</t>
  </si>
  <si>
    <t>https://www.burning-crusade.com/database/?item=27947</t>
  </si>
  <si>
    <t>Totem of Lightning</t>
  </si>
  <si>
    <t>Colossal Menace - HFP Quest</t>
  </si>
  <si>
    <t>Reduces the mana cost of your Lightning Bolt by 15</t>
  </si>
  <si>
    <t>https://www.burning-crusade.com/database/?item=28066</t>
  </si>
  <si>
    <t>Str</t>
  </si>
  <si>
    <r>
      <t xml:space="preserve">Set Bonus EP in </t>
    </r>
    <r>
      <rPr>
        <color rgb="FFFF9900"/>
      </rPr>
      <t>orange</t>
    </r>
  </si>
  <si>
    <t>Thundering Skyfire Diamond / Relentless Earthstone Diamond</t>
  </si>
  <si>
    <t>Bold Living Ruby +8 Str</t>
  </si>
  <si>
    <t>Smooth Dawnstone +8 Crit</t>
  </si>
  <si>
    <t>Mail:</t>
  </si>
  <si>
    <t>Surestrike Goggles v2.0</t>
  </si>
  <si>
    <t>https://www.burning-crusade.com/database/?item=32474</t>
  </si>
  <si>
    <t>Maulgar's Warhelm</t>
  </si>
  <si>
    <t>31 Int</t>
  </si>
  <si>
    <t>https://www.burning-crusade.com/database/?item=28801</t>
  </si>
  <si>
    <r>
      <rPr>
        <color rgb="FF000000"/>
      </rPr>
      <t xml:space="preserve">Set Bonus EP in </t>
    </r>
    <r>
      <rPr>
        <color rgb="FFFF9900"/>
      </rPr>
      <t>orange</t>
    </r>
  </si>
  <si>
    <t>Gladiator's Linked Helm</t>
  </si>
  <si>
    <t>Delicate Living Ruby +8 agi</t>
  </si>
  <si>
    <t>Glinting Noble Topaz 4 agi 4 hit</t>
  </si>
  <si>
    <t>Shifting Nightseye 4 agi 6 stam</t>
  </si>
  <si>
    <t>https://www.burning-crusade.com/database/?item=25998</t>
  </si>
  <si>
    <t>Demon Stalker Greathelm</t>
  </si>
  <si>
    <t>Cyclone Helm</t>
  </si>
  <si>
    <t>27 Int &amp; Set Bonus</t>
  </si>
  <si>
    <t>https://www.burning-crusade.com/database/?item=29040</t>
  </si>
  <si>
    <t>Helm of Desolation</t>
  </si>
  <si>
    <r>
      <t xml:space="preserve">130.22 / </t>
    </r>
    <r>
      <rPr>
        <color rgb="FFFF9900"/>
      </rPr>
      <t>177.12</t>
    </r>
  </si>
  <si>
    <t>https://www.burning-crusade.com/database/?item=29081</t>
  </si>
  <si>
    <t>4 hit</t>
  </si>
  <si>
    <t>https://www.burning-crusade.com/database/?item=28192</t>
  </si>
  <si>
    <t>Mazthoril Honor Shield</t>
  </si>
  <si>
    <t>33 Badge of Justice - G'eras</t>
  </si>
  <si>
    <t>https://www.burning-crusade.com/database/?item=29268</t>
  </si>
  <si>
    <t>Steelspine Faceguard</t>
  </si>
  <si>
    <t>24 Int &amp; 9 Mp5</t>
  </si>
  <si>
    <t>https://www.burning-crusade.com/database/?item=28671</t>
  </si>
  <si>
    <t>Gladiator's Chain Helm</t>
  </si>
  <si>
    <t>Khadgar's Knapsack</t>
  </si>
  <si>
    <t>https://www.burning-crusade.com/database/?item=28331</t>
  </si>
  <si>
    <t>https://www.burning-crusade.com/database/?item=29273</t>
  </si>
  <si>
    <t>Leather:</t>
  </si>
  <si>
    <t>Manual of the Nethermancer</t>
  </si>
  <si>
    <t>Storm Helm</t>
  </si>
  <si>
    <t>https://www.burning-crusade.com/database/?item=28260</t>
  </si>
  <si>
    <t>https://www.burning-crusade.com/database/?item=23534</t>
  </si>
  <si>
    <t>Draenei Honor Guard Shield</t>
  </si>
  <si>
    <t>Beast Lord Helm</t>
  </si>
  <si>
    <r>
      <t xml:space="preserve">160.34 / </t>
    </r>
    <r>
      <rPr>
        <color rgb="FFFF9900"/>
      </rPr>
      <t>207.24</t>
    </r>
  </si>
  <si>
    <t>https://www.burning-crusade.com/database/?item=31287</t>
  </si>
  <si>
    <t>https://www.burning-crusade.com/database/?item=28275</t>
  </si>
  <si>
    <t>Dream-Wing Helm</t>
  </si>
  <si>
    <t>https://www.burning-crusade.com/database/?item=27888</t>
  </si>
  <si>
    <r>
      <t xml:space="preserve">89.51 / </t>
    </r>
    <r>
      <rPr>
        <color rgb="FFFF9900"/>
      </rPr>
      <t>124.51</t>
    </r>
  </si>
  <si>
    <t>Mok'Nathal Beast-Mask</t>
  </si>
  <si>
    <t>AC - Exarch Maladaar</t>
  </si>
  <si>
    <t>Dragonheart Flameshield</t>
  </si>
  <si>
    <t>https://www.burning-crusade.com/database/?item=28611</t>
  </si>
  <si>
    <t>Gladiator's Endgame</t>
  </si>
  <si>
    <t>Mithril Chain of Heroism</t>
  </si>
  <si>
    <t>15 Resil</t>
  </si>
  <si>
    <t>https://www.burning-crusade.com/database/?item=28346</t>
  </si>
  <si>
    <t>https://www.burning-crusade.com/database/?item=27414</t>
  </si>
  <si>
    <t>https://www.burning-crusade.com/database/?item=28745</t>
  </si>
  <si>
    <t>Adamantine Chain of the Unbroken</t>
  </si>
  <si>
    <t>https://www.burning-crusade.com/database/?item=29349</t>
  </si>
  <si>
    <t>Mok'Nathal Mask of Battle</t>
  </si>
  <si>
    <t>https://www.burning-crusade.com/database/?item=28215</t>
  </si>
  <si>
    <t>Cyclone Shoulderplates</t>
  </si>
  <si>
    <t>18 Int &amp; Set Bonus</t>
  </si>
  <si>
    <t>https://www.burning-crusade.com/database/?item=29043</t>
  </si>
  <si>
    <r>
      <t xml:space="preserve">90.06 / </t>
    </r>
    <r>
      <rPr>
        <color rgb="FFFF9900"/>
      </rPr>
      <t>125.06</t>
    </r>
  </si>
  <si>
    <t>Shalassi Sentry's Epaulets</t>
  </si>
  <si>
    <t>Rescue Deirom / Dugar! - Terokkar Forest Quest</t>
  </si>
  <si>
    <t>https://www.burning-crusade.com/database/?item=25968</t>
  </si>
  <si>
    <t>Gladiator's Linked Spaulders</t>
  </si>
  <si>
    <t>https://www.burning-crusade.com/database/?item=25999</t>
  </si>
  <si>
    <t>Beast Lord Mantle</t>
  </si>
  <si>
    <t>5 Mp5 &amp; 12 Int</t>
  </si>
  <si>
    <t>https://www.burning-crusade.com/database/?item=27801</t>
  </si>
  <si>
    <t>Pauldrons of Desolation</t>
  </si>
  <si>
    <r>
      <t xml:space="preserve">94.8 / </t>
    </r>
    <r>
      <rPr>
        <color rgb="FFFF9900"/>
      </rPr>
      <t>141.7</t>
    </r>
  </si>
  <si>
    <t>https://www.burning-crusade.com/database/?item=27713</t>
  </si>
  <si>
    <t>Mask of Veiled Death</t>
  </si>
  <si>
    <t>Beastmaw Pauldrons</t>
  </si>
  <si>
    <t>https://www.burning-crusade.com/database/?item=31281</t>
  </si>
  <si>
    <t>23 Int &amp; 8 Mp5</t>
  </si>
  <si>
    <t>https://www.burning-crusade.com/database/?item=28589</t>
  </si>
  <si>
    <r>
      <t xml:space="preserve">130.94 / </t>
    </r>
    <r>
      <rPr>
        <color rgb="FFFF9900"/>
      </rPr>
      <t>177.84</t>
    </r>
  </si>
  <si>
    <t>Insignia of the Mag'hari Hero</t>
  </si>
  <si>
    <t>Hero of the Mag'har - Nagrand Quest (Horde)</t>
  </si>
  <si>
    <t>https://www.burning-crusade.com/database/?item=28168</t>
  </si>
  <si>
    <r>
      <rPr>
        <color rgb="FF000000"/>
      </rPr>
      <t xml:space="preserve">Set Bonus EP in </t>
    </r>
    <r>
      <rPr>
        <color rgb="FFFF9900"/>
      </rPr>
      <t>orange</t>
    </r>
  </si>
  <si>
    <t>BoE Tailoring</t>
  </si>
  <si>
    <t>Magnified Moon Specs</t>
  </si>
  <si>
    <t>Cloak of Darkness</t>
  </si>
  <si>
    <t>BoE Leatherworking</t>
  </si>
  <si>
    <t>2 crit</t>
  </si>
  <si>
    <t>https://www.burning-crusade.com/database/?item=33122</t>
  </si>
  <si>
    <t>Necklace of the Deep</t>
  </si>
  <si>
    <t>https://www.burning-crusade.com/database/?item=32480</t>
  </si>
  <si>
    <t>https://www.burning-crusade.com/database/?item=32508</t>
  </si>
  <si>
    <t>Antlers of Malorne</t>
  </si>
  <si>
    <t>Pendant of Triumph</t>
  </si>
  <si>
    <t>17 Resil</t>
  </si>
  <si>
    <t>https://www.burning-crusade.com/database/?item=29093</t>
  </si>
  <si>
    <t>https://www.burning-crusade.com/database/?item=28244</t>
  </si>
  <si>
    <r>
      <t xml:space="preserve">115.44 / </t>
    </r>
    <r>
      <rPr>
        <color rgb="FFFF9900"/>
      </rPr>
      <t>128.24</t>
    </r>
  </si>
  <si>
    <t>12.8 EP from Set Bonus</t>
  </si>
  <si>
    <t>Ebon Netherscale Breastplate</t>
  </si>
  <si>
    <t>Leatherworking BoP - Requires Dragonscale LW</t>
  </si>
  <si>
    <r>
      <t xml:space="preserve">188.83 / </t>
    </r>
    <r>
      <rPr>
        <color rgb="FFFF9900"/>
      </rPr>
      <t>215.63</t>
    </r>
  </si>
  <si>
    <t>(3) Set Bonus +20 Hit</t>
  </si>
  <si>
    <t>https://www.burning-crusade.com/database/?item=29515</t>
  </si>
  <si>
    <t>Demon Stalker Shoulderguards</t>
  </si>
  <si>
    <t>https://www.burning-crusade.com/database/?item=29084</t>
  </si>
  <si>
    <t>Cyclone Breastplate</t>
  </si>
  <si>
    <t>4 str</t>
  </si>
  <si>
    <t>23 Int, 8 Mp5 &amp; Set Bonus</t>
  </si>
  <si>
    <t>https://www.burning-crusade.com/database/?item=29038</t>
  </si>
  <si>
    <t>Gladiator's Wyrmhide Helm</t>
  </si>
  <si>
    <t>27 Resil</t>
  </si>
  <si>
    <t>https://www.burning-crusade.com/database/?item=28137</t>
  </si>
  <si>
    <t>Gladiator's Linked Armor</t>
  </si>
  <si>
    <r>
      <t xml:space="preserve">72 / </t>
    </r>
    <r>
      <rPr>
        <color rgb="FFFF9900"/>
      </rPr>
      <t>108</t>
    </r>
  </si>
  <si>
    <t>26 Resil &amp; 8 Mp5</t>
  </si>
  <si>
    <t>https://www.burning-crusade.com/database/?item=25997</t>
  </si>
  <si>
    <t>Felstalker Breastplate</t>
  </si>
  <si>
    <r>
      <t xml:space="preserve">145.24 / </t>
    </r>
    <r>
      <rPr>
        <color rgb="FFFF9900"/>
      </rPr>
      <t>172.04</t>
    </r>
  </si>
  <si>
    <t>Gladiator's Chain Spaulders</t>
  </si>
  <si>
    <t>https://www.burning-crusade.com/database/?item=25696</t>
  </si>
  <si>
    <t>Druidic Helmet of Second Sight</t>
  </si>
  <si>
    <t>https://www.burning-crusade.com/database/?item=31110</t>
  </si>
  <si>
    <t>Stormforged Hauberk</t>
  </si>
  <si>
    <t>Blacksmithing BoP - Requires Master Armorsmith</t>
  </si>
  <si>
    <t>Moon-Crown Antlers</t>
  </si>
  <si>
    <t>H OHF - Captain Skarloc</t>
  </si>
  <si>
    <t>https://www.burning-crusade.com/database/?item=28333</t>
  </si>
  <si>
    <t>4 crit</t>
  </si>
  <si>
    <t>11 Int</t>
  </si>
  <si>
    <t>https://www.burning-crusade.com/database/?item=30076</t>
  </si>
  <si>
    <t>https://www.burning-crusade.com/database/?item=28220</t>
  </si>
  <si>
    <t>Salvager's Hauberk</t>
  </si>
  <si>
    <r>
      <t xml:space="preserve">83.85 / </t>
    </r>
    <r>
      <rPr>
        <color rgb="FFFF9900"/>
      </rPr>
      <t>125.85</t>
    </r>
  </si>
  <si>
    <t>Hauberk of Desolation</t>
  </si>
  <si>
    <r>
      <t xml:space="preserve">129.04 / </t>
    </r>
    <r>
      <rPr>
        <color rgb="FFFF9900"/>
      </rPr>
      <t>175.94</t>
    </r>
  </si>
  <si>
    <t>https://www.burning-crusade.com/database/?item=28401</t>
  </si>
  <si>
    <t>Scorpid-Sting Mantle</t>
  </si>
  <si>
    <t>N SP - Quagmirran</t>
  </si>
  <si>
    <t>Scaled Breastplate of Carnage</t>
  </si>
  <si>
    <t>https://www.burning-crusade.com/database/?item=24366</t>
  </si>
  <si>
    <t>Wyrmfury Pauldrons</t>
  </si>
  <si>
    <t>38 Int &amp; 8 Mp5</t>
  </si>
  <si>
    <t>https://www.burning-crusade.com/database/?item=28599</t>
  </si>
  <si>
    <t>https://www.burning-crusade.com/database/?item=28344</t>
  </si>
  <si>
    <t>Towering Mantle of the Hunt</t>
  </si>
  <si>
    <t>https://www.burning-crusade.com/database/?item=28306</t>
  </si>
  <si>
    <t>Windscale Hood</t>
  </si>
  <si>
    <t>Skybreaker's Mantle</t>
  </si>
  <si>
    <t>A Job Unfinished... - SMV Quest</t>
  </si>
  <si>
    <t>https://www.burning-crusade.com/database/?item=29504</t>
  </si>
  <si>
    <t>https://www.burning-crusade.com/database/?item=32868</t>
  </si>
  <si>
    <r>
      <t xml:space="preserve">190.2 / </t>
    </r>
    <r>
      <rPr>
        <color rgb="FFFF9900"/>
      </rPr>
      <t>230.2</t>
    </r>
  </si>
  <si>
    <t>Circlet of the Starcaller</t>
  </si>
  <si>
    <t>Dimensius the All-Devouring - NS Quest</t>
  </si>
  <si>
    <t>https://www.burning-crusade.com/database/?item=30297</t>
  </si>
  <si>
    <t>Battlecast Hood</t>
  </si>
  <si>
    <r>
      <t xml:space="preserve">152 / </t>
    </r>
    <r>
      <rPr>
        <color rgb="FFFF9900"/>
      </rPr>
      <t xml:space="preserve">198.9 </t>
    </r>
  </si>
  <si>
    <t>https://www.burning-crusade.com/database/?item=24267</t>
  </si>
  <si>
    <r>
      <t xml:space="preserve">72.27 / </t>
    </r>
    <r>
      <rPr>
        <color rgb="FFFF9900"/>
      </rPr>
      <t>107.27</t>
    </r>
  </si>
  <si>
    <t>Demonfang Ritual Helm</t>
  </si>
  <si>
    <t>Ebon Netherscale Bracers</t>
  </si>
  <si>
    <t>Leatherworking BoP - Dragonscale LW</t>
  </si>
  <si>
    <r>
      <t xml:space="preserve">87.25 / </t>
    </r>
    <r>
      <rPr>
        <color rgb="FFFF9900"/>
      </rPr>
      <t>114.05</t>
    </r>
  </si>
  <si>
    <t>https://www.burning-crusade.com/database/?item=27781</t>
  </si>
  <si>
    <t>2 agi</t>
  </si>
  <si>
    <t>https://www.burning-crusade.com/database/?item=29517</t>
  </si>
  <si>
    <t>Headdress of Alacrity</t>
  </si>
  <si>
    <t>H Ramps - Omar the Unscarred</t>
  </si>
  <si>
    <t>Felstalker Bracers</t>
  </si>
  <si>
    <r>
      <t xml:space="preserve">85.32 / </t>
    </r>
    <r>
      <rPr>
        <color rgb="FFFF9900"/>
      </rPr>
      <t>112.12</t>
    </r>
  </si>
  <si>
    <t>https://www.burning-crusade.com/database/?item=25697</t>
  </si>
  <si>
    <t>https://www.burning-crusade.com/database/?item=27466</t>
  </si>
  <si>
    <t>General's Chain Bracers</t>
  </si>
  <si>
    <t>Mage-Collar of the Firestorm</t>
  </si>
  <si>
    <t>H BF - The Maker</t>
  </si>
  <si>
    <t>https://www.burning-crusade.com/database/?item=27488</t>
  </si>
  <si>
    <t>2 res</t>
  </si>
  <si>
    <t>https://www.burning-crusade.com/database/?item=28451</t>
  </si>
  <si>
    <t>Mooncrest Headdress</t>
  </si>
  <si>
    <t>Blast the Infernals! - SMV Quest</t>
  </si>
  <si>
    <t>https://www.burning-crusade.com/database/?item=30946</t>
  </si>
  <si>
    <r>
      <t xml:space="preserve">90.1 / </t>
    </r>
    <r>
      <rPr>
        <color rgb="FFFF9900"/>
      </rPr>
      <t>130.1</t>
    </r>
  </si>
  <si>
    <t>Sun-Gilded Shouldercaps</t>
  </si>
  <si>
    <t>https://www.burning-crusade.com/database/?item=27995</t>
  </si>
  <si>
    <t>Shoulderpads of Assassination</t>
  </si>
  <si>
    <t>https://www.burning-crusade.com/database/?item=27776</t>
  </si>
  <si>
    <t>Mantle of the Unforgiven</t>
  </si>
  <si>
    <t>https://www.burning-crusade.com/database/?item=27831</t>
  </si>
  <si>
    <t>Windstrike Gloves</t>
  </si>
  <si>
    <t>https://www.burning-crusade.com/database/?item=29509</t>
  </si>
  <si>
    <t>Gauntlets of the Dragonslayer</t>
  </si>
  <si>
    <t>27 Int</t>
  </si>
  <si>
    <t>https://www.burning-crusade.com/database/?item=28827</t>
  </si>
  <si>
    <r>
      <t xml:space="preserve">39.52 / </t>
    </r>
    <r>
      <rPr>
        <color rgb="FFFF9900"/>
      </rPr>
      <t>54.52</t>
    </r>
  </si>
  <si>
    <t>Gloves of Quickening</t>
  </si>
  <si>
    <t>24 Int &amp; 4 Mp5</t>
  </si>
  <si>
    <t>https://www.burning-crusade.com/database/?item=28519</t>
  </si>
  <si>
    <t>Cyclone Gauntlets</t>
  </si>
  <si>
    <t>24 Int, 5 Mp5 &amp; Set Bonus</t>
  </si>
  <si>
    <t>https://www.burning-crusade.com/database/?item=29039</t>
  </si>
  <si>
    <t>Gladiator's Linked Gauntlets</t>
  </si>
  <si>
    <t>https://www.burning-crusade.com/database/?item=26000</t>
  </si>
  <si>
    <t>Gauntlets of Desolation</t>
  </si>
  <si>
    <r>
      <t xml:space="preserve">97.49 / </t>
    </r>
    <r>
      <rPr>
        <color rgb="FFFF9900"/>
      </rPr>
      <t>144.39</t>
    </r>
  </si>
  <si>
    <t>https://www.burning-crusade.com/database/?item=27528</t>
  </si>
  <si>
    <t>Warp Engineer's Prismatic Chain</t>
  </si>
  <si>
    <t>Mech - Mechano Lord Capacitus</t>
  </si>
  <si>
    <t>https://www.burning-crusade.com/database/?item=28254</t>
  </si>
  <si>
    <t xml:space="preserve">Leather: </t>
  </si>
  <si>
    <t>Cloak of the Inciter</t>
  </si>
  <si>
    <t>Natasha's Arcane Filament</t>
  </si>
  <si>
    <t>https://www.burning-crusade.com/database/?item=27892</t>
  </si>
  <si>
    <t>https://www.burning-crusade.com/database/?item=31693</t>
  </si>
  <si>
    <t>Delicate Green Poncho</t>
  </si>
  <si>
    <t>Bring me The Egg! - Nagrand Quest</t>
  </si>
  <si>
    <t>Omor's Unyielding Will</t>
  </si>
  <si>
    <t>https://www.burning-crusade.com/database/?item=27464</t>
  </si>
  <si>
    <t>https://www.burning-crusade.com/database/?item=28032</t>
  </si>
  <si>
    <t>Choker of Repentance</t>
  </si>
  <si>
    <t>Dawnstrike's Cloak</t>
  </si>
  <si>
    <t>https://www.burning-crusade.com/database/?item=31321</t>
  </si>
  <si>
    <t>https://www.burning-crusade.com/database/?item=29792</t>
  </si>
  <si>
    <t>Cloak of Malice</t>
  </si>
  <si>
    <t>SH - Grand Warlock Nethekurse</t>
  </si>
  <si>
    <t>Pauldrons of Malorne</t>
  </si>
  <si>
    <t>https://www.burning-crusade.com/database/?item=27519</t>
  </si>
  <si>
    <t>Cobrascale Gloves</t>
  </si>
  <si>
    <t>https://www.burning-crusade.com/database/?item=29503</t>
  </si>
  <si>
    <t>Cloak of Impulsiveness</t>
  </si>
  <si>
    <t>OHF - Lieutenant Drake</t>
  </si>
  <si>
    <t>https://www.burning-crusade.com/database/?item=29095</t>
  </si>
  <si>
    <t>https://www.burning-crusade.com/database/?item=27423</t>
  </si>
  <si>
    <t>Wastewalker Gloves</t>
  </si>
  <si>
    <r>
      <t xml:space="preserve">103.44 / </t>
    </r>
    <r>
      <rPr>
        <color rgb="FFFF9900"/>
      </rPr>
      <t>150.34</t>
    </r>
  </si>
  <si>
    <t>https://www.burning-crusade.com/database/?item=27531</t>
  </si>
  <si>
    <t>Ebon Netherscale Belt</t>
  </si>
  <si>
    <r>
      <t xml:space="preserve">123.1 / </t>
    </r>
    <r>
      <rPr>
        <color rgb="FFFF9900"/>
      </rPr>
      <t>149.9</t>
    </r>
  </si>
  <si>
    <t>https://www.burning-crusade.com/database/?item=29516</t>
  </si>
  <si>
    <r>
      <t xml:space="preserve">57.63 / </t>
    </r>
    <r>
      <rPr>
        <color rgb="FFFF9900"/>
      </rPr>
      <t>99.63</t>
    </r>
  </si>
  <si>
    <t>(2) set bonus +35 hit</t>
  </si>
  <si>
    <t>Perfectly Balanced Cape</t>
  </si>
  <si>
    <t>Heart of Rage - HFC Quest</t>
  </si>
  <si>
    <t>Terror Pit Girdle</t>
  </si>
  <si>
    <t>https://www.burning-crusade.com/database/?item=25712</t>
  </si>
  <si>
    <t>Gladiator's Wyrmhide Spaulders</t>
  </si>
  <si>
    <t>8 Mp5 &amp; 22 Int</t>
  </si>
  <si>
    <t>https://www.burning-crusade.com/database/?item=28778</t>
  </si>
  <si>
    <t>Demon Stalker Harness</t>
  </si>
  <si>
    <t>Girdle of the Prowler</t>
  </si>
  <si>
    <t>22 Int &amp; 6 Mp5</t>
  </si>
  <si>
    <t>https://www.burning-crusade.com/database/?item=28656</t>
  </si>
  <si>
    <t>https://www.burning-crusade.com/database/?item=29082</t>
  </si>
  <si>
    <t>Felstalker Belt</t>
  </si>
  <si>
    <r>
      <t xml:space="preserve">113.32 / </t>
    </r>
    <r>
      <rPr>
        <color rgb="FFFF9900"/>
      </rPr>
      <t>140.12</t>
    </r>
  </si>
  <si>
    <t>https://www.burning-crusade.com/database/?item=25695</t>
  </si>
  <si>
    <r>
      <t xml:space="preserve">122.05 / </t>
    </r>
    <r>
      <rPr>
        <color rgb="FFFF9900"/>
      </rPr>
      <t>142.05</t>
    </r>
  </si>
  <si>
    <t>Rune-Engraved Belt</t>
  </si>
  <si>
    <t>https://www.burning-crusade.com/database/?item=28139</t>
  </si>
  <si>
    <t>https://www.burning-crusade.com/database/?item=25789</t>
  </si>
  <si>
    <t>Elekk Hide Spaulders</t>
  </si>
  <si>
    <t>The Fallen Exarch - Terokkar Forest Quest</t>
  </si>
  <si>
    <t>https://www.burning-crusade.com/database/?item=31797</t>
  </si>
  <si>
    <t>Girdle of Ferocity</t>
  </si>
  <si>
    <t>22 Int</t>
  </si>
  <si>
    <t>https://www.burning-crusade.com/database/?item=29261</t>
  </si>
  <si>
    <t>Breastplate of Rapid Striking</t>
  </si>
  <si>
    <t>Belt of the Tracker</t>
  </si>
  <si>
    <t>https://www.burning-crusade.com/database/?item=31286</t>
  </si>
  <si>
    <t>15 Int &amp; 15 Mp5</t>
  </si>
  <si>
    <t>https://www.burning-crusade.com/database/?item=30643</t>
  </si>
  <si>
    <t>Lunar-Claw Pauldrons</t>
  </si>
  <si>
    <t>Mech - Mechano-Lord Capacitus</t>
  </si>
  <si>
    <t>https://www.burning-crusade.com/database/?item=28255</t>
  </si>
  <si>
    <r>
      <t xml:space="preserve">93.16 / </t>
    </r>
    <r>
      <rPr>
        <color rgb="FFFF9900"/>
      </rPr>
      <t>113.16</t>
    </r>
  </si>
  <si>
    <t>Gladiator's Chain Armor</t>
  </si>
  <si>
    <t>Mindrage Pauldrons</t>
  </si>
  <si>
    <t>H MT - Pandemonius</t>
  </si>
  <si>
    <t>https://www.burning-crusade.com/database/?item=27816</t>
  </si>
  <si>
    <t>https://www.burning-crusade.com/database/?item=28334</t>
  </si>
  <si>
    <t>Shard Encrusted Breastplate</t>
  </si>
  <si>
    <t>https://www.burning-crusade.com/database/?item=27823</t>
  </si>
  <si>
    <r>
      <t xml:space="preserve">118.8 / </t>
    </r>
    <r>
      <rPr>
        <color rgb="FFFF9900"/>
      </rPr>
      <t>158.8</t>
    </r>
  </si>
  <si>
    <t>Laughing Skull Battle-Harness</t>
  </si>
  <si>
    <t>https://www.burning-crusade.com/database/?item=28186</t>
  </si>
  <si>
    <t>Dunewind Sash</t>
  </si>
  <si>
    <t>https://www.burning-crusade.com/database/?item=27760</t>
  </si>
  <si>
    <r>
      <t xml:space="preserve">59.7 / </t>
    </r>
    <r>
      <rPr>
        <color rgb="FFFF9900"/>
      </rPr>
      <t>94.7</t>
    </r>
  </si>
  <si>
    <t>Scaled Greaves of the Marksman</t>
  </si>
  <si>
    <t>https://www.burning-crusade.com/database/?item=30739</t>
  </si>
  <si>
    <t>Wyrmscale Greaves</t>
  </si>
  <si>
    <t>6 Mp5 &amp; 32 Int</t>
  </si>
  <si>
    <t>https://www.burning-crusade.com/database/?item=30534</t>
  </si>
  <si>
    <t>Rip-Flayer Leggings</t>
  </si>
  <si>
    <t>30 Int &amp; 8 Mp5</t>
  </si>
  <si>
    <t>https://www.burning-crusade.com/database/?item=28740</t>
  </si>
  <si>
    <r>
      <t xml:space="preserve">98.39 / </t>
    </r>
    <r>
      <rPr>
        <color rgb="FFFF9900"/>
      </rPr>
      <t>115.59</t>
    </r>
  </si>
  <si>
    <t>Emerald-Scale Greaves</t>
  </si>
  <si>
    <t>5 Mp5 &amp; 20 Int</t>
  </si>
  <si>
    <t>https://www.burning-crusade.com/database/?item=28219</t>
  </si>
  <si>
    <t>Cloak of Woven Energy</t>
  </si>
  <si>
    <t>https://www.burning-crusade.com/database/?item=29813</t>
  </si>
  <si>
    <t>Gladiator's Linked Leggings</t>
  </si>
  <si>
    <t>28 Resil &amp; 25 Int</t>
  </si>
  <si>
    <t>https://www.burning-crusade.com/database/?item=26001</t>
  </si>
  <si>
    <t>Cyclone War-Kilt</t>
  </si>
  <si>
    <t>Baba's Cloak of Arcanistry</t>
  </si>
  <si>
    <t>10 Mp5 &amp; 24 Int</t>
  </si>
  <si>
    <t>https://www.burning-crusade.com/database/?item=29042</t>
  </si>
  <si>
    <t>https://www.burning-crusade.com/database/?item=28269</t>
  </si>
  <si>
    <t>Chestguard of the Prowler</t>
  </si>
  <si>
    <t>H Ramps - Nazan</t>
  </si>
  <si>
    <t>https://www.burning-crusade.com/database/?item=27461</t>
  </si>
  <si>
    <t>Greaves of Desolation</t>
  </si>
  <si>
    <r>
      <t xml:space="preserve">125.42 / </t>
    </r>
    <r>
      <rPr>
        <color rgb="FFFF9900"/>
      </rPr>
      <t>152.22</t>
    </r>
  </si>
  <si>
    <t>(2) Set Bonus +20 Hit</t>
  </si>
  <si>
    <t>https://www.burning-crusade.com/database/?item=27936</t>
  </si>
  <si>
    <r>
      <t xml:space="preserve">77.88 / </t>
    </r>
    <r>
      <rPr>
        <color rgb="FFFF9900"/>
      </rPr>
      <t>112.88</t>
    </r>
  </si>
  <si>
    <t>Chestpiece of Malorne</t>
  </si>
  <si>
    <t>Tunic of Assassination</t>
  </si>
  <si>
    <t>Mech. - Pathaleon the Calculator</t>
  </si>
  <si>
    <t>https://www.burning-crusade.com/database/?item=29091</t>
  </si>
  <si>
    <t>https://www.burning-crusade.com/database/?item=28204</t>
  </si>
  <si>
    <t>Windhawk Hauberk</t>
  </si>
  <si>
    <t>Leatherworking BoP - Requires Tribal LW</t>
  </si>
  <si>
    <t>Auchenai Monk's Tunic</t>
  </si>
  <si>
    <t>https://www.burning-crusade.com/database/?item=29522</t>
  </si>
  <si>
    <t>24 Dodge Rating</t>
  </si>
  <si>
    <t>https://www.burning-crusade.com/database/?item=29340</t>
  </si>
  <si>
    <t>Illidari Lord's Tunic</t>
  </si>
  <si>
    <t>https://www.burning-crusade.com/database/?item=32869</t>
  </si>
  <si>
    <t>Bracers of the Hunt</t>
  </si>
  <si>
    <r>
      <t xml:space="preserve">155.4 / </t>
    </r>
    <r>
      <rPr>
        <color rgb="FFFF9900"/>
      </rPr>
      <t>202.3</t>
    </r>
  </si>
  <si>
    <t>Fiend Slayer Boots</t>
  </si>
  <si>
    <t>https://www.burning-crusade.com/database/?item=29259</t>
  </si>
  <si>
    <r>
      <t xml:space="preserve">57.59 / </t>
    </r>
    <r>
      <rPr>
        <color rgb="FFFF9900"/>
      </rPr>
      <t>77.59</t>
    </r>
  </si>
  <si>
    <t>16 Int</t>
  </si>
  <si>
    <t>https://www.burning-crusade.com/database/?item=28746</t>
  </si>
  <si>
    <t>Ferocious Swift-Kickers</t>
  </si>
  <si>
    <t>Goldenlink Bracers</t>
  </si>
  <si>
    <t>Securing the Celestial Ridge - Netherstorm Quest</t>
  </si>
  <si>
    <t>https://www.burning-crusade.com/database/?item=28610</t>
  </si>
  <si>
    <t>Anchorite's Robe</t>
  </si>
  <si>
    <t>The Aldor - Honored</t>
  </si>
  <si>
    <t>https://www.burning-crusade.com/database/?item=29129</t>
  </si>
  <si>
    <t>General's Chain Sabatons</t>
  </si>
  <si>
    <t>18 Resil &amp; 18 Int</t>
  </si>
  <si>
    <t>https://www.burning-crusade.com/database/?item=28449</t>
  </si>
  <si>
    <t>https://www.burning-crusade.com/database/?item=29811</t>
  </si>
  <si>
    <t>Emerald Eye Bracer</t>
  </si>
  <si>
    <r>
      <t xml:space="preserve">80.29 / </t>
    </r>
    <r>
      <rPr>
        <color rgb="FFFF9900"/>
      </rPr>
      <t>122.29</t>
    </r>
  </si>
  <si>
    <t>https://www.burning-crusade.com/database/?item=27494</t>
  </si>
  <si>
    <r>
      <t xml:space="preserve">51.14 / </t>
    </r>
    <r>
      <rPr>
        <color rgb="FFFF9900"/>
      </rPr>
      <t>71.14</t>
    </r>
  </si>
  <si>
    <t>Robe of the Great Dark Beyond</t>
  </si>
  <si>
    <t>MT - Tavarok</t>
  </si>
  <si>
    <t>Auchenai Bracers</t>
  </si>
  <si>
    <t>https://www.burning-crusade.com/database/?item=27824</t>
  </si>
  <si>
    <t>https://www.burning-crusade.com/database/?item=28170</t>
  </si>
  <si>
    <t>Tunic of the Nightwatcher</t>
  </si>
  <si>
    <t>N UB - Swamplord Musel'ek</t>
  </si>
  <si>
    <t>Bracers of Shirrak</t>
  </si>
  <si>
    <t>https://www.burning-crusade.com/database/?item=24455</t>
  </si>
  <si>
    <t>Vermillion Robes of the Dominant</t>
  </si>
  <si>
    <t>https://www.burning-crusade.com/database/?item=27799</t>
  </si>
  <si>
    <t>Gladiator's Wyrmhide Tunic</t>
  </si>
  <si>
    <t>https://www.burning-crusade.com/database/?item=28140</t>
  </si>
  <si>
    <r>
      <t xml:space="preserve">43.57 / </t>
    </r>
    <r>
      <rPr>
        <color rgb="FFFF9900"/>
      </rPr>
      <t>60.77</t>
    </r>
  </si>
  <si>
    <t>Bloodfyre Robes of Annihilation</t>
  </si>
  <si>
    <t>https://www.burning-crusade.com/database/?item=28252</t>
  </si>
  <si>
    <t>Mithril Band of the Unscarred</t>
  </si>
  <si>
    <t>https://www.burning-crusade.com/database/?item=28730</t>
  </si>
  <si>
    <t>Bracers of the White Stag</t>
  </si>
  <si>
    <t>Karazhan - Attument the Huntsman</t>
  </si>
  <si>
    <t>https://www.burning-crusade.com/database/?item=28453</t>
  </si>
  <si>
    <t>Shackles of Quagmirran</t>
  </si>
  <si>
    <t>https://www.burning-crusade.com/database/?item=27712</t>
  </si>
  <si>
    <t>Demon Stalker Gauntlets</t>
  </si>
  <si>
    <t>https://www.burning-crusade.com/database/?item=29085</t>
  </si>
  <si>
    <t>Handguards of the Steady</t>
  </si>
  <si>
    <t>H Mech - Pathaleon the Calculator</t>
  </si>
  <si>
    <t>NA</t>
  </si>
  <si>
    <t>https://www.burning-crusade.com/database/?item=32076</t>
  </si>
  <si>
    <t>Moon-Touched Bands</t>
  </si>
  <si>
    <t>https://www.burning-crusade.com/database/?item=27483</t>
  </si>
  <si>
    <t>Mark of Vindication</t>
  </si>
  <si>
    <t>30 Mark of Thrallmar/ Honor Hold</t>
  </si>
  <si>
    <t>Proc: Chance on spell hit to restore mana</t>
  </si>
  <si>
    <t>https://www.burning-crusade.com/database/?item=27926</t>
  </si>
  <si>
    <t>Beast Lord Handguards</t>
  </si>
  <si>
    <t>https://www.burning-crusade.com/database/?item=27474</t>
  </si>
  <si>
    <t>Netherdrake Gloves</t>
  </si>
  <si>
    <t>https://www.burning-crusade.com/database/?item=29511</t>
  </si>
  <si>
    <t>Mana Infused Wristguards</t>
  </si>
  <si>
    <t>A Fate Worse Than Death - Netherstorm Quest</t>
  </si>
  <si>
    <t>https://www.burning-crusade.com/database/?item=29955</t>
  </si>
  <si>
    <t>Ar'tor's Mainstay</t>
  </si>
  <si>
    <t>The Cipher of Damnation 3rd Frag - SMV Quest</t>
  </si>
  <si>
    <t>https://www.burning-crusade.com/database/?item=30951</t>
  </si>
  <si>
    <t>General's Wyrmhide Bracers</t>
  </si>
  <si>
    <t>https://www.burning-crusade.com/database/?item=28448</t>
  </si>
  <si>
    <t>Hungarhide Gauntlets</t>
  </si>
  <si>
    <t>https://www.burning-crusade.com/database/?item=27745</t>
  </si>
  <si>
    <t>Figurine - Felsteel Boar</t>
  </si>
  <si>
    <t>Summons a Felsteel Boar to fight for 30s</t>
  </si>
  <si>
    <t>https://www.burning-crusade.com/database/?item=24124</t>
  </si>
  <si>
    <t>Swiftsteel Gloves</t>
  </si>
  <si>
    <t>https://www.burning-crusade.com/database/?item=23526</t>
  </si>
  <si>
    <t>Relic</t>
  </si>
  <si>
    <t>Totem of the Astral Winds</t>
  </si>
  <si>
    <t>Get This</t>
  </si>
  <si>
    <t>Increases the AP bonus on Windfury Weapon attacks by 80</t>
  </si>
  <si>
    <t>https://www.burning-crusade.com/database/?item=27815</t>
  </si>
  <si>
    <t>Gauntlets of the Redeemed Vindicator</t>
  </si>
  <si>
    <t>Deathblow to the Legion - Netherstorm Quest</t>
  </si>
  <si>
    <t>https://www.burning-crusade.com/database/?item=30370</t>
  </si>
  <si>
    <t>Stormfury Totem</t>
  </si>
  <si>
    <t>News of Victory - SMV Quest</t>
  </si>
  <si>
    <t>Reduces the mana cost of Stormstrike by 22</t>
  </si>
  <si>
    <t>https://www.burning-crusade.com/database/?item=31031</t>
  </si>
  <si>
    <t>Gladiator's Chain Gauntlets</t>
  </si>
  <si>
    <t>18 Resil +5% dmg on multishot</t>
  </si>
  <si>
    <t>https://www.burning-crusade.com/database/?item=28335</t>
  </si>
  <si>
    <t>Totem of the Thunderhead</t>
  </si>
  <si>
    <t>N UB - Hungarfen</t>
  </si>
  <si>
    <t>Water Shield grants an additional 27 Mp5 on trigger and 2 Mp5 passive</t>
  </si>
  <si>
    <t>https://www.burning-crusade.com/database/?item=24413</t>
  </si>
  <si>
    <t>Gloves of Malorne</t>
  </si>
  <si>
    <t>https://www.burning-crusade.com/database/?item=29092</t>
  </si>
  <si>
    <r>
      <t xml:space="preserve">57.41 / </t>
    </r>
    <r>
      <rPr>
        <color rgb="FFFF9900"/>
      </rPr>
      <t>92.41</t>
    </r>
  </si>
  <si>
    <t>Increases dmg of shocks by 46</t>
  </si>
  <si>
    <t>Dragonmaw</t>
  </si>
  <si>
    <t>https://www.burning-crusade.com/database/?item=28438#created-by</t>
  </si>
  <si>
    <t xml:space="preserve">Black Planar Edge </t>
  </si>
  <si>
    <t>BoP Blacksmithing - Requires Master Axesmith</t>
  </si>
  <si>
    <t>https://www.burning-crusade.com/database/?item=28432</t>
  </si>
  <si>
    <t>The Decapitator (Axe)</t>
  </si>
  <si>
    <t>Use: 513-568 dmg</t>
  </si>
  <si>
    <t>https://www.burning-crusade.com/database/?item=28767</t>
  </si>
  <si>
    <t>Starlight Gauntlets</t>
  </si>
  <si>
    <t>https://www.burning-crusade.com/database/?item=24452</t>
  </si>
  <si>
    <t>Gladiator's Cleaver/Pummeler</t>
  </si>
  <si>
    <r>
      <t xml:space="preserve">57.63 / </t>
    </r>
    <r>
      <rPr>
        <color rgb="FFFF9900"/>
      </rPr>
      <t>99.63</t>
    </r>
  </si>
  <si>
    <t xml:space="preserve">Drakefist Hammer </t>
  </si>
  <si>
    <t>Gloves of Pandemonium</t>
  </si>
  <si>
    <t>https://www.burning-crusade.com/database/?item=31149</t>
  </si>
  <si>
    <t xml:space="preserve">The Planar Edge </t>
  </si>
  <si>
    <t>https://www.burning-crusade.com/database/?item=28431</t>
  </si>
  <si>
    <t>Incanter's Gloves</t>
  </si>
  <si>
    <t>SV - Thespia</t>
  </si>
  <si>
    <t>Big Bad Wolf's Paw</t>
  </si>
  <si>
    <t>https://www.burning-crusade.com/database/?item=27508</t>
  </si>
  <si>
    <t>Handgrips of Assassination</t>
  </si>
  <si>
    <t>https://www.burning-crusade.com/database/?item=27509</t>
  </si>
  <si>
    <t>Gloves of the High Magus</t>
  </si>
  <si>
    <t>https://www.burning-crusade.com/database/?item=30924</t>
  </si>
  <si>
    <t xml:space="preserve">The Bladefist </t>
  </si>
  <si>
    <t>Gladiator's Wyrmhide Gloves</t>
  </si>
  <si>
    <t>Reflex Blades</t>
  </si>
  <si>
    <t>22 Resil</t>
  </si>
  <si>
    <t>https://www.burning-crusade.com/database/?item=28136</t>
  </si>
  <si>
    <t>https://www.burning-crusade.com/database/?item=28392</t>
  </si>
  <si>
    <t>Gloves of the Unbound</t>
  </si>
  <si>
    <t>https://www.burning-crusade.com/database/?item=28396</t>
  </si>
  <si>
    <t>Grips of the Lunar Eclipse</t>
  </si>
  <si>
    <t>H OHF - Lieutenant Drake</t>
  </si>
  <si>
    <t xml:space="preserve">Demonblood Eviscerator </t>
  </si>
  <si>
    <t>https://www.burning-crusade.com/database/?item=27533</t>
  </si>
  <si>
    <t>https://www.burning-crusade.com/database/?item=28214</t>
  </si>
  <si>
    <t>The Harvester of Souls</t>
  </si>
  <si>
    <t>Predatory Gloves</t>
  </si>
  <si>
    <t>https://www.burning-crusade.com/database/?item=27872</t>
  </si>
  <si>
    <t>Energis Armwraps</t>
  </si>
  <si>
    <t>https://www.burning-crusade.com/database/?item=27825</t>
  </si>
  <si>
    <t>https://www.burning-crusade.com/database/?item=28317</t>
  </si>
  <si>
    <t>Bloodskull Destroyer</t>
  </si>
  <si>
    <t>https://www.burning-crusade.com/database/?item=28210</t>
  </si>
  <si>
    <t>Harmony's Touch</t>
  </si>
  <si>
    <t>Building a Perimeter - Netherstorm Quest</t>
  </si>
  <si>
    <r>
      <t xml:space="preserve">56.53 / </t>
    </r>
    <r>
      <rPr>
        <color rgb="FFFF9900"/>
      </rPr>
      <t>91.53</t>
    </r>
  </si>
  <si>
    <t>https://www.burning-crusade.com/database/?item=29784</t>
  </si>
  <si>
    <t xml:space="preserve">Claw of the Watcher </t>
  </si>
  <si>
    <t>https://www.burning-crusade.com/database/?item=27846</t>
  </si>
  <si>
    <t>Gloves of the Nether-Stalker</t>
  </si>
  <si>
    <t>Dealing with the Overmaster - Netherstorm Quest</t>
  </si>
  <si>
    <t>https://www.burning-crusade.com/database/?item=30003</t>
  </si>
  <si>
    <t>Windhawk Belt</t>
  </si>
  <si>
    <t>https://www.burning-crusade.com/database/?item=29524</t>
  </si>
  <si>
    <r>
      <t xml:space="preserve">85.69 / </t>
    </r>
    <r>
      <rPr>
        <color rgb="FFFF9900"/>
      </rPr>
      <t>105.69</t>
    </r>
  </si>
  <si>
    <r>
      <t xml:space="preserve">69.1 / </t>
    </r>
    <r>
      <rPr>
        <color rgb="FFFF9900"/>
      </rPr>
      <t>89.1</t>
    </r>
  </si>
  <si>
    <t>General's Chain Girdle</t>
  </si>
  <si>
    <t xml:space="preserve">Bloodskull Destroyer </t>
  </si>
  <si>
    <t>Moonrage Girdle</t>
  </si>
  <si>
    <t>https://www.burning-crusade.com/database/?item=27783</t>
  </si>
  <si>
    <t xml:space="preserve">18 Resil </t>
  </si>
  <si>
    <t>https://www.burning-crusade.com/database/?item=28450</t>
  </si>
  <si>
    <t>Blessed Scale Girdle</t>
  </si>
  <si>
    <t>https://www.burning-crusade.com/database/?item=29180</t>
  </si>
  <si>
    <t>Girdle of the Blasted Reaches</t>
  </si>
  <si>
    <t>https://www.burning-crusade.com/database/?item=27478</t>
  </si>
  <si>
    <t>Blackwhelp Belt</t>
  </si>
  <si>
    <t>Whelps of the Wyrmcult - BEM Quest</t>
  </si>
  <si>
    <t>https://www.burning-crusade.com/database/?item=31513</t>
  </si>
  <si>
    <t>General's Wyrmhide Belt</t>
  </si>
  <si>
    <t>https://www.burning-crusade.com/database/?item=28446</t>
  </si>
  <si>
    <r>
      <t xml:space="preserve">122.16 / </t>
    </r>
    <r>
      <rPr>
        <color rgb="FFFF9900"/>
      </rPr>
      <t>134.96</t>
    </r>
  </si>
  <si>
    <r>
      <t xml:space="preserve">57.72 / </t>
    </r>
    <r>
      <rPr>
        <color rgb="FFFF9900"/>
      </rPr>
      <t>74.92</t>
    </r>
  </si>
  <si>
    <t>Eva's Strap</t>
  </si>
  <si>
    <t>The Cipher of Damnation 2nd Frag. - SMV Quest</t>
  </si>
  <si>
    <t>https://www.burning-crusade.com/database/?item=30936</t>
  </si>
  <si>
    <t>Britches of Malorne</t>
  </si>
  <si>
    <t>https://www.burning-crusade.com/database/?item=29094</t>
  </si>
  <si>
    <t>Demon Stalker Greaves</t>
  </si>
  <si>
    <t>Moonchild Leggings</t>
  </si>
  <si>
    <t>H BF - Broggok</t>
  </si>
  <si>
    <t>https://www.burning-crusade.com/database/?item=27492</t>
  </si>
  <si>
    <t>https://www.burning-crusade.com/database/?item=29083</t>
  </si>
  <si>
    <t>Haramad's Leggings of the Third Coin</t>
  </si>
  <si>
    <t>Undercutting the Competition - MT Quest</t>
  </si>
  <si>
    <t>https://www.burning-crusade.com/database/?item=29343</t>
  </si>
  <si>
    <t>EP (Tank)</t>
  </si>
  <si>
    <t>EP (DPS)</t>
  </si>
  <si>
    <t>Def.</t>
  </si>
  <si>
    <t>Dodge</t>
  </si>
  <si>
    <t>Resil</t>
  </si>
  <si>
    <t>Incanter's Trousers</t>
  </si>
  <si>
    <t>https://www.burning-crusade.com/database/?item=27838</t>
  </si>
  <si>
    <t>Barbaric Legstraps</t>
  </si>
  <si>
    <r>
      <rPr>
        <color rgb="FF000000"/>
      </rPr>
      <t xml:space="preserve">Set Bonus EP in </t>
    </r>
    <r>
      <rPr>
        <color rgb="FFFF9900"/>
      </rPr>
      <t>orange</t>
    </r>
  </si>
  <si>
    <t>https://www.burning-crusade.com/database/?item=27773</t>
  </si>
  <si>
    <t>Scaled Greaves of Patience</t>
  </si>
  <si>
    <t>N OHF - Captain Skarloc</t>
  </si>
  <si>
    <t>4 dodge</t>
  </si>
  <si>
    <t>https://www.burning-crusade.com/database/?item=27430</t>
  </si>
  <si>
    <t>Beast Lord Leggings</t>
  </si>
  <si>
    <t>https://www.burning-crusade.com/database/?item=27874</t>
  </si>
  <si>
    <t>Gladiator's Wyrmhide Legguards</t>
  </si>
  <si>
    <t>https://www.burning-crusade.com/database/?item=28138</t>
  </si>
  <si>
    <r>
      <t xml:space="preserve">85.58 / </t>
    </r>
    <r>
      <rPr>
        <color rgb="FFFF9900"/>
      </rPr>
      <t>120.58</t>
    </r>
  </si>
  <si>
    <t>Incr. stealth detection. Patch 2.1</t>
  </si>
  <si>
    <t>Gladiator's Chain Leggings</t>
  </si>
  <si>
    <t>Gladiator's Dragonhide Helm</t>
  </si>
  <si>
    <t>https://www.burning-crusade.com/database/?item=28127</t>
  </si>
  <si>
    <r>
      <t xml:space="preserve">59.88 / </t>
    </r>
    <r>
      <rPr>
        <color rgb="FFFF9900"/>
      </rPr>
      <t>101.88</t>
    </r>
  </si>
  <si>
    <t>https://www.burning-crusade.com/database/?item=28332</t>
  </si>
  <si>
    <t>Leggings of the Third Coin</t>
  </si>
  <si>
    <t>Levixus the Soul Caller - Auchindoun Quest</t>
  </si>
  <si>
    <t>Mag'hari Huntsman's Leggings</t>
  </si>
  <si>
    <t>https://www.burning-crusade.com/database/?item=28173</t>
  </si>
  <si>
    <r>
      <t xml:space="preserve">98.6 / </t>
    </r>
    <r>
      <rPr>
        <color rgb="FFFF9900"/>
      </rPr>
      <t>119.95</t>
    </r>
  </si>
  <si>
    <t>https://www.burning-crusade.com/database/?item=29314</t>
  </si>
  <si>
    <t>Stag-Helm of Malorne</t>
  </si>
  <si>
    <t>19 Int &amp; Set Bonus</t>
  </si>
  <si>
    <t>https://www.burning-crusade.com/database/?item=29098</t>
  </si>
  <si>
    <r>
      <t xml:space="preserve">87.39 / </t>
    </r>
    <r>
      <rPr>
        <color rgb="FFFF9900"/>
      </rPr>
      <t>122.39</t>
    </r>
  </si>
  <si>
    <t>Leggings of Assassination</t>
  </si>
  <si>
    <t>Helm of Assassination</t>
  </si>
  <si>
    <t>https://www.burning-crusade.com/database/?item=28414</t>
  </si>
  <si>
    <t>https://www.burning-crusade.com/database/?item=27908</t>
  </si>
  <si>
    <t>Leggings of the Unrepentant</t>
  </si>
  <si>
    <t>https://www.burning-crusade.com/database/?item=27514</t>
  </si>
  <si>
    <t>Exorcist's Leather Helm</t>
  </si>
  <si>
    <t>18 Spirit Shards</t>
  </si>
  <si>
    <t>https://www.burning-crusade.com/database/?item=28561</t>
  </si>
  <si>
    <t>Oilcloth Breeches</t>
  </si>
  <si>
    <t>https://www.burning-crusade.com/database/?item=31545</t>
  </si>
  <si>
    <t>Stylin' Purple Hat</t>
  </si>
  <si>
    <t>https://www.burning-crusade.com/database/?item=25680</t>
  </si>
  <si>
    <t>Shattarath Jumpers</t>
  </si>
  <si>
    <t>3int</t>
  </si>
  <si>
    <t>Energized Helm</t>
  </si>
  <si>
    <t>Measuring Warp Energies - Netherstorm Quest</t>
  </si>
  <si>
    <t>Shimmering Azure Boots</t>
  </si>
  <si>
    <t>Securing the Celestial Ridge - NS Quest</t>
  </si>
  <si>
    <t>https://www.burning-crusade.com/database/?item=30362</t>
  </si>
  <si>
    <t>https://www.burning-crusade.com/database/?item=29808</t>
  </si>
  <si>
    <t>Bear:</t>
  </si>
  <si>
    <t>Boots of the Endless Hunt</t>
  </si>
  <si>
    <t>https://www.burning-crusade.com/database/?item=29262</t>
  </si>
  <si>
    <t>General's Wyrmhide Boots</t>
  </si>
  <si>
    <t>Sky-Hunter Swift Boots</t>
  </si>
  <si>
    <t>https://www.burning-crusade.com/database/?item=28447</t>
  </si>
  <si>
    <t>https://www.burning-crusade.com/database/?item=27915</t>
  </si>
  <si>
    <t>Barbed Choker of Discipline</t>
  </si>
  <si>
    <t>https://www.burning-crusade.com/database/?item=28516</t>
  </si>
  <si>
    <t>43 Nature Damange Only</t>
  </si>
  <si>
    <t>Wild Stalker Boots</t>
  </si>
  <si>
    <t>Necklace of the Juggernaut</t>
  </si>
  <si>
    <t>https://www.burning-crusade.com/database/?item=27450</t>
  </si>
  <si>
    <t>https://www.burning-crusade.com/database/?item=29386</t>
  </si>
  <si>
    <t>Outland Striders</t>
  </si>
  <si>
    <t>https://www.burning-crusade.com/database/?item=28384</t>
  </si>
  <si>
    <t>Fleet Refugee's Boots</t>
  </si>
  <si>
    <t>Helping the Lost Find Their Way - Terokkar Forest Quest</t>
  </si>
  <si>
    <t>https://www.burning-crusade.com/database/?item=25951</t>
  </si>
  <si>
    <t>Mark of the Ravenguard</t>
  </si>
  <si>
    <t>https://www.burning-crusade.com/database/?item=29336</t>
  </si>
  <si>
    <t>Maladaar's Blessed Chaplet</t>
  </si>
  <si>
    <t>https://www.burning-crusade.com/database/?item=27871</t>
  </si>
  <si>
    <t>Strength of the Untamed</t>
  </si>
  <si>
    <t>Cenarion Expedition - Revered</t>
  </si>
  <si>
    <t>https://www.burning-crusade.com/database/?item=29173</t>
  </si>
  <si>
    <t>Enchanted Thorium Torque</t>
  </si>
  <si>
    <r>
      <t xml:space="preserve">42.87 / </t>
    </r>
    <r>
      <rPr>
        <color rgb="FFFF9900"/>
      </rPr>
      <t>57.87</t>
    </r>
  </si>
  <si>
    <t>https://www.burning-crusade.com/database/?item=28321</t>
  </si>
  <si>
    <t>Maimfist's Choker</t>
  </si>
  <si>
    <t>The Will of the Warchief - HFC Quest (Horde)</t>
  </si>
  <si>
    <t>https://www.burning-crusade.com/database/?item=25809</t>
  </si>
  <si>
    <t>Medallion of the Valiant Guardian</t>
  </si>
  <si>
    <t>Turning the Tide - HFC Quest (Ally)</t>
  </si>
  <si>
    <t>https://www.burning-crusade.com/database/?item=25803</t>
  </si>
  <si>
    <t>ShadowStep Striders</t>
  </si>
  <si>
    <t>https://www.burning-crusade.com/database/?item=29248</t>
  </si>
  <si>
    <t>Farahlite Studded Boots</t>
  </si>
  <si>
    <t>https://www.burning-crusade.com/database/?item=30401</t>
  </si>
  <si>
    <t>Cat:</t>
  </si>
  <si>
    <t>Truestrike Ring</t>
  </si>
  <si>
    <t>https://www.burning-crusade.com/database/?item=31326</t>
  </si>
  <si>
    <t>Ravenclaw Band</t>
  </si>
  <si>
    <t>https://www.burning-crusade.com/database/?item=27925</t>
  </si>
  <si>
    <r>
      <t xml:space="preserve">Below Hit Cap / </t>
    </r>
    <r>
      <rPr>
        <color rgb="FFE06666"/>
      </rPr>
      <t>Above Hit Cap</t>
    </r>
  </si>
  <si>
    <t>Band of Anguish</t>
  </si>
  <si>
    <t>https://www.burning-crusade.com/database/?item=30973</t>
  </si>
  <si>
    <t>Longstrider's Loop</t>
  </si>
  <si>
    <t>N MT - Nexus-Prince Shaffar</t>
  </si>
  <si>
    <t>https://www.burning-crusade.com/database/?item=25962</t>
  </si>
  <si>
    <r>
      <t xml:space="preserve">61.7 / </t>
    </r>
    <r>
      <rPr>
        <color rgb="FFE06666"/>
      </rPr>
      <t>20.4</t>
    </r>
  </si>
  <si>
    <t>Ring of the Shadow Deeps</t>
  </si>
  <si>
    <t>https://www.burning-crusade.com/database/?item=27761</t>
  </si>
  <si>
    <t>Leafbeard Ring</t>
  </si>
  <si>
    <t>Exorcising the Trees - BEM Quest</t>
  </si>
  <si>
    <t>https://www.burning-crusade.com/database/?item=31527</t>
  </si>
  <si>
    <r>
      <t xml:space="preserve">55.9 / </t>
    </r>
    <r>
      <rPr>
        <color rgb="FFE06666"/>
      </rPr>
      <t>23.3</t>
    </r>
  </si>
  <si>
    <t>Gladiator's Dragonhide Spaulders</t>
  </si>
  <si>
    <t>Overseer's Signet</t>
  </si>
  <si>
    <t>Shuttind Down Manaforge Ara - NS Quest (Aldor)</t>
  </si>
  <si>
    <t>https://www.burning-crusade.com/database/?item=30365</t>
  </si>
  <si>
    <t>https://www.burning-crusade.com/database/?item=28129</t>
  </si>
  <si>
    <t>Proc: 325 Haste for 10s</t>
  </si>
  <si>
    <t>Idol</t>
  </si>
  <si>
    <t>Idol of the Avenger</t>
  </si>
  <si>
    <t>Increases the dmg of Wrath by 25</t>
  </si>
  <si>
    <t>https://www.burning-crusade.com/database/?item=31025</t>
  </si>
  <si>
    <t>Mantle of Malorne</t>
  </si>
  <si>
    <t>Ivory Idol of the Moongoddess</t>
  </si>
  <si>
    <t>Increases the dmg of Starfire by 55</t>
  </si>
  <si>
    <t>9 Int &amp; Set Bonus</t>
  </si>
  <si>
    <t>https://www.burning-crusade.com/database/?item=27518</t>
  </si>
  <si>
    <t>https://www.burning-crusade.com/database/?item=29100</t>
  </si>
  <si>
    <t>Idol of the Raven Goddess</t>
  </si>
  <si>
    <t>Vanquish the Raven God - Druid Quest</t>
  </si>
  <si>
    <t>Mantle of Shadowy Embracer</t>
  </si>
  <si>
    <t>Adds 20 spell crit to moonkin form aura</t>
  </si>
  <si>
    <t>https://www.burning-crusade.com/database/?item=32387</t>
  </si>
  <si>
    <t>https://www.burning-crusade.com/database/?item=32080</t>
  </si>
  <si>
    <r>
      <t xml:space="preserve">71.47 / </t>
    </r>
    <r>
      <rPr>
        <color rgb="FFFF9900"/>
      </rPr>
      <t>92.82</t>
    </r>
  </si>
  <si>
    <t>Quiver</t>
  </si>
  <si>
    <t>Smuggler's Ammo Pouch</t>
  </si>
  <si>
    <t>The Consortium - Honored</t>
  </si>
  <si>
    <t>15% Ranged Attack Speed</t>
  </si>
  <si>
    <t>https://www.burning-crusade.com/database/?item=29118</t>
  </si>
  <si>
    <t>Clefthoof Hide Quiver</t>
  </si>
  <si>
    <t>The Mag'har - Honored</t>
  </si>
  <si>
    <t>https://www.burning-crusade.com/database/?item=29143</t>
  </si>
  <si>
    <t>Worg Hide Quiver</t>
  </si>
  <si>
    <t>Kurenai - Honored</t>
  </si>
  <si>
    <t>https://www.burning-crusade.com/database/?item=29144</t>
  </si>
  <si>
    <t>Cloak of Eternity</t>
  </si>
  <si>
    <t>Runesong Dagger</t>
  </si>
  <si>
    <t>https://www.burning-crusade.com/database/?item=27868</t>
  </si>
  <si>
    <t>Ancient Sinew Wrapped Lamina</t>
  </si>
  <si>
    <t>Mature Blue Dragon Sinew Vanilla Quest - Azuregos</t>
  </si>
  <si>
    <t>https://www.burning-crusade.com/database/?item=18714</t>
  </si>
  <si>
    <t>Bleeding Hollow Warhammer</t>
  </si>
  <si>
    <t>https://www.burning-crusade.com/database/?item=27741</t>
  </si>
  <si>
    <t>Ammo</t>
  </si>
  <si>
    <t>Warden's Arrow (Arrow)</t>
  </si>
  <si>
    <t>Cenarion Expidition - Revered</t>
  </si>
  <si>
    <t>37.7 DPS</t>
  </si>
  <si>
    <t>https://www.burning-crusade.com/database/?item=24412</t>
  </si>
  <si>
    <t>Adamantite Shells (Bullet)</t>
  </si>
  <si>
    <t>Engineering</t>
  </si>
  <si>
    <t>43.0 DPS</t>
  </si>
  <si>
    <t>https://www.burning-crusade.com/database/?item=23773</t>
  </si>
  <si>
    <t>https://www.burning-crusade.com/database/?item=24253</t>
  </si>
  <si>
    <t>Weapons</t>
  </si>
  <si>
    <t>Sunfury Bow of the Pheonix</t>
  </si>
  <si>
    <t>50 Arcane Dmg only</t>
  </si>
  <si>
    <t>Gladiator's Heavy Crossbow</t>
  </si>
  <si>
    <t>https://www.burning-crusade.com/database/?item=28294</t>
  </si>
  <si>
    <t>Gilded Thorium Cloak</t>
  </si>
  <si>
    <t>https://www.burning-crusade.com/database/?item=28660</t>
  </si>
  <si>
    <t xml:space="preserve">Steelhawk Crossbow </t>
  </si>
  <si>
    <t>Thoriumweave Cloak</t>
  </si>
  <si>
    <t>Barrel-Blade Longrifle</t>
  </si>
  <si>
    <t>390 Armor</t>
  </si>
  <si>
    <t>https://www.burning-crusade.com/database/?item=28256</t>
  </si>
  <si>
    <t>https://www.burning-crusade.com/database/?item=30724</t>
  </si>
  <si>
    <t>Wolfslayer Sniper Rifle</t>
  </si>
  <si>
    <t>Marksman's Bow</t>
  </si>
  <si>
    <t>Veteran's Musket</t>
  </si>
  <si>
    <t>Don Santos' Famous Hunting Rifle</t>
  </si>
  <si>
    <t>Proc: 250 AP for 10s</t>
  </si>
  <si>
    <t>https://www.burning-crusade.com/database/?item=31323</t>
  </si>
  <si>
    <t>Ornate Khorium Rifle</t>
  </si>
  <si>
    <t>BoE Engineering</t>
  </si>
  <si>
    <t>https://www.burning-crusade.com/database/?item=23748</t>
  </si>
  <si>
    <t>Valanos' Longbow</t>
  </si>
  <si>
    <t>10 Int</t>
  </si>
  <si>
    <t>https://www.burning-crusade.com/database/?item=31303</t>
  </si>
  <si>
    <t>The Saga of Terokk</t>
  </si>
  <si>
    <t>Terokk's Legacy - Auchindoun Quest</t>
  </si>
  <si>
    <t>https://www.burning-crusade.com/database/?item=29330</t>
  </si>
  <si>
    <t>Telescopic Sharprifle</t>
  </si>
  <si>
    <t>https://www.burning-crusade.com/database/?item=28286</t>
  </si>
  <si>
    <t>Hortus' Seal of Brilliance</t>
  </si>
  <si>
    <t>Emberhawk Crossbow</t>
  </si>
  <si>
    <t>https://www.burning-crusade.com/database/?item=27534</t>
  </si>
  <si>
    <t>https://www.burning-crusade.com/database/?item=28397</t>
  </si>
  <si>
    <t>Royal Cloak of Arathi Kings</t>
  </si>
  <si>
    <t>Skyfire Hawk-Bow</t>
  </si>
  <si>
    <t>SH - Warbringer O'Mrogg</t>
  </si>
  <si>
    <t>https://www.burning-crusade.com/database/?item=27526</t>
  </si>
  <si>
    <t>https://www.burning-crusade.com/database/?item=28529</t>
  </si>
  <si>
    <t>Melmorta's Twilight Longbow</t>
  </si>
  <si>
    <t>15 Stam</t>
  </si>
  <si>
    <t>https://www.burning-crusade.com/database/?item=27987</t>
  </si>
  <si>
    <t>Wrathfire Hand-Cannon</t>
  </si>
  <si>
    <t>https://www.burning-crusade.com/database/?item=27898</t>
  </si>
  <si>
    <t>Lohn'goron, Bow of the Torn-Heart</t>
  </si>
  <si>
    <t>https://www.burning-crusade.com/database/?item=31072</t>
  </si>
  <si>
    <t>Bloodwarder's Rifle</t>
  </si>
  <si>
    <t>Akama's Promise - SMV Quest</t>
  </si>
  <si>
    <t>7 Stam</t>
  </si>
  <si>
    <t>https://www.burning-crusade.com/database/?item=31000</t>
  </si>
  <si>
    <t>Hemet's Elekk Gun</t>
  </si>
  <si>
    <t>https://www.burning-crusade.com/database/?item=25639</t>
  </si>
  <si>
    <t>Sonic Spear</t>
  </si>
  <si>
    <t>https://www.burning-crusade.com/database/?item=27903</t>
  </si>
  <si>
    <t>Hellforged Halberd</t>
  </si>
  <si>
    <t>Ameer's Impulse Taser</t>
  </si>
  <si>
    <t>Nexus-King Salhadaar - Netherstorm Quest</t>
  </si>
  <si>
    <t>https://www.burning-crusade.com/database/?item=29166</t>
  </si>
  <si>
    <t>https://www.burning-crusade.com/database/?item=30011</t>
  </si>
  <si>
    <t>Blackened Spear</t>
  </si>
  <si>
    <t>https://www.burning-crusade.com/database/?item=29167</t>
  </si>
  <si>
    <t>Legacy</t>
  </si>
  <si>
    <t>The Bringer of Death</t>
  </si>
  <si>
    <t>https://www.burning-crusade.com/database/?item=28587</t>
  </si>
  <si>
    <t>https://www.burning-crusade.com/database/?item=31308</t>
  </si>
  <si>
    <t>Quantum Blade</t>
  </si>
  <si>
    <t>Bloodfire Greatstaff</t>
  </si>
  <si>
    <t>https://www.burning-crusade.com/database/?item=29356</t>
  </si>
  <si>
    <t>https://www.burning-crusade.com/database/?item=28188</t>
  </si>
  <si>
    <r>
      <t xml:space="preserve">86.84 / </t>
    </r>
    <r>
      <rPr>
        <color rgb="FFFF9900"/>
      </rPr>
      <t>108.19</t>
    </r>
  </si>
  <si>
    <t>Axe of the Nexus-Kings</t>
  </si>
  <si>
    <t>https://www.burning-crusade.com/database/?item=27829</t>
  </si>
  <si>
    <t>Gladiator's Dragonhide Tunic</t>
  </si>
  <si>
    <t>Gladiator's Painsaw</t>
  </si>
  <si>
    <t>https://www.burning-crusade.com/database/?item=28300</t>
  </si>
  <si>
    <t>Axe of the Gronn Lords</t>
  </si>
  <si>
    <t>https://www.burning-crusade.com/database/?item=28794</t>
  </si>
  <si>
    <t>https://www.burning-crusade.com/database/?item=28130</t>
  </si>
  <si>
    <t>Terokk's Quill</t>
  </si>
  <si>
    <t>Heavy Clefthoof Vest</t>
  </si>
  <si>
    <t>https://www.burning-crusade.com/database/?item=29329</t>
  </si>
  <si>
    <t>https://www.burning-crusade.com/database/?item=25689</t>
  </si>
  <si>
    <t>Reaver of the Infinites</t>
  </si>
  <si>
    <t>https://www.burning-crusade.com/database/?item=28222</t>
  </si>
  <si>
    <r>
      <t xml:space="preserve">110.99 / </t>
    </r>
    <r>
      <rPr>
        <color rgb="FFFF9900"/>
      </rPr>
      <t>134.59</t>
    </r>
  </si>
  <si>
    <t>1H</t>
  </si>
  <si>
    <t>Breastplate of Malorne</t>
  </si>
  <si>
    <t>13 Int &amp; Set Bonus</t>
  </si>
  <si>
    <t>https://www.burning-crusade.com/database/?item=29096</t>
  </si>
  <si>
    <t>Gladiator's Cleaver</t>
  </si>
  <si>
    <t>https://www.burning-crusade.com/database/?item=28308</t>
  </si>
  <si>
    <t>Gladiator's Hacker</t>
  </si>
  <si>
    <t>https://www.burning-crusade.com/database/?item=28309</t>
  </si>
  <si>
    <t>Stellaris</t>
  </si>
  <si>
    <t>https://www.burning-crusade.com/database/?item=28263</t>
  </si>
  <si>
    <t>Latro's Shifting Sword</t>
  </si>
  <si>
    <t>Phosphorescent Blade</t>
  </si>
  <si>
    <t>https://www.burning-crusade.com/database/?item=27673</t>
  </si>
  <si>
    <t>Wonderheal XT40 Shades</t>
  </si>
  <si>
    <t>https://www.burning-crusade.com/database/?item=32479</t>
  </si>
  <si>
    <t>Cowl of Nature's Breath</t>
  </si>
  <si>
    <t>https://www.burning-crusade.com/database/?item=28803</t>
  </si>
  <si>
    <t>Crown of Malorne</t>
  </si>
  <si>
    <t>https://www.burning-crusade.com/database/?item=29086</t>
  </si>
  <si>
    <t>Forestheart Bracers</t>
  </si>
  <si>
    <t>https://www.burning-crusade.com/database/?item=29263</t>
  </si>
  <si>
    <t>Gladiator's Kodohide Hood</t>
  </si>
  <si>
    <t>Umberhowl's Collar</t>
  </si>
  <si>
    <t>https://www.burning-crusade.com/database/?item=31376</t>
  </si>
  <si>
    <t>https://www.burning-crusade.com/database/?item=30944</t>
  </si>
  <si>
    <t>Hood of Primal Life</t>
  </si>
  <si>
    <t>https://www.burning-crusade.com/database/?item=29505</t>
  </si>
  <si>
    <r>
      <t xml:space="preserve">53.81 / </t>
    </r>
    <r>
      <rPr>
        <color rgb="FFFF9900"/>
      </rPr>
      <t>77.41</t>
    </r>
  </si>
  <si>
    <t>Watcher's Cowl</t>
  </si>
  <si>
    <t>https://www.burning-crusade.com/database/?item=29174</t>
  </si>
  <si>
    <t>Scintillating Headdress of Second Sight</t>
  </si>
  <si>
    <t>https://www.burning-crusade.com/database/?item=27866</t>
  </si>
  <si>
    <t>Crown of the Forest Lord</t>
  </si>
  <si>
    <t>H UB - Swamplord Musel'ek</t>
  </si>
  <si>
    <t>https://www.burning-crusade.com/database/?item=27763</t>
  </si>
  <si>
    <t>Justicar Diadem</t>
  </si>
  <si>
    <t>Collar of Command</t>
  </si>
  <si>
    <t>https://www.burning-crusade.com/database/?item=27410</t>
  </si>
  <si>
    <t>https://www.burning-crusade.com/database/?item=29061</t>
  </si>
  <si>
    <t>Justicebringer 2000 Specs</t>
  </si>
  <si>
    <t>Raven-Heart Headdress</t>
  </si>
  <si>
    <t>https://www.burning-crusade.com/database/?item=32472</t>
  </si>
  <si>
    <t>https://www.burning-crusade.com/database/?item=27409</t>
  </si>
  <si>
    <t>Teron Gorefiend, I am... - SMV Quest</t>
  </si>
  <si>
    <t>Gladiator's Ornamented Headcover</t>
  </si>
  <si>
    <t>5 healing</t>
  </si>
  <si>
    <t>32 Resil</t>
  </si>
  <si>
    <t>https://www.burning-crusade.com/database/?item=31616</t>
  </si>
  <si>
    <r>
      <t xml:space="preserve">59.09 / </t>
    </r>
    <r>
      <rPr>
        <color rgb="FFF6B26B"/>
      </rPr>
      <t>80.44</t>
    </r>
  </si>
  <si>
    <t>Shamanistic Helmet of Second Sight</t>
  </si>
  <si>
    <t>Headdress of the Tides</t>
  </si>
  <si>
    <t>https://www.burning-crusade.com/database/?item=27759</t>
  </si>
  <si>
    <t>Swampstone Necklace</t>
  </si>
  <si>
    <t>https://www.burning-crusade.com/database/?item=27766</t>
  </si>
  <si>
    <t>Gladiator's Dragonhide Gloves</t>
  </si>
  <si>
    <t>https://www.burning-crusade.com/database/?item=28126</t>
  </si>
  <si>
    <t>Mask of Penance</t>
  </si>
  <si>
    <t>Gauntlets of Malorne</t>
  </si>
  <si>
    <t>https://www.burning-crusade.com/database/?item=27790</t>
  </si>
  <si>
    <t>12 Int &amp; Set Bonus</t>
  </si>
  <si>
    <t>https://www.burning-crusade.com/database/?item=29097</t>
  </si>
  <si>
    <t>Choker of Fluid Thought</t>
  </si>
  <si>
    <t>https://www.burning-crusade.com/database/?item=28419</t>
  </si>
  <si>
    <t>Living Ruby Pendant</t>
  </si>
  <si>
    <t>https://www.burning-crusade.com/database/?item=24110</t>
  </si>
  <si>
    <t>Diamond Prism of Recurrence</t>
  </si>
  <si>
    <t>N OHF - Epoch Hunter</t>
  </si>
  <si>
    <t>https://www.burning-crusade.com/database/?item=27440</t>
  </si>
  <si>
    <t>Verdant Gloves</t>
  </si>
  <si>
    <t>https://www.burning-crusade.com/database/?item=30943</t>
  </si>
  <si>
    <t>A'dal's Recovery Necklace</t>
  </si>
  <si>
    <t>Harbinger of Doom - TK Quest</t>
  </si>
  <si>
    <t>https://www.burning-crusade.com/database/?item=31749</t>
  </si>
  <si>
    <t>Earthen Mark of Health</t>
  </si>
  <si>
    <t>https://www.burning-crusade.com/database/?item=25564</t>
  </si>
  <si>
    <t>Gezzarak's Fang</t>
  </si>
  <si>
    <t>Gezzarak the Huntress - Terokkar Forest</t>
  </si>
  <si>
    <t>https://www.burning-crusade.com/database/?item=32531</t>
  </si>
  <si>
    <t>Tree-Mender's Belt</t>
  </si>
  <si>
    <t>https://www.burning-crusade.com/database/?item=29264</t>
  </si>
  <si>
    <t>Manimal's Cinch</t>
  </si>
  <si>
    <t>Enraged Spirits of Air - SMV Quest</t>
  </si>
  <si>
    <t>Shoulderguards of Malorne</t>
  </si>
  <si>
    <t>https://www.burning-crusade.com/database/?item=29089</t>
  </si>
  <si>
    <t>https://www.burning-crusade.com/database/?item=30942</t>
  </si>
  <si>
    <t>Forest Wind Shoulderpads</t>
  </si>
  <si>
    <t>https://www.burning-crusade.com/database/?item=28647</t>
  </si>
  <si>
    <t>Gladiator's Kodohide Spaulders</t>
  </si>
  <si>
    <t>https://www.burning-crusade.com/database/?item=31378</t>
  </si>
  <si>
    <t>Mantle of Autumn</t>
  </si>
  <si>
    <t>https://www.burning-crusade.com/database/?item=28340</t>
  </si>
  <si>
    <t>Pauldrons of Sufferance</t>
  </si>
  <si>
    <t>https://www.burning-crusade.com/database/?item=27433</t>
  </si>
  <si>
    <t>Moonglade Shoulders</t>
  </si>
  <si>
    <t>https://www.burning-crusade.com/database/?item=27737</t>
  </si>
  <si>
    <t>Ravenwing Pauldrons</t>
  </si>
  <si>
    <t>N OHF - Lieutenant Drake</t>
  </si>
  <si>
    <t>https://www.burning-crusade.com/database/?item=27417</t>
  </si>
  <si>
    <t>Justicar Pauldrons</t>
  </si>
  <si>
    <t>https://www.burning-crusade.com/database/?item=29064</t>
  </si>
  <si>
    <t>Gladiator's Ornamented Spaulders</t>
  </si>
  <si>
    <t>https://www.burning-crusade.com/database/?item=31619</t>
  </si>
  <si>
    <t>Pauldrons of the Justice-Seeker</t>
  </si>
  <si>
    <t>https://www.burning-crusade.com/database/?item=28666</t>
  </si>
  <si>
    <t>Justice Bearer's Pauldrons</t>
  </si>
  <si>
    <t>https://www.burning-crusade.com/database/?item=27539</t>
  </si>
  <si>
    <t>Heavy Clefthood Leggings</t>
  </si>
  <si>
    <t>https://www.burning-crusade.com/database/?item=25690</t>
  </si>
  <si>
    <t>Greaves of Malorne</t>
  </si>
  <si>
    <t>26 Int &amp; Set Bonus</t>
  </si>
  <si>
    <t>https://www.burning-crusade.com/database/?item=29099</t>
  </si>
  <si>
    <t>Gladiator's Dragonhide Legguards</t>
  </si>
  <si>
    <t>https://www.burning-crusade.com/database/?item=28128</t>
  </si>
  <si>
    <t>Mantle of Vivification</t>
  </si>
  <si>
    <t>https://www.burning-crusade.com/database/?item=25805</t>
  </si>
  <si>
    <t>Forestwalker Kilt</t>
  </si>
  <si>
    <t>4 strength</t>
  </si>
  <si>
    <t>https://www.burning-crusade.com/database/?item=30535</t>
  </si>
  <si>
    <t>Vicar's Cloak</t>
  </si>
  <si>
    <t>Pauldrons of Surging Mana</t>
  </si>
  <si>
    <t>https://www.burning-crusade.com/database/?item=25810</t>
  </si>
  <si>
    <t>https://www.burning-crusade.com/database/?item=31294</t>
  </si>
  <si>
    <t>Cloak of Whispering Shells</t>
  </si>
  <si>
    <t>Uvuros Plated Spaulders</t>
  </si>
  <si>
    <t>Wanted: Uvuros, Scourge of Shadowmoon - SMV Quest</t>
  </si>
  <si>
    <t>https://www.burning-crusade.com/database/?item=27789</t>
  </si>
  <si>
    <t>https://www.burning-crusade.com/database/?item=31115</t>
  </si>
  <si>
    <t>Sha'tari Anchorite's Cloak</t>
  </si>
  <si>
    <t>How to Break Into the Arcatraz - TK Quest</t>
  </si>
  <si>
    <t>https://www.burning-crusade.com/database/?item=31465</t>
  </si>
  <si>
    <t>Chestguard of Malorne</t>
  </si>
  <si>
    <t>https://www.burning-crusade.com/database/?item=29087</t>
  </si>
  <si>
    <t>Gladiator's Kodohide Tunic</t>
  </si>
  <si>
    <t>https://www.burning-crusade.com/database/?item=31379</t>
  </si>
  <si>
    <t>Raiments of Nature's Breath</t>
  </si>
  <si>
    <t>https://www.burning-crusade.com/database/?item=27456</t>
  </si>
  <si>
    <t>Lifewarden's Breastplate</t>
  </si>
  <si>
    <t>https://www.burning-crusade.com/database/?item=29781</t>
  </si>
  <si>
    <t>Heavy Clefthoof Boots</t>
  </si>
  <si>
    <t>Moonglade Robe</t>
  </si>
  <si>
    <t>https://www.burning-crusade.com/database/?item=25691</t>
  </si>
  <si>
    <t>https://www.burning-crusade.com/database/?item=28202</t>
  </si>
  <si>
    <t>Watcher's Tunic</t>
  </si>
  <si>
    <t>Forge Camp: Annihilated - Nagrand Quest</t>
  </si>
  <si>
    <t>https://www.burning-crusade.com/database/?item=25822</t>
  </si>
  <si>
    <t>Living Crystal Breastplate</t>
  </si>
  <si>
    <t>https://www.burning-crusade.com/database/?item=29974</t>
  </si>
  <si>
    <t>Zierhut's Lost Treads</t>
  </si>
  <si>
    <t>https://www.burning-crusade.com/database/?item=30674</t>
  </si>
  <si>
    <t>Justicar Chestpiece</t>
  </si>
  <si>
    <t>https://www.burning-crusade.com/database/?item=29062</t>
  </si>
  <si>
    <t>Lucid Dream Bracers</t>
  </si>
  <si>
    <t>https://www.burning-crusade.com/database/?item=27827</t>
  </si>
  <si>
    <t>Band of Impenetrable Defenses</t>
  </si>
  <si>
    <t>Gladiator's Ornamented Chestguard</t>
  </si>
  <si>
    <t>https://www.burning-crusade.com/database/?item=31613</t>
  </si>
  <si>
    <t>Goldenvine Wraps</t>
  </si>
  <si>
    <t>Lost in Action - UB Quest</t>
  </si>
  <si>
    <t>https://www.burning-crusade.com/database/?item=28029</t>
  </si>
  <si>
    <t>Breastplate of the Lightbinder</t>
  </si>
  <si>
    <t>https://www.burning-crusade.com/database/?item=28662</t>
  </si>
  <si>
    <t>https://www.burning-crusade.com/database/?item=31319</t>
  </si>
  <si>
    <t>Shermanar Great-Ring</t>
  </si>
  <si>
    <t>Mitts of the Treemender</t>
  </si>
  <si>
    <t>223 Bonus Armor</t>
  </si>
  <si>
    <t>https://www.burning-crusade.com/database/?item=28675</t>
  </si>
  <si>
    <t>Violet Signet of the Great Protector</t>
  </si>
  <si>
    <t>329 Bonus Armor</t>
  </si>
  <si>
    <t>https://www.burning-crusade.com/database/?item=29279</t>
  </si>
  <si>
    <t>https://www.burning-crusade.com/database/?item=28521</t>
  </si>
  <si>
    <t>A'dal's Signet of Defense</t>
  </si>
  <si>
    <t>367 Bonus Armor</t>
  </si>
  <si>
    <t>https://www.burning-crusade.com/database/?item=28792</t>
  </si>
  <si>
    <t>Handguards of Malorne</t>
  </si>
  <si>
    <t>https://www.burning-crusade.com/database/?item=29090</t>
  </si>
  <si>
    <t>Ring of Unyielding Force</t>
  </si>
  <si>
    <t>294 Bonus Armor</t>
  </si>
  <si>
    <t>https://www.burning-crusade.com/database/?item=29384</t>
  </si>
  <si>
    <t>Wind Trader's Band</t>
  </si>
  <si>
    <t>Dealing with the Overmaster - NS Quest</t>
  </si>
  <si>
    <t>https://www.burning-crusade.com/database/?item=30006</t>
  </si>
  <si>
    <t>Harness of the Deep Currents</t>
  </si>
  <si>
    <t>Elementium Band of the Sentry</t>
  </si>
  <si>
    <t>https://www.burning-crusade.com/database/?item=27912</t>
  </si>
  <si>
    <t>https://www.burning-crusade.com/database/?item=28407</t>
  </si>
  <si>
    <t>Gladiator's Kodohide Gloves</t>
  </si>
  <si>
    <t>https://www.burning-crusade.com/database/?item=31375</t>
  </si>
  <si>
    <t>Void Slayer's Tunic</t>
  </si>
  <si>
    <t xml:space="preserve">Yor's Revenge </t>
  </si>
  <si>
    <t>https://www.burning-crusade.com/database/?item=30298</t>
  </si>
  <si>
    <t>https://www.burning-crusade.com/database/?item=31924</t>
  </si>
  <si>
    <t>Gloves of Preservation</t>
  </si>
  <si>
    <t>Fel Embers - HFC Quest</t>
  </si>
  <si>
    <t>https://www.burning-crusade.com/database/?item=25791</t>
  </si>
  <si>
    <t>Iron Band of the Unbreakable</t>
  </si>
  <si>
    <t>Breastplate of Many Graces</t>
  </si>
  <si>
    <t>https://www.burning-crusade.com/database/?item=27897</t>
  </si>
  <si>
    <t>https://www.burning-crusade.com/database/?item=27436</t>
  </si>
  <si>
    <t>Natural Mender's Wraps</t>
  </si>
  <si>
    <t>https://www.burning-crusade.com/database/?item=28268</t>
  </si>
  <si>
    <t>Earthpeace Breastplate</t>
  </si>
  <si>
    <t>https://www.burning-crusade.com/database/?item=23527</t>
  </si>
  <si>
    <t>Delicate Eternium Ring</t>
  </si>
  <si>
    <t>https://www.burning-crusade.com/database/?item=24088</t>
  </si>
  <si>
    <t>Cryo-mitts</t>
  </si>
  <si>
    <t>Someone Else's Hard Work Pays Off - MT Quest</t>
  </si>
  <si>
    <t>https://www.burning-crusade.com/database/?item=29327</t>
  </si>
  <si>
    <t>Bracers of Justice</t>
  </si>
  <si>
    <t>https://www.burning-crusade.com/database/?item=28512</t>
  </si>
  <si>
    <t>Moonglade Handwraps</t>
  </si>
  <si>
    <t>https://www.burning-crusade.com/database/?item=27468</t>
  </si>
  <si>
    <t>Blessed Bracers</t>
  </si>
  <si>
    <t>https://www.burning-crusade.com/database/?item=23539</t>
  </si>
  <si>
    <t>Virtue Bearer's Vambraces</t>
  </si>
  <si>
    <t>https://www.burning-crusade.com/database/?item=27489</t>
  </si>
  <si>
    <t>The Sleeper's Cord</t>
  </si>
  <si>
    <t>https://www.burning-crusade.com/database/?item=28398</t>
  </si>
  <si>
    <t>Belt of the Sage</t>
  </si>
  <si>
    <t>Information Gathering - Netherstorm Quest</t>
  </si>
  <si>
    <t>Darkmoon Card: Vengeance</t>
  </si>
  <si>
    <t>Furies Deck</t>
  </si>
  <si>
    <t>Proc: 10% chance when hit to deal 95-116 holy damage</t>
  </si>
  <si>
    <t>https://www.burning-crusade.com/database/?item=31858</t>
  </si>
  <si>
    <t>https://www.burning-crusade.com/database/?item=30383</t>
  </si>
  <si>
    <t>Thadell's Bracers</t>
  </si>
  <si>
    <t>When the Cows Come Home - Netherstorm Q</t>
  </si>
  <si>
    <t>https://www.burning-crusade.com/database/?item=30400</t>
  </si>
  <si>
    <t>Moroes' Lucky Pocket Watch</t>
  </si>
  <si>
    <t>Use: 300 Dodge for 10s</t>
  </si>
  <si>
    <t>https://www.burning-crusade.com/database/?item=28528</t>
  </si>
  <si>
    <t>Dreamstalker Sash</t>
  </si>
  <si>
    <t>Halaa Tokens - Nagrand</t>
  </si>
  <si>
    <t>Darkmoon Card: Madness</t>
  </si>
  <si>
    <t>Lunacy Deck</t>
  </si>
  <si>
    <t>Proc: Buff when killing blow</t>
  </si>
  <si>
    <t>https://www.burning-crusade.com/database/?item=27645</t>
  </si>
  <si>
    <t>https://www.burning-crusade.com/database/?item=31859</t>
  </si>
  <si>
    <t>Bracers of Just Rewards</t>
  </si>
  <si>
    <t>https://www.burning-crusade.com/database/?item=27447</t>
  </si>
  <si>
    <t>Argussian Compass</t>
  </si>
  <si>
    <t>Use: Reduces dmg by 68, up to 1150 for 10s</t>
  </si>
  <si>
    <t>https://www.burning-crusade.com/database/?item=27770</t>
  </si>
  <si>
    <t>Timelapse Shard</t>
  </si>
  <si>
    <t>For stats not for the Use</t>
  </si>
  <si>
    <t>https://www.burning-crusade.com/database/?item=29181</t>
  </si>
  <si>
    <t>Gauntlets of Renewed Hope</t>
  </si>
  <si>
    <t>Adamantine Figurine</t>
  </si>
  <si>
    <t>Use: +1280 armor for 10s</t>
  </si>
  <si>
    <t>https://www.burning-crusade.com/database/?item=27891</t>
  </si>
  <si>
    <t>Dabiri's Enigma</t>
  </si>
  <si>
    <t>Use: +125 Block rating for 10s</t>
  </si>
  <si>
    <t>https://www.burning-crusade.com/database/?item=30300</t>
  </si>
  <si>
    <t>Figurine of the Colossus</t>
  </si>
  <si>
    <t xml:space="preserve">Use: Each block heals you for 120, 10s </t>
  </si>
  <si>
    <t>https://www.burning-crusade.com/database/?item=27529</t>
  </si>
  <si>
    <t>https://www.burning-crusade.com/database/?item=28505</t>
  </si>
  <si>
    <t>Gnomish Poultryizer</t>
  </si>
  <si>
    <t>Gnomish Engineering</t>
  </si>
  <si>
    <t>Turn a target into a chicken for 15s</t>
  </si>
  <si>
    <t>https://www.burning-crusade.com/database/?item=23835</t>
  </si>
  <si>
    <t>Goblin Rocket Launcher</t>
  </si>
  <si>
    <t>Goblin Engineering</t>
  </si>
  <si>
    <t>Launch a rocket for 960-1441 dmg and 3s stun</t>
  </si>
  <si>
    <t>https://www.burning-crusade.com/database/?item=23836</t>
  </si>
  <si>
    <t>Figurine - Dawnstone Crab</t>
  </si>
  <si>
    <t>Use: 125 Dodge rating for 20s</t>
  </si>
  <si>
    <t>https://www.burning-crusade.com/database/?item=24125</t>
  </si>
  <si>
    <t>Legguards of Malorne</t>
  </si>
  <si>
    <t>Justicar Gloves</t>
  </si>
  <si>
    <t>https://www.burning-crusade.com/database/?item=29088</t>
  </si>
  <si>
    <t>https://www.burning-crusade.com/database/?item=29065</t>
  </si>
  <si>
    <t>Earthsoul Leggings</t>
  </si>
  <si>
    <t>https://www.burning-crusade.com/database/?item=28591</t>
  </si>
  <si>
    <t>Pants of Living Growth</t>
  </si>
  <si>
    <t>https://www.burning-crusade.com/database/?item=31335</t>
  </si>
  <si>
    <t>Gladiator's Ornamented Gloves</t>
  </si>
  <si>
    <t>14 Resil &amp; 2% Crit on FoL</t>
  </si>
  <si>
    <t>https://www.burning-crusade.com/database/?item=31614</t>
  </si>
  <si>
    <t>Gladiator's Kodohide Legguards</t>
  </si>
  <si>
    <t>https://www.burning-crusade.com/database/?item=31377</t>
  </si>
  <si>
    <t>Hallowed Trousers</t>
  </si>
  <si>
    <t>https://www.burning-crusade.com/database/?item=27875</t>
  </si>
  <si>
    <t>Life Bearer's Gauntlets</t>
  </si>
  <si>
    <t>https://www.burning-crusade.com/database/?item=27457</t>
  </si>
  <si>
    <t>Earthsould Britches</t>
  </si>
  <si>
    <t>Use: 320 AP for 12s &amp; +1 Stealth Level</t>
  </si>
  <si>
    <t>https://www.burning-crusade.com/database/?item=27800</t>
  </si>
  <si>
    <t>Idol of Ursoc</t>
  </si>
  <si>
    <t>Increases dmg done by Lacerate</t>
  </si>
  <si>
    <t>https://www.burning-crusade.com/database/?item=27744</t>
  </si>
  <si>
    <t>Idol of Brutality</t>
  </si>
  <si>
    <t>Vanilla Random Dungeon Drop</t>
  </si>
  <si>
    <t>Increases the dmg done by Maul and Swipe</t>
  </si>
  <si>
    <t>https://www.burning-crusade.com/database/?item=23198</t>
  </si>
  <si>
    <t>Idol of the Wild</t>
  </si>
  <si>
    <t>Increases dmg done by mangle</t>
  </si>
  <si>
    <t>https://www.burning-crusade.com/database/?item=28064</t>
  </si>
  <si>
    <t>Pants of the Naaru</t>
  </si>
  <si>
    <t>Special Delivery to Shattrath City - SC Quest</t>
  </si>
  <si>
    <t>https://www.burning-crusade.com/database/?item=30256</t>
  </si>
  <si>
    <t>Everbloom Idol</t>
  </si>
  <si>
    <t>Increases dmg done by Shred</t>
  </si>
  <si>
    <t>https://www.burning-crusade.com/database/?item=29390</t>
  </si>
  <si>
    <t>Moonglade Pants</t>
  </si>
  <si>
    <t>https://www.burning-crusade.com/database/?item=27873</t>
  </si>
  <si>
    <t>Haramad's Leg Wraps</t>
  </si>
  <si>
    <t>Terestian's Stranglestaff</t>
  </si>
  <si>
    <t>https://www.burning-crusade.com/database/?item=28658</t>
  </si>
  <si>
    <t>https://www.burning-crusade.com/database/?item=29345</t>
  </si>
  <si>
    <t>Dreamstalker Leggings</t>
  </si>
  <si>
    <t>Earthwarden</t>
  </si>
  <si>
    <t>https://www.burning-crusade.com/database/?item=29171</t>
  </si>
  <si>
    <t>https://www.burning-crusade.com/database/?item=27648</t>
  </si>
  <si>
    <t>Gladiator's Maul</t>
  </si>
  <si>
    <t>84 AP</t>
  </si>
  <si>
    <t>https://www.burning-crusade.com/database/?item=28476</t>
  </si>
  <si>
    <t>Girdle of Truth</t>
  </si>
  <si>
    <t>https://www.burning-crusade.com/database/?item=28733</t>
  </si>
  <si>
    <t>Feral Staff of Lashing</t>
  </si>
  <si>
    <t>https://www.burning-crusade.com/database/?item=29359</t>
  </si>
  <si>
    <t>Staff of Natural Fury</t>
  </si>
  <si>
    <t>Equip: Reduces the base Mana Cost for shapeshifting by 200</t>
  </si>
  <si>
    <t>https://www.burning-crusade.com/database/?item=31334</t>
  </si>
  <si>
    <t>Braxxis' Staff of Slumber</t>
  </si>
  <si>
    <t>https://www.burning-crusade.com/database/?item=31186</t>
  </si>
  <si>
    <t>Staff of Beasts</t>
  </si>
  <si>
    <t>The Ring of Blood - Nagrand Quest</t>
  </si>
  <si>
    <t>https://www.burning-crusade.com/database/?item=25761</t>
  </si>
  <si>
    <t>Girdle of Many Blessings</t>
  </si>
  <si>
    <t>https://www.burning-crusade.com/database/?item=27548</t>
  </si>
  <si>
    <t>Girdle of Divine Blessing</t>
  </si>
  <si>
    <t>https://www.burning-crusade.com/database/?item=31202</t>
  </si>
  <si>
    <t>Boots of the Glade-Keeper</t>
  </si>
  <si>
    <t>https://www.burning-crusade.com/database/?item=28251</t>
  </si>
  <si>
    <t>Khorium Belt</t>
  </si>
  <si>
    <t>(3) Set Bonus +55 Healing</t>
  </si>
  <si>
    <t>https://www.burning-crusade.com/database/?item=23524</t>
  </si>
  <si>
    <t>Barkchip Boots</t>
  </si>
  <si>
    <t>Legplates of the Innocent</t>
  </si>
  <si>
    <t>https://www.burning-crusade.com/database/?item=29265</t>
  </si>
  <si>
    <t>https://www.burning-crusade.com/database/?item=28748</t>
  </si>
  <si>
    <t>Justicar Leggings</t>
  </si>
  <si>
    <t>https://www.burning-crusade.com/database/?item=29063</t>
  </si>
  <si>
    <t>Consortium Plated Legguards</t>
  </si>
  <si>
    <t>https://www.burning-crusade.com/database/?item=29342</t>
  </si>
  <si>
    <t>Gladiator's Ornamented Legplates</t>
  </si>
  <si>
    <t>31 Resil</t>
  </si>
  <si>
    <t>https://www.burning-crusade.com/database/?item=31618</t>
  </si>
  <si>
    <t>Cassock of the Loyal</t>
  </si>
  <si>
    <t>https://www.burning-crusade.com/database/?item=27748</t>
  </si>
  <si>
    <t>Spiritualist's Mark of the Sha'tar</t>
  </si>
  <si>
    <t>Battle of the Crimson Watch - SMV Quest</t>
  </si>
  <si>
    <t>Starcaller's Plated Legguards</t>
  </si>
  <si>
    <t>Dimensius the All-Devouring - Netherstorm Q</t>
  </si>
  <si>
    <t>https://www.burning-crusade.com/database/?item=31383</t>
  </si>
  <si>
    <t>https://www.burning-crusade.com/database/?item=30299</t>
  </si>
  <si>
    <t>Oceansong Kilt</t>
  </si>
  <si>
    <t>https://www.burning-crusade.com/database/?item=27458</t>
  </si>
  <si>
    <t>Spell Dmg</t>
  </si>
  <si>
    <t>Defense</t>
  </si>
  <si>
    <t>Parry</t>
  </si>
  <si>
    <t>Block</t>
  </si>
  <si>
    <t>Block Val.</t>
  </si>
  <si>
    <t>Tankatronic Goggles</t>
  </si>
  <si>
    <t>Khorium Pants</t>
  </si>
  <si>
    <t>https://www.burning-crusade.com/database/?item=23523</t>
  </si>
  <si>
    <t>Keeper's Ring of Piety</t>
  </si>
  <si>
    <t>https://www.burning-crusade.com/database/?item=29322</t>
  </si>
  <si>
    <t>https://www.burning-crusade.com/database/?item=32473</t>
  </si>
  <si>
    <t>Signet of Repose</t>
  </si>
  <si>
    <t>https://www.burning-crusade.com/database/?item=27491</t>
  </si>
  <si>
    <t>Justicar Faceguard</t>
  </si>
  <si>
    <t>https://www.burning-crusade.com/database/?item=29068</t>
  </si>
  <si>
    <t>Ring of Spiritual Precision</t>
  </si>
  <si>
    <t>BM - Chrono-Lord Deja</t>
  </si>
  <si>
    <t>https://www.burning-crusade.com/database/?item=27996</t>
  </si>
  <si>
    <t>Faceguard of the Endless Watch</t>
  </si>
  <si>
    <t>https://www.burning-crusade.com/database/?item=30731</t>
  </si>
  <si>
    <t>Gladiator's Lamellar Helm</t>
  </si>
  <si>
    <t>22 Spell Crit</t>
  </si>
  <si>
    <t>https://www.burning-crusade.com/database/?item=27704</t>
  </si>
  <si>
    <t>Boots of Valiance</t>
  </si>
  <si>
    <t>https://www.burning-crusade.com/database/?item=28569</t>
  </si>
  <si>
    <t>Eternium Greathelm</t>
  </si>
  <si>
    <t>https://www.burning-crusade.com/database/?item=28593</t>
  </si>
  <si>
    <t>Helm of the Stalwart Defender</t>
  </si>
  <si>
    <t>https://www.burning-crusade.com/database/?item=23535</t>
  </si>
  <si>
    <t>Myrmidon's Headdress</t>
  </si>
  <si>
    <t xml:space="preserve">The Warlord's Hideout - SV Quest </t>
  </si>
  <si>
    <t>Boots of the Watchful Heart</t>
  </si>
  <si>
    <t>https://www.burning-crusade.com/database/?item=28221</t>
  </si>
  <si>
    <t>https://www.burning-crusade.com/database/?item=28180</t>
  </si>
  <si>
    <t>Felsteel Helm</t>
  </si>
  <si>
    <t>https://www.burning-crusade.com/database/?item=23519</t>
  </si>
  <si>
    <t>Greathelm of the Unbreakable</t>
  </si>
  <si>
    <t>https://www.burning-crusade.com/database/?item=27520</t>
  </si>
  <si>
    <t>Oathkeeper's Helm</t>
  </si>
  <si>
    <t>9 Mp5</t>
  </si>
  <si>
    <t>https://www.burning-crusade.com/database/?item=23536</t>
  </si>
  <si>
    <t>Helm of the Righteous</t>
  </si>
  <si>
    <t>https://www.burning-crusade.com/database/?item=28285</t>
  </si>
  <si>
    <t>X-52 Technician's Helm</t>
  </si>
  <si>
    <t>Back to the Chief! - Netherstorm Quest</t>
  </si>
  <si>
    <t>Khorium Boots</t>
  </si>
  <si>
    <t>6 Mp5</t>
  </si>
  <si>
    <t>https://www.burning-crusade.com/database/?item=30016</t>
  </si>
  <si>
    <t>https://www.burning-crusade.com/database/?item=23525</t>
  </si>
  <si>
    <t>Idol of the Emerald Queen</t>
  </si>
  <si>
    <t>Increases the periodic healing of lifebloom by 88</t>
  </si>
  <si>
    <t>https://www.burning-crusade.com/database/?item=27886</t>
  </si>
  <si>
    <t>Vanquish of the Raven God - Druid Quest</t>
  </si>
  <si>
    <t>Increases the healing granted by Tree of Life aura by 44</t>
  </si>
  <si>
    <t>Harold's Rejuvenating Broach</t>
  </si>
  <si>
    <t>Increases the healing done by Rejuvenation by 86</t>
  </si>
  <si>
    <t>https://www.burning-crusade.com/database/?item=25643</t>
  </si>
  <si>
    <t>Thalodien's Charm</t>
  </si>
  <si>
    <t>Gladiator's Idol of Tenaity</t>
  </si>
  <si>
    <t>Increases the final healing value of Lifebloom by 87</t>
  </si>
  <si>
    <t>https://www.burning-crusade.com/database/?item=30378</t>
  </si>
  <si>
    <t>https://www.burning-crusade.com/database/?item=28355</t>
  </si>
  <si>
    <t>Idol of the Avian Heart</t>
  </si>
  <si>
    <t>Natasha's Battle Chain</t>
  </si>
  <si>
    <t>Increases the amount healed by Healing Touch by 136</t>
  </si>
  <si>
    <t>https://www.burning-crusade.com/database/?item=28568</t>
  </si>
  <si>
    <t>https://www.burning-crusade.com/database/?item=31696</t>
  </si>
  <si>
    <t>Steam-Hinge Chain of Valor</t>
  </si>
  <si>
    <t>https://www.burning-crusade.com/database/?item=27792</t>
  </si>
  <si>
    <t>Justicar Shoulderguards</t>
  </si>
  <si>
    <t>Hammer of the Penitent</t>
  </si>
  <si>
    <t>https://www.burning-crusade.com/database/?item=28257</t>
  </si>
  <si>
    <t>https://www.burning-crusade.com/database/?item=29070</t>
  </si>
  <si>
    <t>Dathrohan's Ceremonial Hammer</t>
  </si>
  <si>
    <t>https://www.burning-crusade.com/database/?item=28216</t>
  </si>
  <si>
    <t>Mantle of Abrahmis</t>
  </si>
  <si>
    <t>https://www.burning-crusade.com/database/?item=28743</t>
  </si>
  <si>
    <t>Lightsworn Hammer</t>
  </si>
  <si>
    <t>https://www.burning-crusade.com/database/?item=27538</t>
  </si>
  <si>
    <t>Gladiator's Lamellar Shoulders</t>
  </si>
  <si>
    <t>24 Spell Crit</t>
  </si>
  <si>
    <t>https://www.burning-crusade.com/database/?item=27706</t>
  </si>
  <si>
    <t>The Essence Focuser</t>
  </si>
  <si>
    <t>https://www.burning-crusade.com/database/?item=31304</t>
  </si>
  <si>
    <t>Spaulders of the Righteous</t>
  </si>
  <si>
    <t>3 def. rating</t>
  </si>
  <si>
    <t>https://www.burning-crusade.com/database/?item=27739</t>
  </si>
  <si>
    <t>Runed Dagger of Solace</t>
  </si>
  <si>
    <t>Bot - Thorngrin the Tender</t>
  </si>
  <si>
    <t>https://www.burning-crusade.com/database/?item=28322</t>
  </si>
  <si>
    <t>Fanblade Pauldrons</t>
  </si>
  <si>
    <t>3 parry rating</t>
  </si>
  <si>
    <t>https://www.burning-crusade.com/database/?item=27847</t>
  </si>
  <si>
    <t>Will of the Fallen Exarch</t>
  </si>
  <si>
    <t>https://www.burning-crusade.com/database/?item=27876</t>
  </si>
  <si>
    <t>Warchief's Mantle</t>
  </si>
  <si>
    <t>https://www.burning-crusade.com/database/?item=29316</t>
  </si>
  <si>
    <t>Ceremonial Kris</t>
  </si>
  <si>
    <t>Varedis Must Be Stopped - SMV Quest</t>
  </si>
  <si>
    <t>https://www.burning-crusade.com/database/?item=31013</t>
  </si>
  <si>
    <t>Pauldrons of Brute Force</t>
  </si>
  <si>
    <t>N UB - The Black Stalker</t>
  </si>
  <si>
    <t>Mogor's Anointing Club</t>
  </si>
  <si>
    <t>https://www.burning-crusade.com/database/?item=24463</t>
  </si>
  <si>
    <t>https://www.burning-crusade.com/database/?item=25759</t>
  </si>
  <si>
    <t>Spaulders of Dementia</t>
  </si>
  <si>
    <t>Azure Lightblade</t>
  </si>
  <si>
    <t>https://www.burning-crusade.com/database/?item=32073</t>
  </si>
  <si>
    <t>Wanted: Durn the Hungerer - Nagrand Quest</t>
  </si>
  <si>
    <t>https://www.burning-crusade.com/database/?item=25774</t>
  </si>
  <si>
    <t>Kaylaan's Spaulders</t>
  </si>
  <si>
    <t>Aldor No More - Netherstorm Quest (Aldor)</t>
  </si>
  <si>
    <t>https://www.burning-crusade.com/database/?item=30381</t>
  </si>
  <si>
    <t>Devilshark Cape</t>
  </si>
  <si>
    <t>Libram</t>
  </si>
  <si>
    <t>https://www.burning-crusade.com/database/?item=27804</t>
  </si>
  <si>
    <t>Libram of Souls Redeemed</t>
  </si>
  <si>
    <t>Increases the benefit your FoL receives from BoL by 60 and HL by 120</t>
  </si>
  <si>
    <t>https://www.burning-crusade.com/database/?item=28592</t>
  </si>
  <si>
    <t>Farstrider Defender's Cloak</t>
  </si>
  <si>
    <t>Blessed Book of Nagrand</t>
  </si>
  <si>
    <t>Increases healing done by FoL by 79</t>
  </si>
  <si>
    <t>https://www.burning-crusade.com/database/?item=25644</t>
  </si>
  <si>
    <t>267 Armor</t>
  </si>
  <si>
    <t>https://www.burning-crusade.com/database/?item=29385</t>
  </si>
  <si>
    <t>Libram of the Lightbringer</t>
  </si>
  <si>
    <t>Increases healing done by Holy Light by 87</t>
  </si>
  <si>
    <t>https://www.burning-crusade.com/database/?item=28296</t>
  </si>
  <si>
    <t>Gladiator's Libram of Justice</t>
  </si>
  <si>
    <t>FoL increases the target's Resil by 26 for 6s</t>
  </si>
  <si>
    <t>https://www.burning-crusade.com/database/?item=28356</t>
  </si>
  <si>
    <t>Burnoose of Shifting Ages</t>
  </si>
  <si>
    <t>https://www.burning-crusade.com/database/?item=27988</t>
  </si>
  <si>
    <t>Lamp of Peaceful Repose</t>
  </si>
  <si>
    <t>https://www.burning-crusade.com/database/?item=28387</t>
  </si>
  <si>
    <t>Bogstrok Scale Cloak</t>
  </si>
  <si>
    <t>https://www.burning-crusade.com/database/?item=24379</t>
  </si>
  <si>
    <t>Uneathed Orb</t>
  </si>
  <si>
    <t>Escaping the Tomb - Terokkar Forest Quest</t>
  </si>
  <si>
    <t>https://www.burning-crusade.com/database/?item=31732</t>
  </si>
  <si>
    <t>Cloak of the Valiant Defender</t>
  </si>
  <si>
    <t>https://www.burning-crusade.com/database/?item=29777</t>
  </si>
  <si>
    <t xml:space="preserve">Drape of the Righteous </t>
  </si>
  <si>
    <t xml:space="preserve">7 Mp5 </t>
  </si>
  <si>
    <t>https://www.burning-crusade.com/database/?item=30642</t>
  </si>
  <si>
    <t>Justicar Chestguard</t>
  </si>
  <si>
    <t>4 defense</t>
  </si>
  <si>
    <t>https://www.burning-crusade.com/database/?item=29066</t>
  </si>
  <si>
    <t>Panzar'Thar Breastplate</t>
  </si>
  <si>
    <t>4 block rating</t>
  </si>
  <si>
    <t>https://www.burning-crusade.com/database/?item=28597</t>
  </si>
  <si>
    <t>Breastplate of the Righteous</t>
  </si>
  <si>
    <t>https://www.burning-crusade.com/database/?item=28203</t>
  </si>
  <si>
    <t>Jade-Skull Breastplate</t>
  </si>
  <si>
    <t>https://www.burning-crusade.com/database/?item=28262</t>
  </si>
  <si>
    <t>Vindicator's Hauberk</t>
  </si>
  <si>
    <t>https://www.burning-crusade.com/database/?item=29127</t>
  </si>
  <si>
    <t>Ameer's Judgement</t>
  </si>
  <si>
    <t>https://www.burning-crusade.com/database/?item=30012</t>
  </si>
  <si>
    <t>Gladiator's Lamellar Chestpiece</t>
  </si>
  <si>
    <t>30 Spell Crit</t>
  </si>
  <si>
    <t>https://www.burning-crusade.com/database/?item=27702</t>
  </si>
  <si>
    <t>Staff of the Ashtongue Deathsworn</t>
  </si>
  <si>
    <t>https://www.burning-crusade.com/database/?item=31417</t>
  </si>
  <si>
    <t>Breastplate of the Warbringer</t>
  </si>
  <si>
    <t>https://www.burning-crusade.com/database/?item=25819</t>
  </si>
  <si>
    <t>Staff of Divine Infusion</t>
  </si>
  <si>
    <t>https://www.burning-crusade.com/database/?item=31289</t>
  </si>
  <si>
    <t>Scavenged Breastplate</t>
  </si>
  <si>
    <t>It's a Fel Reaver, But with Heart - NS Quest</t>
  </si>
  <si>
    <t>https://www.burning-crusade.com/database/?item=30270</t>
  </si>
  <si>
    <t>Staff of the Redeemer</t>
  </si>
  <si>
    <t>https://www.burning-crusade.com/database/?item=31038</t>
  </si>
  <si>
    <t>The Exarch's Protector</t>
  </si>
  <si>
    <t>18 Crit</t>
  </si>
  <si>
    <t>https://www.burning-crusade.com/database/?item=29337</t>
  </si>
  <si>
    <t>Vambraces of Courage</t>
  </si>
  <si>
    <t>Ironstaff of Regeneration</t>
  </si>
  <si>
    <t>https://www.burning-crusade.com/database/?item=27412</t>
  </si>
  <si>
    <t>https://www.burning-crusade.com/database/?item=28502</t>
  </si>
  <si>
    <t>Bracers of Dignity</t>
  </si>
  <si>
    <t>https://www.burning-crusade.com/database/?item=29252</t>
  </si>
  <si>
    <t>Bracers of the Green Fortress</t>
  </si>
  <si>
    <t>https://www.burning-crusade.com/database/?item=23538</t>
  </si>
  <si>
    <t>General's Plate Bracers</t>
  </si>
  <si>
    <t>14 Crit rating</t>
  </si>
  <si>
    <t>https://www.burning-crusade.com/database/?item=28381</t>
  </si>
  <si>
    <t>Sha'tari Wrought Armguards</t>
  </si>
  <si>
    <t>The Sould Device - Auchindoun Quest</t>
  </si>
  <si>
    <t>https://www.burning-crusade.com/database/?item=28167</t>
  </si>
  <si>
    <t>Vambraces of Daring</t>
  </si>
  <si>
    <t>https://www.burning-crusade.com/database/?item=27459</t>
  </si>
  <si>
    <t>When the Cows Come Home - NS Quest</t>
  </si>
  <si>
    <t>Crystal Pulse Shield</t>
  </si>
  <si>
    <t>https://www.burning-crusade.com/database/?item=31292</t>
  </si>
  <si>
    <t>Amber Bands of the Aggressor</t>
  </si>
  <si>
    <t>18 Agi</t>
  </si>
  <si>
    <t>https://www.burning-crusade.com/database/?item=29463</t>
  </si>
  <si>
    <t>Junior Technician 3rd Grade Bracers</t>
  </si>
  <si>
    <t>You're Hired! - Netherstorm Quest</t>
  </si>
  <si>
    <t>10 Agi</t>
  </si>
  <si>
    <t>https://www.burning-crusade.com/database/?item=30225</t>
  </si>
  <si>
    <t>Topaz-Studded Battlegrips</t>
  </si>
  <si>
    <t>5 block value</t>
  </si>
  <si>
    <t>https://www.burning-crusade.com/database/?item=30741</t>
  </si>
  <si>
    <t>Iron Gauntlets of the Maiden</t>
  </si>
  <si>
    <t>https://www.burning-crusade.com/database/?item=28518</t>
  </si>
  <si>
    <t>Justicar Handguards</t>
  </si>
  <si>
    <t>https://www.burning-crusade.com/database/?item=29067</t>
  </si>
  <si>
    <t>Dauntless Handguards</t>
  </si>
  <si>
    <t>https://www.burning-crusade.com/database/?item=25788</t>
  </si>
  <si>
    <t>Gauntlets of the Iron Tower</t>
  </si>
  <si>
    <t>3 Str</t>
  </si>
  <si>
    <t>https://www.burning-crusade.com/database/?item=23532</t>
  </si>
  <si>
    <t>Felsteel Gloves</t>
  </si>
  <si>
    <t>https://www.burning-crusade.com/database/?item=23517</t>
  </si>
  <si>
    <t>Gladiator's Lamellar Gauntlets</t>
  </si>
  <si>
    <t>https://www.burning-crusade.com/database/?item=27703</t>
  </si>
  <si>
    <r>
      <t xml:space="preserve">Set Bonus EP in </t>
    </r>
    <r>
      <rPr>
        <color rgb="FFFF9900"/>
      </rPr>
      <t>orange</t>
    </r>
  </si>
  <si>
    <t>Gauntlets of Dissension</t>
  </si>
  <si>
    <t>23 Agi</t>
  </si>
  <si>
    <t>https://www.burning-crusade.com/database/?item=32072</t>
  </si>
  <si>
    <t>Furious Gizmatic Goggles</t>
  </si>
  <si>
    <t>Thatia's Self-Correcting Gauntlets</t>
  </si>
  <si>
    <t>https://www.burning-crusade.com/database/?item=28390</t>
  </si>
  <si>
    <t>Guantlets of the Righteous</t>
  </si>
  <si>
    <t>https://www.burning-crusade.com/database/?item=32461</t>
  </si>
  <si>
    <t>https://www.burning-crusade.com/database/?item=27535</t>
  </si>
  <si>
    <t>Gauntlets of the Chosen</t>
  </si>
  <si>
    <t>Justicar Crown</t>
  </si>
  <si>
    <t>15 Agi</t>
  </si>
  <si>
    <t>https://www.burning-crusade.com/database/?item=29134</t>
  </si>
  <si>
    <t>https://www.burning-crusade.com/database/?item=29073</t>
  </si>
  <si>
    <t>Crimson Girdle of the Indomitable</t>
  </si>
  <si>
    <t>Gladiator's Scaled Helm</t>
  </si>
  <si>
    <t>https://www.burning-crusade.com/database/?item=27881</t>
  </si>
  <si>
    <t>https://www.burning-crusade.com/database/?item=28566</t>
  </si>
  <si>
    <t>Girdle of Valorous Deeds</t>
  </si>
  <si>
    <t>https://www.burning-crusade.com/database/?item=29253</t>
  </si>
  <si>
    <r>
      <t xml:space="preserve">87.1 / </t>
    </r>
    <r>
      <rPr>
        <color rgb="FFFF9900"/>
      </rPr>
      <t>116.5</t>
    </r>
  </si>
  <si>
    <t>Girdle of the Immovable</t>
  </si>
  <si>
    <t>https://www.burning-crusade.com/database/?item=27672</t>
  </si>
  <si>
    <t>Overlord's Helmet of Second SIght</t>
  </si>
  <si>
    <t>Sha'tari Vindicator's Waistguard</t>
  </si>
  <si>
    <t>https://www.burning-crusade.com/database/?item=31460</t>
  </si>
  <si>
    <t>https://www.burning-crusade.com/database/?item=31105</t>
  </si>
  <si>
    <t>Lightwarden's Girdle</t>
  </si>
  <si>
    <t>https://www.burning-crusade.com/database/?item=30371</t>
  </si>
  <si>
    <t>Hope Bearer Helm</t>
  </si>
  <si>
    <t>https://www.burning-crusade.com/database/?item=27408</t>
  </si>
  <si>
    <t>Lion's Heart Girdle</t>
  </si>
  <si>
    <r>
      <t xml:space="preserve">Set Bonus EP in </t>
    </r>
    <r>
      <rPr>
        <color rgb="FFFF9900"/>
      </rPr>
      <t>orange</t>
    </r>
  </si>
  <si>
    <t>https://www.burning-crusade.com/database/?item=29238</t>
  </si>
  <si>
    <t>Thundering Greathelm</t>
  </si>
  <si>
    <t>Starcaller's Plated Belt</t>
  </si>
  <si>
    <t>Arconus the Insatiable - Netherstorm Quest</t>
  </si>
  <si>
    <t>https://www.burning-crusade.com/database/?item=28775</t>
  </si>
  <si>
    <t>https://www.burning-crusade.com/database/?item=30330</t>
  </si>
  <si>
    <t>Girdle of the Lost Vindicator</t>
  </si>
  <si>
    <t>https://www.burning-crusade.com/database/?item=30380</t>
  </si>
  <si>
    <t>Warbringer Battle-Helm</t>
  </si>
  <si>
    <t>Ragesteel Helm</t>
  </si>
  <si>
    <t>https://www.burning-crusade.com/database/?item=29021</t>
  </si>
  <si>
    <r>
      <t xml:space="preserve">69.42 / </t>
    </r>
    <r>
      <rPr>
        <color rgb="FFFF9900"/>
      </rPr>
      <t>86.22</t>
    </r>
  </si>
  <si>
    <t>Wrynn Dynasty Greaves</t>
  </si>
  <si>
    <t>https://www.burning-crusade.com/database/?item=23521</t>
  </si>
  <si>
    <t>Malefic Mask of Shadows</t>
  </si>
  <si>
    <t>Doomplate Warhelm</t>
  </si>
  <si>
    <r>
      <t xml:space="preserve">68.95 / </t>
    </r>
    <r>
      <rPr>
        <color rgb="FFFF9900"/>
      </rPr>
      <t>98.35</t>
    </r>
  </si>
  <si>
    <t>https://www.burning-crusade.com/database/?item=28225</t>
  </si>
  <si>
    <t>https://www.burning-crusade.com/database/?item=28621</t>
  </si>
  <si>
    <t>Justicar Legguards</t>
  </si>
  <si>
    <r>
      <t xml:space="preserve">96.4 / </t>
    </r>
    <r>
      <rPr>
        <color rgb="FFFF9900"/>
      </rPr>
      <t>131.4</t>
    </r>
  </si>
  <si>
    <t>https://www.burning-crusade.com/database/?item=29069</t>
  </si>
  <si>
    <t>Timewarden's Leggings</t>
  </si>
  <si>
    <t>Keepers of Time - Revered</t>
  </si>
  <si>
    <t>6 block value</t>
  </si>
  <si>
    <t>https://www.burning-crusade.com/database/?item=29184</t>
  </si>
  <si>
    <t>Exorcist's Plate Helm</t>
  </si>
  <si>
    <t>3 str</t>
  </si>
  <si>
    <t>https://www.burning-crusade.com/database/?item=28559</t>
  </si>
  <si>
    <t>Felsteel Leggings</t>
  </si>
  <si>
    <t>https://www.burning-crusade.com/database/?item=23518</t>
  </si>
  <si>
    <t>Irondrakes Faceguard</t>
  </si>
  <si>
    <t>https://www.burning-crusade.com/database/?item=27455</t>
  </si>
  <si>
    <t>Gladiator's Plate Helm</t>
  </si>
  <si>
    <t>Greaves of the Shatterer</t>
  </si>
  <si>
    <t>https://www.burning-crusade.com/database/?item=24545</t>
  </si>
  <si>
    <t>https://www.burning-crusade.com/database/?item=27527</t>
  </si>
  <si>
    <t>Clefthoof Helm</t>
  </si>
  <si>
    <t>Clefthoof Mastery - Nagrand Quest</t>
  </si>
  <si>
    <t>https://www.burning-crusade.com/database/?item=25589</t>
  </si>
  <si>
    <t>Gladiator's Lamellar Legguards</t>
  </si>
  <si>
    <t>32 Spell Crit</t>
  </si>
  <si>
    <t>https://www.burning-crusade.com/database/?item=27705</t>
  </si>
  <si>
    <t>Legguards of the Resolute Defender</t>
  </si>
  <si>
    <t>https://www.burning-crusade.com/database/?item=29783</t>
  </si>
  <si>
    <t>Legplates of the Righteous</t>
  </si>
  <si>
    <t>https://www.burning-crusade.com/database/?item=27839</t>
  </si>
  <si>
    <t>Kirin'var Defender's Chausses</t>
  </si>
  <si>
    <t>The Sigil of Krasus - Netherstorm Quest</t>
  </si>
  <si>
    <t>7 Mp5</t>
  </si>
  <si>
    <t>https://www.burning-crusade.com/database/?item=29774</t>
  </si>
  <si>
    <t>Battlescar Boots</t>
  </si>
  <si>
    <r>
      <t xml:space="preserve">76.45 / </t>
    </r>
    <r>
      <rPr>
        <color rgb="FFFF9900"/>
      </rPr>
      <t>96.45</t>
    </r>
  </si>
  <si>
    <t>https://www.burning-crusade.com/database/?item=28747</t>
  </si>
  <si>
    <t>Boots of Elusion</t>
  </si>
  <si>
    <t>https://www.burning-crusade.com/database/?item=30641</t>
  </si>
  <si>
    <t>Boots of the Righteous Path</t>
  </si>
  <si>
    <t>https://www.burning-crusade.com/database/?item=29254</t>
  </si>
  <si>
    <t>Boots of the Colossus</t>
  </si>
  <si>
    <t>https://www.burning-crusade.com/database/?item=27813</t>
  </si>
  <si>
    <r>
      <t xml:space="preserve">68.95 / </t>
    </r>
    <r>
      <rPr>
        <color rgb="FFFF9900"/>
      </rPr>
      <t>103.95</t>
    </r>
  </si>
  <si>
    <t>Eaglecrest Warboots</t>
  </si>
  <si>
    <t>https://www.burning-crusade.com/database/?item=29239</t>
  </si>
  <si>
    <t>Ascendant's Boots</t>
  </si>
  <si>
    <t>https://www.burning-crusade.com/database/?item=32866</t>
  </si>
  <si>
    <t>Obsidian Clodstompers</t>
  </si>
  <si>
    <t>3 strength</t>
  </si>
  <si>
    <t>https://www.burning-crusade.com/database/?item=28318</t>
  </si>
  <si>
    <t>Talon Lord's Collar</t>
  </si>
  <si>
    <t>https://www.burning-crusade.com/database/?item=29335</t>
  </si>
  <si>
    <t>Flesh Beast's Metal Greaves</t>
  </si>
  <si>
    <t>https://www.burning-crusade.com/database/?item=29325</t>
  </si>
  <si>
    <t>Bloodguard's Greaves</t>
  </si>
  <si>
    <t>Soldier's Dog Tags</t>
  </si>
  <si>
    <t>https://www.burning-crusade.com/database/?item=30386</t>
  </si>
  <si>
    <t>https://www.burning-crusade.com/database/?item=27495</t>
  </si>
  <si>
    <t>Starcaller's Plated Stompers</t>
  </si>
  <si>
    <t>Escape from the Staging Grounds - NS Quest</t>
  </si>
  <si>
    <t>https://www.burning-crusade.com/database/?item=30334</t>
  </si>
  <si>
    <t>Blood Guard's Necklace of Ferocity</t>
  </si>
  <si>
    <t>SH - Blood Guard Porung</t>
  </si>
  <si>
    <t>https://www.burning-crusade.com/database/?item=30710</t>
  </si>
  <si>
    <t>Ripfiend Shoulderplates</t>
  </si>
  <si>
    <t>https://www.burning-crusade.com/database/?item=30740</t>
  </si>
  <si>
    <t>Crystal Band of Valor</t>
  </si>
  <si>
    <t>https://www.burning-crusade.com/database/?item=27822</t>
  </si>
  <si>
    <t>Justicar Shoulderpads</t>
  </si>
  <si>
    <t>https://www.burning-crusade.com/database/?item=29075</t>
  </si>
  <si>
    <t>Lieutenant's Signet of Lordaeron</t>
  </si>
  <si>
    <t>https://www.burning-crusade.com/database/?item=28211</t>
  </si>
  <si>
    <t>Ragesteel Shoulders</t>
  </si>
  <si>
    <r>
      <t xml:space="preserve">67.38 / </t>
    </r>
    <r>
      <rPr>
        <color rgb="FFFF9900"/>
      </rPr>
      <t>84.18</t>
    </r>
  </si>
  <si>
    <t>Yor's Revenge</t>
  </si>
  <si>
    <t>H MT - Yor (Summoned boss)</t>
  </si>
  <si>
    <t>https://www.burning-crusade.com/database/?item=33173</t>
  </si>
  <si>
    <t>Gladiator's Scaled Shoulders</t>
  </si>
  <si>
    <r>
      <t xml:space="preserve">65.36 / </t>
    </r>
    <r>
      <rPr>
        <color rgb="FFFF9900"/>
      </rPr>
      <t>94.76</t>
    </r>
  </si>
  <si>
    <t>https://www.burning-crusade.com/database/?item=27883</t>
  </si>
  <si>
    <t>Protector's Mark of the Redemption</t>
  </si>
  <si>
    <t>https://www.burning-crusade.com/database/?item=31078</t>
  </si>
  <si>
    <t>Andormu's Tear</t>
  </si>
  <si>
    <t>https://www.burning-crusade.com/database/?item=29323</t>
  </si>
  <si>
    <r>
      <t>60.03 /</t>
    </r>
    <r>
      <rPr>
        <color rgb="FFFF9900"/>
      </rPr>
      <t xml:space="preserve"> 89.43</t>
    </r>
  </si>
  <si>
    <t>Dath'Remar's Ring of Defense</t>
  </si>
  <si>
    <t>Warbringer Shoulderplates</t>
  </si>
  <si>
    <t>https://www.burning-crusade.com/database/?item=29023</t>
  </si>
  <si>
    <t>https://www.burning-crusade.com/database/?item=28265</t>
  </si>
  <si>
    <r>
      <t xml:space="preserve">72.05 / </t>
    </r>
    <r>
      <rPr>
        <color rgb="FFFF9900"/>
      </rPr>
      <t>92.05</t>
    </r>
  </si>
  <si>
    <t>Pauldrons of Swift Retribution</t>
  </si>
  <si>
    <t>https://www.burning-crusade.com/database/?item=27844</t>
  </si>
  <si>
    <t>Gnomeregan Auto-Blocker 600</t>
  </si>
  <si>
    <t>59 Block Value of Shield &amp; Use: +200 Block Value for 10s</t>
  </si>
  <si>
    <t>https://www.burning-crusade.com/database/?item=29387</t>
  </si>
  <si>
    <t>Doomplate Shoulderguards</t>
  </si>
  <si>
    <r>
      <t xml:space="preserve">49.3 / </t>
    </r>
    <r>
      <rPr>
        <color rgb="FFFF9900"/>
      </rPr>
      <t>78.7</t>
    </r>
  </si>
  <si>
    <t>https://www.burning-crusade.com/database/?item=27771</t>
  </si>
  <si>
    <r>
      <t xml:space="preserve">65.2 / </t>
    </r>
    <r>
      <rPr>
        <color rgb="FFFF9900"/>
      </rPr>
      <t>100.2</t>
    </r>
  </si>
  <si>
    <t>Spaulders of Slaughter</t>
  </si>
  <si>
    <t>Gladiator's Plate Shoulders</t>
  </si>
  <si>
    <t>https://www.burning-crusade.com/database/?item=30705</t>
  </si>
  <si>
    <t>https://www.burning-crusade.com/database/?item=24546</t>
  </si>
  <si>
    <t>Overmaster's Shoulders</t>
  </si>
  <si>
    <t>Regal Protectorate</t>
  </si>
  <si>
    <t>https://www.burning-crusade.com/database/?item=30005</t>
  </si>
  <si>
    <t>Use: Increases max health by 900 for 15s</t>
  </si>
  <si>
    <t>https://www.burning-crusade.com/database/?item=28042</t>
  </si>
  <si>
    <t>Turns your target into a chicken for 15s</t>
  </si>
  <si>
    <t>https://www.burning-crusade.com/database/?item=23835#</t>
  </si>
  <si>
    <t>Pauldrons of the Crimson Flight</t>
  </si>
  <si>
    <r>
      <t xml:space="preserve">53.1 / </t>
    </r>
    <r>
      <rPr>
        <color rgb="FFFF9900"/>
      </rPr>
      <t>88.1</t>
    </r>
  </si>
  <si>
    <t>https://www.burning-crusade.com/database/?item=28207</t>
  </si>
  <si>
    <t>Gobling Rocket Launcher</t>
  </si>
  <si>
    <t>Fires a rocket dealing 960-1441 dmg and 3 stun</t>
  </si>
  <si>
    <t>https://www.burning-crusade.com/database/?item=23836#</t>
  </si>
  <si>
    <t>Use: 125 Dodge for 20s</t>
  </si>
  <si>
    <t>Libram of Repentance</t>
  </si>
  <si>
    <t>Increases the block rating by 42 while Holy Shield is active</t>
  </si>
  <si>
    <t>https://www.burning-crusade.com/database/?item=29388</t>
  </si>
  <si>
    <t>Sylvanaar Champions Shoulders</t>
  </si>
  <si>
    <t>Planting the Banner - BEM Quest (Ally)</t>
  </si>
  <si>
    <t>https://www.burning-crusade.com/database/?item=31436</t>
  </si>
  <si>
    <t>Libram of Saints Departed</t>
  </si>
  <si>
    <t>N BF - The Maker</t>
  </si>
  <si>
    <t>Causes your judgements to heal you for 41-50</t>
  </si>
  <si>
    <t>https://www.burning-crusade.com/database/?item=24386</t>
  </si>
  <si>
    <t>Libram of Truth</t>
  </si>
  <si>
    <t>Magmus - BRD (Vanilla)</t>
  </si>
  <si>
    <t>Jade Warrior Paudrons</t>
  </si>
  <si>
    <t>Weaken the Ramparts - HFC Quest</t>
  </si>
  <si>
    <t>Increases the armor from your Devotion Auro by 110</t>
  </si>
  <si>
    <t>https://www.burning-crusade.com/database/?item=22400</t>
  </si>
  <si>
    <t>https://www.burning-crusade.com/database/?item=25715</t>
  </si>
  <si>
    <t>King's Defender</t>
  </si>
  <si>
    <t>https://www.burning-crusade.com/database/?item=28749</t>
  </si>
  <si>
    <t>25 Crit &amp; 15 Int</t>
  </si>
  <si>
    <t>https://www.burning-crusade.com/database/?item=28802</t>
  </si>
  <si>
    <t>Gladiator's Gavel</t>
  </si>
  <si>
    <t>18 Int</t>
  </si>
  <si>
    <t>https://www.burning-crusade.com/database/?item=32450</t>
  </si>
  <si>
    <t>16 Int &amp; 15 Spell Crit</t>
  </si>
  <si>
    <t>Warbringer</t>
  </si>
  <si>
    <t>https://www.burning-crusade.com/database/?item=29165</t>
  </si>
  <si>
    <t>Honor's Call</t>
  </si>
  <si>
    <t>https://www.burning-crusade.com/database/?item=29156</t>
  </si>
  <si>
    <t>Continuum Blade</t>
  </si>
  <si>
    <t>https://www.burning-crusade.com/database/?item=29185</t>
  </si>
  <si>
    <t>Mana Wrath</t>
  </si>
  <si>
    <t>https://www.burning-crusade.com/database/?item=27899</t>
  </si>
  <si>
    <t>14 Int</t>
  </si>
  <si>
    <t>Spellfire Longsword</t>
  </si>
  <si>
    <t>N SP - Mennu the Betrayer</t>
  </si>
  <si>
    <t>https://www.burning-crusade.com/database/?item=24361</t>
  </si>
  <si>
    <t>Diamond-Core Sledgemace</t>
  </si>
  <si>
    <t>14 Int &amp; 5 Mp5</t>
  </si>
  <si>
    <t>https://www.burning-crusade.com/database/?item=24384</t>
  </si>
  <si>
    <t>Armor</t>
  </si>
  <si>
    <t>Block Value</t>
  </si>
  <si>
    <t>Shield</t>
  </si>
  <si>
    <t>Aldori Legacy Defender</t>
  </si>
  <si>
    <t>2 def rating</t>
  </si>
  <si>
    <t>https://www.burning-crusade.com/database/?item=28825</t>
  </si>
  <si>
    <t>Nomad's Woven Cloak</t>
  </si>
  <si>
    <t>https://www.burning-crusade.com/database/?item=28031</t>
  </si>
  <si>
    <t>Gladiator's Shield Wall</t>
  </si>
  <si>
    <t>https://www.burning-crusade.com/database/?item=28358</t>
  </si>
  <si>
    <t>Netherfury Cape</t>
  </si>
  <si>
    <t>Capacitus' Cloak of Calibration</t>
  </si>
  <si>
    <t>https://www.burning-crusade.com/database/?item=28371</t>
  </si>
  <si>
    <t>https://www.burning-crusade.com/database/?item=28249</t>
  </si>
  <si>
    <t>21 Int &amp; 7 Mp5</t>
  </si>
  <si>
    <t>Shield of Impenetrable Darkness</t>
  </si>
  <si>
    <t>https://www.burning-crusade.com/database/?item=28606</t>
  </si>
  <si>
    <t>Azure-Shield of Coldarra</t>
  </si>
  <si>
    <t>https://www.burning-crusade.com/database/?item=29266</t>
  </si>
  <si>
    <t>Crest of the Sha'tar</t>
  </si>
  <si>
    <t>The Sha'tar - Exalted</t>
  </si>
  <si>
    <t>3 dodge</t>
  </si>
  <si>
    <t>https://www.burning-crusade.com/database/?item=29176</t>
  </si>
  <si>
    <t>The Fel Barrier</t>
  </si>
  <si>
    <t>22 Fire/Shadow Resist</t>
  </si>
  <si>
    <t>https://www.burning-crusade.com/database/?item=32082</t>
  </si>
  <si>
    <t>Aegis of the Sunbird</t>
  </si>
  <si>
    <t>https://www.burning-crusade.com/database/?item=28316</t>
  </si>
  <si>
    <t>Shroud of Frenzy</t>
  </si>
  <si>
    <t>Blood Knight Defender</t>
  </si>
  <si>
    <t>20 Arcane Resist</t>
  </si>
  <si>
    <t>https://www.burning-crusade.com/database/?item=31143</t>
  </si>
  <si>
    <t>https://www.burning-crusade.com/database/?item=27449</t>
  </si>
  <si>
    <t>Platinum Shield of the Valorous</t>
  </si>
  <si>
    <t>https://www.burning-crusade.com/database/?item=27887</t>
  </si>
  <si>
    <t>Shield of the Void</t>
  </si>
  <si>
    <t>N MT - Pandemonius</t>
  </si>
  <si>
    <t>https://www.burning-crusade.com/database/?item=28166</t>
  </si>
  <si>
    <t>Shield of the Wayward Footman</t>
  </si>
  <si>
    <t>https://www.burning-crusade.com/database/?item=31200</t>
  </si>
  <si>
    <t>7 Mp5 &amp; 43 Holy Damage</t>
  </si>
  <si>
    <t>Warbringer Breastplate</t>
  </si>
  <si>
    <t>https://www.burning-crusade.com/database/?item=29019</t>
  </si>
  <si>
    <t>Justicar Breastplate</t>
  </si>
  <si>
    <t>Gladiator's Plate Chestpiece</t>
  </si>
  <si>
    <t>https://www.burning-crusade.com/database/?item=29071</t>
  </si>
  <si>
    <t>https://www.burning-crusade.com/database/?item=24544</t>
  </si>
  <si>
    <t>Gladiator's Scaled Chestpiece</t>
  </si>
  <si>
    <t>Chestplate of A'dal</t>
  </si>
  <si>
    <t>Special Delivery to Shattrath City - Shatt Quest</t>
  </si>
  <si>
    <t>https://www.burning-crusade.com/database/?item=27879</t>
  </si>
  <si>
    <t>https://www.burning-crusade.com/database/?item=30258</t>
  </si>
  <si>
    <t>Blackened Chestplate</t>
  </si>
  <si>
    <t>https://www.burning-crusade.com/database/?item=31548</t>
  </si>
  <si>
    <t>Crimsonforge Breastplate</t>
  </si>
  <si>
    <t>https://www.burning-crusade.com/database/?item=27906</t>
  </si>
  <si>
    <t>Chestguard of Exile</t>
  </si>
  <si>
    <t>https://www.burning-crusade.com/database/?item=31320</t>
  </si>
  <si>
    <t>Ragesteel Breastplate</t>
  </si>
  <si>
    <r>
      <t xml:space="preserve">74.65 / </t>
    </r>
    <r>
      <rPr>
        <color rgb="FFFF9900"/>
      </rPr>
      <t>94.65</t>
    </r>
  </si>
  <si>
    <t>https://www.burning-crusade.com/database/?item=23522</t>
  </si>
  <si>
    <r>
      <t xml:space="preserve">69.14 / </t>
    </r>
    <r>
      <rPr>
        <color rgb="FFFF9900"/>
      </rPr>
      <t>85.94</t>
    </r>
  </si>
  <si>
    <t>Doomplate Chestguard</t>
  </si>
  <si>
    <r>
      <t xml:space="preserve">71.5 / </t>
    </r>
    <r>
      <rPr>
        <color rgb="FFFF9900"/>
      </rPr>
      <t>106.5</t>
    </r>
  </si>
  <si>
    <t>https://www.burning-crusade.com/database/?item=28403</t>
  </si>
  <si>
    <t>Durotan's Battle Harness</t>
  </si>
  <si>
    <t>N OHF - Captian Skarloc</t>
  </si>
  <si>
    <t>https://www.burning-crusade.com/database/?item=27427</t>
  </si>
  <si>
    <t>Adamantite Breastplate</t>
  </si>
  <si>
    <r>
      <t xml:space="preserve">67.89 / </t>
    </r>
    <r>
      <rPr>
        <color rgb="FFFF9900"/>
      </rPr>
      <t>97.29</t>
    </r>
  </si>
  <si>
    <t>https://www.burning-crusade.com/database/?item=23507</t>
  </si>
  <si>
    <t>Bladespire Warbands</t>
  </si>
  <si>
    <t>https://www.burning-crusade.com/database/?item=28795</t>
  </si>
  <si>
    <t>Black Felsteel Bracers</t>
  </si>
  <si>
    <t>https://www.burning-crusade.com/database/?item=23537</t>
  </si>
  <si>
    <t>14 Resil</t>
  </si>
  <si>
    <t>Warbringer Greathelm</t>
  </si>
  <si>
    <t>https://www.burning-crusade.com/database/?item=29011</t>
  </si>
  <si>
    <t>Bands of Syth</t>
  </si>
  <si>
    <t>https://www.burning-crusade.com/database/?item=27918</t>
  </si>
  <si>
    <t>Nexus-Bracers of Vigor</t>
  </si>
  <si>
    <t>The Warlord's Hideout - SV Quest</t>
  </si>
  <si>
    <t>https://www.burning-crusade.com/database/?item=25956</t>
  </si>
  <si>
    <t>Warhelm of the Bold</t>
  </si>
  <si>
    <t>https://www.burning-crusade.com/database/?item=28350</t>
  </si>
  <si>
    <t>Adamantite Plate Bracers</t>
  </si>
  <si>
    <t>4 att. power</t>
  </si>
  <si>
    <t>https://www.burning-crusade.com/database/?item=23506</t>
  </si>
  <si>
    <t>Bracers of Recklessness</t>
  </si>
  <si>
    <t>https://www.burning-crusade.com/database/?item=31284</t>
  </si>
  <si>
    <t>Gauntlets of Martial Perfection</t>
  </si>
  <si>
    <t>https://www.burning-crusade.com/database/?item=28824</t>
  </si>
  <si>
    <t>Warbringer Gauntlets</t>
  </si>
  <si>
    <t>https://www.burning-crusade.com/database/?item=29020</t>
  </si>
  <si>
    <t>Justicar Gauntlets</t>
  </si>
  <si>
    <t>https://www.burning-crusade.com/database/?item=29072</t>
  </si>
  <si>
    <t>Doomplate Gauntlets</t>
  </si>
  <si>
    <r>
      <t xml:space="preserve">56.25 / </t>
    </r>
    <r>
      <rPr>
        <color rgb="FFFF9900"/>
      </rPr>
      <t>85.65</t>
    </r>
  </si>
  <si>
    <t>https://www.burning-crusade.com/database/?item=27497</t>
  </si>
  <si>
    <t>Ragesteel Gloves</t>
  </si>
  <si>
    <r>
      <t xml:space="preserve">57.95 / </t>
    </r>
    <r>
      <rPr>
        <color rgb="FFFF9900"/>
      </rPr>
      <t>77.95</t>
    </r>
  </si>
  <si>
    <t>https://www.burning-crusade.com/database/?item=23520</t>
  </si>
  <si>
    <t>Gladiator's Scaled Gauntlets</t>
  </si>
  <si>
    <t>https://www.burning-crusade.com/database/?item=27880</t>
  </si>
  <si>
    <r>
      <t xml:space="preserve">52.82 / </t>
    </r>
    <r>
      <rPr>
        <color rgb="FFFF9900"/>
      </rPr>
      <t>69.62</t>
    </r>
  </si>
  <si>
    <r>
      <t xml:space="preserve">56.25 / </t>
    </r>
    <r>
      <rPr>
        <color rgb="FFFF9900"/>
      </rPr>
      <t>91.25</t>
    </r>
  </si>
  <si>
    <t>Gauntlets of the Vanquisher</t>
  </si>
  <si>
    <t>https://www.burning-crusade.com/database/?item=30375</t>
  </si>
  <si>
    <t>Heretic's Gauntlets</t>
  </si>
  <si>
    <t>Darkscreecher Akkarai - Terrokar Forest Mob</t>
  </si>
  <si>
    <t>Warbringer Shoulderguards</t>
  </si>
  <si>
    <t>https://www.burning-crusade.com/database/?item=32529</t>
  </si>
  <si>
    <t>Ironblade Gauntlets</t>
  </si>
  <si>
    <t>https://www.burning-crusade.com/database/?item=24387</t>
  </si>
  <si>
    <t>3 defense rating</t>
  </si>
  <si>
    <t>https://www.burning-crusade.com/database/?item=29016</t>
  </si>
  <si>
    <t>Gladiator's Plate Gauntlets</t>
  </si>
  <si>
    <t>https://www.burning-crusade.com/database/?item=24549</t>
  </si>
  <si>
    <t>Gauntlets of Cruel Intention</t>
  </si>
  <si>
    <t>https://www.burning-crusade.com/database/?item=28324</t>
  </si>
  <si>
    <t>Adamantite Plate Gloves</t>
  </si>
  <si>
    <t>https://www.burning-crusade.com/database/?item=23508</t>
  </si>
  <si>
    <t>Shoulderguards of the Bold</t>
  </si>
  <si>
    <t>Girdle of the Endless Pit</t>
  </si>
  <si>
    <t>https://www.burning-crusade.com/database/?item=27803</t>
  </si>
  <si>
    <t>https://www.burning-crusade.com/database/?item=28779</t>
  </si>
  <si>
    <t>General's Plate Belt</t>
  </si>
  <si>
    <t>https://www.burning-crusade.com/database/?item=28385</t>
  </si>
  <si>
    <t>Rubium War-Girdle</t>
  </si>
  <si>
    <t>https://www.burning-crusade.com/database/?item=28375</t>
  </si>
  <si>
    <t>Borak's Belt of Bravery</t>
  </si>
  <si>
    <t>https://www.burning-crusade.com/database/?item=30962</t>
  </si>
  <si>
    <t>Girlde of Siege</t>
  </si>
  <si>
    <t>https://www.burning-crusade.com/database/?item=31151</t>
  </si>
  <si>
    <t>Deathforge Girdle</t>
  </si>
  <si>
    <t>https://www.burning-crusade.com/database/?item=27985</t>
  </si>
  <si>
    <t>Slayer's Waistguard</t>
  </si>
  <si>
    <t xml:space="preserve">20 Halaa Battle Tokens &amp; 1 Halaa Research Token </t>
  </si>
  <si>
    <t>https://www.burning-crusade.com/database/?item=27639</t>
  </si>
  <si>
    <t>Warbringer Chestguard</t>
  </si>
  <si>
    <t>Justicar Greaves</t>
  </si>
  <si>
    <t>https://www.burning-crusade.com/database/?item=29012</t>
  </si>
  <si>
    <t>https://www.burning-crusade.com/database/?item=29074</t>
  </si>
  <si>
    <t>Breastplate of the Bold</t>
  </si>
  <si>
    <t>4 def. rating</t>
  </si>
  <si>
    <t>https://www.burning-crusade.com/database/?item=28205</t>
  </si>
  <si>
    <t>Legguards of the Shattered Hand</t>
  </si>
  <si>
    <t>https://www.burning-crusade.com/database/?item=31298</t>
  </si>
  <si>
    <t>Vanquisher's Legplates</t>
  </si>
  <si>
    <t>https://www.burning-crusade.com/database/?item=30533</t>
  </si>
  <si>
    <t>Gladiator's Plate Legguards</t>
  </si>
  <si>
    <t>Greaves of the Martyr</t>
  </si>
  <si>
    <t>https://www.burning-crusade.com/database/?item=24547</t>
  </si>
  <si>
    <t>8 Mp5</t>
  </si>
  <si>
    <t>https://www.burning-crusade.com/database/?item=30536</t>
  </si>
  <si>
    <t>Warbringer Greaves</t>
  </si>
  <si>
    <t>https://www.burning-crusade.com/database/?item=29022</t>
  </si>
  <si>
    <r>
      <t xml:space="preserve">72.63 / </t>
    </r>
    <r>
      <rPr>
        <color rgb="FFFF9900"/>
      </rPr>
      <t>102.03</t>
    </r>
  </si>
  <si>
    <t>Gladiator's Scaled Legguards</t>
  </si>
  <si>
    <t>https://www.burning-crusade.com/database/?item=27882</t>
  </si>
  <si>
    <t>Bloodlord Legplates</t>
  </si>
  <si>
    <t>https://www.burning-crusade.com/database/?item=27487</t>
  </si>
  <si>
    <t>Doomplate Legguards</t>
  </si>
  <si>
    <r>
      <t xml:space="preserve">69.75 / </t>
    </r>
    <r>
      <rPr>
        <color rgb="FFFF9900"/>
      </rPr>
      <t>99.15</t>
    </r>
  </si>
  <si>
    <r>
      <t xml:space="preserve">78.34 / </t>
    </r>
    <r>
      <rPr>
        <color rgb="FFFF9900"/>
      </rPr>
      <t>113.34</t>
    </r>
  </si>
  <si>
    <t>https://www.burning-crusade.com/database/?item=27870</t>
  </si>
  <si>
    <r>
      <t xml:space="preserve">77.6 / </t>
    </r>
    <r>
      <rPr>
        <color rgb="FFFF9900"/>
      </rPr>
      <t>112.6</t>
    </r>
  </si>
  <si>
    <t>Greaves of the Iron Guardian</t>
  </si>
  <si>
    <t>https://www.burning-crusade.com/database/?item=24456</t>
  </si>
  <si>
    <t>Midrealm Leggings</t>
  </si>
  <si>
    <t>Sabotage the Warp-Gate! - Netherstorm Quest</t>
  </si>
  <si>
    <t>https://www.burning-crusade.com/database/?item=29980</t>
  </si>
  <si>
    <t>Inkling's Leggings</t>
  </si>
  <si>
    <t>https://www.burning-crusade.com/database/?item=31519</t>
  </si>
  <si>
    <t>Runed Sketh'lon Legplates</t>
  </si>
  <si>
    <t>Thwart the Dark Conclave - SMV Quest</t>
  </si>
  <si>
    <t>https://www.burning-crusade.com/database/?item=30960</t>
  </si>
  <si>
    <t>Slayer's Leggings</t>
  </si>
  <si>
    <t>40 Halaa Battle Tokens &amp; 2 Halaa Research Tokens</t>
  </si>
  <si>
    <t>https://www.burning-crusade.com/database/?item=27653</t>
  </si>
  <si>
    <t>Mag'hari Warlord's Legplates</t>
  </si>
  <si>
    <t>https://www.burning-crusade.com/database/?item=28175</t>
  </si>
  <si>
    <t>Warbringer Handguards</t>
  </si>
  <si>
    <t>Ironstriders of Urgency</t>
  </si>
  <si>
    <t>https://www.burning-crusade.com/database/?item=29017</t>
  </si>
  <si>
    <t>https://www.burning-crusade.com/database/?item=28608</t>
  </si>
  <si>
    <t>Guantlets of the Bold</t>
  </si>
  <si>
    <t>https://www.burning-crusade.com/database/?item=27475</t>
  </si>
  <si>
    <t>Sha'tari Wrought Greaves</t>
  </si>
  <si>
    <t>Into the Heart of the Labyrinth - Auchindoun Quest</t>
  </si>
  <si>
    <t>https://www.burning-crusade.com/database/?item=28176</t>
  </si>
  <si>
    <t>General's Plate Greaves</t>
  </si>
  <si>
    <t>https://www.burning-crusade.com/database/?item=28383</t>
  </si>
  <si>
    <t>Bloodsworn Warboots</t>
  </si>
  <si>
    <t>https://www.burning-crusade.com/database/?item=27788</t>
  </si>
  <si>
    <t>Fearless Girdle</t>
  </si>
  <si>
    <t>The Terror if Marshlight Lake - Zanger Q (Ally)</t>
  </si>
  <si>
    <t>https://www.burning-crusade.com/database/?item=25922</t>
  </si>
  <si>
    <t>A'dal's Command</t>
  </si>
  <si>
    <t>https://www.burning-crusade.com/database/?item=29177</t>
  </si>
  <si>
    <t>Pursuing Terrorclaw - Zangermarsh Q (Horde)</t>
  </si>
  <si>
    <t>Warbringer Legguards</t>
  </si>
  <si>
    <t>https://www.burning-crusade.com/database/?item=29015</t>
  </si>
  <si>
    <t>Ring of Umbral Doom</t>
  </si>
  <si>
    <t>https://www.burning-crusade.com/database/?item=28323</t>
  </si>
  <si>
    <t>Reavers' Ring</t>
  </si>
  <si>
    <t>https://www.burning-crusade.com/database/?item=27460</t>
  </si>
  <si>
    <t>Legplates of the Bold</t>
  </si>
  <si>
    <t>https://www.burning-crusade.com/database/?item=27977</t>
  </si>
  <si>
    <t>Band of the Exorcist</t>
  </si>
  <si>
    <t>50 Spirit Shards - Terokkar Forest</t>
  </si>
  <si>
    <t>https://www.burning-crusade.com/database/?item=28553</t>
  </si>
  <si>
    <t>Ogre Slayer's Band</t>
  </si>
  <si>
    <t>https://www.burning-crusade.com/database/?item=25775</t>
  </si>
  <si>
    <t>Lightwarden's Band</t>
  </si>
  <si>
    <t>Into the Heart of the Labyrinth - Auchindoun Q</t>
  </si>
  <si>
    <t>https://www.burning-crusade.com/database/?item=29128</t>
  </si>
  <si>
    <t>Naliko's Revenge</t>
  </si>
  <si>
    <t>https://www.burning-crusade.com/database/?item=25804</t>
  </si>
  <si>
    <t>Conquerer's Band</t>
  </si>
  <si>
    <t>https://www.burning-crusade.com/database/?item=25811</t>
  </si>
  <si>
    <t>Information Gathering - Netherstorm Quest (Scryer)</t>
  </si>
  <si>
    <t>Summons a Felsteel Boar to fight for you for 30s</t>
  </si>
  <si>
    <t>Use: 320 AP for 10s</t>
  </si>
  <si>
    <t>Libram of Avengement</t>
  </si>
  <si>
    <t>Judgements increase your crit rating by 53 for 5s</t>
  </si>
  <si>
    <t>https://www.burning-crusade.com/database/?item=27484</t>
  </si>
  <si>
    <t>Summones a Felsteel Boar to fight for you for 30s</t>
  </si>
  <si>
    <t>Libram of Righteous Power</t>
  </si>
  <si>
    <t>Crusader Strike dmg increased by 36.3</t>
  </si>
  <si>
    <t>https://www.burning-crusade.com/database/?item=31033</t>
  </si>
  <si>
    <t>Libram of the Eternal Rest</t>
  </si>
  <si>
    <t>Increases the dmg of Consecration by 47</t>
  </si>
  <si>
    <t>https://www.burning-crusade.com/database/?item=27917</t>
  </si>
  <si>
    <t>Libram of Fervor</t>
  </si>
  <si>
    <t>Increases the melee AP bonus of Seal of the Crusader by 48 and the Holy dmg of Judgement of the Crusader by 33</t>
  </si>
  <si>
    <t>https://www.burning-crusade.com/database/?item=23203</t>
  </si>
  <si>
    <t>Libram of Wracking</t>
  </si>
  <si>
    <t>Increases the dmg done by Exorcism and Holy Wrath by 120</t>
  </si>
  <si>
    <t>https://www.burning-crusade.com/database/?item=28065</t>
  </si>
  <si>
    <t>Weapon</t>
  </si>
  <si>
    <t>Glaive of the Pit</t>
  </si>
  <si>
    <t>Lifesteal Proc</t>
  </si>
  <si>
    <t>https://www.burning-crusade.com/database/?item=28774</t>
  </si>
  <si>
    <t>Felsteel Whisper Knives (Thrown)</t>
  </si>
  <si>
    <t>v2</t>
  </si>
  <si>
    <t>134-135 , 61.1</t>
  </si>
  <si>
    <t>https://www.burning-crusade.com/database/?item=29204</t>
  </si>
  <si>
    <t>Deep Thunder (Mace)</t>
  </si>
  <si>
    <t>BoP Blacksmithing - Req. Master Hammersmith</t>
  </si>
  <si>
    <t>Chance on hit: Stuns the target for 4s</t>
  </si>
  <si>
    <t>https://www.burning-crusade.com/database/?item=28441</t>
  </si>
  <si>
    <t>Mooncleaver (Axe)</t>
  </si>
  <si>
    <t>BoP Blacksmithing - Req. Master Axesmith</t>
  </si>
  <si>
    <t>https://www.burning-crusade.com/database/?item=28435#created-by</t>
  </si>
  <si>
    <t>Ethereum Nexus-Reaver</t>
  </si>
  <si>
    <t>4 expertise</t>
  </si>
  <si>
    <t>https://www.burning-crusade.com/database/?item=30722</t>
  </si>
  <si>
    <t>https://www.burning-crusade.com/database/?item=23835#created-by</t>
  </si>
  <si>
    <t>Skyfire Hawk-Bow (Bow)</t>
  </si>
  <si>
    <t>Gorehowl</t>
  </si>
  <si>
    <t>108-202 , 64.6</t>
  </si>
  <si>
    <t>https://www.burning-crusade.com/database/?item=28773</t>
  </si>
  <si>
    <t>Fires a rocket for 960-1441 dmg and 3s stun</t>
  </si>
  <si>
    <t>https://www.burning-crusade.com/database/?item=23836#created-by</t>
  </si>
  <si>
    <t>Gyro-Balanced Khorium Destroyer</t>
  </si>
  <si>
    <t>Ornate Khorium Rifle (Gun)</t>
  </si>
  <si>
    <t>Hammer of the Naaru</t>
  </si>
  <si>
    <t>https://www.burning-crusade.com/database/?item=28800</t>
  </si>
  <si>
    <t>144-268 , 66.5</t>
  </si>
  <si>
    <t>https://www.burning-crusade.com/database/?item=32756</t>
  </si>
  <si>
    <t>Wrathtide Longbow (Bow)</t>
  </si>
  <si>
    <t>H SV - Warlord Kalithres</t>
  </si>
  <si>
    <t>Lionheart Champion (Sword)</t>
  </si>
  <si>
    <t>BoP Blacksmithing - Req. Master Swordsmith</t>
  </si>
  <si>
    <t>Equip: 5% chance to resist fear effects &amp; Chance on hit: 100 str for 10s</t>
  </si>
  <si>
    <t>https://www.burning-crusade.com/database/?item=28429</t>
  </si>
  <si>
    <t>158-295 , 75.5</t>
  </si>
  <si>
    <t>https://www.burning-crusade.com/database/?item=29351</t>
  </si>
  <si>
    <t>Shuriken of Negation</t>
  </si>
  <si>
    <t>42 AP</t>
  </si>
  <si>
    <t>Gladiator's Decapitator (Axe)</t>
  </si>
  <si>
    <t>90-168 , 64.5</t>
  </si>
  <si>
    <t>https://www.burning-crusade.com/database/?item=24550</t>
  </si>
  <si>
    <t>Starbolt Longbow</t>
  </si>
  <si>
    <t>15 Crit Rating</t>
  </si>
  <si>
    <t>https://www.burning-crusade.com/database/?item=27817</t>
  </si>
  <si>
    <t>Gladiator's Greatsword (Sword)</t>
  </si>
  <si>
    <t>Scout's Throwing Knives (Thrown)</t>
  </si>
  <si>
    <t>Terokk's Downfall - Skettis</t>
  </si>
  <si>
    <t>159-239 , 66.3</t>
  </si>
  <si>
    <t>13 Crit Rating. Patch 2.1</t>
  </si>
  <si>
    <t>https://www.burning-crusade.com/database/?item=32832</t>
  </si>
  <si>
    <t>Telescopic Sharprifle (Gun)</t>
  </si>
  <si>
    <t>Gladiator's Bonegrinder (Mace)</t>
  </si>
  <si>
    <t>https://www.burning-crusade.com/database/?item=28299</t>
  </si>
  <si>
    <t>139-259 , 66.3</t>
  </si>
  <si>
    <t>Zerid's Vintage Musket</t>
  </si>
  <si>
    <t>Gava'xi - Nagrand Quest</t>
  </si>
  <si>
    <t>Despair</t>
  </si>
  <si>
    <t>Chance on hit: Impale for 600 dmg</t>
  </si>
  <si>
    <t>https://www.burning-crusade.com/database/?item=28573</t>
  </si>
  <si>
    <t>Needle Shrike (Thrown)</t>
  </si>
  <si>
    <t>57-86 , 51.1</t>
  </si>
  <si>
    <t>https://www.burning-crusade.com/database/?item=27631</t>
  </si>
  <si>
    <t>v1</t>
  </si>
  <si>
    <t>Lunar Crescent (Axe)</t>
  </si>
  <si>
    <t>14 Att. Power</t>
  </si>
  <si>
    <t>https://www.burning-crusade.com/database/?item=25544</t>
  </si>
  <si>
    <t>https://www.burning-crusade.com/database/?item=28434</t>
  </si>
  <si>
    <t>103-193 , 59.2</t>
  </si>
  <si>
    <t>Consortium Blaster</t>
  </si>
  <si>
    <t>The Consortium - Revered</t>
  </si>
  <si>
    <t>Thunder (Mace)</t>
  </si>
  <si>
    <t>https://www.burning-crusade.com/database/?item=28440#reagent-for</t>
  </si>
  <si>
    <t>28 AP &amp; 7 Crit Rating</t>
  </si>
  <si>
    <t>https://www.burning-crusade.com/database/?item=29115</t>
  </si>
  <si>
    <t>Lionheart Blade (Sword)</t>
  </si>
  <si>
    <t>Equip: 5% chance to resist fear effects</t>
  </si>
  <si>
    <t>https://www.burning-crusade.com/database/?item=28428</t>
  </si>
  <si>
    <t>30 Att. Power</t>
  </si>
  <si>
    <t>Adamantine Repeater (Xbow)</t>
  </si>
  <si>
    <t>https://www.burning-crusade.com/database/?item=27507</t>
  </si>
  <si>
    <t>Fitz's Throwing Axe (Thrown)</t>
  </si>
  <si>
    <t>99-149 , 56.4</t>
  </si>
  <si>
    <t>https://www.burning-crusade.com/database/?item=29211</t>
  </si>
  <si>
    <t>Nethershrike</t>
  </si>
  <si>
    <t>Quantum Blade (Sword)</t>
  </si>
  <si>
    <t>Sethekk Feather-Darts (Thrown)</t>
  </si>
  <si>
    <t>80-120 , 62.5</t>
  </si>
  <si>
    <t>16 Crit Rating</t>
  </si>
  <si>
    <t>https://www.burning-crusade.com/database/?item=27916</t>
  </si>
  <si>
    <t>https://www.burning-crusade.com/database/?item=28258</t>
  </si>
  <si>
    <t>Felsteel Reaper (Axe)</t>
  </si>
  <si>
    <t>Lohn'goran, Bow of the Torn-Heart (Bow)</t>
  </si>
  <si>
    <t>Recoilless Rocket Ripper X-54</t>
  </si>
  <si>
    <t>https://www.burning-crusade.com/database/?item=23543</t>
  </si>
  <si>
    <t>114-213 , 62.9</t>
  </si>
  <si>
    <t>https://www.burning-crusade.com/database/?item=27794</t>
  </si>
  <si>
    <t>Khorium Champion (Sword)</t>
  </si>
  <si>
    <t>Chance on hit: 120 str. for 30s &amp; heal for 270-451</t>
  </si>
  <si>
    <t>https://www.burning-crusade.com/database/?item=23541</t>
  </si>
  <si>
    <t>Fel Hardened Maul (Mace)</t>
  </si>
  <si>
    <t>Fury</t>
  </si>
  <si>
    <t>https://www.burning-crusade.com/database/?item=23546</t>
  </si>
  <si>
    <t>The Sun Eater</t>
  </si>
  <si>
    <t>https://www.burning-crusade.com/database/?item=29362</t>
  </si>
  <si>
    <t>Singing Crystal Axe (Axe)</t>
  </si>
  <si>
    <t>Chance on hit: 400 haste for 10s</t>
  </si>
  <si>
    <t>https://www.burning-crusade.com/database/?item=31318</t>
  </si>
  <si>
    <t xml:space="preserve">Fireguard </t>
  </si>
  <si>
    <t>BoP Blacksmithing - Requires Master Swordsmith</t>
  </si>
  <si>
    <t>https://www.burning-crusade.com/database/?item=28425</t>
  </si>
  <si>
    <t>Illidari-Bane Claymore (Sword)</t>
  </si>
  <si>
    <t>Quenching the Blade - SMV Quest</t>
  </si>
  <si>
    <t>150 AP vs demons</t>
  </si>
  <si>
    <t>https://www.burning-crusade.com/database/?item=30789</t>
  </si>
  <si>
    <t>Plasma Rat's Hyper-Scythe (Polearm)</t>
  </si>
  <si>
    <t>https://www.burning-crusade.com/database/?item=28253</t>
  </si>
  <si>
    <t>Grom'tor's Charge</t>
  </si>
  <si>
    <t>Hellscream's Will (Axe)</t>
  </si>
  <si>
    <t>The Mag'har - Exalted</t>
  </si>
  <si>
    <t>https://www.burning-crusade.com/database/?item=31071</t>
  </si>
  <si>
    <t>https://www.burning-crusade.com/database/?item=29137</t>
  </si>
  <si>
    <t>Warp-Storm Warblade</t>
  </si>
  <si>
    <t>https://www.burning-crusade.com/database/?item=28400</t>
  </si>
  <si>
    <t>Arechron's Gift (Mace)</t>
  </si>
  <si>
    <t>Kurenai - Exalted</t>
  </si>
  <si>
    <t>https://www.burning-crusade.com/database/?item=29138</t>
  </si>
  <si>
    <t>Truncheon of Five Hells</t>
  </si>
  <si>
    <t>https://www.burning-crusade.com/database/?item=27476</t>
  </si>
  <si>
    <t>The Planar Edge (Axe)</t>
  </si>
  <si>
    <t>Sonic Spear (Polearm)</t>
  </si>
  <si>
    <t>Terokk's Nightmace</t>
  </si>
  <si>
    <t>https://www.burning-crusade.com/database/?item=27980</t>
  </si>
  <si>
    <t>Greatsword of Forlorn Visions (Sword)</t>
  </si>
  <si>
    <t>Chance on hit: 2750 armor for 10s</t>
  </si>
  <si>
    <t>https://www.burning-crusade.com/database/?item=28367</t>
  </si>
  <si>
    <t>Firebrand Battleaxe</t>
  </si>
  <si>
    <t>https://www.burning-crusade.com/database/?item=27490</t>
  </si>
  <si>
    <t>Firemaul of Destruction</t>
  </si>
  <si>
    <t>40 Resil</t>
  </si>
  <si>
    <t>Crystalline Kopesh</t>
  </si>
  <si>
    <t>https://www.burning-crusade.com/database/?item=27524</t>
  </si>
  <si>
    <t>https://www.burning-crusade.com/database/?item=25772</t>
  </si>
  <si>
    <t>2 def. rating</t>
  </si>
  <si>
    <t>Fel Edged Battleaxe (Axe)</t>
  </si>
  <si>
    <t>https://www.burning-crusade.com/database/?item=23542</t>
  </si>
  <si>
    <t>Reflex Blades (Fist)</t>
  </si>
  <si>
    <t>The Harvester of Souls (Axe)</t>
  </si>
  <si>
    <t>Bloodskull Destroyer (Mace)</t>
  </si>
  <si>
    <t>Demonblood Eviscerator (Fist)</t>
  </si>
  <si>
    <t>Edge of the Cosmos (Sword)</t>
  </si>
  <si>
    <t>https://www.burning-crusade.com/database/?item=28267</t>
  </si>
  <si>
    <t>Claw of the Watcher (Fist)</t>
  </si>
  <si>
    <t>Firebrand Battleaxe (Axe)</t>
  </si>
  <si>
    <t>BoP Blacksmithing- Requires Master Swordsmith</t>
  </si>
  <si>
    <t>Fireguard (Sword)</t>
  </si>
  <si>
    <t>Pre-T5 EP/Pawn Values</t>
  </si>
  <si>
    <t>Class</t>
  </si>
  <si>
    <t>Shield Block</t>
  </si>
  <si>
    <t>Block Rating</t>
  </si>
  <si>
    <t>Source</t>
  </si>
  <si>
    <t>Stat weights are not necessarily accurate, use these lists more as guidelines when determining upgrades. Made by Rsx (Yzm in-game) of Felmyst. No plans to continue to add or edit these.</t>
  </si>
  <si>
    <t>Bogreaver (Axe)</t>
  </si>
  <si>
    <t>https://www.burning-crusade.com/database/?item=27767</t>
  </si>
  <si>
    <t xml:space="preserve">The Pre-T5 list was never finished, as Felmyst switched to pre 2.1 gear stats while I was working on it. All items should be added from T4 instances however. </t>
  </si>
  <si>
    <t>Mage</t>
  </si>
  <si>
    <t>Arcane</t>
  </si>
  <si>
    <t>Stellaris (Axe)</t>
  </si>
  <si>
    <t>Elitist Jerks Mage Guide</t>
  </si>
  <si>
    <t>Fire</t>
  </si>
  <si>
    <t>Frost</t>
  </si>
  <si>
    <t>Warlock</t>
  </si>
  <si>
    <t>Affliction</t>
  </si>
  <si>
    <t>http://tbcwowaddons.weebly.com/pawn.html</t>
  </si>
  <si>
    <t>Arms</t>
  </si>
  <si>
    <t>Demonology</t>
  </si>
  <si>
    <t>Destruction</t>
  </si>
  <si>
    <t>Warrior</t>
  </si>
  <si>
    <t>Prot</t>
  </si>
  <si>
    <t>37 Int</t>
  </si>
  <si>
    <t>Priest</t>
  </si>
  <si>
    <t>Disc</t>
  </si>
  <si>
    <t>Holy</t>
  </si>
  <si>
    <t>Shadow</t>
  </si>
  <si>
    <t>Elitist Jerks SP Guide</t>
  </si>
  <si>
    <t>Paladin</t>
  </si>
  <si>
    <t>Ret</t>
  </si>
  <si>
    <t>Shaman</t>
  </si>
  <si>
    <t>Ele</t>
  </si>
  <si>
    <t>Enh</t>
  </si>
  <si>
    <t>Elitist Jerks Enh Guide</t>
  </si>
  <si>
    <t>Resto</t>
  </si>
  <si>
    <t>Elitist Jerks Resto Guide</t>
  </si>
  <si>
    <t>Druid</t>
  </si>
  <si>
    <t>Balance</t>
  </si>
  <si>
    <t>http://tbcwowaddons.weebly.com/pawn.html &amp; boomkin sims</t>
  </si>
  <si>
    <t>Feral</t>
  </si>
  <si>
    <t>Tank</t>
  </si>
  <si>
    <t>Rogue</t>
  </si>
  <si>
    <t>Assassination</t>
  </si>
  <si>
    <t>Elitist Jerks Rogue Guide</t>
  </si>
  <si>
    <t xml:space="preserve">Combat </t>
  </si>
  <si>
    <t>Swords</t>
  </si>
  <si>
    <t>Fist/Sword</t>
  </si>
  <si>
    <t>Fists</t>
  </si>
  <si>
    <t>Daggers</t>
  </si>
  <si>
    <t>Subtlety</t>
  </si>
  <si>
    <t>Hunter</t>
  </si>
  <si>
    <t>Beast Master</t>
  </si>
  <si>
    <t>Marks</t>
  </si>
  <si>
    <t>Survival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</si>
</sst>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8">
    <font>
      <sz val="10.0"/>
      <color rgb="FF000000"/>
      <name val="Arial"/>
    </font>
    <font>
      <b/>
      <sz val="12.0"/>
      <color rgb="FFFFFFFF"/>
    </font>
    <font>
      <b/>
      <sz val="12.0"/>
      <color rgb="FFCCCCCC"/>
    </font>
    <font>
      <b/>
      <sz val="12.0"/>
      <color rgb="FFFF0000"/>
    </font>
    <font>
      <b/>
      <sz val="12.0"/>
      <color rgb="FFFFFF00"/>
    </font>
    <font>
      <b/>
      <sz val="12.0"/>
      <color rgb="FF0000FF"/>
    </font>
    <font>
      <b/>
      <sz val="10.0"/>
    </font>
    <font>
      <b/>
    </font>
    <font/>
    <font>
      <b/>
      <u/>
      <sz val="10.0"/>
      <color rgb="FF1155CC"/>
    </font>
    <font>
      <name val="Arial"/>
    </font>
    <font>
      <sz val="10.0"/>
    </font>
    <font>
      <b/>
      <name val="Arial"/>
    </font>
    <font>
      <b/>
      <u/>
      <color rgb="FF1155CC"/>
      <name val="Arial"/>
    </font>
    <font>
      <b/>
      <sz val="10.0"/>
      <color rgb="FF1155CC"/>
    </font>
    <font>
      <b/>
      <sz val="10.0"/>
      <color rgb="FF000000"/>
    </font>
    <font>
      <b/>
      <u/>
      <color rgb="FF1155CC"/>
      <name val="Arial"/>
    </font>
    <font>
      <b/>
      <sz val="10.0"/>
      <color rgb="FFFF0000"/>
    </font>
    <font>
      <b/>
      <sz val="10.0"/>
      <color rgb="FFC27BA0"/>
    </font>
    <font>
      <b/>
      <sz val="10.0"/>
      <color rgb="FFA64D79"/>
    </font>
    <font>
      <b/>
      <u/>
      <color rgb="FF1155CC"/>
    </font>
    <font>
      <b/>
      <color rgb="FF1155CC"/>
    </font>
    <font>
      <b/>
      <u/>
      <sz val="10.0"/>
      <color rgb="FF0000FF"/>
    </font>
    <font>
      <b/>
      <sz val="12.0"/>
      <color rgb="FF1155CC"/>
    </font>
    <font>
      <b/>
      <u/>
      <sz val="10.0"/>
      <color rgb="FF1155CC"/>
    </font>
    <font>
      <b/>
      <color rgb="FF000000"/>
      <name val="Arial"/>
    </font>
    <font>
      <b/>
      <sz val="12.0"/>
      <color rgb="FF000000"/>
    </font>
    <font>
      <b/>
      <sz val="12.0"/>
      <color rgb="FF6D9EEB"/>
    </font>
    <font>
      <b/>
      <sz val="10.0"/>
      <color rgb="FF6D9EEB"/>
    </font>
    <font>
      <b/>
      <color rgb="FF000000"/>
    </font>
    <font>
      <b/>
      <u/>
      <sz val="10.0"/>
      <color rgb="FF1155CC"/>
    </font>
    <font>
      <b/>
      <sz val="10.0"/>
      <color rgb="FFFFFFFF"/>
    </font>
    <font>
      <b/>
      <u/>
      <color rgb="FF1155CC"/>
      <name val="Arial"/>
    </font>
    <font>
      <b/>
      <sz val="10.0"/>
      <color rgb="FF674EA7"/>
    </font>
    <font>
      <sz val="10.0"/>
      <color rgb="FF000000"/>
    </font>
    <font>
      <color rgb="FF000000"/>
    </font>
    <font>
      <b/>
      <u/>
      <sz val="10.0"/>
      <color rgb="FF000000"/>
    </font>
    <font>
      <b/>
      <u/>
      <sz val="10.0"/>
      <color rgb="FF1155CC"/>
    </font>
    <font>
      <b/>
      <u/>
      <color rgb="FF1155CC"/>
      <name val="Arial"/>
    </font>
    <font>
      <b/>
      <u/>
      <color rgb="FF1155CC"/>
    </font>
    <font>
      <b/>
      <u/>
      <sz val="10.0"/>
      <color rgb="FF1155CC"/>
    </font>
    <font>
      <color rgb="FFE06666"/>
    </font>
    <font>
      <b/>
      <u/>
      <sz val="10.0"/>
      <color rgb="FF0000FF"/>
    </font>
    <font>
      <b/>
      <u/>
      <sz val="10.0"/>
      <color rgb="FF1155CC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sz val="10.0"/>
      <color rgb="FF0000FF"/>
    </font>
    <font>
      <u/>
      <color rgb="FF0000FF"/>
    </font>
    <font>
      <b/>
      <sz val="12.0"/>
      <color rgb="FFFFFFFF"/>
      <name val="Arial"/>
    </font>
    <font>
      <b/>
      <u/>
      <color rgb="FF1155CC"/>
      <name val="Arial"/>
    </font>
    <font>
      <b/>
      <color rgb="FF1155CC"/>
      <name val="Arial"/>
    </font>
    <font>
      <b/>
      <u/>
      <color rgb="FF1155CC"/>
      <name val="Arial"/>
    </font>
    <font>
      <b/>
      <u/>
      <sz val="10.0"/>
      <color rgb="FF1155CC"/>
    </font>
    <font>
      <b/>
      <u/>
      <color rgb="FF1155CC"/>
    </font>
    <font>
      <b/>
      <u/>
      <sz val="10.0"/>
      <color rgb="FF0000FF"/>
    </font>
    <font>
      <b/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6" numFmtId="0" xfId="0" applyFont="1"/>
    <xf borderId="0" fillId="3" fontId="1" numFmtId="0" xfId="0" applyAlignment="1" applyFill="1" applyFont="1">
      <alignment horizontal="center" readingOrder="0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/>
    </xf>
    <xf borderId="2" fillId="2" fontId="1" numFmtId="0" xfId="0" applyAlignment="1" applyBorder="1" applyFont="1">
      <alignment horizontal="center" readingOrder="0" vertical="bottom"/>
    </xf>
    <xf borderId="3" fillId="0" fontId="6" numFmtId="0" xfId="0" applyBorder="1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5" numFmtId="0" xfId="0" applyAlignment="1" applyFont="1">
      <alignment horizontal="right" readingOrder="0"/>
    </xf>
    <xf borderId="0" fillId="0" fontId="8" numFmtId="0" xfId="0" applyAlignment="1" applyFont="1">
      <alignment horizontal="right"/>
    </xf>
    <xf borderId="0" fillId="3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Font="1"/>
    <xf borderId="0" fillId="3" fontId="6" numFmtId="0" xfId="0" applyAlignment="1" applyFont="1">
      <alignment horizontal="left" readingOrder="0"/>
    </xf>
    <xf borderId="0" fillId="0" fontId="18" numFmtId="0" xfId="0" applyAlignment="1" applyFont="1">
      <alignment horizontal="right" readingOrder="0"/>
    </xf>
    <xf borderId="0" fillId="0" fontId="14" numFmtId="0" xfId="0" applyAlignment="1" applyFont="1">
      <alignment readingOrder="0"/>
    </xf>
    <xf borderId="0" fillId="0" fontId="19" numFmtId="0" xfId="0" applyAlignment="1" applyFont="1">
      <alignment horizontal="right"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0" xfId="0" applyFont="1"/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2" fontId="1" numFmtId="0" xfId="0" applyFont="1"/>
    <xf borderId="0" fillId="2" fontId="1" numFmtId="0" xfId="0" applyAlignment="1" applyFont="1">
      <alignment horizontal="right" readingOrder="0" vertical="bottom"/>
    </xf>
    <xf borderId="0" fillId="2" fontId="23" numFmtId="0" xfId="0" applyAlignment="1" applyFont="1">
      <alignment horizontal="center" readingOrder="0" vertical="bottom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24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5" numFmtId="0" xfId="0" applyAlignment="1" applyFont="1">
      <alignment horizontal="right" vertical="bottom"/>
    </xf>
    <xf borderId="0" fillId="2" fontId="15" numFmtId="0" xfId="0" applyFont="1"/>
    <xf borderId="0" fillId="2" fontId="15" numFmtId="0" xfId="0" applyAlignment="1" applyFont="1">
      <alignment horizontal="right"/>
    </xf>
    <xf borderId="0" fillId="2" fontId="14" numFmtId="0" xfId="0" applyFont="1"/>
    <xf borderId="0" fillId="2" fontId="8" numFmtId="0" xfId="0" applyFont="1"/>
    <xf borderId="0" fillId="3" fontId="15" numFmtId="0" xfId="0" applyAlignment="1" applyFont="1">
      <alignment readingOrder="0"/>
    </xf>
    <xf borderId="0" fillId="3" fontId="3" numFmtId="0" xfId="0" applyAlignment="1" applyFont="1">
      <alignment horizontal="center" vertical="bottom"/>
    </xf>
    <xf borderId="0" fillId="0" fontId="17" numFmtId="0" xfId="0" applyFont="1"/>
    <xf borderId="0" fillId="3" fontId="26" numFmtId="0" xfId="0" applyAlignment="1" applyFont="1">
      <alignment horizontal="left" readingOrder="0" vertical="bottom"/>
    </xf>
    <xf borderId="0" fillId="3" fontId="1" numFmtId="0" xfId="0" applyAlignment="1" applyFont="1">
      <alignment horizontal="center" vertical="bottom"/>
    </xf>
    <xf borderId="0" fillId="3" fontId="27" numFmtId="0" xfId="0" applyAlignment="1" applyFont="1">
      <alignment horizontal="center" vertical="bottom"/>
    </xf>
    <xf borderId="0" fillId="0" fontId="28" numFmtId="0" xfId="0" applyAlignment="1" applyFont="1">
      <alignment readingOrder="0"/>
    </xf>
    <xf borderId="0" fillId="0" fontId="28" numFmtId="0" xfId="0" applyFont="1"/>
    <xf borderId="0" fillId="0" fontId="29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1" numFmtId="0" xfId="0" applyAlignment="1" applyFont="1">
      <alignment horizontal="right" readingOrder="0" vertical="bottom"/>
    </xf>
    <xf borderId="0" fillId="3" fontId="23" numFmtId="0" xfId="0" applyAlignment="1" applyFont="1">
      <alignment horizontal="center" readingOrder="0" vertical="bottom"/>
    </xf>
    <xf borderId="0" fillId="3" fontId="8" numFmtId="0" xfId="0" applyFont="1"/>
    <xf borderId="0" fillId="3" fontId="8" numFmtId="0" xfId="0" applyAlignment="1" applyFont="1">
      <alignment horizontal="right"/>
    </xf>
    <xf borderId="0" fillId="3" fontId="21" numFmtId="0" xfId="0" applyFont="1"/>
    <xf borderId="0" fillId="3" fontId="6" numFmtId="0" xfId="0" applyFont="1"/>
    <xf borderId="0" fillId="3" fontId="15" numFmtId="0" xfId="0" applyAlignment="1" applyFont="1">
      <alignment horizontal="right" readingOrder="0"/>
    </xf>
    <xf borderId="0" fillId="3" fontId="6" numFmtId="0" xfId="0" applyAlignment="1" applyFont="1">
      <alignment readingOrder="0"/>
    </xf>
    <xf borderId="0" fillId="3" fontId="17" numFmtId="0" xfId="0" applyFont="1"/>
    <xf borderId="0" fillId="3" fontId="28" numFmtId="0" xfId="0" applyAlignment="1" applyFont="1">
      <alignment readingOrder="0"/>
    </xf>
    <xf borderId="0" fillId="3" fontId="28" numFmtId="0" xfId="0" applyFont="1"/>
    <xf borderId="0" fillId="3" fontId="17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5" numFmtId="0" xfId="0" applyAlignment="1" applyFont="1">
      <alignment horizontal="right" readingOrder="0"/>
    </xf>
    <xf borderId="0" fillId="3" fontId="15" numFmtId="0" xfId="0" applyFont="1"/>
    <xf borderId="0" fillId="3" fontId="15" numFmtId="0" xfId="0" applyAlignment="1" applyFont="1">
      <alignment horizontal="right"/>
    </xf>
    <xf borderId="0" fillId="0" fontId="15" numFmtId="0" xfId="0" applyAlignment="1" applyFont="1">
      <alignment horizontal="right" readingOrder="0"/>
    </xf>
    <xf borderId="0" fillId="4" fontId="6" numFmtId="0" xfId="0" applyAlignment="1" applyFill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26" numFmtId="0" xfId="0" applyAlignment="1" applyFont="1">
      <alignment horizontal="left" vertical="bottom"/>
    </xf>
    <xf borderId="0" fillId="4" fontId="11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horizontal="right" readingOrder="0"/>
    </xf>
    <xf borderId="0" fillId="4" fontId="6" numFmtId="0" xfId="0" applyAlignment="1" applyFont="1">
      <alignment horizontal="right" readingOrder="0"/>
    </xf>
    <xf borderId="0" fillId="4" fontId="30" numFmtId="0" xfId="0" applyAlignment="1" applyFont="1">
      <alignment readingOrder="0"/>
    </xf>
    <xf borderId="0" fillId="4" fontId="6" numFmtId="0" xfId="0" applyFont="1"/>
    <xf borderId="0" fillId="4" fontId="8" numFmtId="0" xfId="0" applyFont="1"/>
    <xf borderId="0" fillId="0" fontId="29" numFmtId="0" xfId="0" applyAlignment="1" applyFont="1">
      <alignment horizontal="left"/>
    </xf>
    <xf borderId="0" fillId="4" fontId="8" numFmtId="0" xfId="0" applyAlignment="1" applyFont="1">
      <alignment horizontal="right"/>
    </xf>
    <xf borderId="0" fillId="4" fontId="15" numFmtId="0" xfId="0" applyAlignment="1" applyFont="1">
      <alignment horizontal="center" readingOrder="0" vertical="bottom"/>
    </xf>
    <xf borderId="0" fillId="0" fontId="31" numFmtId="0" xfId="0" applyAlignment="1" applyFont="1">
      <alignment readingOrder="0"/>
    </xf>
    <xf borderId="0" fillId="4" fontId="15" numFmtId="0" xfId="0" applyAlignment="1" applyFont="1">
      <alignment readingOrder="0"/>
    </xf>
    <xf borderId="0" fillId="4" fontId="15" numFmtId="0" xfId="0" applyAlignment="1" applyFont="1">
      <alignment horizontal="right" readingOrder="0"/>
    </xf>
    <xf borderId="0" fillId="4" fontId="32" numFmtId="0" xfId="0" applyAlignment="1" applyFont="1">
      <alignment horizontal="left" readingOrder="0"/>
    </xf>
    <xf borderId="0" fillId="4" fontId="17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33" numFmtId="0" xfId="0" applyAlignment="1" applyFont="1">
      <alignment horizontal="right" readingOrder="0"/>
    </xf>
    <xf borderId="0" fillId="4" fontId="7" numFmtId="0" xfId="0" applyAlignment="1" applyFont="1">
      <alignment horizontal="right" readingOrder="0"/>
    </xf>
    <xf borderId="0" fillId="4" fontId="6" numFmtId="0" xfId="0" applyAlignment="1" applyFont="1">
      <alignment horizontal="left" readingOrder="0"/>
    </xf>
    <xf borderId="0" fillId="4" fontId="34" numFmtId="0" xfId="0" applyAlignment="1" applyFont="1">
      <alignment readingOrder="0"/>
    </xf>
    <xf borderId="0" fillId="4" fontId="35" numFmtId="0" xfId="0" applyAlignment="1" applyFont="1">
      <alignment readingOrder="0"/>
    </xf>
    <xf borderId="0" fillId="4" fontId="29" numFmtId="0" xfId="0" applyAlignment="1" applyFont="1">
      <alignment readingOrder="0"/>
    </xf>
    <xf borderId="0" fillId="4" fontId="15" numFmtId="0" xfId="0" applyFont="1"/>
    <xf borderId="0" fillId="4" fontId="35" numFmtId="0" xfId="0" applyAlignment="1" applyFont="1">
      <alignment horizontal="right" readingOrder="0"/>
    </xf>
    <xf borderId="0" fillId="4" fontId="35" numFmtId="0" xfId="0" applyFont="1"/>
    <xf borderId="0" fillId="4" fontId="35" numFmtId="0" xfId="0" applyAlignment="1" applyFont="1">
      <alignment horizontal="right"/>
    </xf>
    <xf borderId="0" fillId="4" fontId="36" numFmtId="0" xfId="0" applyAlignment="1" applyFont="1">
      <alignment readingOrder="0"/>
    </xf>
    <xf borderId="0" fillId="0" fontId="11" numFmtId="0" xfId="0" applyFont="1"/>
    <xf borderId="0" fillId="4" fontId="19" numFmtId="0" xfId="0" applyAlignment="1" applyFont="1">
      <alignment horizontal="right" readingOrder="0"/>
    </xf>
    <xf borderId="0" fillId="4" fontId="7" numFmtId="0" xfId="0" applyFont="1"/>
    <xf borderId="0" fillId="0" fontId="6" numFmtId="0" xfId="0" applyFont="1"/>
    <xf borderId="0" fillId="4" fontId="14" numFmtId="0" xfId="0" applyAlignment="1" applyFont="1">
      <alignment readingOrder="0"/>
    </xf>
    <xf borderId="0" fillId="4" fontId="10" numFmtId="0" xfId="0" applyAlignment="1" applyFont="1">
      <alignment horizontal="right" readingOrder="0" vertical="bottom"/>
    </xf>
    <xf borderId="0" fillId="4" fontId="6" numFmtId="0" xfId="0" applyAlignment="1" applyFont="1">
      <alignment readingOrder="0"/>
    </xf>
    <xf borderId="0" fillId="4" fontId="6" numFmtId="0" xfId="0" applyAlignment="1" applyFont="1">
      <alignment horizontal="right" readingOrder="0"/>
    </xf>
    <xf borderId="0" fillId="4" fontId="37" numFmtId="0" xfId="0" applyAlignment="1" applyFont="1">
      <alignment horizontal="left" readingOrder="0"/>
    </xf>
    <xf borderId="0" fillId="4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12" numFmtId="0" xfId="0" applyAlignment="1" applyFont="1">
      <alignment horizontal="right" vertical="bottom"/>
    </xf>
    <xf borderId="0" fillId="4" fontId="10" numFmtId="0" xfId="0" applyAlignment="1" applyFont="1">
      <alignment vertical="bottom"/>
    </xf>
    <xf borderId="0" fillId="4" fontId="38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39" numFmtId="0" xfId="0" applyAlignment="1" applyFont="1">
      <alignment readingOrder="0"/>
    </xf>
    <xf borderId="0" fillId="3" fontId="14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4" fontId="10" numFmtId="0" xfId="0" applyAlignment="1" applyFont="1">
      <alignment horizontal="right" readingOrder="0" vertical="bottom"/>
    </xf>
    <xf borderId="0" fillId="3" fontId="8" numFmtId="0" xfId="0" applyAlignment="1" applyFont="1">
      <alignment horizontal="right" readingOrder="0"/>
    </xf>
    <xf borderId="0" fillId="4" fontId="26" numFmtId="0" xfId="0" applyAlignment="1" applyFont="1">
      <alignment horizontal="left" readingOrder="0" vertical="bottom"/>
    </xf>
    <xf borderId="0" fillId="3" fontId="6" numFmtId="0" xfId="0" applyAlignment="1" applyFont="1">
      <alignment horizontal="right" readingOrder="0"/>
    </xf>
    <xf borderId="0" fillId="3" fontId="40" numFmtId="0" xfId="0" applyAlignment="1" applyFont="1">
      <alignment readingOrder="0"/>
    </xf>
    <xf borderId="0" fillId="3" fontId="34" numFmtId="0" xfId="0" applyAlignment="1" applyFont="1">
      <alignment readingOrder="0"/>
    </xf>
    <xf borderId="0" fillId="3" fontId="7" numFmtId="0" xfId="0" applyFont="1"/>
    <xf borderId="0" fillId="0" fontId="10" numFmtId="0" xfId="0" applyAlignment="1" applyFont="1">
      <alignment horizontal="right" readingOrder="0" vertical="bottom"/>
    </xf>
    <xf borderId="0" fillId="4" fontId="29" numFmtId="0" xfId="0" applyAlignment="1" applyFont="1">
      <alignment horizontal="left" readingOrder="0"/>
    </xf>
    <xf borderId="0" fillId="0" fontId="41" numFmtId="0" xfId="0" applyAlignment="1" applyFont="1">
      <alignment readingOrder="0"/>
    </xf>
    <xf borderId="0" fillId="0" fontId="34" numFmtId="0" xfId="0" applyAlignment="1" applyFont="1">
      <alignment readingOrder="0"/>
    </xf>
    <xf borderId="0" fillId="3" fontId="15" numFmtId="0" xfId="0" applyAlignment="1" applyFont="1">
      <alignment horizontal="left"/>
    </xf>
    <xf borderId="0" fillId="3" fontId="34" numFmtId="0" xfId="0" applyAlignment="1" applyFont="1">
      <alignment readingOrder="0"/>
    </xf>
    <xf borderId="0" fillId="4" fontId="25" numFmtId="0" xfId="0" applyAlignment="1" applyFont="1">
      <alignment vertical="bottom"/>
    </xf>
    <xf borderId="0" fillId="4" fontId="25" numFmtId="0" xfId="0" applyAlignment="1" applyFont="1">
      <alignment horizontal="right" vertical="bottom"/>
    </xf>
    <xf borderId="0" fillId="4" fontId="17" numFmtId="0" xfId="0" applyFont="1"/>
    <xf borderId="0" fillId="4" fontId="42" numFmtId="0" xfId="0" applyAlignment="1" applyFont="1">
      <alignment readingOrder="0"/>
    </xf>
    <xf borderId="0" fillId="0" fontId="10" numFmtId="0" xfId="0" applyAlignment="1" applyFont="1">
      <alignment horizontal="center" readingOrder="0" vertical="bottom"/>
    </xf>
    <xf borderId="0" fillId="4" fontId="43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12" numFmtId="0" xfId="0" applyAlignment="1" applyFont="1">
      <alignment vertical="bottom"/>
    </xf>
    <xf borderId="0" fillId="3" fontId="15" numFmtId="0" xfId="0" applyAlignment="1" applyFont="1">
      <alignment horizontal="center" readingOrder="0" vertical="bottom"/>
    </xf>
    <xf borderId="0" fillId="4" fontId="25" numFmtId="0" xfId="0" applyAlignment="1" applyFont="1">
      <alignment vertical="bottom"/>
    </xf>
    <xf borderId="0" fillId="4" fontId="25" numFmtId="0" xfId="0" applyAlignment="1" applyFont="1">
      <alignment horizontal="right" vertical="bottom"/>
    </xf>
    <xf borderId="0" fillId="4" fontId="44" numFmtId="0" xfId="0" applyAlignment="1" applyFont="1">
      <alignment vertical="bottom"/>
    </xf>
    <xf borderId="0" fillId="4" fontId="12" numFmtId="0" xfId="0" applyAlignment="1" applyFont="1">
      <alignment horizontal="right" readingOrder="0" vertical="bottom"/>
    </xf>
    <xf borderId="0" fillId="4" fontId="12" numFmtId="0" xfId="0" applyAlignment="1" applyFont="1">
      <alignment readingOrder="0" vertical="bottom"/>
    </xf>
    <xf borderId="0" fillId="2" fontId="8" numFmtId="0" xfId="0" applyAlignment="1" applyFont="1">
      <alignment horizontal="right" readingOrder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readingOrder="0" vertical="bottom"/>
    </xf>
    <xf borderId="0" fillId="0" fontId="45" numFmtId="0" xfId="0" applyAlignment="1" applyFont="1">
      <alignment vertical="bottom"/>
    </xf>
    <xf borderId="0" fillId="0" fontId="46" numFmtId="0" xfId="0" applyAlignment="1" applyFont="1">
      <alignment vertical="bottom"/>
    </xf>
    <xf borderId="0" fillId="0" fontId="7" numFmtId="0" xfId="0" applyAlignment="1" applyFont="1">
      <alignment horizontal="right"/>
    </xf>
    <xf borderId="0" fillId="0" fontId="6" numFmtId="0" xfId="0" applyAlignment="1" applyFont="1">
      <alignment horizontal="right" readingOrder="0"/>
    </xf>
    <xf borderId="0" fillId="4" fontId="10" numFmtId="0" xfId="0" applyAlignment="1" applyFont="1">
      <alignment horizontal="right" vertical="bottom"/>
    </xf>
    <xf borderId="0" fillId="0" fontId="25" numFmtId="0" xfId="0" applyAlignment="1" applyFont="1">
      <alignment horizontal="right" readingOrder="0" vertical="bottom"/>
    </xf>
    <xf borderId="0" fillId="3" fontId="1" numFmtId="0" xfId="0" applyAlignment="1" applyFont="1">
      <alignment horizontal="center"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7" numFmtId="0" xfId="0" applyAlignment="1" applyFont="1">
      <alignment horizontal="right"/>
    </xf>
    <xf borderId="0" fillId="3" fontId="1" numFmtId="0" xfId="0" applyAlignment="1" applyFont="1">
      <alignment horizontal="center" readingOrder="0" vertical="bottom"/>
    </xf>
    <xf borderId="0" fillId="0" fontId="15" numFmtId="0" xfId="0" applyAlignment="1" applyFont="1">
      <alignment horizontal="right" readingOrder="0"/>
    </xf>
    <xf borderId="0" fillId="0" fontId="12" numFmtId="0" xfId="0" applyAlignment="1" applyFont="1">
      <alignment horizontal="right" vertical="bottom"/>
    </xf>
    <xf borderId="0" fillId="0" fontId="47" numFmtId="0" xfId="0" applyAlignment="1" applyFont="1">
      <alignment vertical="bottom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25" numFmtId="0" xfId="0" applyAlignment="1" applyFont="1">
      <alignment vertical="bottom"/>
    </xf>
    <xf borderId="0" fillId="0" fontId="25" numFmtId="0" xfId="0" applyAlignment="1" applyFont="1">
      <alignment horizontal="right" vertical="bottom"/>
    </xf>
    <xf borderId="0" fillId="2" fontId="50" numFmtId="0" xfId="0" applyAlignment="1" applyFont="1">
      <alignment horizontal="center" vertical="bottom"/>
    </xf>
    <xf borderId="0" fillId="0" fontId="12" numFmtId="0" xfId="0" applyAlignment="1" applyFont="1">
      <alignment horizontal="right" readingOrder="0" vertical="bottom"/>
    </xf>
    <xf borderId="0" fillId="0" fontId="51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52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3" fontId="3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 vertical="bottom"/>
    </xf>
    <xf borderId="0" fillId="3" fontId="1" numFmtId="0" xfId="0" applyAlignment="1" applyFont="1">
      <alignment horizontal="right" readingOrder="0" vertical="bottom"/>
    </xf>
    <xf borderId="0" fillId="3" fontId="53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7" numFmtId="0" xfId="0" applyAlignment="1" applyFont="1">
      <alignment horizontal="right" readingOrder="0"/>
    </xf>
    <xf borderId="0" fillId="3" fontId="21" numFmtId="0" xfId="0" applyAlignment="1" applyFont="1">
      <alignment readingOrder="0"/>
    </xf>
    <xf borderId="0" fillId="3" fontId="29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0" fontId="34" numFmtId="0" xfId="0" applyAlignment="1" applyFont="1">
      <alignment readingOrder="0"/>
    </xf>
    <xf borderId="0" fillId="2" fontId="1" numFmtId="0" xfId="0" applyAlignment="1" applyFont="1">
      <alignment horizontal="left" readingOrder="0" vertical="bottom"/>
    </xf>
    <xf borderId="0" fillId="0" fontId="52" numFmtId="0" xfId="0" applyAlignment="1" applyFont="1">
      <alignment vertical="bottom"/>
    </xf>
    <xf borderId="0" fillId="0" fontId="21" numFmtId="0" xfId="0" applyAlignment="1" applyFont="1">
      <alignment readingOrder="0"/>
    </xf>
    <xf borderId="0" fillId="0" fontId="54" numFmtId="0" xfId="0" applyAlignment="1" applyFont="1">
      <alignment horizontal="left" readingOrder="0"/>
    </xf>
    <xf borderId="0" fillId="3" fontId="34" numFmtId="0" xfId="0" applyAlignment="1" applyFont="1">
      <alignment horizontal="left" readingOrder="0" vertical="bottom"/>
    </xf>
    <xf borderId="0" fillId="3" fontId="34" numFmtId="0" xfId="0" applyAlignment="1" applyFont="1">
      <alignment horizontal="left" readingOrder="0"/>
    </xf>
    <xf borderId="0" fillId="0" fontId="34" numFmtId="0" xfId="0" applyAlignment="1" applyFont="1">
      <alignment horizontal="left" readingOrder="0"/>
    </xf>
    <xf borderId="0" fillId="3" fontId="34" numFmtId="0" xfId="0" applyAlignment="1" applyFont="1">
      <alignment horizontal="left" vertical="bottom"/>
    </xf>
    <xf borderId="0" fillId="3" fontId="55" numFmtId="0" xfId="0" applyAlignment="1" applyFont="1">
      <alignment readingOrder="0"/>
    </xf>
    <xf borderId="0" fillId="3" fontId="14" numFmtId="0" xfId="0" applyFont="1"/>
    <xf borderId="0" fillId="5" fontId="1" numFmtId="0" xfId="0" applyAlignment="1" applyFill="1" applyFont="1">
      <alignment horizontal="center" readingOrder="0" vertical="bottom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56" numFmtId="0" xfId="0" applyFont="1"/>
    <xf borderId="0" fillId="5" fontId="6" numFmtId="0" xfId="0" applyFont="1"/>
    <xf borderId="2" fillId="2" fontId="1" numFmtId="0" xfId="0" applyAlignment="1" applyBorder="1" applyFont="1">
      <alignment horizontal="center" readingOrder="0" vertical="bottom"/>
    </xf>
    <xf borderId="3" fillId="5" fontId="6" numFmtId="0" xfId="0" applyBorder="1" applyFont="1"/>
    <xf borderId="0" fillId="5" fontId="8" numFmtId="0" xfId="0" applyFont="1"/>
    <xf borderId="0" fillId="5" fontId="57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8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5" fontId="6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center" readingOrder="0" vertical="bottom"/>
    </xf>
    <xf borderId="0" fillId="5" fontId="1" numFmtId="0" xfId="0" applyFont="1"/>
    <xf borderId="0" fillId="5" fontId="15" numFmtId="0" xfId="0" applyAlignment="1" applyFont="1">
      <alignment readingOrder="0"/>
    </xf>
    <xf borderId="0" fillId="5" fontId="15" numFmtId="0" xfId="0" applyFont="1"/>
    <xf borderId="0" fillId="5" fontId="15" numFmtId="0" xfId="0" applyAlignment="1" applyFont="1">
      <alignment readingOrder="0"/>
    </xf>
    <xf borderId="0" fillId="5" fontId="3" numFmtId="0" xfId="0" applyAlignment="1" applyFont="1">
      <alignment horizontal="center" vertical="bottom"/>
    </xf>
    <xf borderId="0" fillId="5" fontId="17" numFmtId="0" xfId="0" applyAlignment="1" applyFont="1">
      <alignment readingOrder="0"/>
    </xf>
    <xf borderId="0" fillId="5" fontId="17" numFmtId="0" xfId="0" applyFont="1"/>
    <xf borderId="0" fillId="5" fontId="1" numFmtId="0" xfId="0" applyAlignment="1" applyFont="1">
      <alignment horizontal="center" vertical="bottom"/>
    </xf>
    <xf borderId="0" fillId="5" fontId="7" numFmtId="0" xfId="0" applyFont="1"/>
    <xf borderId="0" fillId="5" fontId="27" numFmtId="0" xfId="0" applyAlignment="1" applyFont="1">
      <alignment horizontal="center" vertical="bottom"/>
    </xf>
    <xf borderId="0" fillId="5" fontId="28" numFmtId="0" xfId="0" applyAlignment="1" applyFont="1">
      <alignment readingOrder="0"/>
    </xf>
    <xf borderId="0" fillId="5" fontId="28" numFmtId="0" xfId="0" applyFont="1"/>
    <xf borderId="0" fillId="5" fontId="29" numFmtId="0" xfId="0" applyAlignment="1" applyFont="1">
      <alignment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191" TargetMode="External"/><Relationship Id="rId42" Type="http://schemas.openxmlformats.org/officeDocument/2006/relationships/hyperlink" Target="https://www.burning-crusade.com/database/?item=25856" TargetMode="External"/><Relationship Id="rId41" Type="http://schemas.openxmlformats.org/officeDocument/2006/relationships/hyperlink" Target="https://www.burning-crusade.com/database/?item=29780" TargetMode="External"/><Relationship Id="rId44" Type="http://schemas.openxmlformats.org/officeDocument/2006/relationships/hyperlink" Target="https://www.burning-crusade.com/database/?item=27462" TargetMode="External"/><Relationship Id="rId43" Type="http://schemas.openxmlformats.org/officeDocument/2006/relationships/hyperlink" Target="https://www.burning-crusade.com/database/?item=28602" TargetMode="External"/><Relationship Id="rId46" Type="http://schemas.openxmlformats.org/officeDocument/2006/relationships/hyperlink" Target="https://www.burning-crusade.com/database/?item=28411" TargetMode="External"/><Relationship Id="rId45" Type="http://schemas.openxmlformats.org/officeDocument/2006/relationships/hyperlink" Target="https://www.burning-crusade.com/database/?item=28515" TargetMode="External"/><Relationship Id="rId107" Type="http://schemas.openxmlformats.org/officeDocument/2006/relationships/hyperlink" Target="https://www.burning-crusade.com/database/?item=29350" TargetMode="External"/><Relationship Id="rId106" Type="http://schemas.openxmlformats.org/officeDocument/2006/relationships/hyperlink" Target="https://www.burning-crusade.com/database/?item=28320" TargetMode="External"/><Relationship Id="rId105" Type="http://schemas.openxmlformats.org/officeDocument/2006/relationships/hyperlink" Target="https://www.burning-crusade.com/database/?item=25939" TargetMode="External"/><Relationship Id="rId104" Type="http://schemas.openxmlformats.org/officeDocument/2006/relationships/hyperlink" Target="https://www.burning-crusade.com/database/?item=28386" TargetMode="External"/><Relationship Id="rId109" Type="http://schemas.openxmlformats.org/officeDocument/2006/relationships/hyperlink" Target="https://www.burning-crusade.com/database/?item=32872" TargetMode="External"/><Relationship Id="rId108" Type="http://schemas.openxmlformats.org/officeDocument/2006/relationships/hyperlink" Target="https://www.burning-crusade.com/database/?item=27540" TargetMode="External"/><Relationship Id="rId48" Type="http://schemas.openxmlformats.org/officeDocument/2006/relationships/hyperlink" Target="https://www.burning-crusade.com/database/?item=29240" TargetMode="External"/><Relationship Id="rId47" Type="http://schemas.openxmlformats.org/officeDocument/2006/relationships/hyperlink" Target="https://www.burning-crusade.com/database/?item=28477" TargetMode="External"/><Relationship Id="rId49" Type="http://schemas.openxmlformats.org/officeDocument/2006/relationships/hyperlink" Target="https://www.burning-crusade.com/database/?item=24250" TargetMode="External"/><Relationship Id="rId103" Type="http://schemas.openxmlformats.org/officeDocument/2006/relationships/hyperlink" Target="https://www.burning-crusade.com/database/?item=28783" TargetMode="External"/><Relationship Id="rId102" Type="http://schemas.openxmlformats.org/officeDocument/2006/relationships/hyperlink" Target="https://www.burning-crusade.com/database/?item=28673" TargetMode="External"/><Relationship Id="rId101" Type="http://schemas.openxmlformats.org/officeDocument/2006/relationships/hyperlink" Target="https://www.burning-crusade.com/database/?item=28040" TargetMode="External"/><Relationship Id="rId100" Type="http://schemas.openxmlformats.org/officeDocument/2006/relationships/hyperlink" Target="https://www.burning-crusade.com/database/?item=24126" TargetMode="External"/><Relationship Id="rId31" Type="http://schemas.openxmlformats.org/officeDocument/2006/relationships/hyperlink" Target="https://www.burning-crusade.com/database/?item=32541" TargetMode="External"/><Relationship Id="rId30" Type="http://schemas.openxmlformats.org/officeDocument/2006/relationships/hyperlink" Target="https://www.burning-crusade.com/database/?item=31140" TargetMode="External"/><Relationship Id="rId33" Type="http://schemas.openxmlformats.org/officeDocument/2006/relationships/hyperlink" Target="https://www.burning-crusade.com/database/?item=29077" TargetMode="External"/><Relationship Id="rId32" Type="http://schemas.openxmlformats.org/officeDocument/2006/relationships/hyperlink" Target="https://www.burning-crusade.com/database/?item=29369" TargetMode="External"/><Relationship Id="rId35" Type="http://schemas.openxmlformats.org/officeDocument/2006/relationships/hyperlink" Target="https://www.burning-crusade.com/database/?item=29341" TargetMode="External"/><Relationship Id="rId34" Type="http://schemas.openxmlformats.org/officeDocument/2006/relationships/hyperlink" Target="https://www.burning-crusade.com/database/?item=21848" TargetMode="External"/><Relationship Id="rId37" Type="http://schemas.openxmlformats.org/officeDocument/2006/relationships/hyperlink" Target="https://www.burning-crusade.com/database/?item=28342" TargetMode="External"/><Relationship Id="rId36" Type="http://schemas.openxmlformats.org/officeDocument/2006/relationships/hyperlink" Target="https://www.burning-crusade.com/database/?item=31297" TargetMode="External"/><Relationship Id="rId39" Type="http://schemas.openxmlformats.org/officeDocument/2006/relationships/hyperlink" Target="https://www.burning-crusade.com/database/?item=31340" TargetMode="External"/><Relationship Id="rId38" Type="http://schemas.openxmlformats.org/officeDocument/2006/relationships/hyperlink" Target="https://www.burning-crusade.com/database/?item=28229" TargetMode="External"/><Relationship Id="rId20" Type="http://schemas.openxmlformats.org/officeDocument/2006/relationships/hyperlink" Target="https://www.burning-crusade.com/database/?item=27994" TargetMode="External"/><Relationship Id="rId22" Type="http://schemas.openxmlformats.org/officeDocument/2006/relationships/hyperlink" Target="https://www.burning-crusade.com/database/?item=27796" TargetMode="External"/><Relationship Id="rId21" Type="http://schemas.openxmlformats.org/officeDocument/2006/relationships/hyperlink" Target="https://www.burning-crusade.com/database/?item=27778" TargetMode="External"/><Relationship Id="rId24" Type="http://schemas.openxmlformats.org/officeDocument/2006/relationships/hyperlink" Target="https://www.burning-crusade.com/database/?item=30925" TargetMode="External"/><Relationship Id="rId23" Type="http://schemas.openxmlformats.org/officeDocument/2006/relationships/hyperlink" Target="https://www.burning-crusade.com/database/?item=28726" TargetMode="External"/><Relationship Id="rId129" Type="http://schemas.openxmlformats.org/officeDocument/2006/relationships/hyperlink" Target="https://www.burning-crusade.com/database/?item=27842" TargetMode="External"/><Relationship Id="rId128" Type="http://schemas.openxmlformats.org/officeDocument/2006/relationships/hyperlink" Target="https://www.burning-crusade.com/database/?item=28341" TargetMode="External"/><Relationship Id="rId127" Type="http://schemas.openxmlformats.org/officeDocument/2006/relationships/hyperlink" Target="https://www.burning-crusade.com/database/?item=29130" TargetMode="External"/><Relationship Id="rId126" Type="http://schemas.openxmlformats.org/officeDocument/2006/relationships/hyperlink" Target="https://www.burning-crusade.com/database/?item=29355" TargetMode="External"/><Relationship Id="rId26" Type="http://schemas.openxmlformats.org/officeDocument/2006/relationships/hyperlink" Target="https://www.burning-crusade.com/database/?item=28797" TargetMode="External"/><Relationship Id="rId121" Type="http://schemas.openxmlformats.org/officeDocument/2006/relationships/hyperlink" Target="https://www.burning-crusade.com/database/?item=28412" TargetMode="External"/><Relationship Id="rId25" Type="http://schemas.openxmlformats.org/officeDocument/2006/relationships/hyperlink" Target="https://www.burning-crusade.com/database/?item=28766" TargetMode="External"/><Relationship Id="rId120" Type="http://schemas.openxmlformats.org/officeDocument/2006/relationships/hyperlink" Target="https://www.burning-crusade.com/database/?item=28781" TargetMode="External"/><Relationship Id="rId28" Type="http://schemas.openxmlformats.org/officeDocument/2006/relationships/hyperlink" Target="https://www.burning-crusade.com/database/?item=27981" TargetMode="External"/><Relationship Id="rId27" Type="http://schemas.openxmlformats.org/officeDocument/2006/relationships/hyperlink" Target="https://www.burning-crusade.com/database/?item=30735" TargetMode="External"/><Relationship Id="rId125" Type="http://schemas.openxmlformats.org/officeDocument/2006/relationships/hyperlink" Target="https://www.burning-crusade.com/database/?item=28633" TargetMode="External"/><Relationship Id="rId29" Type="http://schemas.openxmlformats.org/officeDocument/2006/relationships/hyperlink" Target="https://www.burning-crusade.com/database/?item=28570" TargetMode="External"/><Relationship Id="rId124" Type="http://schemas.openxmlformats.org/officeDocument/2006/relationships/hyperlink" Target="https://www.burning-crusade.com/database/?item=24557" TargetMode="External"/><Relationship Id="rId123" Type="http://schemas.openxmlformats.org/officeDocument/2006/relationships/hyperlink" Target="https://www.burning-crusade.com/database/?item=28603" TargetMode="External"/><Relationship Id="rId122" Type="http://schemas.openxmlformats.org/officeDocument/2006/relationships/hyperlink" Target="https://www.burning-crusade.com/database/?item=28187" TargetMode="External"/><Relationship Id="rId95" Type="http://schemas.openxmlformats.org/officeDocument/2006/relationships/hyperlink" Target="https://www.burning-crusade.com/database/?item=28789" TargetMode="External"/><Relationship Id="rId94" Type="http://schemas.openxmlformats.org/officeDocument/2006/relationships/hyperlink" Target="https://www.burning-crusade.com/database/?item=29132" TargetMode="External"/><Relationship Id="rId97" Type="http://schemas.openxmlformats.org/officeDocument/2006/relationships/hyperlink" Target="https://www.burning-crusade.com/database/?item=28223" TargetMode="External"/><Relationship Id="rId96" Type="http://schemas.openxmlformats.org/officeDocument/2006/relationships/hyperlink" Target="https://www.burning-crusade.com/database/?item=29370" TargetMode="External"/><Relationship Id="rId11" Type="http://schemas.openxmlformats.org/officeDocument/2006/relationships/hyperlink" Target="https://www.burning-crusade.com/database/?item=28530" TargetMode="External"/><Relationship Id="rId99" Type="http://schemas.openxmlformats.org/officeDocument/2006/relationships/hyperlink" Target="https://www.burning-crusade.com/database/?item=29179" TargetMode="External"/><Relationship Id="rId10" Type="http://schemas.openxmlformats.org/officeDocument/2006/relationships/hyperlink" Target="https://www.burning-crusade.com/database/?item=28586" TargetMode="External"/><Relationship Id="rId98" Type="http://schemas.openxmlformats.org/officeDocument/2006/relationships/hyperlink" Target="https://www.burning-crusade.com/database/?item=28418" TargetMode="External"/><Relationship Id="rId13" Type="http://schemas.openxmlformats.org/officeDocument/2006/relationships/hyperlink" Target="https://www.burning-crusade.com/database/?item=27758" TargetMode="External"/><Relationship Id="rId12" Type="http://schemas.openxmlformats.org/officeDocument/2006/relationships/hyperlink" Target="https://www.burning-crusade.com/database/?item=28762" TargetMode="External"/><Relationship Id="rId91" Type="http://schemas.openxmlformats.org/officeDocument/2006/relationships/hyperlink" Target="https://www.burning-crusade.com/database/?item=28785" TargetMode="External"/><Relationship Id="rId90" Type="http://schemas.openxmlformats.org/officeDocument/2006/relationships/hyperlink" Target="https://www.burning-crusade.com/database/?item=29172" TargetMode="External"/><Relationship Id="rId93" Type="http://schemas.openxmlformats.org/officeDocument/2006/relationships/hyperlink" Target="https://www.burning-crusade.com/database/?item=27683" TargetMode="External"/><Relationship Id="rId92" Type="http://schemas.openxmlformats.org/officeDocument/2006/relationships/hyperlink" Target="https://www.burning-crusade.com/database/?item=31856" TargetMode="External"/><Relationship Id="rId118" Type="http://schemas.openxmlformats.org/officeDocument/2006/relationships/hyperlink" Target="https://www.burning-crusade.com/database/?item=28734" TargetMode="External"/><Relationship Id="rId117" Type="http://schemas.openxmlformats.org/officeDocument/2006/relationships/hyperlink" Target="https://www.burning-crusade.com/database/?item=31336" TargetMode="External"/><Relationship Id="rId116" Type="http://schemas.openxmlformats.org/officeDocument/2006/relationships/hyperlink" Target="https://www.burning-crusade.com/database/?item=27543" TargetMode="External"/><Relationship Id="rId115" Type="http://schemas.openxmlformats.org/officeDocument/2006/relationships/hyperlink" Target="https://www.burning-crusade.com/database/?item=27905" TargetMode="External"/><Relationship Id="rId119" Type="http://schemas.openxmlformats.org/officeDocument/2006/relationships/hyperlink" Target="https://www.burning-crusade.com/database/?item=29271" TargetMode="External"/><Relationship Id="rId15" Type="http://schemas.openxmlformats.org/officeDocument/2006/relationships/hyperlink" Target="https://www.burning-crusade.com/database/?item=28134" TargetMode="External"/><Relationship Id="rId110" Type="http://schemas.openxmlformats.org/officeDocument/2006/relationships/hyperlink" Target="https://www.burning-crusade.com/database/?item=30723" TargetMode="External"/><Relationship Id="rId14" Type="http://schemas.openxmlformats.org/officeDocument/2006/relationships/hyperlink" Target="https://www.burning-crusade.com/database/?item=28245" TargetMode="External"/><Relationship Id="rId17" Type="http://schemas.openxmlformats.org/officeDocument/2006/relationships/hyperlink" Target="https://www.burning-crusade.com/database/?item=31338" TargetMode="External"/><Relationship Id="rId16" Type="http://schemas.openxmlformats.org/officeDocument/2006/relationships/hyperlink" Target="https://www.burning-crusade.com/database/?item=29368" TargetMode="External"/><Relationship Id="rId19" Type="http://schemas.openxmlformats.org/officeDocument/2006/relationships/hyperlink" Target="https://www.burning-crusade.com/database/?item=25854" TargetMode="External"/><Relationship Id="rId114" Type="http://schemas.openxmlformats.org/officeDocument/2006/relationships/hyperlink" Target="https://www.burning-crusade.com/database/?item=29153" TargetMode="External"/><Relationship Id="rId18" Type="http://schemas.openxmlformats.org/officeDocument/2006/relationships/hyperlink" Target="https://www.burning-crusade.com/database/?item=29079" TargetMode="External"/><Relationship Id="rId113" Type="http://schemas.openxmlformats.org/officeDocument/2006/relationships/hyperlink" Target="https://www.burning-crusade.com/database/?item=23554" TargetMode="External"/><Relationship Id="rId112" Type="http://schemas.openxmlformats.org/officeDocument/2006/relationships/hyperlink" Target="https://www.burning-crusade.com/database/?item=28297" TargetMode="External"/><Relationship Id="rId111" Type="http://schemas.openxmlformats.org/officeDocument/2006/relationships/hyperlink" Target="https://www.burning-crusade.com/database/?item=28770" TargetMode="External"/><Relationship Id="rId84" Type="http://schemas.openxmlformats.org/officeDocument/2006/relationships/hyperlink" Target="https://www.burning-crusade.com/database/?item=28227" TargetMode="External"/><Relationship Id="rId83" Type="http://schemas.openxmlformats.org/officeDocument/2006/relationships/hyperlink" Target="https://www.burning-crusade.com/database/?item=29287" TargetMode="External"/><Relationship Id="rId86" Type="http://schemas.openxmlformats.org/officeDocument/2006/relationships/hyperlink" Target="https://www.burning-crusade.com/database/?item=28510" TargetMode="External"/><Relationship Id="rId85" Type="http://schemas.openxmlformats.org/officeDocument/2006/relationships/hyperlink" Target="https://www.burning-crusade.com/database/?item=31921" TargetMode="External"/><Relationship Id="rId88" Type="http://schemas.openxmlformats.org/officeDocument/2006/relationships/hyperlink" Target="https://www.burning-crusade.com/database/?item=31339" TargetMode="External"/><Relationship Id="rId87" Type="http://schemas.openxmlformats.org/officeDocument/2006/relationships/hyperlink" Target="https://www.burning-crusade.com/database/?item=29352" TargetMode="External"/><Relationship Id="rId89" Type="http://schemas.openxmlformats.org/officeDocument/2006/relationships/hyperlink" Target="https://www.burning-crusade.com/database/?item=29367" TargetMode="External"/><Relationship Id="rId80" Type="http://schemas.openxmlformats.org/officeDocument/2006/relationships/hyperlink" Target="https://www.burning-crusade.com/database/?item=29242" TargetMode="External"/><Relationship Id="rId82" Type="http://schemas.openxmlformats.org/officeDocument/2006/relationships/hyperlink" Target="https://www.burning-crusade.com/database/?item=28793" TargetMode="External"/><Relationship Id="rId81" Type="http://schemas.openxmlformats.org/officeDocument/2006/relationships/hyperlink" Target="https://www.burning-crusade.com/database/?item=2841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burning-crusade.com/database/?item=32494" TargetMode="External"/><Relationship Id="rId3" Type="http://schemas.openxmlformats.org/officeDocument/2006/relationships/hyperlink" Target="https://www.burning-crusade.com/database/?item=29076" TargetMode="External"/><Relationship Id="rId4" Type="http://schemas.openxmlformats.org/officeDocument/2006/relationships/hyperlink" Target="https://www.burning-crusade.com/database/?item=24266" TargetMode="External"/><Relationship Id="rId9" Type="http://schemas.openxmlformats.org/officeDocument/2006/relationships/hyperlink" Target="https://www.burning-crusade.com/database/?item=25855" TargetMode="External"/><Relationship Id="rId5" Type="http://schemas.openxmlformats.org/officeDocument/2006/relationships/hyperlink" Target="https://www.burning-crusade.com/database/?item=28278" TargetMode="External"/><Relationship Id="rId6" Type="http://schemas.openxmlformats.org/officeDocument/2006/relationships/hyperlink" Target="https://www.burning-crusade.com/database/?item=28415" TargetMode="External"/><Relationship Id="rId7" Type="http://schemas.openxmlformats.org/officeDocument/2006/relationships/hyperlink" Target="https://www.burning-crusade.com/database/?item=28744" TargetMode="External"/><Relationship Id="rId8" Type="http://schemas.openxmlformats.org/officeDocument/2006/relationships/hyperlink" Target="https://www.burning-crusade.com/database/?item=28804" TargetMode="External"/><Relationship Id="rId73" Type="http://schemas.openxmlformats.org/officeDocument/2006/relationships/hyperlink" Target="https://www.burning-crusade.com/database/?item=25858" TargetMode="External"/><Relationship Id="rId72" Type="http://schemas.openxmlformats.org/officeDocument/2006/relationships/hyperlink" Target="https://www.burning-crusade.com/database/?item=28185" TargetMode="External"/><Relationship Id="rId75" Type="http://schemas.openxmlformats.org/officeDocument/2006/relationships/hyperlink" Target="https://www.burning-crusade.com/database/?item=28517" TargetMode="External"/><Relationship Id="rId74" Type="http://schemas.openxmlformats.org/officeDocument/2006/relationships/hyperlink" Target="https://www.burning-crusade.com/database/?item=28585" TargetMode="External"/><Relationship Id="rId77" Type="http://schemas.openxmlformats.org/officeDocument/2006/relationships/hyperlink" Target="https://www.burning-crusade.com/database/?item=29258" TargetMode="External"/><Relationship Id="rId76" Type="http://schemas.openxmlformats.org/officeDocument/2006/relationships/hyperlink" Target="https://www.burning-crusade.com/database/?item=28670" TargetMode="External"/><Relationship Id="rId79" Type="http://schemas.openxmlformats.org/officeDocument/2006/relationships/hyperlink" Target="https://www.burning-crusade.com/database/?item=28406" TargetMode="External"/><Relationship Id="rId78" Type="http://schemas.openxmlformats.org/officeDocument/2006/relationships/hyperlink" Target="https://www.burning-crusade.com/database/?item=27821" TargetMode="External"/><Relationship Id="rId71" Type="http://schemas.openxmlformats.org/officeDocument/2006/relationships/hyperlink" Target="https://www.burning-crusade.com/database/?item=30532" TargetMode="External"/><Relationship Id="rId70" Type="http://schemas.openxmlformats.org/officeDocument/2006/relationships/hyperlink" Target="https://www.burning-crusade.com/database/?item=28594" TargetMode="External"/><Relationship Id="rId131" Type="http://schemas.openxmlformats.org/officeDocument/2006/relationships/vmlDrawing" Target="../drawings/vmlDrawing1.vml"/><Relationship Id="rId130" Type="http://schemas.openxmlformats.org/officeDocument/2006/relationships/drawing" Target="../drawings/drawing1.xml"/><Relationship Id="rId62" Type="http://schemas.openxmlformats.org/officeDocument/2006/relationships/hyperlink" Target="https://www.burning-crusade.com/database/?item=24256" TargetMode="External"/><Relationship Id="rId61" Type="http://schemas.openxmlformats.org/officeDocument/2006/relationships/hyperlink" Target="https://www.burning-crusade.com/database/?item=29241" TargetMode="External"/><Relationship Id="rId64" Type="http://schemas.openxmlformats.org/officeDocument/2006/relationships/hyperlink" Target="https://www.burning-crusade.com/database/?item=28654" TargetMode="External"/><Relationship Id="rId63" Type="http://schemas.openxmlformats.org/officeDocument/2006/relationships/hyperlink" Target="https://www.burning-crusade.com/database/?item=28565" TargetMode="External"/><Relationship Id="rId66" Type="http://schemas.openxmlformats.org/officeDocument/2006/relationships/hyperlink" Target="https://www.burning-crusade.com/database/?item=28409" TargetMode="External"/><Relationship Id="rId65" Type="http://schemas.openxmlformats.org/officeDocument/2006/relationships/hyperlink" Target="https://www.burning-crusade.com/database/?item=29257" TargetMode="External"/><Relationship Id="rId68" Type="http://schemas.openxmlformats.org/officeDocument/2006/relationships/hyperlink" Target="https://www.burning-crusade.com/database/?item=30734" TargetMode="External"/><Relationship Id="rId67" Type="http://schemas.openxmlformats.org/officeDocument/2006/relationships/hyperlink" Target="https://www.burning-crusade.com/database/?item=24262" TargetMode="External"/><Relationship Id="rId60" Type="http://schemas.openxmlformats.org/officeDocument/2006/relationships/hyperlink" Target="https://www.burning-crusade.com/database/?item=21846" TargetMode="External"/><Relationship Id="rId69" Type="http://schemas.openxmlformats.org/officeDocument/2006/relationships/hyperlink" Target="https://www.burning-crusade.com/database/?item=29078" TargetMode="External"/><Relationship Id="rId51" Type="http://schemas.openxmlformats.org/officeDocument/2006/relationships/hyperlink" Target="https://www.burning-crusade.com/database/?item=29080" TargetMode="External"/><Relationship Id="rId50" Type="http://schemas.openxmlformats.org/officeDocument/2006/relationships/hyperlink" Target="https://www.burning-crusade.com/database/?item=27746" TargetMode="External"/><Relationship Id="rId53" Type="http://schemas.openxmlformats.org/officeDocument/2006/relationships/hyperlink" Target="https://www.burning-crusade.com/database/?item=28780" TargetMode="External"/><Relationship Id="rId52" Type="http://schemas.openxmlformats.org/officeDocument/2006/relationships/hyperlink" Target="https://www.burning-crusade.com/database/?item=28507" TargetMode="External"/><Relationship Id="rId55" Type="http://schemas.openxmlformats.org/officeDocument/2006/relationships/hyperlink" Target="https://www.burning-crusade.com/database/?item=30725" TargetMode="External"/><Relationship Id="rId54" Type="http://schemas.openxmlformats.org/officeDocument/2006/relationships/hyperlink" Target="https://www.burning-crusade.com/database/?item=21847" TargetMode="External"/><Relationship Id="rId57" Type="http://schemas.openxmlformats.org/officeDocument/2006/relationships/hyperlink" Target="https://www.burning-crusade.com/database/?item=27537" TargetMode="External"/><Relationship Id="rId56" Type="http://schemas.openxmlformats.org/officeDocument/2006/relationships/hyperlink" Target="https://www.burning-crusade.com/database/?item=27493" TargetMode="External"/><Relationship Id="rId59" Type="http://schemas.openxmlformats.org/officeDocument/2006/relationships/hyperlink" Target="https://www.burning-crusade.com/database/?item=25857" TargetMode="External"/><Relationship Id="rId58" Type="http://schemas.openxmlformats.org/officeDocument/2006/relationships/hyperlink" Target="https://www.burning-crusade.com/database/?item=29317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401" TargetMode="External"/><Relationship Id="rId42" Type="http://schemas.openxmlformats.org/officeDocument/2006/relationships/hyperlink" Target="https://www.burning-crusade.com/database/?item=30730" TargetMode="External"/><Relationship Id="rId41" Type="http://schemas.openxmlformats.org/officeDocument/2006/relationships/hyperlink" Target="https://www.burning-crusade.com/database/?item=28599" TargetMode="External"/><Relationship Id="rId44" Type="http://schemas.openxmlformats.org/officeDocument/2006/relationships/hyperlink" Target="https://www.burning-crusade.com/database/?item=28601" TargetMode="External"/><Relationship Id="rId43" Type="http://schemas.openxmlformats.org/officeDocument/2006/relationships/hyperlink" Target="https://www.burning-crusade.com/database/?item=29525" TargetMode="External"/><Relationship Id="rId46" Type="http://schemas.openxmlformats.org/officeDocument/2006/relationships/hyperlink" Target="https://www.burning-crusade.com/database/?item=29517" TargetMode="External"/><Relationship Id="rId45" Type="http://schemas.openxmlformats.org/officeDocument/2006/relationships/hyperlink" Target="https://www.burning-crusade.com/database/?item=28264" TargetMode="External"/><Relationship Id="rId107" Type="http://schemas.openxmlformats.org/officeDocument/2006/relationships/hyperlink" Target="https://www.burning-crusade.com/database/?item=31857" TargetMode="External"/><Relationship Id="rId106" Type="http://schemas.openxmlformats.org/officeDocument/2006/relationships/hyperlink" Target="https://www.burning-crusade.com/database/?item=28288" TargetMode="External"/><Relationship Id="rId105" Type="http://schemas.openxmlformats.org/officeDocument/2006/relationships/hyperlink" Target="https://www.burning-crusade.com/database/?item=28034" TargetMode="External"/><Relationship Id="rId104" Type="http://schemas.openxmlformats.org/officeDocument/2006/relationships/hyperlink" Target="https://www.burning-crusade.com/database/?item=29383" TargetMode="External"/><Relationship Id="rId109" Type="http://schemas.openxmlformats.org/officeDocument/2006/relationships/hyperlink" Target="https://www.burning-crusade.com/database/?item=29776" TargetMode="External"/><Relationship Id="rId108" Type="http://schemas.openxmlformats.org/officeDocument/2006/relationships/hyperlink" Target="https://www.burning-crusade.com/database/?item=27926" TargetMode="External"/><Relationship Id="rId48" Type="http://schemas.openxmlformats.org/officeDocument/2006/relationships/hyperlink" Target="https://www.burning-crusade.com/database/?item=28451" TargetMode="External"/><Relationship Id="rId47" Type="http://schemas.openxmlformats.org/officeDocument/2006/relationships/hyperlink" Target="https://www.burning-crusade.com/database/?item=25697" TargetMode="External"/><Relationship Id="rId49" Type="http://schemas.openxmlformats.org/officeDocument/2006/relationships/hyperlink" Target="https://www.burning-crusade.com/database/?item=28514" TargetMode="External"/><Relationship Id="rId103" Type="http://schemas.openxmlformats.org/officeDocument/2006/relationships/hyperlink" Target="https://www.burning-crusade.com/database/?item=31856" TargetMode="External"/><Relationship Id="rId102" Type="http://schemas.openxmlformats.org/officeDocument/2006/relationships/hyperlink" Target="https://www.burning-crusade.com/database/?item=28579" TargetMode="External"/><Relationship Id="rId101" Type="http://schemas.openxmlformats.org/officeDocument/2006/relationships/hyperlink" Target="https://www.burning-crusade.com/database/?item=28830" TargetMode="External"/><Relationship Id="rId100" Type="http://schemas.openxmlformats.org/officeDocument/2006/relationships/hyperlink" Target="https://www.burning-crusade.com/database/?item=29283" TargetMode="External"/><Relationship Id="rId31" Type="http://schemas.openxmlformats.org/officeDocument/2006/relationships/hyperlink" Target="https://www.burning-crusade.com/database/?item=28777" TargetMode="External"/><Relationship Id="rId30" Type="http://schemas.openxmlformats.org/officeDocument/2006/relationships/hyperlink" Target="https://www.burning-crusade.com/database/?item=33122" TargetMode="External"/><Relationship Id="rId33" Type="http://schemas.openxmlformats.org/officeDocument/2006/relationships/hyperlink" Target="https://www.burning-crusade.com/database/?item=29382" TargetMode="External"/><Relationship Id="rId32" Type="http://schemas.openxmlformats.org/officeDocument/2006/relationships/hyperlink" Target="https://www.burning-crusade.com/database/?item=28672" TargetMode="External"/><Relationship Id="rId35" Type="http://schemas.openxmlformats.org/officeDocument/2006/relationships/hyperlink" Target="https://www.burning-crusade.com/database/?item=29515" TargetMode="External"/><Relationship Id="rId34" Type="http://schemas.openxmlformats.org/officeDocument/2006/relationships/hyperlink" Target="https://www.burning-crusade.com/database/?item=28764" TargetMode="External"/><Relationship Id="rId37" Type="http://schemas.openxmlformats.org/officeDocument/2006/relationships/hyperlink" Target="https://www.burning-crusade.com/database/?item=25997" TargetMode="External"/><Relationship Id="rId36" Type="http://schemas.openxmlformats.org/officeDocument/2006/relationships/hyperlink" Target="https://www.burning-crusade.com/database/?item=29038" TargetMode="External"/><Relationship Id="rId39" Type="http://schemas.openxmlformats.org/officeDocument/2006/relationships/hyperlink" Target="https://www.burning-crusade.com/database/?item=30076" TargetMode="External"/><Relationship Id="rId38" Type="http://schemas.openxmlformats.org/officeDocument/2006/relationships/hyperlink" Target="https://www.burning-crusade.com/database/?item=25696" TargetMode="External"/><Relationship Id="rId20" Type="http://schemas.openxmlformats.org/officeDocument/2006/relationships/hyperlink" Target="https://www.burning-crusade.com/database/?item=27801" TargetMode="External"/><Relationship Id="rId22" Type="http://schemas.openxmlformats.org/officeDocument/2006/relationships/hyperlink" Target="https://www.burning-crusade.com/database/?item=28755" TargetMode="External"/><Relationship Id="rId21" Type="http://schemas.openxmlformats.org/officeDocument/2006/relationships/hyperlink" Target="https://www.burning-crusade.com/database/?item=27713" TargetMode="External"/><Relationship Id="rId24" Type="http://schemas.openxmlformats.org/officeDocument/2006/relationships/hyperlink" Target="https://www.burning-crusade.com/database/?item=27797" TargetMode="External"/><Relationship Id="rId23" Type="http://schemas.openxmlformats.org/officeDocument/2006/relationships/hyperlink" Target="https://www.burning-crusade.com/database/?item=25790" TargetMode="External"/><Relationship Id="rId129" Type="http://schemas.openxmlformats.org/officeDocument/2006/relationships/hyperlink" Target="https://www.burning-crusade.com/database/?item=27872" TargetMode="External"/><Relationship Id="rId128" Type="http://schemas.openxmlformats.org/officeDocument/2006/relationships/hyperlink" Target="https://www.burning-crusade.com/database/?item=27533" TargetMode="External"/><Relationship Id="rId127" Type="http://schemas.openxmlformats.org/officeDocument/2006/relationships/hyperlink" Target="https://www.burning-crusade.com/database/?item=28392" TargetMode="External"/><Relationship Id="rId126" Type="http://schemas.openxmlformats.org/officeDocument/2006/relationships/hyperlink" Target="https://www.burning-crusade.com/database/?item=29348" TargetMode="External"/><Relationship Id="rId26" Type="http://schemas.openxmlformats.org/officeDocument/2006/relationships/hyperlink" Target="https://www.burning-crusade.com/database/?item=29148" TargetMode="External"/><Relationship Id="rId121" Type="http://schemas.openxmlformats.org/officeDocument/2006/relationships/hyperlink" Target="https://www.burning-crusade.com/database/?item=28295" TargetMode="External"/><Relationship Id="rId25" Type="http://schemas.openxmlformats.org/officeDocument/2006/relationships/hyperlink" Target="https://www.burning-crusade.com/database/?item=27434" TargetMode="External"/><Relationship Id="rId120" Type="http://schemas.openxmlformats.org/officeDocument/2006/relationships/hyperlink" Target="https://www.burning-crusade.com/database/?item=28767" TargetMode="External"/><Relationship Id="rId28" Type="http://schemas.openxmlformats.org/officeDocument/2006/relationships/hyperlink" Target="https://www.burning-crusade.com/database/?item=30729" TargetMode="External"/><Relationship Id="rId27" Type="http://schemas.openxmlformats.org/officeDocument/2006/relationships/hyperlink" Target="https://www.burning-crusade.com/database/?item=29147" TargetMode="External"/><Relationship Id="rId125" Type="http://schemas.openxmlformats.org/officeDocument/2006/relationships/hyperlink" Target="https://www.burning-crusade.com/database/?item=28584" TargetMode="External"/><Relationship Id="rId29" Type="http://schemas.openxmlformats.org/officeDocument/2006/relationships/hyperlink" Target="https://www.burning-crusade.com/database/?item=24259" TargetMode="External"/><Relationship Id="rId124" Type="http://schemas.openxmlformats.org/officeDocument/2006/relationships/hyperlink" Target="https://www.burning-crusade.com/database/?item=28431" TargetMode="External"/><Relationship Id="rId123" Type="http://schemas.openxmlformats.org/officeDocument/2006/relationships/hyperlink" Target="https://www.burning-crusade.com/database/?item=28657" TargetMode="External"/><Relationship Id="rId122" Type="http://schemas.openxmlformats.org/officeDocument/2006/relationships/hyperlink" Target="https://www.burning-crusade.com/database/?item=28437" TargetMode="External"/><Relationship Id="rId95" Type="http://schemas.openxmlformats.org/officeDocument/2006/relationships/hyperlink" Target="https://www.burning-crusade.com/database/?item=31920" TargetMode="External"/><Relationship Id="rId94" Type="http://schemas.openxmlformats.org/officeDocument/2006/relationships/hyperlink" Target="https://www.burning-crusade.com/database/?item=28757" TargetMode="External"/><Relationship Id="rId97" Type="http://schemas.openxmlformats.org/officeDocument/2006/relationships/hyperlink" Target="https://www.burning-crusade.com/database/?item=28649" TargetMode="External"/><Relationship Id="rId96" Type="http://schemas.openxmlformats.org/officeDocument/2006/relationships/hyperlink" Target="https://www.burning-crusade.com/database/?item=30834" TargetMode="External"/><Relationship Id="rId11" Type="http://schemas.openxmlformats.org/officeDocument/2006/relationships/hyperlink" Target="https://www.burning-crusade.com/database/?item=29381" TargetMode="External"/><Relationship Id="rId99" Type="http://schemas.openxmlformats.org/officeDocument/2006/relationships/hyperlink" Target="https://www.burning-crusade.com/database/?item=29379" TargetMode="External"/><Relationship Id="rId10" Type="http://schemas.openxmlformats.org/officeDocument/2006/relationships/hyperlink" Target="https://www.burning-crusade.com/database/?item=28224" TargetMode="External"/><Relationship Id="rId98" Type="http://schemas.openxmlformats.org/officeDocument/2006/relationships/hyperlink" Target="https://www.burning-crusade.com/database/?item=28791" TargetMode="External"/><Relationship Id="rId13" Type="http://schemas.openxmlformats.org/officeDocument/2006/relationships/hyperlink" Target="https://www.burning-crusade.com/database/?item=29349" TargetMode="External"/><Relationship Id="rId12" Type="http://schemas.openxmlformats.org/officeDocument/2006/relationships/hyperlink" Target="https://www.burning-crusade.com/database/?item=28509" TargetMode="External"/><Relationship Id="rId91" Type="http://schemas.openxmlformats.org/officeDocument/2006/relationships/hyperlink" Target="https://www.burning-crusade.com/database/?item=28669" TargetMode="External"/><Relationship Id="rId90" Type="http://schemas.openxmlformats.org/officeDocument/2006/relationships/hyperlink" Target="https://www.burning-crusade.com/database/?item=28545" TargetMode="External"/><Relationship Id="rId93" Type="http://schemas.openxmlformats.org/officeDocument/2006/relationships/hyperlink" Target="https://www.burning-crusade.com/database/?item=30738" TargetMode="External"/><Relationship Id="rId92" Type="http://schemas.openxmlformats.org/officeDocument/2006/relationships/hyperlink" Target="https://www.burning-crusade.com/database/?item=25686" TargetMode="External"/><Relationship Id="rId118" Type="http://schemas.openxmlformats.org/officeDocument/2006/relationships/hyperlink" Target="https://www.burning-crusade.com/database/?item=28438" TargetMode="External"/><Relationship Id="rId117" Type="http://schemas.openxmlformats.org/officeDocument/2006/relationships/hyperlink" Target="https://www.burning-crusade.com/database/?item=27947" TargetMode="External"/><Relationship Id="rId116" Type="http://schemas.openxmlformats.org/officeDocument/2006/relationships/hyperlink" Target="https://www.burning-crusade.com/database/?item=24413" TargetMode="External"/><Relationship Id="rId115" Type="http://schemas.openxmlformats.org/officeDocument/2006/relationships/hyperlink" Target="https://www.burning-crusade.com/database/?item=31031" TargetMode="External"/><Relationship Id="rId119" Type="http://schemas.openxmlformats.org/officeDocument/2006/relationships/hyperlink" Target="https://www.burning-crusade.com/database/?item=28432" TargetMode="External"/><Relationship Id="rId15" Type="http://schemas.openxmlformats.org/officeDocument/2006/relationships/hyperlink" Target="https://www.burning-crusade.com/database/?item=27546" TargetMode="External"/><Relationship Id="rId110" Type="http://schemas.openxmlformats.org/officeDocument/2006/relationships/hyperlink" Target="https://www.burning-crusade.com/database/?item=28041" TargetMode="External"/><Relationship Id="rId14" Type="http://schemas.openxmlformats.org/officeDocument/2006/relationships/hyperlink" Target="https://www.burning-crusade.com/database/?item=31695" TargetMode="External"/><Relationship Id="rId17" Type="http://schemas.openxmlformats.org/officeDocument/2006/relationships/hyperlink" Target="https://www.burning-crusade.com/database/?item=29043" TargetMode="External"/><Relationship Id="rId16" Type="http://schemas.openxmlformats.org/officeDocument/2006/relationships/hyperlink" Target="https://www.burning-crusade.com/database/?item=28674" TargetMode="External"/><Relationship Id="rId19" Type="http://schemas.openxmlformats.org/officeDocument/2006/relationships/hyperlink" Target="https://www.burning-crusade.com/database/?item=25999" TargetMode="External"/><Relationship Id="rId114" Type="http://schemas.openxmlformats.org/officeDocument/2006/relationships/hyperlink" Target="https://www.burning-crusade.com/database/?item=27815" TargetMode="External"/><Relationship Id="rId18" Type="http://schemas.openxmlformats.org/officeDocument/2006/relationships/hyperlink" Target="https://www.burning-crusade.com/database/?item=25968" TargetMode="External"/><Relationship Id="rId113" Type="http://schemas.openxmlformats.org/officeDocument/2006/relationships/hyperlink" Target="https://www.burning-crusade.com/database/?item=24124" TargetMode="External"/><Relationship Id="rId112" Type="http://schemas.openxmlformats.org/officeDocument/2006/relationships/hyperlink" Target="https://www.burning-crusade.com/database/?item=24128" TargetMode="External"/><Relationship Id="rId111" Type="http://schemas.openxmlformats.org/officeDocument/2006/relationships/hyperlink" Target="https://www.burning-crusade.com/database/?item=28121" TargetMode="External"/><Relationship Id="rId84" Type="http://schemas.openxmlformats.org/officeDocument/2006/relationships/hyperlink" Target="https://www.burning-crusade.com/database/?item=25687" TargetMode="External"/><Relationship Id="rId83" Type="http://schemas.openxmlformats.org/officeDocument/2006/relationships/hyperlink" Target="https://www.burning-crusade.com/database/?item=30538" TargetMode="External"/><Relationship Id="rId86" Type="http://schemas.openxmlformats.org/officeDocument/2006/relationships/hyperlink" Target="https://www.burning-crusade.com/database/?item=27837" TargetMode="External"/><Relationship Id="rId85" Type="http://schemas.openxmlformats.org/officeDocument/2006/relationships/hyperlink" Target="https://www.burning-crusade.com/database/?item=31544" TargetMode="External"/><Relationship Id="rId88" Type="http://schemas.openxmlformats.org/officeDocument/2006/relationships/hyperlink" Target="https://www.burning-crusade.com/database/?item=28610" TargetMode="External"/><Relationship Id="rId87" Type="http://schemas.openxmlformats.org/officeDocument/2006/relationships/hyperlink" Target="https://www.burning-crusade.com/database/?item=28746" TargetMode="External"/><Relationship Id="rId89" Type="http://schemas.openxmlformats.org/officeDocument/2006/relationships/hyperlink" Target="https://www.burning-crusade.com/database/?item=28449" TargetMode="External"/><Relationship Id="rId80" Type="http://schemas.openxmlformats.org/officeDocument/2006/relationships/hyperlink" Target="https://www.burning-crusade.com/database/?item=29042" TargetMode="External"/><Relationship Id="rId82" Type="http://schemas.openxmlformats.org/officeDocument/2006/relationships/hyperlink" Target="https://www.burning-crusade.com/database/?item=28741" TargetMode="External"/><Relationship Id="rId81" Type="http://schemas.openxmlformats.org/officeDocument/2006/relationships/hyperlink" Target="https://www.burning-crusade.com/database/?item=27936" TargetMode="External"/><Relationship Id="rId1" Type="http://schemas.openxmlformats.org/officeDocument/2006/relationships/comments" Target="../comments10.xml"/><Relationship Id="rId2" Type="http://schemas.openxmlformats.org/officeDocument/2006/relationships/hyperlink" Target="https://www.burning-crusade.com/database/?item=32474" TargetMode="External"/><Relationship Id="rId3" Type="http://schemas.openxmlformats.org/officeDocument/2006/relationships/hyperlink" Target="https://www.burning-crusade.com/database/?item=28801" TargetMode="External"/><Relationship Id="rId4" Type="http://schemas.openxmlformats.org/officeDocument/2006/relationships/hyperlink" Target="https://www.burning-crusade.com/database/?item=25998" TargetMode="External"/><Relationship Id="rId9" Type="http://schemas.openxmlformats.org/officeDocument/2006/relationships/hyperlink" Target="https://www.burning-crusade.com/database/?item=28732" TargetMode="External"/><Relationship Id="rId142" Type="http://schemas.openxmlformats.org/officeDocument/2006/relationships/vmlDrawing" Target="../drawings/vmlDrawing10.vml"/><Relationship Id="rId141" Type="http://schemas.openxmlformats.org/officeDocument/2006/relationships/drawing" Target="../drawings/drawing10.xml"/><Relationship Id="rId140" Type="http://schemas.openxmlformats.org/officeDocument/2006/relationships/hyperlink" Target="https://www.burning-crusade.com/database/?item=28210" TargetMode="External"/><Relationship Id="rId5" Type="http://schemas.openxmlformats.org/officeDocument/2006/relationships/hyperlink" Target="https://www.burning-crusade.com/database/?item=29040" TargetMode="External"/><Relationship Id="rId6" Type="http://schemas.openxmlformats.org/officeDocument/2006/relationships/hyperlink" Target="https://www.burning-crusade.com/database/?item=28192" TargetMode="External"/><Relationship Id="rId7" Type="http://schemas.openxmlformats.org/officeDocument/2006/relationships/hyperlink" Target="https://www.burning-crusade.com/database/?item=28671" TargetMode="External"/><Relationship Id="rId8" Type="http://schemas.openxmlformats.org/officeDocument/2006/relationships/hyperlink" Target="https://www.burning-crusade.com/database/?item=28796" TargetMode="External"/><Relationship Id="rId73" Type="http://schemas.openxmlformats.org/officeDocument/2006/relationships/hyperlink" Target="https://www.burning-crusade.com/database/?item=29526" TargetMode="External"/><Relationship Id="rId72" Type="http://schemas.openxmlformats.org/officeDocument/2006/relationships/hyperlink" Target="https://www.burning-crusade.com/database/?item=28750" TargetMode="External"/><Relationship Id="rId75" Type="http://schemas.openxmlformats.org/officeDocument/2006/relationships/hyperlink" Target="https://www.burning-crusade.com/database/?item=30739" TargetMode="External"/><Relationship Id="rId74" Type="http://schemas.openxmlformats.org/officeDocument/2006/relationships/hyperlink" Target="https://www.burning-crusade.com/database/?item=27760" TargetMode="External"/><Relationship Id="rId77" Type="http://schemas.openxmlformats.org/officeDocument/2006/relationships/hyperlink" Target="https://www.burning-crusade.com/database/?item=28740" TargetMode="External"/><Relationship Id="rId76" Type="http://schemas.openxmlformats.org/officeDocument/2006/relationships/hyperlink" Target="https://www.burning-crusade.com/database/?item=30534" TargetMode="External"/><Relationship Id="rId79" Type="http://schemas.openxmlformats.org/officeDocument/2006/relationships/hyperlink" Target="https://www.burning-crusade.com/database/?item=26001" TargetMode="External"/><Relationship Id="rId78" Type="http://schemas.openxmlformats.org/officeDocument/2006/relationships/hyperlink" Target="https://www.burning-crusade.com/database/?item=28219" TargetMode="External"/><Relationship Id="rId71" Type="http://schemas.openxmlformats.org/officeDocument/2006/relationships/hyperlink" Target="https://www.burning-crusade.com/database/?item=29247" TargetMode="External"/><Relationship Id="rId70" Type="http://schemas.openxmlformats.org/officeDocument/2006/relationships/hyperlink" Target="https://www.burning-crusade.com/database/?item=28828" TargetMode="External"/><Relationship Id="rId139" Type="http://schemas.openxmlformats.org/officeDocument/2006/relationships/hyperlink" Target="https://www.burning-crusade.com/database/?item=27872" TargetMode="External"/><Relationship Id="rId138" Type="http://schemas.openxmlformats.org/officeDocument/2006/relationships/hyperlink" Target="https://www.burning-crusade.com/database/?item=28431" TargetMode="External"/><Relationship Id="rId137" Type="http://schemas.openxmlformats.org/officeDocument/2006/relationships/hyperlink" Target="https://www.burning-crusade.com/database/?item=28657" TargetMode="External"/><Relationship Id="rId132" Type="http://schemas.openxmlformats.org/officeDocument/2006/relationships/hyperlink" Target="https://www.burning-crusade.com/database/?item=28438" TargetMode="External"/><Relationship Id="rId131" Type="http://schemas.openxmlformats.org/officeDocument/2006/relationships/hyperlink" Target="https://www.burning-crusade.com/database/?item=27846" TargetMode="External"/><Relationship Id="rId130" Type="http://schemas.openxmlformats.org/officeDocument/2006/relationships/hyperlink" Target="https://www.burning-crusade.com/database/?item=28210" TargetMode="External"/><Relationship Id="rId136" Type="http://schemas.openxmlformats.org/officeDocument/2006/relationships/hyperlink" Target="https://www.burning-crusade.com/database/?item=28437" TargetMode="External"/><Relationship Id="rId135" Type="http://schemas.openxmlformats.org/officeDocument/2006/relationships/hyperlink" Target="https://www.burning-crusade.com/database/?item=28295" TargetMode="External"/><Relationship Id="rId134" Type="http://schemas.openxmlformats.org/officeDocument/2006/relationships/hyperlink" Target="https://www.burning-crusade.com/database/?item=28767" TargetMode="External"/><Relationship Id="rId133" Type="http://schemas.openxmlformats.org/officeDocument/2006/relationships/hyperlink" Target="https://www.burning-crusade.com/database/?item=28432" TargetMode="External"/><Relationship Id="rId62" Type="http://schemas.openxmlformats.org/officeDocument/2006/relationships/hyperlink" Target="https://www.burning-crusade.com/database/?item=27531" TargetMode="External"/><Relationship Id="rId61" Type="http://schemas.openxmlformats.org/officeDocument/2006/relationships/hyperlink" Target="https://www.burning-crusade.com/database/?item=29503" TargetMode="External"/><Relationship Id="rId64" Type="http://schemas.openxmlformats.org/officeDocument/2006/relationships/hyperlink" Target="https://www.burning-crusade.com/database/?item=28778" TargetMode="External"/><Relationship Id="rId63" Type="http://schemas.openxmlformats.org/officeDocument/2006/relationships/hyperlink" Target="https://www.burning-crusade.com/database/?item=29516" TargetMode="External"/><Relationship Id="rId66" Type="http://schemas.openxmlformats.org/officeDocument/2006/relationships/hyperlink" Target="https://www.burning-crusade.com/database/?item=25695" TargetMode="External"/><Relationship Id="rId65" Type="http://schemas.openxmlformats.org/officeDocument/2006/relationships/hyperlink" Target="https://www.burning-crusade.com/database/?item=28656" TargetMode="External"/><Relationship Id="rId68" Type="http://schemas.openxmlformats.org/officeDocument/2006/relationships/hyperlink" Target="https://www.burning-crusade.com/database/?item=29261" TargetMode="External"/><Relationship Id="rId67" Type="http://schemas.openxmlformats.org/officeDocument/2006/relationships/hyperlink" Target="https://www.burning-crusade.com/database/?item=25789" TargetMode="External"/><Relationship Id="rId60" Type="http://schemas.openxmlformats.org/officeDocument/2006/relationships/hyperlink" Target="https://www.burning-crusade.com/database/?item=28506" TargetMode="External"/><Relationship Id="rId69" Type="http://schemas.openxmlformats.org/officeDocument/2006/relationships/hyperlink" Target="https://www.burning-crusade.com/database/?item=30643" TargetMode="External"/><Relationship Id="rId51" Type="http://schemas.openxmlformats.org/officeDocument/2006/relationships/hyperlink" Target="https://www.burning-crusade.com/database/?item=29246" TargetMode="External"/><Relationship Id="rId50" Type="http://schemas.openxmlformats.org/officeDocument/2006/relationships/hyperlink" Target="https://www.burning-crusade.com/database/?item=29527" TargetMode="External"/><Relationship Id="rId53" Type="http://schemas.openxmlformats.org/officeDocument/2006/relationships/hyperlink" Target="https://www.burning-crusade.com/database/?item=28827" TargetMode="External"/><Relationship Id="rId52" Type="http://schemas.openxmlformats.org/officeDocument/2006/relationships/hyperlink" Target="https://www.burning-crusade.com/database/?item=29509" TargetMode="External"/><Relationship Id="rId55" Type="http://schemas.openxmlformats.org/officeDocument/2006/relationships/hyperlink" Target="https://www.burning-crusade.com/database/?item=26000" TargetMode="External"/><Relationship Id="rId54" Type="http://schemas.openxmlformats.org/officeDocument/2006/relationships/hyperlink" Target="https://www.burning-crusade.com/database/?item=29039" TargetMode="External"/><Relationship Id="rId57" Type="http://schemas.openxmlformats.org/officeDocument/2006/relationships/hyperlink" Target="https://www.burning-crusade.com/database/?item=30644" TargetMode="External"/><Relationship Id="rId56" Type="http://schemas.openxmlformats.org/officeDocument/2006/relationships/hyperlink" Target="https://www.burning-crusade.com/database/?item=27528" TargetMode="External"/><Relationship Id="rId59" Type="http://schemas.openxmlformats.org/officeDocument/2006/relationships/hyperlink" Target="https://www.burning-crusade.com/database/?item=25685" TargetMode="External"/><Relationship Id="rId58" Type="http://schemas.openxmlformats.org/officeDocument/2006/relationships/hyperlink" Target="https://www.burning-crusade.com/database/?item=28776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755" TargetMode="External"/><Relationship Id="rId190" Type="http://schemas.openxmlformats.org/officeDocument/2006/relationships/hyperlink" Target="https://www.burning-crusade.com/database/?item=28504" TargetMode="External"/><Relationship Id="rId42" Type="http://schemas.openxmlformats.org/officeDocument/2006/relationships/hyperlink" Target="https://www.burning-crusade.com/database/?item=29148" TargetMode="External"/><Relationship Id="rId41" Type="http://schemas.openxmlformats.org/officeDocument/2006/relationships/hyperlink" Target="https://www.burning-crusade.com/database/?item=27434" TargetMode="External"/><Relationship Id="rId44" Type="http://schemas.openxmlformats.org/officeDocument/2006/relationships/hyperlink" Target="https://www.burning-crusade.com/database/?item=27995" TargetMode="External"/><Relationship Id="rId194" Type="http://schemas.openxmlformats.org/officeDocument/2006/relationships/hyperlink" Target="https://www.burning-crusade.com/database/?item=29151" TargetMode="External"/><Relationship Id="rId43" Type="http://schemas.openxmlformats.org/officeDocument/2006/relationships/hyperlink" Target="https://www.burning-crusade.com/database/?item=29147" TargetMode="External"/><Relationship Id="rId193" Type="http://schemas.openxmlformats.org/officeDocument/2006/relationships/hyperlink" Target="https://www.burning-crusade.com/database/?item=29152" TargetMode="External"/><Relationship Id="rId46" Type="http://schemas.openxmlformats.org/officeDocument/2006/relationships/hyperlink" Target="https://www.burning-crusade.com/database/?item=27831" TargetMode="External"/><Relationship Id="rId192" Type="http://schemas.openxmlformats.org/officeDocument/2006/relationships/hyperlink" Target="https://www.burning-crusade.com/database/?item=28581" TargetMode="External"/><Relationship Id="rId45" Type="http://schemas.openxmlformats.org/officeDocument/2006/relationships/hyperlink" Target="https://www.burning-crusade.com/database/?item=27776" TargetMode="External"/><Relationship Id="rId191" Type="http://schemas.openxmlformats.org/officeDocument/2006/relationships/hyperlink" Target="https://www.burning-crusade.com/database/?item=30724" TargetMode="External"/><Relationship Id="rId48" Type="http://schemas.openxmlformats.org/officeDocument/2006/relationships/hyperlink" Target="https://www.burning-crusade.com/database/?item=27878" TargetMode="External"/><Relationship Id="rId187" Type="http://schemas.openxmlformats.org/officeDocument/2006/relationships/hyperlink" Target="https://www.burning-crusade.com/database/?item=23773" TargetMode="External"/><Relationship Id="rId47" Type="http://schemas.openxmlformats.org/officeDocument/2006/relationships/hyperlink" Target="https://www.burning-crusade.com/database/?item=24259" TargetMode="External"/><Relationship Id="rId186" Type="http://schemas.openxmlformats.org/officeDocument/2006/relationships/hyperlink" Target="https://www.burning-crusade.com/database/?item=24412" TargetMode="External"/><Relationship Id="rId185" Type="http://schemas.openxmlformats.org/officeDocument/2006/relationships/hyperlink" Target="https://www.burning-crusade.com/database/?item=18714" TargetMode="External"/><Relationship Id="rId49" Type="http://schemas.openxmlformats.org/officeDocument/2006/relationships/hyperlink" Target="https://www.burning-crusade.com/database/?item=31255" TargetMode="External"/><Relationship Id="rId184" Type="http://schemas.openxmlformats.org/officeDocument/2006/relationships/hyperlink" Target="https://www.burning-crusade.com/database/?item=29144" TargetMode="External"/><Relationship Id="rId189" Type="http://schemas.openxmlformats.org/officeDocument/2006/relationships/hyperlink" Target="https://www.burning-crusade.com/database/?item=28294" TargetMode="External"/><Relationship Id="rId188" Type="http://schemas.openxmlformats.org/officeDocument/2006/relationships/hyperlink" Target="https://www.burning-crusade.com/database/?item=28772" TargetMode="External"/><Relationship Id="rId31" Type="http://schemas.openxmlformats.org/officeDocument/2006/relationships/hyperlink" Target="https://www.burning-crusade.com/database/?item=27713" TargetMode="External"/><Relationship Id="rId30" Type="http://schemas.openxmlformats.org/officeDocument/2006/relationships/hyperlink" Target="https://www.burning-crusade.com/database/?item=27801" TargetMode="External"/><Relationship Id="rId33" Type="http://schemas.openxmlformats.org/officeDocument/2006/relationships/hyperlink" Target="https://www.burning-crusade.com/database/?item=25968" TargetMode="External"/><Relationship Id="rId183" Type="http://schemas.openxmlformats.org/officeDocument/2006/relationships/hyperlink" Target="https://www.burning-crusade.com/database/?item=29143" TargetMode="External"/><Relationship Id="rId32" Type="http://schemas.openxmlformats.org/officeDocument/2006/relationships/hyperlink" Target="https://www.burning-crusade.com/database/?item=28333" TargetMode="External"/><Relationship Id="rId182" Type="http://schemas.openxmlformats.org/officeDocument/2006/relationships/hyperlink" Target="https://www.burning-crusade.com/database/?item=29118" TargetMode="External"/><Relationship Id="rId35" Type="http://schemas.openxmlformats.org/officeDocument/2006/relationships/hyperlink" Target="https://www.burning-crusade.com/database/?item=28344" TargetMode="External"/><Relationship Id="rId181" Type="http://schemas.openxmlformats.org/officeDocument/2006/relationships/hyperlink" Target="https://www.burning-crusade.com/database/?item=24128" TargetMode="External"/><Relationship Id="rId34" Type="http://schemas.openxmlformats.org/officeDocument/2006/relationships/hyperlink" Target="https://www.burning-crusade.com/database/?item=24366" TargetMode="External"/><Relationship Id="rId180" Type="http://schemas.openxmlformats.org/officeDocument/2006/relationships/hyperlink" Target="https://www.burning-crusade.com/database/?item=28121" TargetMode="External"/><Relationship Id="rId37" Type="http://schemas.openxmlformats.org/officeDocument/2006/relationships/hyperlink" Target="https://www.burning-crusade.com/database/?item=32868" TargetMode="External"/><Relationship Id="rId176" Type="http://schemas.openxmlformats.org/officeDocument/2006/relationships/hyperlink" Target="https://www.burning-crusade.com/database/?item=31857" TargetMode="External"/><Relationship Id="rId36" Type="http://schemas.openxmlformats.org/officeDocument/2006/relationships/hyperlink" Target="https://www.burning-crusade.com/database/?item=28306" TargetMode="External"/><Relationship Id="rId175" Type="http://schemas.openxmlformats.org/officeDocument/2006/relationships/hyperlink" Target="https://www.burning-crusade.com/database/?item=28288" TargetMode="External"/><Relationship Id="rId39" Type="http://schemas.openxmlformats.org/officeDocument/2006/relationships/hyperlink" Target="https://www.burning-crusade.com/database/?item=27797" TargetMode="External"/><Relationship Id="rId174" Type="http://schemas.openxmlformats.org/officeDocument/2006/relationships/hyperlink" Target="https://www.burning-crusade.com/database/?item=28034" TargetMode="External"/><Relationship Id="rId38" Type="http://schemas.openxmlformats.org/officeDocument/2006/relationships/hyperlink" Target="https://www.burning-crusade.com/database/?item=25790" TargetMode="External"/><Relationship Id="rId173" Type="http://schemas.openxmlformats.org/officeDocument/2006/relationships/hyperlink" Target="https://www.burning-crusade.com/database/?item=29383" TargetMode="External"/><Relationship Id="rId179" Type="http://schemas.openxmlformats.org/officeDocument/2006/relationships/hyperlink" Target="https://www.burning-crusade.com/database/?item=28041" TargetMode="External"/><Relationship Id="rId178" Type="http://schemas.openxmlformats.org/officeDocument/2006/relationships/hyperlink" Target="https://www.burning-crusade.com/database/?item=29776" TargetMode="External"/><Relationship Id="rId177" Type="http://schemas.openxmlformats.org/officeDocument/2006/relationships/hyperlink" Target="https://www.burning-crusade.com/database/?item=27926" TargetMode="External"/><Relationship Id="rId20" Type="http://schemas.openxmlformats.org/officeDocument/2006/relationships/hyperlink" Target="https://www.burning-crusade.com/database/?item=27779" TargetMode="External"/><Relationship Id="rId22" Type="http://schemas.openxmlformats.org/officeDocument/2006/relationships/hyperlink" Target="https://www.burning-crusade.com/database/?item=27546" TargetMode="External"/><Relationship Id="rId21" Type="http://schemas.openxmlformats.org/officeDocument/2006/relationships/hyperlink" Target="https://www.burning-crusade.com/database/?item=25562" TargetMode="External"/><Relationship Id="rId24" Type="http://schemas.openxmlformats.org/officeDocument/2006/relationships/hyperlink" Target="https://www.burning-crusade.com/database/?item=28168" TargetMode="External"/><Relationship Id="rId23" Type="http://schemas.openxmlformats.org/officeDocument/2006/relationships/hyperlink" Target="https://www.burning-crusade.com/database/?item=31695" TargetMode="External"/><Relationship Id="rId26" Type="http://schemas.openxmlformats.org/officeDocument/2006/relationships/hyperlink" Target="https://www.burning-crusade.com/database/?item=32508" TargetMode="External"/><Relationship Id="rId25" Type="http://schemas.openxmlformats.org/officeDocument/2006/relationships/hyperlink" Target="https://www.burning-crusade.com/database/?item=29349" TargetMode="External"/><Relationship Id="rId28" Type="http://schemas.openxmlformats.org/officeDocument/2006/relationships/hyperlink" Target="https://www.burning-crusade.com/database/?item=28589" TargetMode="External"/><Relationship Id="rId27" Type="http://schemas.openxmlformats.org/officeDocument/2006/relationships/hyperlink" Target="https://www.burning-crusade.com/database/?item=28244" TargetMode="External"/><Relationship Id="rId29" Type="http://schemas.openxmlformats.org/officeDocument/2006/relationships/hyperlink" Target="https://www.burning-crusade.com/database/?item=29084" TargetMode="External"/><Relationship Id="rId11" Type="http://schemas.openxmlformats.org/officeDocument/2006/relationships/hyperlink" Target="https://www.burning-crusade.com/database/?item=28215" TargetMode="External"/><Relationship Id="rId10" Type="http://schemas.openxmlformats.org/officeDocument/2006/relationships/hyperlink" Target="https://www.burning-crusade.com/database/?item=27414" TargetMode="External"/><Relationship Id="rId13" Type="http://schemas.openxmlformats.org/officeDocument/2006/relationships/hyperlink" Target="https://www.burning-crusade.com/database/?item=28182" TargetMode="External"/><Relationship Id="rId12" Type="http://schemas.openxmlformats.org/officeDocument/2006/relationships/hyperlink" Target="https://www.burning-crusade.com/database/?item=28796" TargetMode="External"/><Relationship Id="rId15" Type="http://schemas.openxmlformats.org/officeDocument/2006/relationships/hyperlink" Target="https://www.burning-crusade.com/database/?item=29502" TargetMode="External"/><Relationship Id="rId198" Type="http://schemas.openxmlformats.org/officeDocument/2006/relationships/hyperlink" Target="https://www.burning-crusade.com/database/?item=28286" TargetMode="External"/><Relationship Id="rId14" Type="http://schemas.openxmlformats.org/officeDocument/2006/relationships/hyperlink" Target="https://www.burning-crusade.com/database/?item=28224" TargetMode="External"/><Relationship Id="rId197" Type="http://schemas.openxmlformats.org/officeDocument/2006/relationships/hyperlink" Target="https://www.burning-crusade.com/database/?item=31303" TargetMode="External"/><Relationship Id="rId17" Type="http://schemas.openxmlformats.org/officeDocument/2006/relationships/hyperlink" Target="https://www.burning-crusade.com/database/?item=31281" TargetMode="External"/><Relationship Id="rId196" Type="http://schemas.openxmlformats.org/officeDocument/2006/relationships/hyperlink" Target="https://www.burning-crusade.com/database/?item=23748" TargetMode="External"/><Relationship Id="rId16" Type="http://schemas.openxmlformats.org/officeDocument/2006/relationships/hyperlink" Target="https://www.burning-crusade.com/database/?item=31109" TargetMode="External"/><Relationship Id="rId195" Type="http://schemas.openxmlformats.org/officeDocument/2006/relationships/hyperlink" Target="https://www.burning-crusade.com/database/?item=31323" TargetMode="External"/><Relationship Id="rId19" Type="http://schemas.openxmlformats.org/officeDocument/2006/relationships/hyperlink" Target="https://www.burning-crusade.com/database/?item=28509" TargetMode="External"/><Relationship Id="rId18" Type="http://schemas.openxmlformats.org/officeDocument/2006/relationships/hyperlink" Target="https://www.burning-crusade.com/database/?item=29381" TargetMode="External"/><Relationship Id="rId199" Type="http://schemas.openxmlformats.org/officeDocument/2006/relationships/hyperlink" Target="https://www.burning-crusade.com/database/?item=28397" TargetMode="External"/><Relationship Id="rId84" Type="http://schemas.openxmlformats.org/officeDocument/2006/relationships/hyperlink" Target="https://www.burning-crusade.com/database/?item=29527" TargetMode="External"/><Relationship Id="rId83" Type="http://schemas.openxmlformats.org/officeDocument/2006/relationships/hyperlink" Target="https://www.burning-crusade.com/database/?item=29246" TargetMode="External"/><Relationship Id="rId86" Type="http://schemas.openxmlformats.org/officeDocument/2006/relationships/hyperlink" Target="https://www.burning-crusade.com/database/?item=30399" TargetMode="External"/><Relationship Id="rId85" Type="http://schemas.openxmlformats.org/officeDocument/2006/relationships/hyperlink" Target="https://www.burning-crusade.com/database/?item=28171" TargetMode="External"/><Relationship Id="rId88" Type="http://schemas.openxmlformats.org/officeDocument/2006/relationships/hyperlink" Target="https://www.burning-crusade.com/database/?item=29085" TargetMode="External"/><Relationship Id="rId150" Type="http://schemas.openxmlformats.org/officeDocument/2006/relationships/hyperlink" Target="https://www.burning-crusade.com/database/?item=25951" TargetMode="External"/><Relationship Id="rId87" Type="http://schemas.openxmlformats.org/officeDocument/2006/relationships/hyperlink" Target="https://www.burning-crusade.com/database/?item=27712" TargetMode="External"/><Relationship Id="rId89" Type="http://schemas.openxmlformats.org/officeDocument/2006/relationships/hyperlink" Target="https://www.burning-crusade.com/database/?item=28519" TargetMode="External"/><Relationship Id="rId80" Type="http://schemas.openxmlformats.org/officeDocument/2006/relationships/hyperlink" Target="https://www.burning-crusade.com/database/?item=25697" TargetMode="External"/><Relationship Id="rId82" Type="http://schemas.openxmlformats.org/officeDocument/2006/relationships/hyperlink" Target="https://www.burning-crusade.com/database/?item=28170" TargetMode="External"/><Relationship Id="rId81" Type="http://schemas.openxmlformats.org/officeDocument/2006/relationships/hyperlink" Target="https://www.burning-crusade.com/database/?item=28451" TargetMode="External"/><Relationship Id="rId1" Type="http://schemas.openxmlformats.org/officeDocument/2006/relationships/comments" Target="../comments11.xml"/><Relationship Id="rId2" Type="http://schemas.openxmlformats.org/officeDocument/2006/relationships/hyperlink" Target="https://www.burning-crusade.com/database/?item=29081" TargetMode="External"/><Relationship Id="rId3" Type="http://schemas.openxmlformats.org/officeDocument/2006/relationships/hyperlink" Target="https://www.burning-crusade.com/database/?item=32474" TargetMode="External"/><Relationship Id="rId149" Type="http://schemas.openxmlformats.org/officeDocument/2006/relationships/hyperlink" Target="https://www.burning-crusade.com/database/?item=28384" TargetMode="External"/><Relationship Id="rId4" Type="http://schemas.openxmlformats.org/officeDocument/2006/relationships/hyperlink" Target="https://www.burning-crusade.com/database/?item=28331" TargetMode="External"/><Relationship Id="rId148" Type="http://schemas.openxmlformats.org/officeDocument/2006/relationships/hyperlink" Target="https://www.burning-crusade.com/database/?item=27450" TargetMode="External"/><Relationship Id="rId9" Type="http://schemas.openxmlformats.org/officeDocument/2006/relationships/hyperlink" Target="https://www.burning-crusade.com/database/?item=28192" TargetMode="External"/><Relationship Id="rId143" Type="http://schemas.openxmlformats.org/officeDocument/2006/relationships/hyperlink" Target="https://www.burning-crusade.com/database/?item=28746" TargetMode="External"/><Relationship Id="rId142" Type="http://schemas.openxmlformats.org/officeDocument/2006/relationships/hyperlink" Target="https://www.burning-crusade.com/database/?item=31544" TargetMode="External"/><Relationship Id="rId141" Type="http://schemas.openxmlformats.org/officeDocument/2006/relationships/hyperlink" Target="https://www.burning-crusade.com/database/?item=31545" TargetMode="External"/><Relationship Id="rId140" Type="http://schemas.openxmlformats.org/officeDocument/2006/relationships/hyperlink" Target="https://www.burning-crusade.com/database/?item=27514" TargetMode="External"/><Relationship Id="rId5" Type="http://schemas.openxmlformats.org/officeDocument/2006/relationships/hyperlink" Target="https://www.burning-crusade.com/database/?item=28801" TargetMode="External"/><Relationship Id="rId147" Type="http://schemas.openxmlformats.org/officeDocument/2006/relationships/hyperlink" Target="https://www.burning-crusade.com/database/?item=28449" TargetMode="External"/><Relationship Id="rId6" Type="http://schemas.openxmlformats.org/officeDocument/2006/relationships/hyperlink" Target="https://www.burning-crusade.com/database/?item=23534" TargetMode="External"/><Relationship Id="rId146" Type="http://schemas.openxmlformats.org/officeDocument/2006/relationships/hyperlink" Target="https://www.burning-crusade.com/database/?item=27915" TargetMode="External"/><Relationship Id="rId7" Type="http://schemas.openxmlformats.org/officeDocument/2006/relationships/hyperlink" Target="https://www.burning-crusade.com/database/?item=28275" TargetMode="External"/><Relationship Id="rId145" Type="http://schemas.openxmlformats.org/officeDocument/2006/relationships/hyperlink" Target="https://www.burning-crusade.com/database/?item=28610" TargetMode="External"/><Relationship Id="rId8" Type="http://schemas.openxmlformats.org/officeDocument/2006/relationships/hyperlink" Target="https://www.burning-crusade.com/database/?item=27888" TargetMode="External"/><Relationship Id="rId144" Type="http://schemas.openxmlformats.org/officeDocument/2006/relationships/hyperlink" Target="https://www.burning-crusade.com/database/?item=29262" TargetMode="External"/><Relationship Id="rId73" Type="http://schemas.openxmlformats.org/officeDocument/2006/relationships/hyperlink" Target="https://www.burning-crusade.com/database/?item=28204" TargetMode="External"/><Relationship Id="rId72" Type="http://schemas.openxmlformats.org/officeDocument/2006/relationships/hyperlink" Target="https://www.burning-crusade.com/database/?item=28264" TargetMode="External"/><Relationship Id="rId75" Type="http://schemas.openxmlformats.org/officeDocument/2006/relationships/hyperlink" Target="https://www.burning-crusade.com/database/?item=32869" TargetMode="External"/><Relationship Id="rId74" Type="http://schemas.openxmlformats.org/officeDocument/2006/relationships/hyperlink" Target="https://www.burning-crusade.com/database/?item=29340" TargetMode="External"/><Relationship Id="rId77" Type="http://schemas.openxmlformats.org/officeDocument/2006/relationships/hyperlink" Target="https://www.burning-crusade.com/database/?item=29517" TargetMode="External"/><Relationship Id="rId76" Type="http://schemas.openxmlformats.org/officeDocument/2006/relationships/hyperlink" Target="https://www.burning-crusade.com/database/?item=29259" TargetMode="External"/><Relationship Id="rId79" Type="http://schemas.openxmlformats.org/officeDocument/2006/relationships/hyperlink" Target="https://www.burning-crusade.com/database/?item=27494" TargetMode="External"/><Relationship Id="rId78" Type="http://schemas.openxmlformats.org/officeDocument/2006/relationships/hyperlink" Target="https://www.burning-crusade.com/database/?item=29811" TargetMode="External"/><Relationship Id="rId71" Type="http://schemas.openxmlformats.org/officeDocument/2006/relationships/hyperlink" Target="https://www.burning-crusade.com/database/?item=27461" TargetMode="External"/><Relationship Id="rId70" Type="http://schemas.openxmlformats.org/officeDocument/2006/relationships/hyperlink" Target="https://www.burning-crusade.com/database/?item=24396" TargetMode="External"/><Relationship Id="rId139" Type="http://schemas.openxmlformats.org/officeDocument/2006/relationships/hyperlink" Target="https://www.burning-crusade.com/database/?item=27908" TargetMode="External"/><Relationship Id="rId138" Type="http://schemas.openxmlformats.org/officeDocument/2006/relationships/hyperlink" Target="https://www.burning-crusade.com/database/?item=27837" TargetMode="External"/><Relationship Id="rId137" Type="http://schemas.openxmlformats.org/officeDocument/2006/relationships/hyperlink" Target="https://www.burning-crusade.com/database/?item=25687" TargetMode="External"/><Relationship Id="rId132" Type="http://schemas.openxmlformats.org/officeDocument/2006/relationships/hyperlink" Target="https://www.burning-crusade.com/database/?item=27874" TargetMode="External"/><Relationship Id="rId131" Type="http://schemas.openxmlformats.org/officeDocument/2006/relationships/hyperlink" Target="https://www.burning-crusade.com/database/?item=27430" TargetMode="External"/><Relationship Id="rId130" Type="http://schemas.openxmlformats.org/officeDocument/2006/relationships/hyperlink" Target="https://www.burning-crusade.com/database/?item=27773" TargetMode="External"/><Relationship Id="rId136" Type="http://schemas.openxmlformats.org/officeDocument/2006/relationships/hyperlink" Target="https://www.burning-crusade.com/database/?item=30538" TargetMode="External"/><Relationship Id="rId135" Type="http://schemas.openxmlformats.org/officeDocument/2006/relationships/hyperlink" Target="https://www.burning-crusade.com/database/?item=28173" TargetMode="External"/><Relationship Id="rId134" Type="http://schemas.openxmlformats.org/officeDocument/2006/relationships/hyperlink" Target="https://www.burning-crusade.com/database/?item=28332" TargetMode="External"/><Relationship Id="rId133" Type="http://schemas.openxmlformats.org/officeDocument/2006/relationships/hyperlink" Target="https://www.burning-crusade.com/database/?item=27936" TargetMode="External"/><Relationship Id="rId62" Type="http://schemas.openxmlformats.org/officeDocument/2006/relationships/hyperlink" Target="https://www.burning-crusade.com/database/?item=25696" TargetMode="External"/><Relationship Id="rId61" Type="http://schemas.openxmlformats.org/officeDocument/2006/relationships/hyperlink" Target="https://www.burning-crusade.com/database/?item=31286" TargetMode="External"/><Relationship Id="rId64" Type="http://schemas.openxmlformats.org/officeDocument/2006/relationships/hyperlink" Target="https://www.burning-crusade.com/database/?item=27823" TargetMode="External"/><Relationship Id="rId63" Type="http://schemas.openxmlformats.org/officeDocument/2006/relationships/hyperlink" Target="https://www.burning-crusade.com/database/?item=28334" TargetMode="External"/><Relationship Id="rId66" Type="http://schemas.openxmlformats.org/officeDocument/2006/relationships/hyperlink" Target="https://www.burning-crusade.com/database/?item=30076" TargetMode="External"/><Relationship Id="rId172" Type="http://schemas.openxmlformats.org/officeDocument/2006/relationships/hyperlink" Target="https://www.burning-crusade.com/database/?item=31856" TargetMode="External"/><Relationship Id="rId65" Type="http://schemas.openxmlformats.org/officeDocument/2006/relationships/hyperlink" Target="https://www.burning-crusade.com/database/?item=28186" TargetMode="External"/><Relationship Id="rId171" Type="http://schemas.openxmlformats.org/officeDocument/2006/relationships/hyperlink" Target="https://www.burning-crusade.com/database/?item=28830" TargetMode="External"/><Relationship Id="rId68" Type="http://schemas.openxmlformats.org/officeDocument/2006/relationships/hyperlink" Target="https://www.burning-crusade.com/database/?item=30730" TargetMode="External"/><Relationship Id="rId170" Type="http://schemas.openxmlformats.org/officeDocument/2006/relationships/hyperlink" Target="https://www.burning-crusade.com/database/?item=30365" TargetMode="External"/><Relationship Id="rId67" Type="http://schemas.openxmlformats.org/officeDocument/2006/relationships/hyperlink" Target="https://www.burning-crusade.com/database/?item=28401" TargetMode="External"/><Relationship Id="rId60" Type="http://schemas.openxmlformats.org/officeDocument/2006/relationships/hyperlink" Target="https://www.burning-crusade.com/database/?item=28599" TargetMode="External"/><Relationship Id="rId165" Type="http://schemas.openxmlformats.org/officeDocument/2006/relationships/hyperlink" Target="https://www.burning-crusade.com/database/?item=27761" TargetMode="External"/><Relationship Id="rId69" Type="http://schemas.openxmlformats.org/officeDocument/2006/relationships/hyperlink" Target="https://www.burning-crusade.com/database/?item=29525" TargetMode="External"/><Relationship Id="rId164" Type="http://schemas.openxmlformats.org/officeDocument/2006/relationships/hyperlink" Target="https://www.burning-crusade.com/database/?item=25962" TargetMode="External"/><Relationship Id="rId163" Type="http://schemas.openxmlformats.org/officeDocument/2006/relationships/hyperlink" Target="https://www.burning-crusade.com/database/?item=30973" TargetMode="External"/><Relationship Id="rId162" Type="http://schemas.openxmlformats.org/officeDocument/2006/relationships/hyperlink" Target="https://www.burning-crusade.com/database/?item=31077" TargetMode="External"/><Relationship Id="rId169" Type="http://schemas.openxmlformats.org/officeDocument/2006/relationships/hyperlink" Target="https://www.burning-crusade.com/database/?item=30834" TargetMode="External"/><Relationship Id="rId168" Type="http://schemas.openxmlformats.org/officeDocument/2006/relationships/hyperlink" Target="https://www.burning-crusade.com/database/?item=28246" TargetMode="External"/><Relationship Id="rId167" Type="http://schemas.openxmlformats.org/officeDocument/2006/relationships/hyperlink" Target="https://www.burning-crusade.com/database/?item=29379" TargetMode="External"/><Relationship Id="rId166" Type="http://schemas.openxmlformats.org/officeDocument/2006/relationships/hyperlink" Target="https://www.burning-crusade.com/database/?item=31527" TargetMode="External"/><Relationship Id="rId51" Type="http://schemas.openxmlformats.org/officeDocument/2006/relationships/hyperlink" Target="https://www.burning-crusade.com/database/?item=27892" TargetMode="External"/><Relationship Id="rId50" Type="http://schemas.openxmlformats.org/officeDocument/2006/relationships/hyperlink" Target="https://www.burning-crusade.com/database/?item=29382" TargetMode="External"/><Relationship Id="rId53" Type="http://schemas.openxmlformats.org/officeDocument/2006/relationships/hyperlink" Target="https://www.burning-crusade.com/database/?item=29792" TargetMode="External"/><Relationship Id="rId52" Type="http://schemas.openxmlformats.org/officeDocument/2006/relationships/hyperlink" Target="https://www.burning-crusade.com/database/?item=28032" TargetMode="External"/><Relationship Id="rId55" Type="http://schemas.openxmlformats.org/officeDocument/2006/relationships/hyperlink" Target="https://www.burning-crusade.com/database/?item=27423" TargetMode="External"/><Relationship Id="rId161" Type="http://schemas.openxmlformats.org/officeDocument/2006/relationships/hyperlink" Target="https://www.burning-crusade.com/database/?item=30860" TargetMode="External"/><Relationship Id="rId54" Type="http://schemas.openxmlformats.org/officeDocument/2006/relationships/hyperlink" Target="https://www.burning-crusade.com/database/?item=27519" TargetMode="External"/><Relationship Id="rId160" Type="http://schemas.openxmlformats.org/officeDocument/2006/relationships/hyperlink" Target="https://www.burning-crusade.com/database/?item=27925" TargetMode="External"/><Relationship Id="rId57" Type="http://schemas.openxmlformats.org/officeDocument/2006/relationships/hyperlink" Target="https://www.burning-crusade.com/database/?item=25712" TargetMode="External"/><Relationship Id="rId56" Type="http://schemas.openxmlformats.org/officeDocument/2006/relationships/hyperlink" Target="https://www.burning-crusade.com/database/?item=28380" TargetMode="External"/><Relationship Id="rId159" Type="http://schemas.openxmlformats.org/officeDocument/2006/relationships/hyperlink" Target="https://www.burning-crusade.com/database/?item=29283" TargetMode="External"/><Relationship Id="rId59" Type="http://schemas.openxmlformats.org/officeDocument/2006/relationships/hyperlink" Target="https://www.burning-crusade.com/database/?item=29515" TargetMode="External"/><Relationship Id="rId154" Type="http://schemas.openxmlformats.org/officeDocument/2006/relationships/hyperlink" Target="https://www.burning-crusade.com/database/?item=27867" TargetMode="External"/><Relationship Id="rId58" Type="http://schemas.openxmlformats.org/officeDocument/2006/relationships/hyperlink" Target="https://www.burning-crusade.com/database/?item=29082" TargetMode="External"/><Relationship Id="rId153" Type="http://schemas.openxmlformats.org/officeDocument/2006/relationships/hyperlink" Target="https://www.burning-crusade.com/database/?item=30939" TargetMode="External"/><Relationship Id="rId152" Type="http://schemas.openxmlformats.org/officeDocument/2006/relationships/hyperlink" Target="https://www.burning-crusade.com/database/?item=31288" TargetMode="External"/><Relationship Id="rId151" Type="http://schemas.openxmlformats.org/officeDocument/2006/relationships/hyperlink" Target="https://www.burning-crusade.com/database/?item=25686" TargetMode="External"/><Relationship Id="rId158" Type="http://schemas.openxmlformats.org/officeDocument/2006/relationships/hyperlink" Target="https://www.burning-crusade.com/database/?item=31920" TargetMode="External"/><Relationship Id="rId157" Type="http://schemas.openxmlformats.org/officeDocument/2006/relationships/hyperlink" Target="https://www.burning-crusade.com/database/?item=31326" TargetMode="External"/><Relationship Id="rId156" Type="http://schemas.openxmlformats.org/officeDocument/2006/relationships/hyperlink" Target="https://www.burning-crusade.com/database/?item=30401" TargetMode="External"/><Relationship Id="rId155" Type="http://schemas.openxmlformats.org/officeDocument/2006/relationships/hyperlink" Target="https://www.burning-crusade.com/database/?item=29248" TargetMode="External"/><Relationship Id="rId107" Type="http://schemas.openxmlformats.org/officeDocument/2006/relationships/hyperlink" Target="https://www.burning-crusade.com/database/?item=27825" TargetMode="External"/><Relationship Id="rId106" Type="http://schemas.openxmlformats.org/officeDocument/2006/relationships/hyperlink" Target="https://www.burning-crusade.com/database/?item=28396" TargetMode="External"/><Relationship Id="rId105" Type="http://schemas.openxmlformats.org/officeDocument/2006/relationships/hyperlink" Target="https://www.burning-crusade.com/database/?item=29503" TargetMode="External"/><Relationship Id="rId104" Type="http://schemas.openxmlformats.org/officeDocument/2006/relationships/hyperlink" Target="https://www.burning-crusade.com/database/?item=27509" TargetMode="External"/><Relationship Id="rId109" Type="http://schemas.openxmlformats.org/officeDocument/2006/relationships/hyperlink" Target="https://www.burning-crusade.com/database/?item=30003" TargetMode="External"/><Relationship Id="rId108" Type="http://schemas.openxmlformats.org/officeDocument/2006/relationships/hyperlink" Target="https://www.burning-crusade.com/database/?item=27531" TargetMode="External"/><Relationship Id="rId220" Type="http://schemas.openxmlformats.org/officeDocument/2006/relationships/hyperlink" Target="https://www.burning-crusade.com/database/?item=28189" TargetMode="External"/><Relationship Id="rId103" Type="http://schemas.openxmlformats.org/officeDocument/2006/relationships/hyperlink" Target="https://www.burning-crusade.com/database/?item=25685" TargetMode="External"/><Relationship Id="rId102" Type="http://schemas.openxmlformats.org/officeDocument/2006/relationships/hyperlink" Target="https://www.burning-crusade.com/database/?item=28776" TargetMode="External"/><Relationship Id="rId223" Type="http://schemas.openxmlformats.org/officeDocument/2006/relationships/vmlDrawing" Target="../drawings/vmlDrawing11.vml"/><Relationship Id="rId101" Type="http://schemas.openxmlformats.org/officeDocument/2006/relationships/hyperlink" Target="https://www.burning-crusade.com/database/?item=28506" TargetMode="External"/><Relationship Id="rId222" Type="http://schemas.openxmlformats.org/officeDocument/2006/relationships/drawing" Target="../drawings/drawing11.xml"/><Relationship Id="rId100" Type="http://schemas.openxmlformats.org/officeDocument/2006/relationships/hyperlink" Target="https://www.burning-crusade.com/database/?item=29509" TargetMode="External"/><Relationship Id="rId221" Type="http://schemas.openxmlformats.org/officeDocument/2006/relationships/hyperlink" Target="https://www.burning-crusade.com/database/?item=27673" TargetMode="External"/><Relationship Id="rId217" Type="http://schemas.openxmlformats.org/officeDocument/2006/relationships/hyperlink" Target="https://www.burning-crusade.com/database/?item=28308" TargetMode="External"/><Relationship Id="rId216" Type="http://schemas.openxmlformats.org/officeDocument/2006/relationships/hyperlink" Target="https://www.burning-crusade.com/database/?item=29121" TargetMode="External"/><Relationship Id="rId215" Type="http://schemas.openxmlformats.org/officeDocument/2006/relationships/hyperlink" Target="https://www.burning-crusade.com/database/?item=28222" TargetMode="External"/><Relationship Id="rId214" Type="http://schemas.openxmlformats.org/officeDocument/2006/relationships/hyperlink" Target="https://www.burning-crusade.com/database/?item=29329" TargetMode="External"/><Relationship Id="rId219" Type="http://schemas.openxmlformats.org/officeDocument/2006/relationships/hyperlink" Target="https://www.burning-crusade.com/database/?item=28263" TargetMode="External"/><Relationship Id="rId218" Type="http://schemas.openxmlformats.org/officeDocument/2006/relationships/hyperlink" Target="https://www.burning-crusade.com/database/?item=28309" TargetMode="External"/><Relationship Id="rId213" Type="http://schemas.openxmlformats.org/officeDocument/2006/relationships/hyperlink" Target="https://www.burning-crusade.com/database/?item=28794" TargetMode="External"/><Relationship Id="rId212" Type="http://schemas.openxmlformats.org/officeDocument/2006/relationships/hyperlink" Target="https://www.burning-crusade.com/database/?item=28300" TargetMode="External"/><Relationship Id="rId211" Type="http://schemas.openxmlformats.org/officeDocument/2006/relationships/hyperlink" Target="https://www.burning-crusade.com/database/?item=27829" TargetMode="External"/><Relationship Id="rId210" Type="http://schemas.openxmlformats.org/officeDocument/2006/relationships/hyperlink" Target="https://www.burning-crusade.com/database/?item=29356" TargetMode="External"/><Relationship Id="rId129" Type="http://schemas.openxmlformats.org/officeDocument/2006/relationships/hyperlink" Target="https://www.burning-crusade.com/database/?item=28219" TargetMode="External"/><Relationship Id="rId128" Type="http://schemas.openxmlformats.org/officeDocument/2006/relationships/hyperlink" Target="https://www.burning-crusade.com/database/?item=30534" TargetMode="External"/><Relationship Id="rId127" Type="http://schemas.openxmlformats.org/officeDocument/2006/relationships/hyperlink" Target="https://www.burning-crusade.com/database/?item=30739" TargetMode="External"/><Relationship Id="rId126" Type="http://schemas.openxmlformats.org/officeDocument/2006/relationships/hyperlink" Target="https://www.burning-crusade.com/database/?item=29083" TargetMode="External"/><Relationship Id="rId121" Type="http://schemas.openxmlformats.org/officeDocument/2006/relationships/hyperlink" Target="https://www.burning-crusade.com/database/?item=28750" TargetMode="External"/><Relationship Id="rId120" Type="http://schemas.openxmlformats.org/officeDocument/2006/relationships/hyperlink" Target="https://www.burning-crusade.com/database/?item=30372" TargetMode="External"/><Relationship Id="rId125" Type="http://schemas.openxmlformats.org/officeDocument/2006/relationships/hyperlink" Target="https://www.burning-crusade.com/database/?item=30936" TargetMode="External"/><Relationship Id="rId124" Type="http://schemas.openxmlformats.org/officeDocument/2006/relationships/hyperlink" Target="https://www.burning-crusade.com/database/?item=29526" TargetMode="External"/><Relationship Id="rId123" Type="http://schemas.openxmlformats.org/officeDocument/2006/relationships/hyperlink" Target="https://www.burning-crusade.com/database/?item=27760" TargetMode="External"/><Relationship Id="rId122" Type="http://schemas.openxmlformats.org/officeDocument/2006/relationships/hyperlink" Target="https://www.burning-crusade.com/database/?item=27911" TargetMode="External"/><Relationship Id="rId95" Type="http://schemas.openxmlformats.org/officeDocument/2006/relationships/hyperlink" Target="https://www.burning-crusade.com/database/?item=28827" TargetMode="External"/><Relationship Id="rId94" Type="http://schemas.openxmlformats.org/officeDocument/2006/relationships/hyperlink" Target="https://www.burning-crusade.com/database/?item=27745" TargetMode="External"/><Relationship Id="rId97" Type="http://schemas.openxmlformats.org/officeDocument/2006/relationships/hyperlink" Target="https://www.burning-crusade.com/database/?item=30370" TargetMode="External"/><Relationship Id="rId96" Type="http://schemas.openxmlformats.org/officeDocument/2006/relationships/hyperlink" Target="https://www.burning-crusade.com/database/?item=23526" TargetMode="External"/><Relationship Id="rId99" Type="http://schemas.openxmlformats.org/officeDocument/2006/relationships/hyperlink" Target="https://www.burning-crusade.com/database/?item=27528" TargetMode="External"/><Relationship Id="rId98" Type="http://schemas.openxmlformats.org/officeDocument/2006/relationships/hyperlink" Target="https://www.burning-crusade.com/database/?item=28335" TargetMode="External"/><Relationship Id="rId91" Type="http://schemas.openxmlformats.org/officeDocument/2006/relationships/hyperlink" Target="https://www.burning-crusade.com/database/?item=27474" TargetMode="External"/><Relationship Id="rId90" Type="http://schemas.openxmlformats.org/officeDocument/2006/relationships/hyperlink" Target="https://www.burning-crusade.com/database/?item=32076" TargetMode="External"/><Relationship Id="rId93" Type="http://schemas.openxmlformats.org/officeDocument/2006/relationships/hyperlink" Target="https://www.burning-crusade.com/database/?item=30951" TargetMode="External"/><Relationship Id="rId92" Type="http://schemas.openxmlformats.org/officeDocument/2006/relationships/hyperlink" Target="https://www.burning-crusade.com/database/?item=29511" TargetMode="External"/><Relationship Id="rId118" Type="http://schemas.openxmlformats.org/officeDocument/2006/relationships/hyperlink" Target="https://www.burning-crusade.com/database/?item=29247" TargetMode="External"/><Relationship Id="rId117" Type="http://schemas.openxmlformats.org/officeDocument/2006/relationships/hyperlink" Target="https://www.burning-crusade.com/database/?item=25789" TargetMode="External"/><Relationship Id="rId116" Type="http://schemas.openxmlformats.org/officeDocument/2006/relationships/hyperlink" Target="https://www.burning-crusade.com/database/?item=27478" TargetMode="External"/><Relationship Id="rId115" Type="http://schemas.openxmlformats.org/officeDocument/2006/relationships/hyperlink" Target="https://www.burning-crusade.com/database/?item=29180" TargetMode="External"/><Relationship Id="rId119" Type="http://schemas.openxmlformats.org/officeDocument/2006/relationships/hyperlink" Target="https://www.burning-crusade.com/database/?item=28828" TargetMode="External"/><Relationship Id="rId110" Type="http://schemas.openxmlformats.org/officeDocument/2006/relationships/hyperlink" Target="https://www.burning-crusade.com/database/?item=28778" TargetMode="External"/><Relationship Id="rId114" Type="http://schemas.openxmlformats.org/officeDocument/2006/relationships/hyperlink" Target="https://www.burning-crusade.com/database/?item=28450" TargetMode="External"/><Relationship Id="rId113" Type="http://schemas.openxmlformats.org/officeDocument/2006/relationships/hyperlink" Target="https://www.burning-crusade.com/database/?item=25695" TargetMode="External"/><Relationship Id="rId112" Type="http://schemas.openxmlformats.org/officeDocument/2006/relationships/hyperlink" Target="https://www.burning-crusade.com/database/?item=29261" TargetMode="External"/><Relationship Id="rId111" Type="http://schemas.openxmlformats.org/officeDocument/2006/relationships/hyperlink" Target="https://www.burning-crusade.com/database/?item=29516" TargetMode="External"/><Relationship Id="rId206" Type="http://schemas.openxmlformats.org/officeDocument/2006/relationships/hyperlink" Target="https://www.burning-crusade.com/database/?item=27903" TargetMode="External"/><Relationship Id="rId205" Type="http://schemas.openxmlformats.org/officeDocument/2006/relationships/hyperlink" Target="https://www.burning-crusade.com/database/?item=25639" TargetMode="External"/><Relationship Id="rId204" Type="http://schemas.openxmlformats.org/officeDocument/2006/relationships/hyperlink" Target="https://www.burning-crusade.com/database/?item=31000" TargetMode="External"/><Relationship Id="rId203" Type="http://schemas.openxmlformats.org/officeDocument/2006/relationships/hyperlink" Target="https://www.burning-crusade.com/database/?item=31072" TargetMode="External"/><Relationship Id="rId209" Type="http://schemas.openxmlformats.org/officeDocument/2006/relationships/hyperlink" Target="https://www.burning-crusade.com/database/?item=28587" TargetMode="External"/><Relationship Id="rId208" Type="http://schemas.openxmlformats.org/officeDocument/2006/relationships/hyperlink" Target="https://www.burning-crusade.com/database/?item=29167" TargetMode="External"/><Relationship Id="rId207" Type="http://schemas.openxmlformats.org/officeDocument/2006/relationships/hyperlink" Target="https://www.burning-crusade.com/database/?item=29166" TargetMode="External"/><Relationship Id="rId202" Type="http://schemas.openxmlformats.org/officeDocument/2006/relationships/hyperlink" Target="https://www.burning-crusade.com/database/?item=27898" TargetMode="External"/><Relationship Id="rId201" Type="http://schemas.openxmlformats.org/officeDocument/2006/relationships/hyperlink" Target="https://www.burning-crusade.com/database/?item=27987" TargetMode="External"/><Relationship Id="rId200" Type="http://schemas.openxmlformats.org/officeDocument/2006/relationships/hyperlink" Target="https://www.burning-crusade.com/database/?item=27526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31797" TargetMode="External"/><Relationship Id="rId190" Type="http://schemas.openxmlformats.org/officeDocument/2006/relationships/hyperlink" Target="https://www.burning-crusade.com/database/?item=27534" TargetMode="External"/><Relationship Id="rId42" Type="http://schemas.openxmlformats.org/officeDocument/2006/relationships/hyperlink" Target="https://www.burning-crusade.com/database/?item=28255" TargetMode="External"/><Relationship Id="rId41" Type="http://schemas.openxmlformats.org/officeDocument/2006/relationships/hyperlink" Target="https://www.burning-crusade.com/database/?item=27994" TargetMode="External"/><Relationship Id="rId44" Type="http://schemas.openxmlformats.org/officeDocument/2006/relationships/hyperlink" Target="https://www.burning-crusade.com/database/?item=27816" TargetMode="External"/><Relationship Id="rId194" Type="http://schemas.openxmlformats.org/officeDocument/2006/relationships/hyperlink" Target="https://www.burning-crusade.com/database/?item=29355" TargetMode="External"/><Relationship Id="rId43" Type="http://schemas.openxmlformats.org/officeDocument/2006/relationships/hyperlink" Target="https://www.burning-crusade.com/database/?item=28726" TargetMode="External"/><Relationship Id="rId193" Type="http://schemas.openxmlformats.org/officeDocument/2006/relationships/hyperlink" Target="https://www.burning-crusade.com/database/?item=28633" TargetMode="External"/><Relationship Id="rId46" Type="http://schemas.openxmlformats.org/officeDocument/2006/relationships/hyperlink" Target="https://www.burning-crusade.com/database/?item=30735" TargetMode="External"/><Relationship Id="rId192" Type="http://schemas.openxmlformats.org/officeDocument/2006/relationships/hyperlink" Target="https://www.burning-crusade.com/database/?item=24557" TargetMode="External"/><Relationship Id="rId45" Type="http://schemas.openxmlformats.org/officeDocument/2006/relationships/hyperlink" Target="https://www.burning-crusade.com/database/?item=28766" TargetMode="External"/><Relationship Id="rId191" Type="http://schemas.openxmlformats.org/officeDocument/2006/relationships/hyperlink" Target="https://www.burning-crusade.com/database/?item=28346" TargetMode="External"/><Relationship Id="rId48" Type="http://schemas.openxmlformats.org/officeDocument/2006/relationships/hyperlink" Target="https://www.burning-crusade.com/database/?item=27981" TargetMode="External"/><Relationship Id="rId187" Type="http://schemas.openxmlformats.org/officeDocument/2006/relationships/hyperlink" Target="https://www.burning-crusade.com/database/?item=28187" TargetMode="External"/><Relationship Id="rId47" Type="http://schemas.openxmlformats.org/officeDocument/2006/relationships/hyperlink" Target="https://www.burning-crusade.com/database/?item=28797" TargetMode="External"/><Relationship Id="rId186" Type="http://schemas.openxmlformats.org/officeDocument/2006/relationships/hyperlink" Target="https://www.burning-crusade.com/database/?item=28781" TargetMode="External"/><Relationship Id="rId185" Type="http://schemas.openxmlformats.org/officeDocument/2006/relationships/hyperlink" Target="https://www.burning-crusade.com/database/?item=28603" TargetMode="External"/><Relationship Id="rId49" Type="http://schemas.openxmlformats.org/officeDocument/2006/relationships/hyperlink" Target="https://www.burning-crusade.com/database/?item=28570" TargetMode="External"/><Relationship Id="rId184" Type="http://schemas.openxmlformats.org/officeDocument/2006/relationships/hyperlink" Target="https://www.burning-crusade.com/database/?item=29273" TargetMode="External"/><Relationship Id="rId189" Type="http://schemas.openxmlformats.org/officeDocument/2006/relationships/hyperlink" Target="https://www.burning-crusade.com/database/?item=29330" TargetMode="External"/><Relationship Id="rId188" Type="http://schemas.openxmlformats.org/officeDocument/2006/relationships/hyperlink" Target="https://www.burning-crusade.com/database/?item=28260" TargetMode="External"/><Relationship Id="rId31" Type="http://schemas.openxmlformats.org/officeDocument/2006/relationships/hyperlink" Target="https://www.burning-crusade.com/database/?item=24116" TargetMode="External"/><Relationship Id="rId30" Type="http://schemas.openxmlformats.org/officeDocument/2006/relationships/hyperlink" Target="https://www.burning-crusade.com/database/?item=28254" TargetMode="External"/><Relationship Id="rId33" Type="http://schemas.openxmlformats.org/officeDocument/2006/relationships/hyperlink" Target="https://www.burning-crusade.com/database/?item=27464" TargetMode="External"/><Relationship Id="rId183" Type="http://schemas.openxmlformats.org/officeDocument/2006/relationships/hyperlink" Target="https://www.burning-crusade.com/database/?item=28412" TargetMode="External"/><Relationship Id="rId32" Type="http://schemas.openxmlformats.org/officeDocument/2006/relationships/hyperlink" Target="https://www.burning-crusade.com/database/?item=31693" TargetMode="External"/><Relationship Id="rId182" Type="http://schemas.openxmlformats.org/officeDocument/2006/relationships/hyperlink" Target="https://www.burning-crusade.com/database/?item=29271" TargetMode="External"/><Relationship Id="rId35" Type="http://schemas.openxmlformats.org/officeDocument/2006/relationships/hyperlink" Target="https://www.burning-crusade.com/database/?item=29095" TargetMode="External"/><Relationship Id="rId181" Type="http://schemas.openxmlformats.org/officeDocument/2006/relationships/hyperlink" Target="https://www.burning-crusade.com/database/?item=28734" TargetMode="External"/><Relationship Id="rId34" Type="http://schemas.openxmlformats.org/officeDocument/2006/relationships/hyperlink" Target="https://www.burning-crusade.com/database/?item=31321" TargetMode="External"/><Relationship Id="rId180" Type="http://schemas.openxmlformats.org/officeDocument/2006/relationships/hyperlink" Target="https://www.burning-crusade.com/database/?item=27741" TargetMode="External"/><Relationship Id="rId37" Type="http://schemas.openxmlformats.org/officeDocument/2006/relationships/hyperlink" Target="https://www.burning-crusade.com/database/?item=27796" TargetMode="External"/><Relationship Id="rId176" Type="http://schemas.openxmlformats.org/officeDocument/2006/relationships/hyperlink" Target="https://www.burning-crusade.com/database/?item=23554" TargetMode="External"/><Relationship Id="rId36" Type="http://schemas.openxmlformats.org/officeDocument/2006/relationships/hyperlink" Target="https://www.burning-crusade.com/database/?item=30925" TargetMode="External"/><Relationship Id="rId175" Type="http://schemas.openxmlformats.org/officeDocument/2006/relationships/hyperlink" Target="https://www.burning-crusade.com/database/?item=28297" TargetMode="External"/><Relationship Id="rId39" Type="http://schemas.openxmlformats.org/officeDocument/2006/relationships/hyperlink" Target="https://www.burning-crusade.com/database/?item=27778" TargetMode="External"/><Relationship Id="rId174" Type="http://schemas.openxmlformats.org/officeDocument/2006/relationships/hyperlink" Target="https://www.burning-crusade.com/database/?item=28770" TargetMode="External"/><Relationship Id="rId38" Type="http://schemas.openxmlformats.org/officeDocument/2006/relationships/hyperlink" Target="https://www.burning-crusade.com/database/?item=28139" TargetMode="External"/><Relationship Id="rId173" Type="http://schemas.openxmlformats.org/officeDocument/2006/relationships/hyperlink" Target="https://www.burning-crusade.com/database/?item=30723" TargetMode="External"/><Relationship Id="rId179" Type="http://schemas.openxmlformats.org/officeDocument/2006/relationships/hyperlink" Target="https://www.burning-crusade.com/database/?item=27868" TargetMode="External"/><Relationship Id="rId178" Type="http://schemas.openxmlformats.org/officeDocument/2006/relationships/hyperlink" Target="https://www.burning-crusade.com/database/?item=27543" TargetMode="External"/><Relationship Id="rId177" Type="http://schemas.openxmlformats.org/officeDocument/2006/relationships/hyperlink" Target="https://www.burning-crusade.com/database/?item=30832" TargetMode="External"/><Relationship Id="rId20" Type="http://schemas.openxmlformats.org/officeDocument/2006/relationships/hyperlink" Target="https://www.burning-crusade.com/database/?item=27488" TargetMode="External"/><Relationship Id="rId22" Type="http://schemas.openxmlformats.org/officeDocument/2006/relationships/hyperlink" Target="https://www.burning-crusade.com/database/?item=28530" TargetMode="External"/><Relationship Id="rId21" Type="http://schemas.openxmlformats.org/officeDocument/2006/relationships/hyperlink" Target="https://www.burning-crusade.com/database/?item=30946" TargetMode="External"/><Relationship Id="rId24" Type="http://schemas.openxmlformats.org/officeDocument/2006/relationships/hyperlink" Target="https://www.burning-crusade.com/database/?item=28762" TargetMode="External"/><Relationship Id="rId23" Type="http://schemas.openxmlformats.org/officeDocument/2006/relationships/hyperlink" Target="https://www.burning-crusade.com/database/?item=28245" TargetMode="External"/><Relationship Id="rId26" Type="http://schemas.openxmlformats.org/officeDocument/2006/relationships/hyperlink" Target="https://www.burning-crusade.com/database/?item=27758" TargetMode="External"/><Relationship Id="rId25" Type="http://schemas.openxmlformats.org/officeDocument/2006/relationships/hyperlink" Target="https://www.burning-crusade.com/database/?item=28134" TargetMode="External"/><Relationship Id="rId28" Type="http://schemas.openxmlformats.org/officeDocument/2006/relationships/hyperlink" Target="https://www.burning-crusade.com/database/?item=31338" TargetMode="External"/><Relationship Id="rId27" Type="http://schemas.openxmlformats.org/officeDocument/2006/relationships/hyperlink" Target="https://www.burning-crusade.com/database/?item=31692" TargetMode="External"/><Relationship Id="rId29" Type="http://schemas.openxmlformats.org/officeDocument/2006/relationships/hyperlink" Target="https://www.burning-crusade.com/database/?item=29368" TargetMode="External"/><Relationship Id="rId11" Type="http://schemas.openxmlformats.org/officeDocument/2006/relationships/hyperlink" Target="https://www.burning-crusade.com/database/?item=28193" TargetMode="External"/><Relationship Id="rId10" Type="http://schemas.openxmlformats.org/officeDocument/2006/relationships/hyperlink" Target="https://www.burning-crusade.com/database/?item=28220" TargetMode="External"/><Relationship Id="rId13" Type="http://schemas.openxmlformats.org/officeDocument/2006/relationships/hyperlink" Target="https://www.burning-crusade.com/database/?item=28169" TargetMode="External"/><Relationship Id="rId12" Type="http://schemas.openxmlformats.org/officeDocument/2006/relationships/hyperlink" Target="https://www.burning-crusade.com/database/?item=28804" TargetMode="External"/><Relationship Id="rId15" Type="http://schemas.openxmlformats.org/officeDocument/2006/relationships/hyperlink" Target="https://www.burning-crusade.com/database/?item=28586" TargetMode="External"/><Relationship Id="rId198" Type="http://schemas.openxmlformats.org/officeDocument/2006/relationships/hyperlink" Target="https://www.burning-crusade.com/database/?item=27842" TargetMode="External"/><Relationship Id="rId14" Type="http://schemas.openxmlformats.org/officeDocument/2006/relationships/hyperlink" Target="https://www.burning-crusade.com/database/?item=29504" TargetMode="External"/><Relationship Id="rId197" Type="http://schemas.openxmlformats.org/officeDocument/2006/relationships/hyperlink" Target="https://www.burning-crusade.com/database/?item=30011" TargetMode="External"/><Relationship Id="rId17" Type="http://schemas.openxmlformats.org/officeDocument/2006/relationships/hyperlink" Target="https://www.burning-crusade.com/database/?item=24267" TargetMode="External"/><Relationship Id="rId196" Type="http://schemas.openxmlformats.org/officeDocument/2006/relationships/hyperlink" Target="https://www.burning-crusade.com/database/?item=28341" TargetMode="External"/><Relationship Id="rId16" Type="http://schemas.openxmlformats.org/officeDocument/2006/relationships/hyperlink" Target="https://www.burning-crusade.com/database/?item=30297" TargetMode="External"/><Relationship Id="rId195" Type="http://schemas.openxmlformats.org/officeDocument/2006/relationships/hyperlink" Target="https://www.burning-crusade.com/database/?item=29130" TargetMode="External"/><Relationship Id="rId19" Type="http://schemas.openxmlformats.org/officeDocument/2006/relationships/hyperlink" Target="https://www.burning-crusade.com/database/?item=27466" TargetMode="External"/><Relationship Id="rId18" Type="http://schemas.openxmlformats.org/officeDocument/2006/relationships/hyperlink" Target="https://www.burning-crusade.com/database/?item=27781" TargetMode="External"/><Relationship Id="rId199" Type="http://schemas.openxmlformats.org/officeDocument/2006/relationships/hyperlink" Target="https://www.burning-crusade.com/database/?item=31308" TargetMode="External"/><Relationship Id="rId84" Type="http://schemas.openxmlformats.org/officeDocument/2006/relationships/hyperlink" Target="https://www.burning-crusade.com/database/?item=29955" TargetMode="External"/><Relationship Id="rId83" Type="http://schemas.openxmlformats.org/officeDocument/2006/relationships/hyperlink" Target="https://www.burning-crusade.com/database/?item=27746" TargetMode="External"/><Relationship Id="rId86" Type="http://schemas.openxmlformats.org/officeDocument/2006/relationships/hyperlink" Target="https://www.burning-crusade.com/database/?item=30725" TargetMode="External"/><Relationship Id="rId85" Type="http://schemas.openxmlformats.org/officeDocument/2006/relationships/hyperlink" Target="https://www.burning-crusade.com/database/?item=28448" TargetMode="External"/><Relationship Id="rId88" Type="http://schemas.openxmlformats.org/officeDocument/2006/relationships/hyperlink" Target="https://www.burning-crusade.com/database/?item=28780" TargetMode="External"/><Relationship Id="rId150" Type="http://schemas.openxmlformats.org/officeDocument/2006/relationships/hyperlink" Target="https://www.burning-crusade.com/database/?item=29367" TargetMode="External"/><Relationship Id="rId87" Type="http://schemas.openxmlformats.org/officeDocument/2006/relationships/hyperlink" Target="https://www.burning-crusade.com/database/?item=28507" TargetMode="External"/><Relationship Id="rId89" Type="http://schemas.openxmlformats.org/officeDocument/2006/relationships/hyperlink" Target="https://www.burning-crusade.com/database/?item=29092" TargetMode="External"/><Relationship Id="rId80" Type="http://schemas.openxmlformats.org/officeDocument/2006/relationships/hyperlink" Target="https://www.burning-crusade.com/database/?item=28515" TargetMode="External"/><Relationship Id="rId82" Type="http://schemas.openxmlformats.org/officeDocument/2006/relationships/hyperlink" Target="https://www.burning-crusade.com/database/?item=27483" TargetMode="External"/><Relationship Id="rId81" Type="http://schemas.openxmlformats.org/officeDocument/2006/relationships/hyperlink" Target="https://www.burning-crusade.com/database/?item=29240" TargetMode="External"/><Relationship Id="rId1" Type="http://schemas.openxmlformats.org/officeDocument/2006/relationships/comments" Target="../comments12.xml"/><Relationship Id="rId2" Type="http://schemas.openxmlformats.org/officeDocument/2006/relationships/hyperlink" Target="https://www.burning-crusade.com/database/?item=32480" TargetMode="External"/><Relationship Id="rId3" Type="http://schemas.openxmlformats.org/officeDocument/2006/relationships/hyperlink" Target="https://www.burning-crusade.com/database/?item=29093" TargetMode="External"/><Relationship Id="rId149" Type="http://schemas.openxmlformats.org/officeDocument/2006/relationships/hyperlink" Target="https://www.burning-crusade.com/database/?item=31339" TargetMode="External"/><Relationship Id="rId4" Type="http://schemas.openxmlformats.org/officeDocument/2006/relationships/hyperlink" Target="https://www.burning-crusade.com/database/?item=24266" TargetMode="External"/><Relationship Id="rId148" Type="http://schemas.openxmlformats.org/officeDocument/2006/relationships/hyperlink" Target="https://www.burning-crusade.com/database/?item=28555" TargetMode="External"/><Relationship Id="rId9" Type="http://schemas.openxmlformats.org/officeDocument/2006/relationships/hyperlink" Target="https://www.burning-crusade.com/database/?item=31110" TargetMode="External"/><Relationship Id="rId143" Type="http://schemas.openxmlformats.org/officeDocument/2006/relationships/hyperlink" Target="https://www.burning-crusade.com/database/?item=30667" TargetMode="External"/><Relationship Id="rId142" Type="http://schemas.openxmlformats.org/officeDocument/2006/relationships/hyperlink" Target="https://www.burning-crusade.com/database/?item=28447" TargetMode="External"/><Relationship Id="rId141" Type="http://schemas.openxmlformats.org/officeDocument/2006/relationships/hyperlink" Target="https://www.burning-crusade.com/database/?item=29242" TargetMode="External"/><Relationship Id="rId140" Type="http://schemas.openxmlformats.org/officeDocument/2006/relationships/hyperlink" Target="https://www.burning-crusade.com/database/?item=27914" TargetMode="External"/><Relationship Id="rId5" Type="http://schemas.openxmlformats.org/officeDocument/2006/relationships/hyperlink" Target="https://www.burning-crusade.com/database/?item=28278" TargetMode="External"/><Relationship Id="rId147" Type="http://schemas.openxmlformats.org/officeDocument/2006/relationships/hyperlink" Target="https://www.burning-crusade.com/database/?item=28227" TargetMode="External"/><Relationship Id="rId6" Type="http://schemas.openxmlformats.org/officeDocument/2006/relationships/hyperlink" Target="https://www.burning-crusade.com/database/?item=28744" TargetMode="External"/><Relationship Id="rId146" Type="http://schemas.openxmlformats.org/officeDocument/2006/relationships/hyperlink" Target="https://www.burning-crusade.com/database/?item=29287" TargetMode="External"/><Relationship Id="rId7" Type="http://schemas.openxmlformats.org/officeDocument/2006/relationships/hyperlink" Target="https://www.burning-crusade.com/database/?item=28137" TargetMode="External"/><Relationship Id="rId145" Type="http://schemas.openxmlformats.org/officeDocument/2006/relationships/hyperlink" Target="https://www.burning-crusade.com/database/?item=29172" TargetMode="External"/><Relationship Id="rId8" Type="http://schemas.openxmlformats.org/officeDocument/2006/relationships/hyperlink" Target="https://www.burning-crusade.com/database/?item=28415" TargetMode="External"/><Relationship Id="rId144" Type="http://schemas.openxmlformats.org/officeDocument/2006/relationships/hyperlink" Target="https://www.burning-crusade.com/database/?item=28793" TargetMode="External"/><Relationship Id="rId73" Type="http://schemas.openxmlformats.org/officeDocument/2006/relationships/hyperlink" Target="https://www.burning-crusade.com/database/?item=28140" TargetMode="External"/><Relationship Id="rId72" Type="http://schemas.openxmlformats.org/officeDocument/2006/relationships/hyperlink" Target="https://www.burning-crusade.com/database/?item=27799" TargetMode="External"/><Relationship Id="rId75" Type="http://schemas.openxmlformats.org/officeDocument/2006/relationships/hyperlink" Target="https://www.burning-crusade.com/database/?item=29523" TargetMode="External"/><Relationship Id="rId74" Type="http://schemas.openxmlformats.org/officeDocument/2006/relationships/hyperlink" Target="https://www.burning-crusade.com/database/?item=28252" TargetMode="External"/><Relationship Id="rId77" Type="http://schemas.openxmlformats.org/officeDocument/2006/relationships/hyperlink" Target="https://www.burning-crusade.com/database/?item=24250" TargetMode="External"/><Relationship Id="rId76" Type="http://schemas.openxmlformats.org/officeDocument/2006/relationships/hyperlink" Target="https://www.burning-crusade.com/database/?item=28453" TargetMode="External"/><Relationship Id="rId79" Type="http://schemas.openxmlformats.org/officeDocument/2006/relationships/hyperlink" Target="https://www.burning-crusade.com/database/?item=28477" TargetMode="External"/><Relationship Id="rId78" Type="http://schemas.openxmlformats.org/officeDocument/2006/relationships/hyperlink" Target="https://www.burning-crusade.com/database/?item=27462" TargetMode="External"/><Relationship Id="rId71" Type="http://schemas.openxmlformats.org/officeDocument/2006/relationships/hyperlink" Target="https://www.burning-crusade.com/database/?item=24455" TargetMode="External"/><Relationship Id="rId70" Type="http://schemas.openxmlformats.org/officeDocument/2006/relationships/hyperlink" Target="https://www.burning-crusade.com/database/?item=27824" TargetMode="External"/><Relationship Id="rId139" Type="http://schemas.openxmlformats.org/officeDocument/2006/relationships/hyperlink" Target="https://www.burning-crusade.com/database/?item=30519" TargetMode="External"/><Relationship Id="rId138" Type="http://schemas.openxmlformats.org/officeDocument/2006/relationships/hyperlink" Target="https://www.burning-crusade.com/database/?item=29808" TargetMode="External"/><Relationship Id="rId137" Type="http://schemas.openxmlformats.org/officeDocument/2006/relationships/hyperlink" Target="https://www.burning-crusade.com/database/?item=28179" TargetMode="External"/><Relationship Id="rId132" Type="http://schemas.openxmlformats.org/officeDocument/2006/relationships/hyperlink" Target="https://www.burning-crusade.com/database/?item=28585" TargetMode="External"/><Relationship Id="rId131" Type="http://schemas.openxmlformats.org/officeDocument/2006/relationships/hyperlink" Target="https://www.burning-crusade.com/database/?item=28517" TargetMode="External"/><Relationship Id="rId130" Type="http://schemas.openxmlformats.org/officeDocument/2006/relationships/hyperlink" Target="https://www.burning-crusade.com/database/?item=29314" TargetMode="External"/><Relationship Id="rId136" Type="http://schemas.openxmlformats.org/officeDocument/2006/relationships/hyperlink" Target="https://www.burning-crusade.com/database/?item=27821" TargetMode="External"/><Relationship Id="rId135" Type="http://schemas.openxmlformats.org/officeDocument/2006/relationships/hyperlink" Target="https://www.burning-crusade.com/database/?item=28406" TargetMode="External"/><Relationship Id="rId134" Type="http://schemas.openxmlformats.org/officeDocument/2006/relationships/hyperlink" Target="https://www.burning-crusade.com/database/?item=29258" TargetMode="External"/><Relationship Id="rId133" Type="http://schemas.openxmlformats.org/officeDocument/2006/relationships/hyperlink" Target="https://www.burning-crusade.com/database/?item=28670" TargetMode="External"/><Relationship Id="rId62" Type="http://schemas.openxmlformats.org/officeDocument/2006/relationships/hyperlink" Target="https://www.burning-crusade.com/database/?item=28229" TargetMode="External"/><Relationship Id="rId61" Type="http://schemas.openxmlformats.org/officeDocument/2006/relationships/hyperlink" Target="https://www.burning-crusade.com/database/?item=29341" TargetMode="External"/><Relationship Id="rId64" Type="http://schemas.openxmlformats.org/officeDocument/2006/relationships/hyperlink" Target="https://www.burning-crusade.com/database/?item=28602" TargetMode="External"/><Relationship Id="rId63" Type="http://schemas.openxmlformats.org/officeDocument/2006/relationships/hyperlink" Target="https://www.burning-crusade.com/database/?item=28342" TargetMode="External"/><Relationship Id="rId66" Type="http://schemas.openxmlformats.org/officeDocument/2006/relationships/hyperlink" Target="https://www.burning-crusade.com/database/?item=31340" TargetMode="External"/><Relationship Id="rId172" Type="http://schemas.openxmlformats.org/officeDocument/2006/relationships/hyperlink" Target="https://www.burning-crusade.com/database/?item=32387" TargetMode="External"/><Relationship Id="rId65" Type="http://schemas.openxmlformats.org/officeDocument/2006/relationships/hyperlink" Target="https://www.burning-crusade.com/database/?item=29129" TargetMode="External"/><Relationship Id="rId171" Type="http://schemas.openxmlformats.org/officeDocument/2006/relationships/hyperlink" Target="https://www.burning-crusade.com/database/?item=27518" TargetMode="External"/><Relationship Id="rId68" Type="http://schemas.openxmlformats.org/officeDocument/2006/relationships/hyperlink" Target="https://www.burning-crusade.com/database/?item=28232" TargetMode="External"/><Relationship Id="rId170" Type="http://schemas.openxmlformats.org/officeDocument/2006/relationships/hyperlink" Target="https://www.burning-crusade.com/database/?item=31025" TargetMode="External"/><Relationship Id="rId67" Type="http://schemas.openxmlformats.org/officeDocument/2006/relationships/hyperlink" Target="https://www.burning-crusade.com/database/?item=28191" TargetMode="External"/><Relationship Id="rId60" Type="http://schemas.openxmlformats.org/officeDocument/2006/relationships/hyperlink" Target="https://www.burning-crusade.com/database/?item=31297" TargetMode="External"/><Relationship Id="rId165" Type="http://schemas.openxmlformats.org/officeDocument/2006/relationships/hyperlink" Target="https://www.burning-crusade.com/database/?item=28785" TargetMode="External"/><Relationship Id="rId69" Type="http://schemas.openxmlformats.org/officeDocument/2006/relationships/hyperlink" Target="https://www.burning-crusade.com/database/?item=29780" TargetMode="External"/><Relationship Id="rId164" Type="http://schemas.openxmlformats.org/officeDocument/2006/relationships/hyperlink" Target="https://www.burning-crusade.com/database/?item=28223" TargetMode="External"/><Relationship Id="rId163" Type="http://schemas.openxmlformats.org/officeDocument/2006/relationships/hyperlink" Target="https://www.burning-crusade.com/database/?item=28789" TargetMode="External"/><Relationship Id="rId162" Type="http://schemas.openxmlformats.org/officeDocument/2006/relationships/hyperlink" Target="https://www.burning-crusade.com/database/?item=29132" TargetMode="External"/><Relationship Id="rId169" Type="http://schemas.openxmlformats.org/officeDocument/2006/relationships/hyperlink" Target="https://www.burning-crusade.com/database/?item=24126" TargetMode="External"/><Relationship Id="rId168" Type="http://schemas.openxmlformats.org/officeDocument/2006/relationships/hyperlink" Target="https://www.burning-crusade.com/database/?item=28040" TargetMode="External"/><Relationship Id="rId167" Type="http://schemas.openxmlformats.org/officeDocument/2006/relationships/hyperlink" Target="https://www.burning-crusade.com/database/?item=29179" TargetMode="External"/><Relationship Id="rId166" Type="http://schemas.openxmlformats.org/officeDocument/2006/relationships/hyperlink" Target="https://www.burning-crusade.com/database/?item=28418" TargetMode="External"/><Relationship Id="rId51" Type="http://schemas.openxmlformats.org/officeDocument/2006/relationships/hyperlink" Target="https://www.burning-crusade.com/database/?item=29369" TargetMode="External"/><Relationship Id="rId50" Type="http://schemas.openxmlformats.org/officeDocument/2006/relationships/hyperlink" Target="https://www.burning-crusade.com/database/?item=25777" TargetMode="External"/><Relationship Id="rId53" Type="http://schemas.openxmlformats.org/officeDocument/2006/relationships/hyperlink" Target="https://www.burning-crusade.com/database/?item=32541" TargetMode="External"/><Relationship Id="rId52" Type="http://schemas.openxmlformats.org/officeDocument/2006/relationships/hyperlink" Target="https://www.burning-crusade.com/database/?item=31140" TargetMode="External"/><Relationship Id="rId55" Type="http://schemas.openxmlformats.org/officeDocument/2006/relationships/hyperlink" Target="https://www.burning-crusade.com/database/?item=24252" TargetMode="External"/><Relationship Id="rId161" Type="http://schemas.openxmlformats.org/officeDocument/2006/relationships/hyperlink" Target="https://www.burning-crusade.com/database/?item=27683" TargetMode="External"/><Relationship Id="rId54" Type="http://schemas.openxmlformats.org/officeDocument/2006/relationships/hyperlink" Target="https://www.burning-crusade.com/database/?item=29813" TargetMode="External"/><Relationship Id="rId160" Type="http://schemas.openxmlformats.org/officeDocument/2006/relationships/hyperlink" Target="https://www.burning-crusade.com/database/?item=29370" TargetMode="External"/><Relationship Id="rId57" Type="http://schemas.openxmlformats.org/officeDocument/2006/relationships/hyperlink" Target="https://www.burning-crusade.com/database/?item=28378" TargetMode="External"/><Relationship Id="rId56" Type="http://schemas.openxmlformats.org/officeDocument/2006/relationships/hyperlink" Target="https://www.burning-crusade.com/database/?item=28269" TargetMode="External"/><Relationship Id="rId159" Type="http://schemas.openxmlformats.org/officeDocument/2006/relationships/hyperlink" Target="https://www.burning-crusade.com/database/?item=31856" TargetMode="External"/><Relationship Id="rId59" Type="http://schemas.openxmlformats.org/officeDocument/2006/relationships/hyperlink" Target="https://www.burning-crusade.com/database/?item=29522" TargetMode="External"/><Relationship Id="rId154" Type="http://schemas.openxmlformats.org/officeDocument/2006/relationships/hyperlink" Target="https://www.burning-crusade.com/database/?item=30366" TargetMode="External"/><Relationship Id="rId58" Type="http://schemas.openxmlformats.org/officeDocument/2006/relationships/hyperlink" Target="https://www.burning-crusade.com/database/?item=29091" TargetMode="External"/><Relationship Id="rId153" Type="http://schemas.openxmlformats.org/officeDocument/2006/relationships/hyperlink" Target="https://www.burning-crusade.com/database/?item=31921" TargetMode="External"/><Relationship Id="rId152" Type="http://schemas.openxmlformats.org/officeDocument/2006/relationships/hyperlink" Target="https://www.burning-crusade.com/database/?item=29352" TargetMode="External"/><Relationship Id="rId151" Type="http://schemas.openxmlformats.org/officeDocument/2006/relationships/hyperlink" Target="https://www.burning-crusade.com/database/?item=29126" TargetMode="External"/><Relationship Id="rId158" Type="http://schemas.openxmlformats.org/officeDocument/2006/relationships/hyperlink" Target="https://www.burning-crusade.com/database/?item=31922" TargetMode="External"/><Relationship Id="rId157" Type="http://schemas.openxmlformats.org/officeDocument/2006/relationships/hyperlink" Target="https://www.burning-crusade.com/database/?item=27784" TargetMode="External"/><Relationship Id="rId156" Type="http://schemas.openxmlformats.org/officeDocument/2006/relationships/hyperlink" Target="https://www.burning-crusade.com/database/?item=28510" TargetMode="External"/><Relationship Id="rId155" Type="http://schemas.openxmlformats.org/officeDocument/2006/relationships/hyperlink" Target="https://www.burning-crusade.com/database/?item=28394" TargetMode="External"/><Relationship Id="rId107" Type="http://schemas.openxmlformats.org/officeDocument/2006/relationships/hyperlink" Target="https://www.burning-crusade.com/database/?item=28565" TargetMode="External"/><Relationship Id="rId106" Type="http://schemas.openxmlformats.org/officeDocument/2006/relationships/hyperlink" Target="https://www.burning-crusade.com/database/?item=28654" TargetMode="External"/><Relationship Id="rId105" Type="http://schemas.openxmlformats.org/officeDocument/2006/relationships/hyperlink" Target="https://www.burning-crusade.com/database/?item=29257" TargetMode="External"/><Relationship Id="rId104" Type="http://schemas.openxmlformats.org/officeDocument/2006/relationships/hyperlink" Target="https://www.burning-crusade.com/database/?item=29241" TargetMode="External"/><Relationship Id="rId109" Type="http://schemas.openxmlformats.org/officeDocument/2006/relationships/hyperlink" Target="https://www.burning-crusade.com/database/?item=31461" TargetMode="External"/><Relationship Id="rId108" Type="http://schemas.openxmlformats.org/officeDocument/2006/relationships/hyperlink" Target="https://www.burning-crusade.com/database/?item=27783" TargetMode="External"/><Relationship Id="rId103" Type="http://schemas.openxmlformats.org/officeDocument/2006/relationships/hyperlink" Target="https://www.burning-crusade.com/database/?item=29524" TargetMode="External"/><Relationship Id="rId102" Type="http://schemas.openxmlformats.org/officeDocument/2006/relationships/hyperlink" Target="https://www.burning-crusade.com/database/?item=24256" TargetMode="External"/><Relationship Id="rId101" Type="http://schemas.openxmlformats.org/officeDocument/2006/relationships/hyperlink" Target="https://www.burning-crusade.com/database/?item=29784" TargetMode="External"/><Relationship Id="rId100" Type="http://schemas.openxmlformats.org/officeDocument/2006/relationships/hyperlink" Target="https://www.burning-crusade.com/database/?item=28317" TargetMode="External"/><Relationship Id="rId129" Type="http://schemas.openxmlformats.org/officeDocument/2006/relationships/hyperlink" Target="https://www.burning-crusade.com/database/?item=27907" TargetMode="External"/><Relationship Id="rId128" Type="http://schemas.openxmlformats.org/officeDocument/2006/relationships/hyperlink" Target="https://www.burning-crusade.com/database/?item=27948" TargetMode="External"/><Relationship Id="rId127" Type="http://schemas.openxmlformats.org/officeDocument/2006/relationships/hyperlink" Target="https://www.burning-crusade.com/database/?item=28138" TargetMode="External"/><Relationship Id="rId126" Type="http://schemas.openxmlformats.org/officeDocument/2006/relationships/hyperlink" Target="https://www.burning-crusade.com/database/?item=30709" TargetMode="External"/><Relationship Id="rId121" Type="http://schemas.openxmlformats.org/officeDocument/2006/relationships/hyperlink" Target="https://www.burning-crusade.com/database/?item=28185" TargetMode="External"/><Relationship Id="rId120" Type="http://schemas.openxmlformats.org/officeDocument/2006/relationships/hyperlink" Target="https://www.burning-crusade.com/database/?item=27492" TargetMode="External"/><Relationship Id="rId125" Type="http://schemas.openxmlformats.org/officeDocument/2006/relationships/hyperlink" Target="https://www.burning-crusade.com/database/?item=28338" TargetMode="External"/><Relationship Id="rId124" Type="http://schemas.openxmlformats.org/officeDocument/2006/relationships/hyperlink" Target="https://www.burning-crusade.com/database/?item=27838" TargetMode="External"/><Relationship Id="rId123" Type="http://schemas.openxmlformats.org/officeDocument/2006/relationships/hyperlink" Target="https://www.burning-crusade.com/database/?item=29343" TargetMode="External"/><Relationship Id="rId122" Type="http://schemas.openxmlformats.org/officeDocument/2006/relationships/hyperlink" Target="https://www.burning-crusade.com/database/?item=30531" TargetMode="External"/><Relationship Id="rId95" Type="http://schemas.openxmlformats.org/officeDocument/2006/relationships/hyperlink" Target="https://www.burning-crusade.com/database/?item=31149" TargetMode="External"/><Relationship Id="rId94" Type="http://schemas.openxmlformats.org/officeDocument/2006/relationships/hyperlink" Target="https://www.burning-crusade.com/database/?item=27465" TargetMode="External"/><Relationship Id="rId97" Type="http://schemas.openxmlformats.org/officeDocument/2006/relationships/hyperlink" Target="https://www.burning-crusade.com/database/?item=30924" TargetMode="External"/><Relationship Id="rId96" Type="http://schemas.openxmlformats.org/officeDocument/2006/relationships/hyperlink" Target="https://www.burning-crusade.com/database/?item=27508" TargetMode="External"/><Relationship Id="rId99" Type="http://schemas.openxmlformats.org/officeDocument/2006/relationships/hyperlink" Target="https://www.burning-crusade.com/database/?item=28214" TargetMode="External"/><Relationship Id="rId98" Type="http://schemas.openxmlformats.org/officeDocument/2006/relationships/hyperlink" Target="https://www.burning-crusade.com/database/?item=28136" TargetMode="External"/><Relationship Id="rId91" Type="http://schemas.openxmlformats.org/officeDocument/2006/relationships/hyperlink" Target="https://www.burning-crusade.com/database/?item=27537" TargetMode="External"/><Relationship Id="rId90" Type="http://schemas.openxmlformats.org/officeDocument/2006/relationships/hyperlink" Target="https://www.burning-crusade.com/database/?item=27493" TargetMode="External"/><Relationship Id="rId93" Type="http://schemas.openxmlformats.org/officeDocument/2006/relationships/hyperlink" Target="https://www.burning-crusade.com/database/?item=24452" TargetMode="External"/><Relationship Id="rId92" Type="http://schemas.openxmlformats.org/officeDocument/2006/relationships/hyperlink" Target="https://www.burning-crusade.com/database/?item=29317" TargetMode="External"/><Relationship Id="rId118" Type="http://schemas.openxmlformats.org/officeDocument/2006/relationships/hyperlink" Target="https://www.burning-crusade.com/database/?item=29142" TargetMode="External"/><Relationship Id="rId117" Type="http://schemas.openxmlformats.org/officeDocument/2006/relationships/hyperlink" Target="https://www.burning-crusade.com/database/?item=29141" TargetMode="External"/><Relationship Id="rId116" Type="http://schemas.openxmlformats.org/officeDocument/2006/relationships/hyperlink" Target="https://www.burning-crusade.com/database/?item=30532" TargetMode="External"/><Relationship Id="rId115" Type="http://schemas.openxmlformats.org/officeDocument/2006/relationships/hyperlink" Target="https://www.burning-crusade.com/database/?item=28594" TargetMode="External"/><Relationship Id="rId119" Type="http://schemas.openxmlformats.org/officeDocument/2006/relationships/hyperlink" Target="https://www.burning-crusade.com/database/?item=29094" TargetMode="External"/><Relationship Id="rId110" Type="http://schemas.openxmlformats.org/officeDocument/2006/relationships/hyperlink" Target="https://www.burning-crusade.com/database/?item=27795" TargetMode="External"/><Relationship Id="rId114" Type="http://schemas.openxmlformats.org/officeDocument/2006/relationships/hyperlink" Target="https://www.burning-crusade.com/database/?item=24262" TargetMode="External"/><Relationship Id="rId113" Type="http://schemas.openxmlformats.org/officeDocument/2006/relationships/hyperlink" Target="https://www.burning-crusade.com/database/?item=30734" TargetMode="External"/><Relationship Id="rId112" Type="http://schemas.openxmlformats.org/officeDocument/2006/relationships/hyperlink" Target="https://www.burning-crusade.com/database/?item=28446" TargetMode="External"/><Relationship Id="rId111" Type="http://schemas.openxmlformats.org/officeDocument/2006/relationships/hyperlink" Target="https://www.burning-crusade.com/database/?item=31513" TargetMode="External"/><Relationship Id="rId202" Type="http://schemas.openxmlformats.org/officeDocument/2006/relationships/vmlDrawing" Target="../drawings/vmlDrawing12.vml"/><Relationship Id="rId201" Type="http://schemas.openxmlformats.org/officeDocument/2006/relationships/drawing" Target="../drawings/drawing12.xml"/><Relationship Id="rId200" Type="http://schemas.openxmlformats.org/officeDocument/2006/relationships/hyperlink" Target="https://www.burning-crusade.com/database/?item=28188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9148" TargetMode="External"/><Relationship Id="rId42" Type="http://schemas.openxmlformats.org/officeDocument/2006/relationships/hyperlink" Target="https://www.burning-crusade.com/database/?item=25790" TargetMode="External"/><Relationship Id="rId41" Type="http://schemas.openxmlformats.org/officeDocument/2006/relationships/hyperlink" Target="https://www.burning-crusade.com/database/?item=29147" TargetMode="External"/><Relationship Id="rId44" Type="http://schemas.openxmlformats.org/officeDocument/2006/relationships/hyperlink" Target="https://www.burning-crusade.com/database/?item=28380" TargetMode="External"/><Relationship Id="rId43" Type="http://schemas.openxmlformats.org/officeDocument/2006/relationships/hyperlink" Target="https://www.burning-crusade.com/database/?item=24253" TargetMode="External"/><Relationship Id="rId46" Type="http://schemas.openxmlformats.org/officeDocument/2006/relationships/hyperlink" Target="https://www.burning-crusade.com/database/?item=28256" TargetMode="External"/><Relationship Id="rId45" Type="http://schemas.openxmlformats.org/officeDocument/2006/relationships/hyperlink" Target="https://www.burning-crusade.com/database/?item=28660" TargetMode="External"/><Relationship Id="rId48" Type="http://schemas.openxmlformats.org/officeDocument/2006/relationships/hyperlink" Target="https://www.burning-crusade.com/database/?item=29382" TargetMode="External"/><Relationship Id="rId47" Type="http://schemas.openxmlformats.org/officeDocument/2006/relationships/hyperlink" Target="https://www.burning-crusade.com/database/?item=28529" TargetMode="External"/><Relationship Id="rId49" Type="http://schemas.openxmlformats.org/officeDocument/2006/relationships/hyperlink" Target="https://www.burning-crusade.com/database/?item=24259" TargetMode="External"/><Relationship Id="rId31" Type="http://schemas.openxmlformats.org/officeDocument/2006/relationships/hyperlink" Target="https://www.burning-crusade.com/database/?item=28168" TargetMode="External"/><Relationship Id="rId30" Type="http://schemas.openxmlformats.org/officeDocument/2006/relationships/hyperlink" Target="https://www.burning-crusade.com/database/?item=29349" TargetMode="External"/><Relationship Id="rId33" Type="http://schemas.openxmlformats.org/officeDocument/2006/relationships/hyperlink" Target="https://www.burning-crusade.com/database/?item=28129" TargetMode="External"/><Relationship Id="rId32" Type="http://schemas.openxmlformats.org/officeDocument/2006/relationships/hyperlink" Target="https://www.burning-crusade.com/database/?item=28755" TargetMode="External"/><Relationship Id="rId35" Type="http://schemas.openxmlformats.org/officeDocument/2006/relationships/hyperlink" Target="https://www.burning-crusade.com/database/?item=29100" TargetMode="External"/><Relationship Id="rId34" Type="http://schemas.openxmlformats.org/officeDocument/2006/relationships/hyperlink" Target="https://www.burning-crusade.com/database/?item=27776" TargetMode="External"/><Relationship Id="rId37" Type="http://schemas.openxmlformats.org/officeDocument/2006/relationships/hyperlink" Target="https://www.burning-crusade.com/database/?item=27797" TargetMode="External"/><Relationship Id="rId36" Type="http://schemas.openxmlformats.org/officeDocument/2006/relationships/hyperlink" Target="https://www.burning-crusade.com/database/?item=32080" TargetMode="External"/><Relationship Id="rId175" Type="http://schemas.openxmlformats.org/officeDocument/2006/relationships/drawing" Target="../drawings/drawing13.xml"/><Relationship Id="rId39" Type="http://schemas.openxmlformats.org/officeDocument/2006/relationships/hyperlink" Target="https://www.burning-crusade.com/database/?item=27831" TargetMode="External"/><Relationship Id="rId174" Type="http://schemas.openxmlformats.org/officeDocument/2006/relationships/hyperlink" Target="https://www.burning-crusade.com/database/?item=25761" TargetMode="External"/><Relationship Id="rId38" Type="http://schemas.openxmlformats.org/officeDocument/2006/relationships/hyperlink" Target="https://www.burning-crusade.com/database/?item=27434" TargetMode="External"/><Relationship Id="rId173" Type="http://schemas.openxmlformats.org/officeDocument/2006/relationships/hyperlink" Target="https://www.burning-crusade.com/database/?item=31186" TargetMode="External"/><Relationship Id="rId20" Type="http://schemas.openxmlformats.org/officeDocument/2006/relationships/hyperlink" Target="https://www.burning-crusade.com/database/?item=28321" TargetMode="External"/><Relationship Id="rId22" Type="http://schemas.openxmlformats.org/officeDocument/2006/relationships/hyperlink" Target="https://www.burning-crusade.com/database/?item=25803" TargetMode="External"/><Relationship Id="rId21" Type="http://schemas.openxmlformats.org/officeDocument/2006/relationships/hyperlink" Target="https://www.burning-crusade.com/database/?item=25809" TargetMode="External"/><Relationship Id="rId24" Type="http://schemas.openxmlformats.org/officeDocument/2006/relationships/hyperlink" Target="https://www.burning-crusade.com/database/?item=29381" TargetMode="External"/><Relationship Id="rId23" Type="http://schemas.openxmlformats.org/officeDocument/2006/relationships/hyperlink" Target="https://www.burning-crusade.com/database/?item=28745" TargetMode="External"/><Relationship Id="rId26" Type="http://schemas.openxmlformats.org/officeDocument/2006/relationships/hyperlink" Target="https://www.burning-crusade.com/database/?item=27779" TargetMode="External"/><Relationship Id="rId25" Type="http://schemas.openxmlformats.org/officeDocument/2006/relationships/hyperlink" Target="https://www.burning-crusade.com/database/?item=28509" TargetMode="External"/><Relationship Id="rId28" Type="http://schemas.openxmlformats.org/officeDocument/2006/relationships/hyperlink" Target="https://www.burning-crusade.com/database/?item=25562" TargetMode="External"/><Relationship Id="rId27" Type="http://schemas.openxmlformats.org/officeDocument/2006/relationships/hyperlink" Target="https://www.burning-crusade.com/database/?item=31695" TargetMode="External"/><Relationship Id="rId29" Type="http://schemas.openxmlformats.org/officeDocument/2006/relationships/hyperlink" Target="https://www.burning-crusade.com/database/?item=27546" TargetMode="External"/><Relationship Id="rId11" Type="http://schemas.openxmlformats.org/officeDocument/2006/relationships/hyperlink" Target="https://www.burning-crusade.com/database/?item=30362" TargetMode="External"/><Relationship Id="rId10" Type="http://schemas.openxmlformats.org/officeDocument/2006/relationships/hyperlink" Target="https://www.burning-crusade.com/database/?item=25680" TargetMode="External"/><Relationship Id="rId13" Type="http://schemas.openxmlformats.org/officeDocument/2006/relationships/hyperlink" Target="https://www.burning-crusade.com/database/?item=28244" TargetMode="External"/><Relationship Id="rId12" Type="http://schemas.openxmlformats.org/officeDocument/2006/relationships/hyperlink" Target="https://www.burning-crusade.com/database/?item=31281" TargetMode="External"/><Relationship Id="rId15" Type="http://schemas.openxmlformats.org/officeDocument/2006/relationships/hyperlink" Target="https://www.burning-crusade.com/database/?item=29386" TargetMode="External"/><Relationship Id="rId14" Type="http://schemas.openxmlformats.org/officeDocument/2006/relationships/hyperlink" Target="https://www.burning-crusade.com/database/?item=28516" TargetMode="External"/><Relationship Id="rId17" Type="http://schemas.openxmlformats.org/officeDocument/2006/relationships/hyperlink" Target="https://www.burning-crusade.com/database/?item=29336" TargetMode="External"/><Relationship Id="rId16" Type="http://schemas.openxmlformats.org/officeDocument/2006/relationships/hyperlink" Target="https://www.burning-crusade.com/database/?item=32508" TargetMode="External"/><Relationship Id="rId19" Type="http://schemas.openxmlformats.org/officeDocument/2006/relationships/hyperlink" Target="https://www.burning-crusade.com/database/?item=29173" TargetMode="External"/><Relationship Id="rId18" Type="http://schemas.openxmlformats.org/officeDocument/2006/relationships/hyperlink" Target="https://www.burning-crusade.com/database/?item=27871" TargetMode="External"/><Relationship Id="rId84" Type="http://schemas.openxmlformats.org/officeDocument/2006/relationships/hyperlink" Target="https://www.burning-crusade.com/database/?item=30943" TargetMode="External"/><Relationship Id="rId83" Type="http://schemas.openxmlformats.org/officeDocument/2006/relationships/hyperlink" Target="https://www.burning-crusade.com/database/?item=30003" TargetMode="External"/><Relationship Id="rId86" Type="http://schemas.openxmlformats.org/officeDocument/2006/relationships/hyperlink" Target="https://www.burning-crusade.com/database/?item=28750" TargetMode="External"/><Relationship Id="rId85" Type="http://schemas.openxmlformats.org/officeDocument/2006/relationships/hyperlink" Target="https://www.burning-crusade.com/database/?item=27825" TargetMode="External"/><Relationship Id="rId88" Type="http://schemas.openxmlformats.org/officeDocument/2006/relationships/hyperlink" Target="https://www.burning-crusade.com/database/?item=29264" TargetMode="External"/><Relationship Id="rId150" Type="http://schemas.openxmlformats.org/officeDocument/2006/relationships/hyperlink" Target="https://www.burning-crusade.com/database/?item=30300" TargetMode="External"/><Relationship Id="rId87" Type="http://schemas.openxmlformats.org/officeDocument/2006/relationships/hyperlink" Target="https://www.burning-crusade.com/database/?item=28423" TargetMode="External"/><Relationship Id="rId89" Type="http://schemas.openxmlformats.org/officeDocument/2006/relationships/hyperlink" Target="https://www.burning-crusade.com/database/?item=30942" TargetMode="External"/><Relationship Id="rId80" Type="http://schemas.openxmlformats.org/officeDocument/2006/relationships/hyperlink" Target="https://www.burning-crusade.com/database/?item=28126" TargetMode="External"/><Relationship Id="rId82" Type="http://schemas.openxmlformats.org/officeDocument/2006/relationships/hyperlink" Target="https://www.burning-crusade.com/database/?item=25685" TargetMode="External"/><Relationship Id="rId81" Type="http://schemas.openxmlformats.org/officeDocument/2006/relationships/hyperlink" Target="https://www.burning-crusade.com/database/?item=29097" TargetMode="External"/><Relationship Id="rId1" Type="http://schemas.openxmlformats.org/officeDocument/2006/relationships/hyperlink" Target="https://www.burning-crusade.com/database/?item=32478" TargetMode="External"/><Relationship Id="rId2" Type="http://schemas.openxmlformats.org/officeDocument/2006/relationships/hyperlink" Target="https://www.burning-crusade.com/database/?item=28127" TargetMode="External"/><Relationship Id="rId3" Type="http://schemas.openxmlformats.org/officeDocument/2006/relationships/hyperlink" Target="https://www.burning-crusade.com/database/?item=28182" TargetMode="External"/><Relationship Id="rId149" Type="http://schemas.openxmlformats.org/officeDocument/2006/relationships/hyperlink" Target="https://www.burning-crusade.com/database/?item=27891" TargetMode="External"/><Relationship Id="rId4" Type="http://schemas.openxmlformats.org/officeDocument/2006/relationships/hyperlink" Target="https://www.burning-crusade.com/database/?item=28224" TargetMode="External"/><Relationship Id="rId148" Type="http://schemas.openxmlformats.org/officeDocument/2006/relationships/hyperlink" Target="https://www.burning-crusade.com/database/?item=29181" TargetMode="External"/><Relationship Id="rId9" Type="http://schemas.openxmlformats.org/officeDocument/2006/relationships/hyperlink" Target="https://www.burning-crusade.com/database/?item=28561" TargetMode="External"/><Relationship Id="rId143" Type="http://schemas.openxmlformats.org/officeDocument/2006/relationships/hyperlink" Target="https://www.burning-crusade.com/database/?item=27761" TargetMode="External"/><Relationship Id="rId142" Type="http://schemas.openxmlformats.org/officeDocument/2006/relationships/hyperlink" Target="https://www.burning-crusade.com/database/?item=31527" TargetMode="External"/><Relationship Id="rId141" Type="http://schemas.openxmlformats.org/officeDocument/2006/relationships/hyperlink" Target="https://www.burning-crusade.com/database/?item=29379" TargetMode="External"/><Relationship Id="rId140" Type="http://schemas.openxmlformats.org/officeDocument/2006/relationships/hyperlink" Target="https://www.burning-crusade.com/database/?item=25962" TargetMode="External"/><Relationship Id="rId5" Type="http://schemas.openxmlformats.org/officeDocument/2006/relationships/hyperlink" Target="https://www.burning-crusade.com/database/?item=29098" TargetMode="External"/><Relationship Id="rId147" Type="http://schemas.openxmlformats.org/officeDocument/2006/relationships/hyperlink" Target="https://www.burning-crusade.com/database/?item=27770" TargetMode="External"/><Relationship Id="rId6" Type="http://schemas.openxmlformats.org/officeDocument/2006/relationships/hyperlink" Target="https://www.burning-crusade.com/database/?item=31109" TargetMode="External"/><Relationship Id="rId146" Type="http://schemas.openxmlformats.org/officeDocument/2006/relationships/hyperlink" Target="https://www.burning-crusade.com/database/?item=31859" TargetMode="External"/><Relationship Id="rId7" Type="http://schemas.openxmlformats.org/officeDocument/2006/relationships/hyperlink" Target="https://www.burning-crusade.com/database/?item=29502" TargetMode="External"/><Relationship Id="rId145" Type="http://schemas.openxmlformats.org/officeDocument/2006/relationships/hyperlink" Target="https://www.burning-crusade.com/database/?item=28528" TargetMode="External"/><Relationship Id="rId8" Type="http://schemas.openxmlformats.org/officeDocument/2006/relationships/hyperlink" Target="https://www.burning-crusade.com/database/?item=28414" TargetMode="External"/><Relationship Id="rId144" Type="http://schemas.openxmlformats.org/officeDocument/2006/relationships/hyperlink" Target="https://www.burning-crusade.com/database/?item=31858" TargetMode="External"/><Relationship Id="rId73" Type="http://schemas.openxmlformats.org/officeDocument/2006/relationships/hyperlink" Target="https://www.burning-crusade.com/database/?item=28171" TargetMode="External"/><Relationship Id="rId72" Type="http://schemas.openxmlformats.org/officeDocument/2006/relationships/hyperlink" Target="https://www.burning-crusade.com/database/?item=30399" TargetMode="External"/><Relationship Id="rId75" Type="http://schemas.openxmlformats.org/officeDocument/2006/relationships/hyperlink" Target="https://www.burning-crusade.com/database/?item=27531" TargetMode="External"/><Relationship Id="rId74" Type="http://schemas.openxmlformats.org/officeDocument/2006/relationships/hyperlink" Target="https://www.burning-crusade.com/database/?item=28776" TargetMode="External"/><Relationship Id="rId77" Type="http://schemas.openxmlformats.org/officeDocument/2006/relationships/hyperlink" Target="https://www.burning-crusade.com/database/?item=28396" TargetMode="External"/><Relationship Id="rId76" Type="http://schemas.openxmlformats.org/officeDocument/2006/relationships/hyperlink" Target="https://www.burning-crusade.com/database/?item=28506" TargetMode="External"/><Relationship Id="rId79" Type="http://schemas.openxmlformats.org/officeDocument/2006/relationships/hyperlink" Target="https://www.burning-crusade.com/database/?item=27509" TargetMode="External"/><Relationship Id="rId78" Type="http://schemas.openxmlformats.org/officeDocument/2006/relationships/hyperlink" Target="https://www.burning-crusade.com/database/?item=29503" TargetMode="External"/><Relationship Id="rId71" Type="http://schemas.openxmlformats.org/officeDocument/2006/relationships/hyperlink" Target="https://www.burning-crusade.com/database/?item=27712" TargetMode="External"/><Relationship Id="rId70" Type="http://schemas.openxmlformats.org/officeDocument/2006/relationships/hyperlink" Target="https://www.burning-crusade.com/database/?item=29246" TargetMode="External"/><Relationship Id="rId139" Type="http://schemas.openxmlformats.org/officeDocument/2006/relationships/hyperlink" Target="https://www.burning-crusade.com/database/?item=27925" TargetMode="External"/><Relationship Id="rId138" Type="http://schemas.openxmlformats.org/officeDocument/2006/relationships/hyperlink" Target="https://www.burning-crusade.com/database/?item=31920" TargetMode="External"/><Relationship Id="rId137" Type="http://schemas.openxmlformats.org/officeDocument/2006/relationships/hyperlink" Target="https://www.burning-crusade.com/database/?item=30973" TargetMode="External"/><Relationship Id="rId132" Type="http://schemas.openxmlformats.org/officeDocument/2006/relationships/hyperlink" Target="https://www.burning-crusade.com/database/?item=30738" TargetMode="External"/><Relationship Id="rId131" Type="http://schemas.openxmlformats.org/officeDocument/2006/relationships/hyperlink" Target="https://www.burning-crusade.com/database/?item=28791" TargetMode="External"/><Relationship Id="rId130" Type="http://schemas.openxmlformats.org/officeDocument/2006/relationships/hyperlink" Target="https://www.burning-crusade.com/database/?item=24088" TargetMode="External"/><Relationship Id="rId136" Type="http://schemas.openxmlformats.org/officeDocument/2006/relationships/hyperlink" Target="https://www.burning-crusade.com/database/?item=31077" TargetMode="External"/><Relationship Id="rId135" Type="http://schemas.openxmlformats.org/officeDocument/2006/relationships/hyperlink" Target="https://www.burning-crusade.com/database/?item=30860" TargetMode="External"/><Relationship Id="rId134" Type="http://schemas.openxmlformats.org/officeDocument/2006/relationships/hyperlink" Target="https://www.burning-crusade.com/database/?item=29283" TargetMode="External"/><Relationship Id="rId133" Type="http://schemas.openxmlformats.org/officeDocument/2006/relationships/hyperlink" Target="https://www.burning-crusade.com/database/?item=28730" TargetMode="External"/><Relationship Id="rId62" Type="http://schemas.openxmlformats.org/officeDocument/2006/relationships/hyperlink" Target="https://www.burning-crusade.com/database/?item=24396" TargetMode="External"/><Relationship Id="rId61" Type="http://schemas.openxmlformats.org/officeDocument/2006/relationships/hyperlink" Target="https://www.burning-crusade.com/database/?item=28204" TargetMode="External"/><Relationship Id="rId64" Type="http://schemas.openxmlformats.org/officeDocument/2006/relationships/hyperlink" Target="https://www.burning-crusade.com/database/?item=27461" TargetMode="External"/><Relationship Id="rId63" Type="http://schemas.openxmlformats.org/officeDocument/2006/relationships/hyperlink" Target="https://www.burning-crusade.com/database/?item=30730" TargetMode="External"/><Relationship Id="rId66" Type="http://schemas.openxmlformats.org/officeDocument/2006/relationships/hyperlink" Target="https://www.burning-crusade.com/database/?item=28424" TargetMode="External"/><Relationship Id="rId172" Type="http://schemas.openxmlformats.org/officeDocument/2006/relationships/hyperlink" Target="https://www.burning-crusade.com/database/?item=31334" TargetMode="External"/><Relationship Id="rId65" Type="http://schemas.openxmlformats.org/officeDocument/2006/relationships/hyperlink" Target="https://www.burning-crusade.com/database/?item=29340" TargetMode="External"/><Relationship Id="rId171" Type="http://schemas.openxmlformats.org/officeDocument/2006/relationships/hyperlink" Target="https://www.burning-crusade.com/database/?item=29359" TargetMode="External"/><Relationship Id="rId68" Type="http://schemas.openxmlformats.org/officeDocument/2006/relationships/hyperlink" Target="https://www.burning-crusade.com/database/?item=30944" TargetMode="External"/><Relationship Id="rId170" Type="http://schemas.openxmlformats.org/officeDocument/2006/relationships/hyperlink" Target="https://www.burning-crusade.com/database/?item=28476" TargetMode="External"/><Relationship Id="rId67" Type="http://schemas.openxmlformats.org/officeDocument/2006/relationships/hyperlink" Target="https://www.burning-crusade.com/database/?item=29263" TargetMode="External"/><Relationship Id="rId60" Type="http://schemas.openxmlformats.org/officeDocument/2006/relationships/hyperlink" Target="https://www.burning-crusade.com/database/?item=32869" TargetMode="External"/><Relationship Id="rId165" Type="http://schemas.openxmlformats.org/officeDocument/2006/relationships/hyperlink" Target="https://www.burning-crusade.com/database/?item=23198" TargetMode="External"/><Relationship Id="rId69" Type="http://schemas.openxmlformats.org/officeDocument/2006/relationships/hyperlink" Target="https://www.burning-crusade.com/database/?item=29527" TargetMode="External"/><Relationship Id="rId164" Type="http://schemas.openxmlformats.org/officeDocument/2006/relationships/hyperlink" Target="https://www.burning-crusade.com/database/?item=27744" TargetMode="External"/><Relationship Id="rId163" Type="http://schemas.openxmlformats.org/officeDocument/2006/relationships/hyperlink" Target="https://www.burning-crusade.com/database/?item=24128" TargetMode="External"/><Relationship Id="rId162" Type="http://schemas.openxmlformats.org/officeDocument/2006/relationships/hyperlink" Target="https://www.burning-crusade.com/database/?item=28041" TargetMode="External"/><Relationship Id="rId169" Type="http://schemas.openxmlformats.org/officeDocument/2006/relationships/hyperlink" Target="https://www.burning-crusade.com/database/?item=29171" TargetMode="External"/><Relationship Id="rId168" Type="http://schemas.openxmlformats.org/officeDocument/2006/relationships/hyperlink" Target="https://www.burning-crusade.com/database/?item=28658" TargetMode="External"/><Relationship Id="rId167" Type="http://schemas.openxmlformats.org/officeDocument/2006/relationships/hyperlink" Target="https://www.burning-crusade.com/database/?item=29390" TargetMode="External"/><Relationship Id="rId166" Type="http://schemas.openxmlformats.org/officeDocument/2006/relationships/hyperlink" Target="https://www.burning-crusade.com/database/?item=28064" TargetMode="External"/><Relationship Id="rId51" Type="http://schemas.openxmlformats.org/officeDocument/2006/relationships/hyperlink" Target="https://www.burning-crusade.com/database/?item=31255" TargetMode="External"/><Relationship Id="rId50" Type="http://schemas.openxmlformats.org/officeDocument/2006/relationships/hyperlink" Target="https://www.burning-crusade.com/database/?item=27878" TargetMode="External"/><Relationship Id="rId53" Type="http://schemas.openxmlformats.org/officeDocument/2006/relationships/hyperlink" Target="https://www.burning-crusade.com/database/?item=28032" TargetMode="External"/><Relationship Id="rId52" Type="http://schemas.openxmlformats.org/officeDocument/2006/relationships/hyperlink" Target="https://www.burning-crusade.com/database/?item=29792" TargetMode="External"/><Relationship Id="rId55" Type="http://schemas.openxmlformats.org/officeDocument/2006/relationships/hyperlink" Target="https://www.burning-crusade.com/database/?item=28264" TargetMode="External"/><Relationship Id="rId161" Type="http://schemas.openxmlformats.org/officeDocument/2006/relationships/hyperlink" Target="https://www.burning-crusade.com/database/?item=29776" TargetMode="External"/><Relationship Id="rId54" Type="http://schemas.openxmlformats.org/officeDocument/2006/relationships/hyperlink" Target="https://www.burning-crusade.com/database/?item=27892" TargetMode="External"/><Relationship Id="rId160" Type="http://schemas.openxmlformats.org/officeDocument/2006/relationships/hyperlink" Target="https://www.burning-crusade.com/database/?item=31857" TargetMode="External"/><Relationship Id="rId57" Type="http://schemas.openxmlformats.org/officeDocument/2006/relationships/hyperlink" Target="https://www.burning-crusade.com/database/?item=25689" TargetMode="External"/><Relationship Id="rId56" Type="http://schemas.openxmlformats.org/officeDocument/2006/relationships/hyperlink" Target="https://www.burning-crusade.com/database/?item=28130" TargetMode="External"/><Relationship Id="rId159" Type="http://schemas.openxmlformats.org/officeDocument/2006/relationships/hyperlink" Target="https://www.burning-crusade.com/database/?item=31856" TargetMode="External"/><Relationship Id="rId59" Type="http://schemas.openxmlformats.org/officeDocument/2006/relationships/hyperlink" Target="https://www.burning-crusade.com/database/?item=29096" TargetMode="External"/><Relationship Id="rId154" Type="http://schemas.openxmlformats.org/officeDocument/2006/relationships/hyperlink" Target="https://www.burning-crusade.com/database/?item=24125" TargetMode="External"/><Relationship Id="rId58" Type="http://schemas.openxmlformats.org/officeDocument/2006/relationships/hyperlink" Target="https://www.burning-crusade.com/database/?item=29525" TargetMode="External"/><Relationship Id="rId153" Type="http://schemas.openxmlformats.org/officeDocument/2006/relationships/hyperlink" Target="https://www.burning-crusade.com/database/?item=23836" TargetMode="External"/><Relationship Id="rId152" Type="http://schemas.openxmlformats.org/officeDocument/2006/relationships/hyperlink" Target="https://www.burning-crusade.com/database/?item=23835" TargetMode="External"/><Relationship Id="rId151" Type="http://schemas.openxmlformats.org/officeDocument/2006/relationships/hyperlink" Target="https://www.burning-crusade.com/database/?item=27529" TargetMode="External"/><Relationship Id="rId158" Type="http://schemas.openxmlformats.org/officeDocument/2006/relationships/hyperlink" Target="https://www.burning-crusade.com/database/?item=28121" TargetMode="External"/><Relationship Id="rId157" Type="http://schemas.openxmlformats.org/officeDocument/2006/relationships/hyperlink" Target="https://www.burning-crusade.com/database/?item=28288" TargetMode="External"/><Relationship Id="rId156" Type="http://schemas.openxmlformats.org/officeDocument/2006/relationships/hyperlink" Target="https://www.burning-crusade.com/database/?item=28034" TargetMode="External"/><Relationship Id="rId155" Type="http://schemas.openxmlformats.org/officeDocument/2006/relationships/hyperlink" Target="https://www.burning-crusade.com/database/?item=29383" TargetMode="External"/><Relationship Id="rId107" Type="http://schemas.openxmlformats.org/officeDocument/2006/relationships/hyperlink" Target="https://www.burning-crusade.com/database/?item=25687" TargetMode="External"/><Relationship Id="rId106" Type="http://schemas.openxmlformats.org/officeDocument/2006/relationships/hyperlink" Target="https://www.burning-crusade.com/database/?item=27908" TargetMode="External"/><Relationship Id="rId105" Type="http://schemas.openxmlformats.org/officeDocument/2006/relationships/hyperlink" Target="https://www.burning-crusade.com/database/?item=27837" TargetMode="External"/><Relationship Id="rId104" Type="http://schemas.openxmlformats.org/officeDocument/2006/relationships/hyperlink" Target="https://www.burning-crusade.com/database/?item=27514" TargetMode="External"/><Relationship Id="rId109" Type="http://schemas.openxmlformats.org/officeDocument/2006/relationships/hyperlink" Target="https://www.burning-crusade.com/database/?item=31545" TargetMode="External"/><Relationship Id="rId108" Type="http://schemas.openxmlformats.org/officeDocument/2006/relationships/hyperlink" Target="https://www.burning-crusade.com/database/?item=31544" TargetMode="External"/><Relationship Id="rId103" Type="http://schemas.openxmlformats.org/officeDocument/2006/relationships/hyperlink" Target="https://www.burning-crusade.com/database/?item=29099" TargetMode="External"/><Relationship Id="rId102" Type="http://schemas.openxmlformats.org/officeDocument/2006/relationships/hyperlink" Target="https://www.burning-crusade.com/database/?item=30538" TargetMode="External"/><Relationship Id="rId101" Type="http://schemas.openxmlformats.org/officeDocument/2006/relationships/hyperlink" Target="https://www.burning-crusade.com/database/?item=30535" TargetMode="External"/><Relationship Id="rId100" Type="http://schemas.openxmlformats.org/officeDocument/2006/relationships/hyperlink" Target="https://www.burning-crusade.com/database/?item=28128" TargetMode="External"/><Relationship Id="rId129" Type="http://schemas.openxmlformats.org/officeDocument/2006/relationships/hyperlink" Target="https://www.burning-crusade.com/database/?item=30834" TargetMode="External"/><Relationship Id="rId128" Type="http://schemas.openxmlformats.org/officeDocument/2006/relationships/hyperlink" Target="https://www.burning-crusade.com/database/?item=28246" TargetMode="External"/><Relationship Id="rId127" Type="http://schemas.openxmlformats.org/officeDocument/2006/relationships/hyperlink" Target="https://www.burning-crusade.com/database/?item=27436" TargetMode="External"/><Relationship Id="rId126" Type="http://schemas.openxmlformats.org/officeDocument/2006/relationships/hyperlink" Target="https://www.burning-crusade.com/database/?item=31924" TargetMode="External"/><Relationship Id="rId121" Type="http://schemas.openxmlformats.org/officeDocument/2006/relationships/hyperlink" Target="https://www.burning-crusade.com/database/?item=29279" TargetMode="External"/><Relationship Id="rId120" Type="http://schemas.openxmlformats.org/officeDocument/2006/relationships/hyperlink" Target="https://www.burning-crusade.com/database/?item=28675" TargetMode="External"/><Relationship Id="rId125" Type="http://schemas.openxmlformats.org/officeDocument/2006/relationships/hyperlink" Target="https://www.burning-crusade.com/database/?item=28407" TargetMode="External"/><Relationship Id="rId124" Type="http://schemas.openxmlformats.org/officeDocument/2006/relationships/hyperlink" Target="https://www.burning-crusade.com/database/?item=30006" TargetMode="External"/><Relationship Id="rId123" Type="http://schemas.openxmlformats.org/officeDocument/2006/relationships/hyperlink" Target="https://www.burning-crusade.com/database/?item=29384" TargetMode="External"/><Relationship Id="rId122" Type="http://schemas.openxmlformats.org/officeDocument/2006/relationships/hyperlink" Target="https://www.burning-crusade.com/database/?item=28792" TargetMode="External"/><Relationship Id="rId95" Type="http://schemas.openxmlformats.org/officeDocument/2006/relationships/hyperlink" Target="https://www.burning-crusade.com/database/?item=27911" TargetMode="External"/><Relationship Id="rId94" Type="http://schemas.openxmlformats.org/officeDocument/2006/relationships/hyperlink" Target="https://www.burning-crusade.com/database/?item=30372" TargetMode="External"/><Relationship Id="rId97" Type="http://schemas.openxmlformats.org/officeDocument/2006/relationships/hyperlink" Target="https://www.burning-crusade.com/database/?item=30936" TargetMode="External"/><Relationship Id="rId96" Type="http://schemas.openxmlformats.org/officeDocument/2006/relationships/hyperlink" Target="https://www.burning-crusade.com/database/?item=31464" TargetMode="External"/><Relationship Id="rId99" Type="http://schemas.openxmlformats.org/officeDocument/2006/relationships/hyperlink" Target="https://www.burning-crusade.com/database/?item=29099" TargetMode="External"/><Relationship Id="rId98" Type="http://schemas.openxmlformats.org/officeDocument/2006/relationships/hyperlink" Target="https://www.burning-crusade.com/database/?item=25690" TargetMode="External"/><Relationship Id="rId91" Type="http://schemas.openxmlformats.org/officeDocument/2006/relationships/hyperlink" Target="https://www.burning-crusade.com/database/?item=28828" TargetMode="External"/><Relationship Id="rId90" Type="http://schemas.openxmlformats.org/officeDocument/2006/relationships/hyperlink" Target="https://www.burning-crusade.com/database/?item=29247" TargetMode="External"/><Relationship Id="rId93" Type="http://schemas.openxmlformats.org/officeDocument/2006/relationships/hyperlink" Target="https://www.burning-crusade.com/database/?item=27760" TargetMode="External"/><Relationship Id="rId92" Type="http://schemas.openxmlformats.org/officeDocument/2006/relationships/hyperlink" Target="https://www.burning-crusade.com/database/?item=29526" TargetMode="External"/><Relationship Id="rId118" Type="http://schemas.openxmlformats.org/officeDocument/2006/relationships/hyperlink" Target="https://www.burning-crusade.com/database/?item=30401" TargetMode="External"/><Relationship Id="rId117" Type="http://schemas.openxmlformats.org/officeDocument/2006/relationships/hyperlink" Target="https://www.burning-crusade.com/database/?item=25686" TargetMode="External"/><Relationship Id="rId116" Type="http://schemas.openxmlformats.org/officeDocument/2006/relationships/hyperlink" Target="https://www.burning-crusade.com/database/?item=30939" TargetMode="External"/><Relationship Id="rId115" Type="http://schemas.openxmlformats.org/officeDocument/2006/relationships/hyperlink" Target="https://www.burning-crusade.com/database/?item=31288" TargetMode="External"/><Relationship Id="rId119" Type="http://schemas.openxmlformats.org/officeDocument/2006/relationships/hyperlink" Target="https://www.burning-crusade.com/database/?item=31319" TargetMode="External"/><Relationship Id="rId110" Type="http://schemas.openxmlformats.org/officeDocument/2006/relationships/hyperlink" Target="https://www.burning-crusade.com/database/?item=28422" TargetMode="External"/><Relationship Id="rId114" Type="http://schemas.openxmlformats.org/officeDocument/2006/relationships/hyperlink" Target="https://www.burning-crusade.com/database/?item=27867" TargetMode="External"/><Relationship Id="rId113" Type="http://schemas.openxmlformats.org/officeDocument/2006/relationships/hyperlink" Target="https://www.burning-crusade.com/database/?item=30674" TargetMode="External"/><Relationship Id="rId112" Type="http://schemas.openxmlformats.org/officeDocument/2006/relationships/hyperlink" Target="https://www.burning-crusade.com/database/?item=29248" TargetMode="External"/><Relationship Id="rId111" Type="http://schemas.openxmlformats.org/officeDocument/2006/relationships/hyperlink" Target="https://www.burning-crusade.com/database/?item=25691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250" TargetMode="External"/><Relationship Id="rId190" Type="http://schemas.openxmlformats.org/officeDocument/2006/relationships/hyperlink" Target="https://www.burning-crusade.com/database/?item=31732" TargetMode="External"/><Relationship Id="rId42" Type="http://schemas.openxmlformats.org/officeDocument/2006/relationships/hyperlink" Target="https://www.burning-crusade.com/database/?item=27433" TargetMode="External"/><Relationship Id="rId41" Type="http://schemas.openxmlformats.org/officeDocument/2006/relationships/hyperlink" Target="https://www.burning-crusade.com/database/?item=28340" TargetMode="External"/><Relationship Id="rId44" Type="http://schemas.openxmlformats.org/officeDocument/2006/relationships/hyperlink" Target="https://www.burning-crusade.com/database/?item=27417" TargetMode="External"/><Relationship Id="rId194" Type="http://schemas.openxmlformats.org/officeDocument/2006/relationships/hyperlink" Target="https://www.burning-crusade.com/database/?item=29133" TargetMode="External"/><Relationship Id="rId43" Type="http://schemas.openxmlformats.org/officeDocument/2006/relationships/hyperlink" Target="https://www.burning-crusade.com/database/?item=27737" TargetMode="External"/><Relationship Id="rId193" Type="http://schemas.openxmlformats.org/officeDocument/2006/relationships/hyperlink" Target="https://www.burning-crusade.com/database/?item=27791" TargetMode="External"/><Relationship Id="rId46" Type="http://schemas.openxmlformats.org/officeDocument/2006/relationships/hyperlink" Target="https://www.burning-crusade.com/database/?item=31329" TargetMode="External"/><Relationship Id="rId192" Type="http://schemas.openxmlformats.org/officeDocument/2006/relationships/hyperlink" Target="https://www.burning-crusade.com/database/?item=30732" TargetMode="External"/><Relationship Id="rId45" Type="http://schemas.openxmlformats.org/officeDocument/2006/relationships/hyperlink" Target="https://www.burning-crusade.com/database/?item=28765" TargetMode="External"/><Relationship Id="rId191" Type="http://schemas.openxmlformats.org/officeDocument/2006/relationships/hyperlink" Target="https://www.burning-crusade.com/database/?item=28782" TargetMode="External"/><Relationship Id="rId48" Type="http://schemas.openxmlformats.org/officeDocument/2006/relationships/hyperlink" Target="https://www.burning-crusade.com/database/?item=29354" TargetMode="External"/><Relationship Id="rId187" Type="http://schemas.openxmlformats.org/officeDocument/2006/relationships/hyperlink" Target="https://www.burning-crusade.com/database/?item=27714" TargetMode="External"/><Relationship Id="rId47" Type="http://schemas.openxmlformats.org/officeDocument/2006/relationships/hyperlink" Target="https://www.burning-crusade.com/database/?item=28582" TargetMode="External"/><Relationship Id="rId186" Type="http://schemas.openxmlformats.org/officeDocument/2006/relationships/hyperlink" Target="https://www.burning-crusade.com/database/?item=27477" TargetMode="External"/><Relationship Id="rId185" Type="http://schemas.openxmlformats.org/officeDocument/2006/relationships/hyperlink" Target="https://www.burning-crusade.com/database/?item=28728" TargetMode="External"/><Relationship Id="rId49" Type="http://schemas.openxmlformats.org/officeDocument/2006/relationships/hyperlink" Target="https://www.burning-crusade.com/database/?item=27946" TargetMode="External"/><Relationship Id="rId184" Type="http://schemas.openxmlformats.org/officeDocument/2006/relationships/hyperlink" Target="https://www.burning-crusade.com/database/?item=29274" TargetMode="External"/><Relationship Id="rId189" Type="http://schemas.openxmlformats.org/officeDocument/2006/relationships/hyperlink" Target="https://www.burning-crusade.com/database/?item=28387" TargetMode="External"/><Relationship Id="rId188" Type="http://schemas.openxmlformats.org/officeDocument/2006/relationships/hyperlink" Target="https://www.burning-crusade.com/database/?item=28213" TargetMode="External"/><Relationship Id="rId31" Type="http://schemas.openxmlformats.org/officeDocument/2006/relationships/hyperlink" Target="https://www.burning-crusade.com/database/?item=28245" TargetMode="External"/><Relationship Id="rId30" Type="http://schemas.openxmlformats.org/officeDocument/2006/relationships/hyperlink" Target="https://www.burning-crusade.com/database/?item=31749" TargetMode="External"/><Relationship Id="rId33" Type="http://schemas.openxmlformats.org/officeDocument/2006/relationships/hyperlink" Target="https://www.burning-crusade.com/database/?item=29347" TargetMode="External"/><Relationship Id="rId183" Type="http://schemas.openxmlformats.org/officeDocument/2006/relationships/hyperlink" Target="https://www.burning-crusade.com/database/?item=29170" TargetMode="External"/><Relationship Id="rId32" Type="http://schemas.openxmlformats.org/officeDocument/2006/relationships/hyperlink" Target="https://www.burning-crusade.com/database/?item=25564" TargetMode="External"/><Relationship Id="rId182" Type="http://schemas.openxmlformats.org/officeDocument/2006/relationships/hyperlink" Target="https://www.burning-crusade.com/database/?item=25774" TargetMode="External"/><Relationship Id="rId35" Type="http://schemas.openxmlformats.org/officeDocument/2006/relationships/hyperlink" Target="https://www.burning-crusade.com/database/?item=29089" TargetMode="External"/><Relationship Id="rId181" Type="http://schemas.openxmlformats.org/officeDocument/2006/relationships/hyperlink" Target="https://www.burning-crusade.com/database/?item=25759" TargetMode="External"/><Relationship Id="rId34" Type="http://schemas.openxmlformats.org/officeDocument/2006/relationships/hyperlink" Target="https://www.burning-crusade.com/database/?item=21874" TargetMode="External"/><Relationship Id="rId180" Type="http://schemas.openxmlformats.org/officeDocument/2006/relationships/hyperlink" Target="https://www.burning-crusade.com/database/?item=31013" TargetMode="External"/><Relationship Id="rId37" Type="http://schemas.openxmlformats.org/officeDocument/2006/relationships/hyperlink" Target="https://www.burning-crusade.com/database/?item=28647" TargetMode="External"/><Relationship Id="rId176" Type="http://schemas.openxmlformats.org/officeDocument/2006/relationships/hyperlink" Target="https://www.burning-crusade.com/database/?item=27538" TargetMode="External"/><Relationship Id="rId36" Type="http://schemas.openxmlformats.org/officeDocument/2006/relationships/hyperlink" Target="https://www.burning-crusade.com/database/?item=28612" TargetMode="External"/><Relationship Id="rId175" Type="http://schemas.openxmlformats.org/officeDocument/2006/relationships/hyperlink" Target="https://www.burning-crusade.com/database/?item=28216" TargetMode="External"/><Relationship Id="rId39" Type="http://schemas.openxmlformats.org/officeDocument/2006/relationships/hyperlink" Target="https://www.burning-crusade.com/database/?item=31378" TargetMode="External"/><Relationship Id="rId174" Type="http://schemas.openxmlformats.org/officeDocument/2006/relationships/hyperlink" Target="https://www.burning-crusade.com/database/?item=28257" TargetMode="External"/><Relationship Id="rId38" Type="http://schemas.openxmlformats.org/officeDocument/2006/relationships/hyperlink" Target="https://www.burning-crusade.com/database/?item=27775" TargetMode="External"/><Relationship Id="rId173" Type="http://schemas.openxmlformats.org/officeDocument/2006/relationships/hyperlink" Target="https://www.burning-crusade.com/database/?item=29175" TargetMode="External"/><Relationship Id="rId179" Type="http://schemas.openxmlformats.org/officeDocument/2006/relationships/hyperlink" Target="https://www.burning-crusade.com/database/?item=27876" TargetMode="External"/><Relationship Id="rId178" Type="http://schemas.openxmlformats.org/officeDocument/2006/relationships/hyperlink" Target="https://www.burning-crusade.com/database/?item=28322" TargetMode="External"/><Relationship Id="rId177" Type="http://schemas.openxmlformats.org/officeDocument/2006/relationships/hyperlink" Target="https://www.burning-crusade.com/database/?item=31304" TargetMode="External"/><Relationship Id="rId20" Type="http://schemas.openxmlformats.org/officeDocument/2006/relationships/hyperlink" Target="https://www.burning-crusade.com/database/?item=28731" TargetMode="External"/><Relationship Id="rId22" Type="http://schemas.openxmlformats.org/officeDocument/2006/relationships/hyperlink" Target="https://www.burning-crusade.com/database/?item=29374" TargetMode="External"/><Relationship Id="rId21" Type="http://schemas.openxmlformats.org/officeDocument/2006/relationships/hyperlink" Target="https://www.burning-crusade.com/database/?item=30377" TargetMode="External"/><Relationship Id="rId24" Type="http://schemas.openxmlformats.org/officeDocument/2006/relationships/hyperlink" Target="https://www.burning-crusade.com/database/?item=27766" TargetMode="External"/><Relationship Id="rId23" Type="http://schemas.openxmlformats.org/officeDocument/2006/relationships/hyperlink" Target="https://www.burning-crusade.com/database/?item=31691" TargetMode="External"/><Relationship Id="rId26" Type="http://schemas.openxmlformats.org/officeDocument/2006/relationships/hyperlink" Target="https://www.burning-crusade.com/database/?item=29334" TargetMode="External"/><Relationship Id="rId25" Type="http://schemas.openxmlformats.org/officeDocument/2006/relationships/hyperlink" Target="https://www.burning-crusade.com/database/?item=28233" TargetMode="External"/><Relationship Id="rId28" Type="http://schemas.openxmlformats.org/officeDocument/2006/relationships/hyperlink" Target="https://www.burning-crusade.com/database/?item=24110" TargetMode="External"/><Relationship Id="rId27" Type="http://schemas.openxmlformats.org/officeDocument/2006/relationships/hyperlink" Target="https://www.burning-crusade.com/database/?item=28419" TargetMode="External"/><Relationship Id="rId29" Type="http://schemas.openxmlformats.org/officeDocument/2006/relationships/hyperlink" Target="https://www.burning-crusade.com/database/?item=27440" TargetMode="External"/><Relationship Id="rId11" Type="http://schemas.openxmlformats.org/officeDocument/2006/relationships/hyperlink" Target="https://www.burning-crusade.com/database/?item=28413" TargetMode="External"/><Relationship Id="rId10" Type="http://schemas.openxmlformats.org/officeDocument/2006/relationships/hyperlink" Target="https://www.burning-crusade.com/database/?item=27866" TargetMode="External"/><Relationship Id="rId13" Type="http://schemas.openxmlformats.org/officeDocument/2006/relationships/hyperlink" Target="https://www.burning-crusade.com/database/?item=27410" TargetMode="External"/><Relationship Id="rId12" Type="http://schemas.openxmlformats.org/officeDocument/2006/relationships/hyperlink" Target="https://www.burning-crusade.com/database/?item=27763" TargetMode="External"/><Relationship Id="rId15" Type="http://schemas.openxmlformats.org/officeDocument/2006/relationships/hyperlink" Target="https://www.burning-crusade.com/database/?item=27409" TargetMode="External"/><Relationship Id="rId198" Type="http://schemas.openxmlformats.org/officeDocument/2006/relationships/hyperlink" Target="https://www.burning-crusade.com/database/?item=31289" TargetMode="External"/><Relationship Id="rId14" Type="http://schemas.openxmlformats.org/officeDocument/2006/relationships/hyperlink" Target="https://www.burning-crusade.com/database/?item=28348" TargetMode="External"/><Relationship Id="rId197" Type="http://schemas.openxmlformats.org/officeDocument/2006/relationships/hyperlink" Target="https://www.burning-crusade.com/database/?item=31417" TargetMode="External"/><Relationship Id="rId17" Type="http://schemas.openxmlformats.org/officeDocument/2006/relationships/hyperlink" Target="https://www.burning-crusade.com/database/?item=30726" TargetMode="External"/><Relationship Id="rId196" Type="http://schemas.openxmlformats.org/officeDocument/2006/relationships/hyperlink" Target="https://www.burning-crusade.com/database/?item=30012" TargetMode="External"/><Relationship Id="rId16" Type="http://schemas.openxmlformats.org/officeDocument/2006/relationships/hyperlink" Target="https://www.burning-crusade.com/database/?item=31110" TargetMode="External"/><Relationship Id="rId195" Type="http://schemas.openxmlformats.org/officeDocument/2006/relationships/hyperlink" Target="https://www.burning-crusade.com/database/?item=28033" TargetMode="External"/><Relationship Id="rId19" Type="http://schemas.openxmlformats.org/officeDocument/2006/relationships/hyperlink" Target="https://www.burning-crusade.com/database/?item=28609" TargetMode="External"/><Relationship Id="rId18" Type="http://schemas.openxmlformats.org/officeDocument/2006/relationships/hyperlink" Target="https://www.burning-crusade.com/database/?item=28822" TargetMode="External"/><Relationship Id="rId199" Type="http://schemas.openxmlformats.org/officeDocument/2006/relationships/hyperlink" Target="https://www.burning-crusade.com/database/?item=31038" TargetMode="External"/><Relationship Id="rId84" Type="http://schemas.openxmlformats.org/officeDocument/2006/relationships/hyperlink" Target="https://www.burning-crusade.com/database/?item=28508" TargetMode="External"/><Relationship Id="rId83" Type="http://schemas.openxmlformats.org/officeDocument/2006/relationships/hyperlink" Target="https://www.burning-crusade.com/database/?item=29506" TargetMode="External"/><Relationship Id="rId86" Type="http://schemas.openxmlformats.org/officeDocument/2006/relationships/hyperlink" Target="https://www.burning-crusade.com/database/?item=25791" TargetMode="External"/><Relationship Id="rId85" Type="http://schemas.openxmlformats.org/officeDocument/2006/relationships/hyperlink" Target="https://www.burning-crusade.com/database/?item=31375" TargetMode="External"/><Relationship Id="rId88" Type="http://schemas.openxmlformats.org/officeDocument/2006/relationships/hyperlink" Target="https://www.burning-crusade.com/database/?item=28304" TargetMode="External"/><Relationship Id="rId150" Type="http://schemas.openxmlformats.org/officeDocument/2006/relationships/hyperlink" Target="https://www.burning-crusade.com/database/?item=28727" TargetMode="External"/><Relationship Id="rId87" Type="http://schemas.openxmlformats.org/officeDocument/2006/relationships/hyperlink" Target="https://www.burning-crusade.com/database/?item=28268" TargetMode="External"/><Relationship Id="rId89" Type="http://schemas.openxmlformats.org/officeDocument/2006/relationships/hyperlink" Target="https://www.burning-crusade.com/database/?item=27536" TargetMode="External"/><Relationship Id="rId80" Type="http://schemas.openxmlformats.org/officeDocument/2006/relationships/hyperlink" Target="https://www.burning-crusade.com/database/?item=29263" TargetMode="External"/><Relationship Id="rId82" Type="http://schemas.openxmlformats.org/officeDocument/2006/relationships/hyperlink" Target="https://www.burning-crusade.com/database/?item=29090" TargetMode="External"/><Relationship Id="rId81" Type="http://schemas.openxmlformats.org/officeDocument/2006/relationships/hyperlink" Target="https://www.burning-crusade.com/database/?item=28521" TargetMode="External"/><Relationship Id="rId1" Type="http://schemas.openxmlformats.org/officeDocument/2006/relationships/comments" Target="../comments13.xml"/><Relationship Id="rId2" Type="http://schemas.openxmlformats.org/officeDocument/2006/relationships/hyperlink" Target="https://www.burning-crusade.com/database/?item=32479" TargetMode="External"/><Relationship Id="rId3" Type="http://schemas.openxmlformats.org/officeDocument/2006/relationships/hyperlink" Target="https://www.burning-crusade.com/database/?item=28803" TargetMode="External"/><Relationship Id="rId149" Type="http://schemas.openxmlformats.org/officeDocument/2006/relationships/hyperlink" Target="https://www.burning-crusade.com/database/?item=28590" TargetMode="External"/><Relationship Id="rId4" Type="http://schemas.openxmlformats.org/officeDocument/2006/relationships/hyperlink" Target="https://www.burning-crusade.com/database/?item=29086" TargetMode="External"/><Relationship Id="rId148" Type="http://schemas.openxmlformats.org/officeDocument/2006/relationships/hyperlink" Target="https://www.burning-crusade.com/database/?item=28823" TargetMode="External"/><Relationship Id="rId9" Type="http://schemas.openxmlformats.org/officeDocument/2006/relationships/hyperlink" Target="https://www.burning-crusade.com/database/?item=29174" TargetMode="External"/><Relationship Id="rId143" Type="http://schemas.openxmlformats.org/officeDocument/2006/relationships/hyperlink" Target="https://www.burning-crusade.com/database/?item=28525" TargetMode="External"/><Relationship Id="rId142" Type="http://schemas.openxmlformats.org/officeDocument/2006/relationships/hyperlink" Target="https://www.burning-crusade.com/database/?item=29814" TargetMode="External"/><Relationship Id="rId141" Type="http://schemas.openxmlformats.org/officeDocument/2006/relationships/hyperlink" Target="https://www.burning-crusade.com/database/?item=31923" TargetMode="External"/><Relationship Id="rId140" Type="http://schemas.openxmlformats.org/officeDocument/2006/relationships/hyperlink" Target="https://www.burning-crusade.com/database/?item=31383" TargetMode="External"/><Relationship Id="rId5" Type="http://schemas.openxmlformats.org/officeDocument/2006/relationships/hyperlink" Target="https://www.burning-crusade.com/database/?item=28756" TargetMode="External"/><Relationship Id="rId147" Type="http://schemas.openxmlformats.org/officeDocument/2006/relationships/hyperlink" Target="https://www.burning-crusade.com/database/?item=27996" TargetMode="External"/><Relationship Id="rId6" Type="http://schemas.openxmlformats.org/officeDocument/2006/relationships/hyperlink" Target="https://www.burning-crusade.com/database/?item=31376" TargetMode="External"/><Relationship Id="rId146" Type="http://schemas.openxmlformats.org/officeDocument/2006/relationships/hyperlink" Target="https://www.burning-crusade.com/database/?item=27491" TargetMode="External"/><Relationship Id="rId7" Type="http://schemas.openxmlformats.org/officeDocument/2006/relationships/hyperlink" Target="https://www.burning-crusade.com/database/?item=24264" TargetMode="External"/><Relationship Id="rId145" Type="http://schemas.openxmlformats.org/officeDocument/2006/relationships/hyperlink" Target="https://www.burning-crusade.com/database/?item=29322" TargetMode="External"/><Relationship Id="rId8" Type="http://schemas.openxmlformats.org/officeDocument/2006/relationships/hyperlink" Target="https://www.burning-crusade.com/database/?item=29505" TargetMode="External"/><Relationship Id="rId144" Type="http://schemas.openxmlformats.org/officeDocument/2006/relationships/hyperlink" Target="https://www.burning-crusade.com/database/?item=28259" TargetMode="External"/><Relationship Id="rId73" Type="http://schemas.openxmlformats.org/officeDocument/2006/relationships/hyperlink" Target="https://www.burning-crusade.com/database/?item=28511" TargetMode="External"/><Relationship Id="rId72" Type="http://schemas.openxmlformats.org/officeDocument/2006/relationships/hyperlink" Target="https://www.burning-crusade.com/database/?item=29249" TargetMode="External"/><Relationship Id="rId75" Type="http://schemas.openxmlformats.org/officeDocument/2006/relationships/hyperlink" Target="https://www.burning-crusade.com/database/?item=29523" TargetMode="External"/><Relationship Id="rId74" Type="http://schemas.openxmlformats.org/officeDocument/2006/relationships/hyperlink" Target="https://www.burning-crusade.com/database/?item=29183" TargetMode="External"/><Relationship Id="rId77" Type="http://schemas.openxmlformats.org/officeDocument/2006/relationships/hyperlink" Target="https://www.burning-crusade.com/database/?item=27452" TargetMode="External"/><Relationship Id="rId76" Type="http://schemas.openxmlformats.org/officeDocument/2006/relationships/hyperlink" Target="https://www.burning-crusade.com/database/?item=27827" TargetMode="External"/><Relationship Id="rId79" Type="http://schemas.openxmlformats.org/officeDocument/2006/relationships/hyperlink" Target="https://www.burning-crusade.com/database/?item=28174" TargetMode="External"/><Relationship Id="rId78" Type="http://schemas.openxmlformats.org/officeDocument/2006/relationships/hyperlink" Target="https://www.burning-crusade.com/database/?item=28029" TargetMode="External"/><Relationship Id="rId71" Type="http://schemas.openxmlformats.org/officeDocument/2006/relationships/hyperlink" Target="https://www.burning-crusade.com/database/?item=29974" TargetMode="External"/><Relationship Id="rId70" Type="http://schemas.openxmlformats.org/officeDocument/2006/relationships/hyperlink" Target="https://www.burning-crusade.com/database/?item=25822" TargetMode="External"/><Relationship Id="rId139" Type="http://schemas.openxmlformats.org/officeDocument/2006/relationships/hyperlink" Target="https://www.burning-crusade.com/database/?item=29373" TargetMode="External"/><Relationship Id="rId138" Type="http://schemas.openxmlformats.org/officeDocument/2006/relationships/hyperlink" Target="https://www.burning-crusade.com/database/?item=29169" TargetMode="External"/><Relationship Id="rId137" Type="http://schemas.openxmlformats.org/officeDocument/2006/relationships/hyperlink" Target="https://www.burning-crusade.com/database/?item=29168" TargetMode="External"/><Relationship Id="rId132" Type="http://schemas.openxmlformats.org/officeDocument/2006/relationships/hyperlink" Target="https://www.burning-crusade.com/database/?item=29290" TargetMode="External"/><Relationship Id="rId131" Type="http://schemas.openxmlformats.org/officeDocument/2006/relationships/hyperlink" Target="https://www.burning-crusade.com/database/?item=28790" TargetMode="External"/><Relationship Id="rId130" Type="http://schemas.openxmlformats.org/officeDocument/2006/relationships/hyperlink" Target="https://www.burning-crusade.com/database/?item=29265" TargetMode="External"/><Relationship Id="rId136" Type="http://schemas.openxmlformats.org/officeDocument/2006/relationships/hyperlink" Target="https://www.burning-crusade.com/database/?item=28661" TargetMode="External"/><Relationship Id="rId135" Type="http://schemas.openxmlformats.org/officeDocument/2006/relationships/hyperlink" Target="https://www.burning-crusade.com/database/?item=27780" TargetMode="External"/><Relationship Id="rId134" Type="http://schemas.openxmlformats.org/officeDocument/2006/relationships/hyperlink" Target="https://www.burning-crusade.com/database/?item=30736" TargetMode="External"/><Relationship Id="rId133" Type="http://schemas.openxmlformats.org/officeDocument/2006/relationships/hyperlink" Target="https://www.burning-crusade.com/database/?item=28763" TargetMode="External"/><Relationship Id="rId62" Type="http://schemas.openxmlformats.org/officeDocument/2006/relationships/hyperlink" Target="https://www.burning-crusade.com/database/?item=28578" TargetMode="External"/><Relationship Id="rId61" Type="http://schemas.openxmlformats.org/officeDocument/2006/relationships/hyperlink" Target="https://www.burning-crusade.com/database/?item=28600" TargetMode="External"/><Relationship Id="rId64" Type="http://schemas.openxmlformats.org/officeDocument/2006/relationships/hyperlink" Target="https://www.burning-crusade.com/database/?item=27456" TargetMode="External"/><Relationship Id="rId63" Type="http://schemas.openxmlformats.org/officeDocument/2006/relationships/hyperlink" Target="https://www.burning-crusade.com/database/?item=31379" TargetMode="External"/><Relationship Id="rId66" Type="http://schemas.openxmlformats.org/officeDocument/2006/relationships/hyperlink" Target="https://www.burning-crusade.com/database/?item=28230" TargetMode="External"/><Relationship Id="rId172" Type="http://schemas.openxmlformats.org/officeDocument/2006/relationships/hyperlink" Target="https://www.burning-crusade.com/database/?item=31342" TargetMode="External"/><Relationship Id="rId65" Type="http://schemas.openxmlformats.org/officeDocument/2006/relationships/hyperlink" Target="https://www.burning-crusade.com/database/?item=27506" TargetMode="External"/><Relationship Id="rId171" Type="http://schemas.openxmlformats.org/officeDocument/2006/relationships/hyperlink" Target="https://www.burning-crusade.com/database/?item=29353" TargetMode="External"/><Relationship Id="rId68" Type="http://schemas.openxmlformats.org/officeDocument/2006/relationships/hyperlink" Target="https://www.burning-crusade.com/database/?item=29781" TargetMode="External"/><Relationship Id="rId170" Type="http://schemas.openxmlformats.org/officeDocument/2006/relationships/hyperlink" Target="https://www.burning-crusade.com/database/?item=23556" TargetMode="External"/><Relationship Id="rId67" Type="http://schemas.openxmlformats.org/officeDocument/2006/relationships/hyperlink" Target="https://www.burning-crusade.com/database/?item=29522" TargetMode="External"/><Relationship Id="rId60" Type="http://schemas.openxmlformats.org/officeDocument/2006/relationships/hyperlink" Target="https://www.burning-crusade.com/database/?item=29087" TargetMode="External"/><Relationship Id="rId165" Type="http://schemas.openxmlformats.org/officeDocument/2006/relationships/hyperlink" Target="https://www.burning-crusade.com/database/?item=28355" TargetMode="External"/><Relationship Id="rId69" Type="http://schemas.openxmlformats.org/officeDocument/2006/relationships/hyperlink" Target="https://www.burning-crusade.com/database/?item=28202" TargetMode="External"/><Relationship Id="rId164" Type="http://schemas.openxmlformats.org/officeDocument/2006/relationships/hyperlink" Target="https://www.burning-crusade.com/database/?item=25643" TargetMode="External"/><Relationship Id="rId163" Type="http://schemas.openxmlformats.org/officeDocument/2006/relationships/hyperlink" Target="https://www.burning-crusade.com/database/?item=32387" TargetMode="External"/><Relationship Id="rId162" Type="http://schemas.openxmlformats.org/officeDocument/2006/relationships/hyperlink" Target="https://www.burning-crusade.com/database/?item=27886" TargetMode="External"/><Relationship Id="rId169" Type="http://schemas.openxmlformats.org/officeDocument/2006/relationships/hyperlink" Target="https://www.burning-crusade.com/database/?item=28522" TargetMode="External"/><Relationship Id="rId168" Type="http://schemas.openxmlformats.org/officeDocument/2006/relationships/hyperlink" Target="https://www.burning-crusade.com/database/?item=32451" TargetMode="External"/><Relationship Id="rId167" Type="http://schemas.openxmlformats.org/officeDocument/2006/relationships/hyperlink" Target="https://www.burning-crusade.com/database/?item=28771" TargetMode="External"/><Relationship Id="rId166" Type="http://schemas.openxmlformats.org/officeDocument/2006/relationships/hyperlink" Target="https://www.burning-crusade.com/database/?item=28568" TargetMode="External"/><Relationship Id="rId51" Type="http://schemas.openxmlformats.org/officeDocument/2006/relationships/hyperlink" Target="https://www.burning-crusade.com/database/?item=24254" TargetMode="External"/><Relationship Id="rId50" Type="http://schemas.openxmlformats.org/officeDocument/2006/relationships/hyperlink" Target="https://www.burning-crusade.com/database/?item=29375" TargetMode="External"/><Relationship Id="rId53" Type="http://schemas.openxmlformats.org/officeDocument/2006/relationships/hyperlink" Target="https://www.burning-crusade.com/database/?item=27448" TargetMode="External"/><Relationship Id="rId52" Type="http://schemas.openxmlformats.org/officeDocument/2006/relationships/hyperlink" Target="https://www.burning-crusade.com/database/?item=28373" TargetMode="External"/><Relationship Id="rId55" Type="http://schemas.openxmlformats.org/officeDocument/2006/relationships/hyperlink" Target="https://www.burning-crusade.com/database/?item=25810" TargetMode="External"/><Relationship Id="rId161" Type="http://schemas.openxmlformats.org/officeDocument/2006/relationships/hyperlink" Target="https://www.burning-crusade.com/database/?item=24390" TargetMode="External"/><Relationship Id="rId54" Type="http://schemas.openxmlformats.org/officeDocument/2006/relationships/hyperlink" Target="https://www.burning-crusade.com/database/?item=25805" TargetMode="External"/><Relationship Id="rId160" Type="http://schemas.openxmlformats.org/officeDocument/2006/relationships/hyperlink" Target="https://www.burning-crusade.com/database/?item=28040" TargetMode="External"/><Relationship Id="rId57" Type="http://schemas.openxmlformats.org/officeDocument/2006/relationships/hyperlink" Target="https://www.burning-crusade.com/database/?item=31465" TargetMode="External"/><Relationship Id="rId56" Type="http://schemas.openxmlformats.org/officeDocument/2006/relationships/hyperlink" Target="https://www.burning-crusade.com/database/?item=27789" TargetMode="External"/><Relationship Id="rId159" Type="http://schemas.openxmlformats.org/officeDocument/2006/relationships/hyperlink" Target="https://www.burning-crusade.com/database/?item=25634" TargetMode="External"/><Relationship Id="rId59" Type="http://schemas.openxmlformats.org/officeDocument/2006/relationships/hyperlink" Target="https://www.burning-crusade.com/database/?item=21875" TargetMode="External"/><Relationship Id="rId154" Type="http://schemas.openxmlformats.org/officeDocument/2006/relationships/hyperlink" Target="https://www.burning-crusade.com/database/?item=28190" TargetMode="External"/><Relationship Id="rId58" Type="http://schemas.openxmlformats.org/officeDocument/2006/relationships/hyperlink" Target="https://www.burning-crusade.com/database/?item=28653" TargetMode="External"/><Relationship Id="rId153" Type="http://schemas.openxmlformats.org/officeDocument/2006/relationships/hyperlink" Target="https://www.burning-crusade.com/database/?item=30841" TargetMode="External"/><Relationship Id="rId152" Type="http://schemas.openxmlformats.org/officeDocument/2006/relationships/hyperlink" Target="https://www.burning-crusade.com/database/?item=28370" TargetMode="External"/><Relationship Id="rId151" Type="http://schemas.openxmlformats.org/officeDocument/2006/relationships/hyperlink" Target="https://www.burning-crusade.com/database/?item=29376" TargetMode="External"/><Relationship Id="rId158" Type="http://schemas.openxmlformats.org/officeDocument/2006/relationships/hyperlink" Target="https://www.burning-crusade.com/database/?item=29179" TargetMode="External"/><Relationship Id="rId157" Type="http://schemas.openxmlformats.org/officeDocument/2006/relationships/hyperlink" Target="https://www.burning-crusade.com/database/?item=27828" TargetMode="External"/><Relationship Id="rId156" Type="http://schemas.openxmlformats.org/officeDocument/2006/relationships/hyperlink" Target="https://www.burning-crusade.com/database/?item=24127" TargetMode="External"/><Relationship Id="rId155" Type="http://schemas.openxmlformats.org/officeDocument/2006/relationships/hyperlink" Target="https://www.burning-crusade.com/database/?item=13503" TargetMode="External"/><Relationship Id="rId107" Type="http://schemas.openxmlformats.org/officeDocument/2006/relationships/hyperlink" Target="https://www.burning-crusade.com/database/?item=29088" TargetMode="External"/><Relationship Id="rId106" Type="http://schemas.openxmlformats.org/officeDocument/2006/relationships/hyperlink" Target="https://www.burning-crusade.com/database/?item=31343" TargetMode="External"/><Relationship Id="rId105" Type="http://schemas.openxmlformats.org/officeDocument/2006/relationships/hyperlink" Target="https://www.burning-crusade.com/database/?item=30727" TargetMode="External"/><Relationship Id="rId104" Type="http://schemas.openxmlformats.org/officeDocument/2006/relationships/hyperlink" Target="https://www.burning-crusade.com/database/?item=27645" TargetMode="External"/><Relationship Id="rId109" Type="http://schemas.openxmlformats.org/officeDocument/2006/relationships/hyperlink" Target="https://www.burning-crusade.com/database/?item=28742" TargetMode="External"/><Relationship Id="rId108" Type="http://schemas.openxmlformats.org/officeDocument/2006/relationships/hyperlink" Target="https://www.burning-crusade.com/database/?item=28591" TargetMode="External"/><Relationship Id="rId103" Type="http://schemas.openxmlformats.org/officeDocument/2006/relationships/hyperlink" Target="https://www.burning-crusade.com/database/?item=30383" TargetMode="External"/><Relationship Id="rId102" Type="http://schemas.openxmlformats.org/officeDocument/2006/relationships/hyperlink" Target="https://www.burning-crusade.com/database/?item=30463" TargetMode="External"/><Relationship Id="rId101" Type="http://schemas.openxmlformats.org/officeDocument/2006/relationships/hyperlink" Target="https://www.burning-crusade.com/database/?item=28398" TargetMode="External"/><Relationship Id="rId100" Type="http://schemas.openxmlformats.org/officeDocument/2006/relationships/hyperlink" Target="https://www.burning-crusade.com/database/?item=27542" TargetMode="External"/><Relationship Id="rId129" Type="http://schemas.openxmlformats.org/officeDocument/2006/relationships/hyperlink" Target="https://www.burning-crusade.com/database/?item=27919" TargetMode="External"/><Relationship Id="rId128" Type="http://schemas.openxmlformats.org/officeDocument/2006/relationships/hyperlink" Target="https://www.burning-crusade.com/database/?item=27411" TargetMode="External"/><Relationship Id="rId127" Type="http://schemas.openxmlformats.org/officeDocument/2006/relationships/hyperlink" Target="https://www.burning-crusade.com/database/?item=27525" TargetMode="External"/><Relationship Id="rId126" Type="http://schemas.openxmlformats.org/officeDocument/2006/relationships/hyperlink" Target="https://www.burning-crusade.com/database/?item=28251" TargetMode="External"/><Relationship Id="rId121" Type="http://schemas.openxmlformats.org/officeDocument/2006/relationships/hyperlink" Target="https://www.burning-crusade.com/database/?item=30737" TargetMode="External"/><Relationship Id="rId120" Type="http://schemas.openxmlformats.org/officeDocument/2006/relationships/hyperlink" Target="https://www.burning-crusade.com/database/?item=27648" TargetMode="External"/><Relationship Id="rId125" Type="http://schemas.openxmlformats.org/officeDocument/2006/relationships/hyperlink" Target="https://www.burning-crusade.com/database/?item=25792" TargetMode="External"/><Relationship Id="rId124" Type="http://schemas.openxmlformats.org/officeDocument/2006/relationships/hyperlink" Target="https://www.burning-crusade.com/database/?item=29251" TargetMode="External"/><Relationship Id="rId123" Type="http://schemas.openxmlformats.org/officeDocument/2006/relationships/hyperlink" Target="https://www.burning-crusade.com/database/?item=28663" TargetMode="External"/><Relationship Id="rId122" Type="http://schemas.openxmlformats.org/officeDocument/2006/relationships/hyperlink" Target="https://www.burning-crusade.com/database/?item=28752" TargetMode="External"/><Relationship Id="rId95" Type="http://schemas.openxmlformats.org/officeDocument/2006/relationships/hyperlink" Target="https://www.burning-crusade.com/database/?item=21873" TargetMode="External"/><Relationship Id="rId94" Type="http://schemas.openxmlformats.org/officeDocument/2006/relationships/hyperlink" Target="https://www.burning-crusade.com/database/?item=27468" TargetMode="External"/><Relationship Id="rId97" Type="http://schemas.openxmlformats.org/officeDocument/2006/relationships/hyperlink" Target="https://www.burning-crusade.com/database/?item=28652" TargetMode="External"/><Relationship Id="rId96" Type="http://schemas.openxmlformats.org/officeDocument/2006/relationships/hyperlink" Target="https://www.burning-crusade.com/database/?item=28655" TargetMode="External"/><Relationship Id="rId99" Type="http://schemas.openxmlformats.org/officeDocument/2006/relationships/hyperlink" Target="https://www.burning-crusade.com/database/?item=29524" TargetMode="External"/><Relationship Id="rId98" Type="http://schemas.openxmlformats.org/officeDocument/2006/relationships/hyperlink" Target="https://www.burning-crusade.com/database/?item=29250" TargetMode="External"/><Relationship Id="rId91" Type="http://schemas.openxmlformats.org/officeDocument/2006/relationships/hyperlink" Target="https://www.burning-crusade.com/database/?item=29315" TargetMode="External"/><Relationship Id="rId90" Type="http://schemas.openxmlformats.org/officeDocument/2006/relationships/hyperlink" Target="https://www.burning-crusade.com/database/?item=29327" TargetMode="External"/><Relationship Id="rId93" Type="http://schemas.openxmlformats.org/officeDocument/2006/relationships/hyperlink" Target="https://www.burning-crusade.com/database/?item=24393" TargetMode="External"/><Relationship Id="rId92" Type="http://schemas.openxmlformats.org/officeDocument/2006/relationships/hyperlink" Target="https://www.burning-crusade.com/database/?item=31150" TargetMode="External"/><Relationship Id="rId118" Type="http://schemas.openxmlformats.org/officeDocument/2006/relationships/hyperlink" Target="https://www.burning-crusade.com/database/?item=27873" TargetMode="External"/><Relationship Id="rId117" Type="http://schemas.openxmlformats.org/officeDocument/2006/relationships/hyperlink" Target="https://www.burning-crusade.com/database/?item=30256" TargetMode="External"/><Relationship Id="rId116" Type="http://schemas.openxmlformats.org/officeDocument/2006/relationships/hyperlink" Target="https://www.burning-crusade.com/database/?item=28218" TargetMode="External"/><Relationship Id="rId115" Type="http://schemas.openxmlformats.org/officeDocument/2006/relationships/hyperlink" Target="https://www.burning-crusade.com/database/?item=27800" TargetMode="External"/><Relationship Id="rId119" Type="http://schemas.openxmlformats.org/officeDocument/2006/relationships/hyperlink" Target="https://www.burning-crusade.com/database/?item=29345" TargetMode="External"/><Relationship Id="rId110" Type="http://schemas.openxmlformats.org/officeDocument/2006/relationships/hyperlink" Target="https://www.burning-crusade.com/database/?item=30543" TargetMode="External"/><Relationship Id="rId114" Type="http://schemas.openxmlformats.org/officeDocument/2006/relationships/hyperlink" Target="https://www.burning-crusade.com/database/?item=24261" TargetMode="External"/><Relationship Id="rId113" Type="http://schemas.openxmlformats.org/officeDocument/2006/relationships/hyperlink" Target="https://www.burning-crusade.com/database/?item=27875" TargetMode="External"/><Relationship Id="rId112" Type="http://schemas.openxmlformats.org/officeDocument/2006/relationships/hyperlink" Target="https://www.burning-crusade.com/database/?item=31377" TargetMode="External"/><Relationship Id="rId111" Type="http://schemas.openxmlformats.org/officeDocument/2006/relationships/hyperlink" Target="https://www.burning-crusade.com/database/?item=31335" TargetMode="External"/><Relationship Id="rId203" Type="http://schemas.openxmlformats.org/officeDocument/2006/relationships/vmlDrawing" Target="../drawings/vmlDrawing13.vml"/><Relationship Id="rId202" Type="http://schemas.openxmlformats.org/officeDocument/2006/relationships/drawing" Target="../drawings/drawing14.xml"/><Relationship Id="rId201" Type="http://schemas.openxmlformats.org/officeDocument/2006/relationships/hyperlink" Target="https://www.burning-crusade.com/database/?item=27412" TargetMode="External"/><Relationship Id="rId200" Type="http://schemas.openxmlformats.org/officeDocument/2006/relationships/hyperlink" Target="https://www.burning-crusade.com/database/?item=24557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7737" TargetMode="External"/><Relationship Id="rId190" Type="http://schemas.openxmlformats.org/officeDocument/2006/relationships/hyperlink" Target="https://www.burning-crusade.com/database/?item=28522" TargetMode="External"/><Relationship Id="rId42" Type="http://schemas.openxmlformats.org/officeDocument/2006/relationships/hyperlink" Target="https://www.burning-crusade.com/database/?item=27433" TargetMode="External"/><Relationship Id="rId41" Type="http://schemas.openxmlformats.org/officeDocument/2006/relationships/hyperlink" Target="https://www.burning-crusade.com/database/?item=27539" TargetMode="External"/><Relationship Id="rId44" Type="http://schemas.openxmlformats.org/officeDocument/2006/relationships/hyperlink" Target="https://www.burning-crusade.com/database/?item=28250" TargetMode="External"/><Relationship Id="rId194" Type="http://schemas.openxmlformats.org/officeDocument/2006/relationships/hyperlink" Target="https://www.burning-crusade.com/database/?item=29175" TargetMode="External"/><Relationship Id="rId43" Type="http://schemas.openxmlformats.org/officeDocument/2006/relationships/hyperlink" Target="https://www.burning-crusade.com/database/?item=27826" TargetMode="External"/><Relationship Id="rId193" Type="http://schemas.openxmlformats.org/officeDocument/2006/relationships/hyperlink" Target="https://www.burning-crusade.com/database/?item=31342" TargetMode="External"/><Relationship Id="rId46" Type="http://schemas.openxmlformats.org/officeDocument/2006/relationships/hyperlink" Target="https://www.burning-crusade.com/database/?item=31294" TargetMode="External"/><Relationship Id="rId192" Type="http://schemas.openxmlformats.org/officeDocument/2006/relationships/hyperlink" Target="https://www.burning-crusade.com/database/?item=29353" TargetMode="External"/><Relationship Id="rId45" Type="http://schemas.openxmlformats.org/officeDocument/2006/relationships/hyperlink" Target="https://www.burning-crusade.com/database/?item=28340" TargetMode="External"/><Relationship Id="rId191" Type="http://schemas.openxmlformats.org/officeDocument/2006/relationships/hyperlink" Target="https://www.burning-crusade.com/database/?item=23556" TargetMode="External"/><Relationship Id="rId48" Type="http://schemas.openxmlformats.org/officeDocument/2006/relationships/hyperlink" Target="https://www.burning-crusade.com/database/?item=28765" TargetMode="External"/><Relationship Id="rId187" Type="http://schemas.openxmlformats.org/officeDocument/2006/relationships/hyperlink" Target="https://www.burning-crusade.com/database/?item=28356" TargetMode="External"/><Relationship Id="rId47" Type="http://schemas.openxmlformats.org/officeDocument/2006/relationships/hyperlink" Target="https://www.burning-crusade.com/database/?item=31115" TargetMode="External"/><Relationship Id="rId186" Type="http://schemas.openxmlformats.org/officeDocument/2006/relationships/hyperlink" Target="https://www.burning-crusade.com/database/?item=28296" TargetMode="External"/><Relationship Id="rId185" Type="http://schemas.openxmlformats.org/officeDocument/2006/relationships/hyperlink" Target="https://www.burning-crusade.com/database/?item=25644" TargetMode="External"/><Relationship Id="rId49" Type="http://schemas.openxmlformats.org/officeDocument/2006/relationships/hyperlink" Target="https://www.burning-crusade.com/database/?item=28582" TargetMode="External"/><Relationship Id="rId184" Type="http://schemas.openxmlformats.org/officeDocument/2006/relationships/hyperlink" Target="https://www.burning-crusade.com/database/?item=28592" TargetMode="External"/><Relationship Id="rId189" Type="http://schemas.openxmlformats.org/officeDocument/2006/relationships/hyperlink" Target="https://www.burning-crusade.com/database/?item=32451" TargetMode="External"/><Relationship Id="rId188" Type="http://schemas.openxmlformats.org/officeDocument/2006/relationships/hyperlink" Target="https://www.burning-crusade.com/database/?item=28771" TargetMode="External"/><Relationship Id="rId31" Type="http://schemas.openxmlformats.org/officeDocument/2006/relationships/hyperlink" Target="https://www.burning-crusade.com/database/?item=29347" TargetMode="External"/><Relationship Id="rId30" Type="http://schemas.openxmlformats.org/officeDocument/2006/relationships/hyperlink" Target="https://www.burning-crusade.com/database/?item=25564" TargetMode="External"/><Relationship Id="rId33" Type="http://schemas.openxmlformats.org/officeDocument/2006/relationships/hyperlink" Target="https://www.burning-crusade.com/database/?item=29064" TargetMode="External"/><Relationship Id="rId183" Type="http://schemas.openxmlformats.org/officeDocument/2006/relationships/hyperlink" Target="https://www.burning-crusade.com/database/?item=24390" TargetMode="External"/><Relationship Id="rId32" Type="http://schemas.openxmlformats.org/officeDocument/2006/relationships/hyperlink" Target="https://www.burning-crusade.com/database/?item=31749" TargetMode="External"/><Relationship Id="rId182" Type="http://schemas.openxmlformats.org/officeDocument/2006/relationships/hyperlink" Target="https://www.burning-crusade.com/database/?item=28040" TargetMode="External"/><Relationship Id="rId35" Type="http://schemas.openxmlformats.org/officeDocument/2006/relationships/hyperlink" Target="https://www.burning-crusade.com/database/?item=21874" TargetMode="External"/><Relationship Id="rId181" Type="http://schemas.openxmlformats.org/officeDocument/2006/relationships/hyperlink" Target="https://www.burning-crusade.com/database/?item=25634" TargetMode="External"/><Relationship Id="rId34" Type="http://schemas.openxmlformats.org/officeDocument/2006/relationships/hyperlink" Target="https://www.burning-crusade.com/database/?item=31619" TargetMode="External"/><Relationship Id="rId180" Type="http://schemas.openxmlformats.org/officeDocument/2006/relationships/hyperlink" Target="https://www.burning-crusade.com/database/?item=29179" TargetMode="External"/><Relationship Id="rId37" Type="http://schemas.openxmlformats.org/officeDocument/2006/relationships/hyperlink" Target="https://www.burning-crusade.com/database/?item=28666" TargetMode="External"/><Relationship Id="rId176" Type="http://schemas.openxmlformats.org/officeDocument/2006/relationships/hyperlink" Target="https://www.burning-crusade.com/database/?item=28370" TargetMode="External"/><Relationship Id="rId36" Type="http://schemas.openxmlformats.org/officeDocument/2006/relationships/hyperlink" Target="https://www.burning-crusade.com/database/?item=28612" TargetMode="External"/><Relationship Id="rId175" Type="http://schemas.openxmlformats.org/officeDocument/2006/relationships/hyperlink" Target="https://www.burning-crusade.com/database/?item=30841" TargetMode="External"/><Relationship Id="rId39" Type="http://schemas.openxmlformats.org/officeDocument/2006/relationships/hyperlink" Target="https://www.burning-crusade.com/database/?item=27775" TargetMode="External"/><Relationship Id="rId174" Type="http://schemas.openxmlformats.org/officeDocument/2006/relationships/hyperlink" Target="https://www.burning-crusade.com/database/?item=28190" TargetMode="External"/><Relationship Id="rId38" Type="http://schemas.openxmlformats.org/officeDocument/2006/relationships/hyperlink" Target="https://www.burning-crusade.com/database/?item=28631" TargetMode="External"/><Relationship Id="rId173" Type="http://schemas.openxmlformats.org/officeDocument/2006/relationships/hyperlink" Target="https://www.burning-crusade.com/database/?item=29376" TargetMode="External"/><Relationship Id="rId179" Type="http://schemas.openxmlformats.org/officeDocument/2006/relationships/hyperlink" Target="https://www.burning-crusade.com/database/?item=27828" TargetMode="External"/><Relationship Id="rId178" Type="http://schemas.openxmlformats.org/officeDocument/2006/relationships/hyperlink" Target="https://www.burning-crusade.com/database/?item=24127" TargetMode="External"/><Relationship Id="rId177" Type="http://schemas.openxmlformats.org/officeDocument/2006/relationships/hyperlink" Target="https://www.burning-crusade.com/database/?item=13503" TargetMode="External"/><Relationship Id="rId20" Type="http://schemas.openxmlformats.org/officeDocument/2006/relationships/hyperlink" Target="https://www.burning-crusade.com/database/?item=28609" TargetMode="External"/><Relationship Id="rId22" Type="http://schemas.openxmlformats.org/officeDocument/2006/relationships/hyperlink" Target="https://www.burning-crusade.com/database/?item=29334" TargetMode="External"/><Relationship Id="rId21" Type="http://schemas.openxmlformats.org/officeDocument/2006/relationships/hyperlink" Target="https://www.burning-crusade.com/database/?item=28245" TargetMode="External"/><Relationship Id="rId24" Type="http://schemas.openxmlformats.org/officeDocument/2006/relationships/hyperlink" Target="https://www.burning-crusade.com/database/?item=31691" TargetMode="External"/><Relationship Id="rId23" Type="http://schemas.openxmlformats.org/officeDocument/2006/relationships/hyperlink" Target="https://www.burning-crusade.com/database/?item=30377" TargetMode="External"/><Relationship Id="rId26" Type="http://schemas.openxmlformats.org/officeDocument/2006/relationships/hyperlink" Target="https://www.burning-crusade.com/database/?item=27766" TargetMode="External"/><Relationship Id="rId25" Type="http://schemas.openxmlformats.org/officeDocument/2006/relationships/hyperlink" Target="https://www.burning-crusade.com/database/?item=24110" TargetMode="External"/><Relationship Id="rId28" Type="http://schemas.openxmlformats.org/officeDocument/2006/relationships/hyperlink" Target="https://www.burning-crusade.com/database/?item=28233" TargetMode="External"/><Relationship Id="rId27" Type="http://schemas.openxmlformats.org/officeDocument/2006/relationships/hyperlink" Target="https://www.burning-crusade.com/database/?item=28419" TargetMode="External"/><Relationship Id="rId29" Type="http://schemas.openxmlformats.org/officeDocument/2006/relationships/hyperlink" Target="https://www.burning-crusade.com/database/?item=27440" TargetMode="External"/><Relationship Id="rId11" Type="http://schemas.openxmlformats.org/officeDocument/2006/relationships/hyperlink" Target="https://www.burning-crusade.com/database/?item=27409" TargetMode="External"/><Relationship Id="rId10" Type="http://schemas.openxmlformats.org/officeDocument/2006/relationships/hyperlink" Target="https://www.burning-crusade.com/database/?item=27759" TargetMode="External"/><Relationship Id="rId13" Type="http://schemas.openxmlformats.org/officeDocument/2006/relationships/hyperlink" Target="https://www.burning-crusade.com/database/?item=29174" TargetMode="External"/><Relationship Id="rId12" Type="http://schemas.openxmlformats.org/officeDocument/2006/relationships/hyperlink" Target="https://www.burning-crusade.com/database/?item=29505" TargetMode="External"/><Relationship Id="rId15" Type="http://schemas.openxmlformats.org/officeDocument/2006/relationships/hyperlink" Target="https://www.burning-crusade.com/database/?item=30726" TargetMode="External"/><Relationship Id="rId198" Type="http://schemas.openxmlformats.org/officeDocument/2006/relationships/hyperlink" Target="https://www.burning-crusade.com/database/?item=31304" TargetMode="External"/><Relationship Id="rId14" Type="http://schemas.openxmlformats.org/officeDocument/2006/relationships/hyperlink" Target="https://www.burning-crusade.com/database/?item=27790" TargetMode="External"/><Relationship Id="rId197" Type="http://schemas.openxmlformats.org/officeDocument/2006/relationships/hyperlink" Target="https://www.burning-crusade.com/database/?item=28216" TargetMode="External"/><Relationship Id="rId17" Type="http://schemas.openxmlformats.org/officeDocument/2006/relationships/hyperlink" Target="https://www.burning-crusade.com/database/?item=29374" TargetMode="External"/><Relationship Id="rId196" Type="http://schemas.openxmlformats.org/officeDocument/2006/relationships/hyperlink" Target="https://www.burning-crusade.com/database/?item=27538" TargetMode="External"/><Relationship Id="rId16" Type="http://schemas.openxmlformats.org/officeDocument/2006/relationships/hyperlink" Target="https://www.burning-crusade.com/database/?item=28822" TargetMode="External"/><Relationship Id="rId195" Type="http://schemas.openxmlformats.org/officeDocument/2006/relationships/hyperlink" Target="https://www.burning-crusade.com/database/?item=28257" TargetMode="External"/><Relationship Id="rId19" Type="http://schemas.openxmlformats.org/officeDocument/2006/relationships/hyperlink" Target="https://www.burning-crusade.com/database/?item=32531" TargetMode="External"/><Relationship Id="rId18" Type="http://schemas.openxmlformats.org/officeDocument/2006/relationships/hyperlink" Target="https://www.burning-crusade.com/database/?item=28731" TargetMode="External"/><Relationship Id="rId199" Type="http://schemas.openxmlformats.org/officeDocument/2006/relationships/hyperlink" Target="https://www.burning-crusade.com/database/?item=31013" TargetMode="External"/><Relationship Id="rId84" Type="http://schemas.openxmlformats.org/officeDocument/2006/relationships/hyperlink" Target="https://www.burning-crusade.com/database/?item=27489" TargetMode="External"/><Relationship Id="rId83" Type="http://schemas.openxmlformats.org/officeDocument/2006/relationships/hyperlink" Target="https://www.burning-crusade.com/database/?item=29249" TargetMode="External"/><Relationship Id="rId86" Type="http://schemas.openxmlformats.org/officeDocument/2006/relationships/hyperlink" Target="https://www.burning-crusade.com/database/?item=28194" TargetMode="External"/><Relationship Id="rId85" Type="http://schemas.openxmlformats.org/officeDocument/2006/relationships/hyperlink" Target="https://www.burning-crusade.com/database/?item=29183" TargetMode="External"/><Relationship Id="rId88" Type="http://schemas.openxmlformats.org/officeDocument/2006/relationships/hyperlink" Target="https://www.burning-crusade.com/database/?item=28174" TargetMode="External"/><Relationship Id="rId150" Type="http://schemas.openxmlformats.org/officeDocument/2006/relationships/hyperlink" Target="https://www.burning-crusade.com/database/?item=28251" TargetMode="External"/><Relationship Id="rId87" Type="http://schemas.openxmlformats.org/officeDocument/2006/relationships/hyperlink" Target="https://www.burning-crusade.com/database/?item=27827" TargetMode="External"/><Relationship Id="rId89" Type="http://schemas.openxmlformats.org/officeDocument/2006/relationships/hyperlink" Target="https://www.burning-crusade.com/database/?item=27452" TargetMode="External"/><Relationship Id="rId80" Type="http://schemas.openxmlformats.org/officeDocument/2006/relationships/hyperlink" Target="https://www.burning-crusade.com/database/?item=28512" TargetMode="External"/><Relationship Id="rId82" Type="http://schemas.openxmlformats.org/officeDocument/2006/relationships/hyperlink" Target="https://www.burning-crusade.com/database/?item=23539" TargetMode="External"/><Relationship Id="rId81" Type="http://schemas.openxmlformats.org/officeDocument/2006/relationships/hyperlink" Target="https://www.burning-crusade.com/database/?item=28503" TargetMode="External"/><Relationship Id="rId1" Type="http://schemas.openxmlformats.org/officeDocument/2006/relationships/hyperlink" Target="https://www.burning-crusade.com/database/?item=29061" TargetMode="External"/><Relationship Id="rId2" Type="http://schemas.openxmlformats.org/officeDocument/2006/relationships/hyperlink" Target="https://www.burning-crusade.com/database/?item=32472" TargetMode="External"/><Relationship Id="rId3" Type="http://schemas.openxmlformats.org/officeDocument/2006/relationships/hyperlink" Target="https://www.burning-crusade.com/database/?item=31616" TargetMode="External"/><Relationship Id="rId149" Type="http://schemas.openxmlformats.org/officeDocument/2006/relationships/hyperlink" Target="https://www.burning-crusade.com/database/?item=25792" TargetMode="External"/><Relationship Id="rId4" Type="http://schemas.openxmlformats.org/officeDocument/2006/relationships/hyperlink" Target="https://www.burning-crusade.com/database/?item=28413" TargetMode="External"/><Relationship Id="rId148" Type="http://schemas.openxmlformats.org/officeDocument/2006/relationships/hyperlink" Target="https://www.burning-crusade.com/database/?item=27525" TargetMode="External"/><Relationship Id="rId9" Type="http://schemas.openxmlformats.org/officeDocument/2006/relationships/hyperlink" Target="https://www.burning-crusade.com/database/?item=31110" TargetMode="External"/><Relationship Id="rId143" Type="http://schemas.openxmlformats.org/officeDocument/2006/relationships/hyperlink" Target="https://www.burning-crusade.com/database/?item=27411" TargetMode="External"/><Relationship Id="rId142" Type="http://schemas.openxmlformats.org/officeDocument/2006/relationships/hyperlink" Target="https://www.burning-crusade.com/database/?item=28663" TargetMode="External"/><Relationship Id="rId141" Type="http://schemas.openxmlformats.org/officeDocument/2006/relationships/hyperlink" Target="https://www.burning-crusade.com/database/?item=28752" TargetMode="External"/><Relationship Id="rId140" Type="http://schemas.openxmlformats.org/officeDocument/2006/relationships/hyperlink" Target="https://www.burning-crusade.com/database/?item=30737" TargetMode="External"/><Relationship Id="rId5" Type="http://schemas.openxmlformats.org/officeDocument/2006/relationships/hyperlink" Target="https://www.burning-crusade.com/database/?item=28348" TargetMode="External"/><Relationship Id="rId147" Type="http://schemas.openxmlformats.org/officeDocument/2006/relationships/hyperlink" Target="https://www.burning-crusade.com/database/?item=27549" TargetMode="External"/><Relationship Id="rId6" Type="http://schemas.openxmlformats.org/officeDocument/2006/relationships/hyperlink" Target="https://www.burning-crusade.com/database/?item=30728" TargetMode="External"/><Relationship Id="rId146" Type="http://schemas.openxmlformats.org/officeDocument/2006/relationships/hyperlink" Target="https://www.burning-crusade.com/database/?item=28221" TargetMode="External"/><Relationship Id="rId7" Type="http://schemas.openxmlformats.org/officeDocument/2006/relationships/hyperlink" Target="https://www.burning-crusade.com/database/?item=24264" TargetMode="External"/><Relationship Id="rId145" Type="http://schemas.openxmlformats.org/officeDocument/2006/relationships/hyperlink" Target="https://www.burning-crusade.com/database/?item=29251" TargetMode="External"/><Relationship Id="rId8" Type="http://schemas.openxmlformats.org/officeDocument/2006/relationships/hyperlink" Target="https://www.burning-crusade.com/database/?item=29508" TargetMode="External"/><Relationship Id="rId144" Type="http://schemas.openxmlformats.org/officeDocument/2006/relationships/hyperlink" Target="https://www.burning-crusade.com/database/?item=28569" TargetMode="External"/><Relationship Id="rId73" Type="http://schemas.openxmlformats.org/officeDocument/2006/relationships/hyperlink" Target="https://www.burning-crusade.com/database/?item=27912" TargetMode="External"/><Relationship Id="rId72" Type="http://schemas.openxmlformats.org/officeDocument/2006/relationships/hyperlink" Target="https://www.burning-crusade.com/database/?item=27506" TargetMode="External"/><Relationship Id="rId75" Type="http://schemas.openxmlformats.org/officeDocument/2006/relationships/hyperlink" Target="https://www.burning-crusade.com/database/?item=27897" TargetMode="External"/><Relationship Id="rId74" Type="http://schemas.openxmlformats.org/officeDocument/2006/relationships/hyperlink" Target="https://www.burning-crusade.com/database/?item=30298" TargetMode="External"/><Relationship Id="rId77" Type="http://schemas.openxmlformats.org/officeDocument/2006/relationships/hyperlink" Target="https://www.burning-crusade.com/database/?item=29781" TargetMode="External"/><Relationship Id="rId76" Type="http://schemas.openxmlformats.org/officeDocument/2006/relationships/hyperlink" Target="https://www.burning-crusade.com/database/?item=23527" TargetMode="External"/><Relationship Id="rId79" Type="http://schemas.openxmlformats.org/officeDocument/2006/relationships/hyperlink" Target="https://www.burning-crusade.com/database/?item=29523" TargetMode="External"/><Relationship Id="rId78" Type="http://schemas.openxmlformats.org/officeDocument/2006/relationships/hyperlink" Target="https://www.burning-crusade.com/database/?item=28508" TargetMode="External"/><Relationship Id="rId71" Type="http://schemas.openxmlformats.org/officeDocument/2006/relationships/hyperlink" Target="https://www.burning-crusade.com/database/?item=27456" TargetMode="External"/><Relationship Id="rId70" Type="http://schemas.openxmlformats.org/officeDocument/2006/relationships/hyperlink" Target="https://www.burning-crusade.com/database/?item=28202" TargetMode="External"/><Relationship Id="rId139" Type="http://schemas.openxmlformats.org/officeDocument/2006/relationships/hyperlink" Target="https://www.burning-crusade.com/database/?item=23523" TargetMode="External"/><Relationship Id="rId138" Type="http://schemas.openxmlformats.org/officeDocument/2006/relationships/hyperlink" Target="https://www.burning-crusade.com/database/?item=27873" TargetMode="External"/><Relationship Id="rId137" Type="http://schemas.openxmlformats.org/officeDocument/2006/relationships/hyperlink" Target="https://www.burning-crusade.com/database/?item=30256" TargetMode="External"/><Relationship Id="rId132" Type="http://schemas.openxmlformats.org/officeDocument/2006/relationships/hyperlink" Target="https://www.burning-crusade.com/database/?item=31618" TargetMode="External"/><Relationship Id="rId131" Type="http://schemas.openxmlformats.org/officeDocument/2006/relationships/hyperlink" Target="https://www.burning-crusade.com/database/?item=27875" TargetMode="External"/><Relationship Id="rId130" Type="http://schemas.openxmlformats.org/officeDocument/2006/relationships/hyperlink" Target="https://www.burning-crusade.com/database/?item=31335" TargetMode="External"/><Relationship Id="rId136" Type="http://schemas.openxmlformats.org/officeDocument/2006/relationships/hyperlink" Target="https://www.burning-crusade.com/database/?item=27800" TargetMode="External"/><Relationship Id="rId135" Type="http://schemas.openxmlformats.org/officeDocument/2006/relationships/hyperlink" Target="https://www.burning-crusade.com/database/?item=27458" TargetMode="External"/><Relationship Id="rId134" Type="http://schemas.openxmlformats.org/officeDocument/2006/relationships/hyperlink" Target="https://www.burning-crusade.com/database/?item=30299" TargetMode="External"/><Relationship Id="rId133" Type="http://schemas.openxmlformats.org/officeDocument/2006/relationships/hyperlink" Target="https://www.burning-crusade.com/database/?item=27748" TargetMode="External"/><Relationship Id="rId62" Type="http://schemas.openxmlformats.org/officeDocument/2006/relationships/hyperlink" Target="https://www.burning-crusade.com/database/?item=29062" TargetMode="External"/><Relationship Id="rId61" Type="http://schemas.openxmlformats.org/officeDocument/2006/relationships/hyperlink" Target="https://www.burning-crusade.com/database/?item=28653" TargetMode="External"/><Relationship Id="rId64" Type="http://schemas.openxmlformats.org/officeDocument/2006/relationships/hyperlink" Target="https://www.burning-crusade.com/database/?item=29522" TargetMode="External"/><Relationship Id="rId63" Type="http://schemas.openxmlformats.org/officeDocument/2006/relationships/hyperlink" Target="https://www.burning-crusade.com/database/?item=21875" TargetMode="External"/><Relationship Id="rId66" Type="http://schemas.openxmlformats.org/officeDocument/2006/relationships/hyperlink" Target="https://www.burning-crusade.com/database/?item=28662" TargetMode="External"/><Relationship Id="rId172" Type="http://schemas.openxmlformats.org/officeDocument/2006/relationships/hyperlink" Target="https://www.burning-crusade.com/database/?item=28727" TargetMode="External"/><Relationship Id="rId65" Type="http://schemas.openxmlformats.org/officeDocument/2006/relationships/hyperlink" Target="https://www.burning-crusade.com/database/?item=31613" TargetMode="External"/><Relationship Id="rId171" Type="http://schemas.openxmlformats.org/officeDocument/2006/relationships/hyperlink" Target="https://www.burning-crusade.com/database/?item=28590" TargetMode="External"/><Relationship Id="rId68" Type="http://schemas.openxmlformats.org/officeDocument/2006/relationships/hyperlink" Target="https://www.burning-crusade.com/database/?item=28735" TargetMode="External"/><Relationship Id="rId170" Type="http://schemas.openxmlformats.org/officeDocument/2006/relationships/hyperlink" Target="https://www.burning-crusade.com/database/?item=28823" TargetMode="External"/><Relationship Id="rId67" Type="http://schemas.openxmlformats.org/officeDocument/2006/relationships/hyperlink" Target="https://www.burning-crusade.com/database/?item=28230" TargetMode="External"/><Relationship Id="rId60" Type="http://schemas.openxmlformats.org/officeDocument/2006/relationships/hyperlink" Target="https://www.burning-crusade.com/database/?item=27448" TargetMode="External"/><Relationship Id="rId165" Type="http://schemas.openxmlformats.org/officeDocument/2006/relationships/hyperlink" Target="https://www.burning-crusade.com/database/?item=28259" TargetMode="External"/><Relationship Id="rId69" Type="http://schemas.openxmlformats.org/officeDocument/2006/relationships/hyperlink" Target="https://www.burning-crusade.com/database/?item=28600" TargetMode="External"/><Relationship Id="rId164" Type="http://schemas.openxmlformats.org/officeDocument/2006/relationships/hyperlink" Target="https://www.burning-crusade.com/database/?item=27780" TargetMode="External"/><Relationship Id="rId163" Type="http://schemas.openxmlformats.org/officeDocument/2006/relationships/hyperlink" Target="https://www.burning-crusade.com/database/?item=29814" TargetMode="External"/><Relationship Id="rId162" Type="http://schemas.openxmlformats.org/officeDocument/2006/relationships/hyperlink" Target="https://www.burning-crusade.com/database/?item=28525" TargetMode="External"/><Relationship Id="rId169" Type="http://schemas.openxmlformats.org/officeDocument/2006/relationships/hyperlink" Target="https://www.burning-crusade.com/database/?item=27996" TargetMode="External"/><Relationship Id="rId168" Type="http://schemas.openxmlformats.org/officeDocument/2006/relationships/hyperlink" Target="https://www.burning-crusade.com/database/?item=29322" TargetMode="External"/><Relationship Id="rId167" Type="http://schemas.openxmlformats.org/officeDocument/2006/relationships/hyperlink" Target="https://www.burning-crusade.com/database/?item=31383" TargetMode="External"/><Relationship Id="rId166" Type="http://schemas.openxmlformats.org/officeDocument/2006/relationships/hyperlink" Target="https://www.burning-crusade.com/database/?item=27491" TargetMode="External"/><Relationship Id="rId51" Type="http://schemas.openxmlformats.org/officeDocument/2006/relationships/hyperlink" Target="https://www.burning-crusade.com/database/?item=29375" TargetMode="External"/><Relationship Id="rId50" Type="http://schemas.openxmlformats.org/officeDocument/2006/relationships/hyperlink" Target="https://www.burning-crusade.com/database/?item=31329" TargetMode="External"/><Relationship Id="rId53" Type="http://schemas.openxmlformats.org/officeDocument/2006/relationships/hyperlink" Target="https://www.burning-crusade.com/database/?item=27946" TargetMode="External"/><Relationship Id="rId52" Type="http://schemas.openxmlformats.org/officeDocument/2006/relationships/hyperlink" Target="https://www.burning-crusade.com/database/?item=29354" TargetMode="External"/><Relationship Id="rId55" Type="http://schemas.openxmlformats.org/officeDocument/2006/relationships/hyperlink" Target="https://www.burning-crusade.com/database/?item=25810" TargetMode="External"/><Relationship Id="rId161" Type="http://schemas.openxmlformats.org/officeDocument/2006/relationships/hyperlink" Target="https://www.burning-crusade.com/database/?item=29169" TargetMode="External"/><Relationship Id="rId54" Type="http://schemas.openxmlformats.org/officeDocument/2006/relationships/hyperlink" Target="https://www.burning-crusade.com/database/?item=25805" TargetMode="External"/><Relationship Id="rId160" Type="http://schemas.openxmlformats.org/officeDocument/2006/relationships/hyperlink" Target="https://www.burning-crusade.com/database/?item=29168" TargetMode="External"/><Relationship Id="rId57" Type="http://schemas.openxmlformats.org/officeDocument/2006/relationships/hyperlink" Target="https://www.burning-crusade.com/database/?item=28373" TargetMode="External"/><Relationship Id="rId56" Type="http://schemas.openxmlformats.org/officeDocument/2006/relationships/hyperlink" Target="https://www.burning-crusade.com/database/?item=31465" TargetMode="External"/><Relationship Id="rId159" Type="http://schemas.openxmlformats.org/officeDocument/2006/relationships/hyperlink" Target="https://www.burning-crusade.com/database/?item=28661" TargetMode="External"/><Relationship Id="rId59" Type="http://schemas.openxmlformats.org/officeDocument/2006/relationships/hyperlink" Target="https://www.burning-crusade.com/database/?item=24254" TargetMode="External"/><Relationship Id="rId154" Type="http://schemas.openxmlformats.org/officeDocument/2006/relationships/hyperlink" Target="https://www.burning-crusade.com/database/?item=29290" TargetMode="External"/><Relationship Id="rId58" Type="http://schemas.openxmlformats.org/officeDocument/2006/relationships/hyperlink" Target="https://www.burning-crusade.com/database/?item=27789" TargetMode="External"/><Relationship Id="rId153" Type="http://schemas.openxmlformats.org/officeDocument/2006/relationships/hyperlink" Target="https://www.burning-crusade.com/database/?item=28790" TargetMode="External"/><Relationship Id="rId152" Type="http://schemas.openxmlformats.org/officeDocument/2006/relationships/hyperlink" Target="https://www.burning-crusade.com/database/?item=23525" TargetMode="External"/><Relationship Id="rId151" Type="http://schemas.openxmlformats.org/officeDocument/2006/relationships/hyperlink" Target="https://www.burning-crusade.com/database/?item=27919" TargetMode="External"/><Relationship Id="rId158" Type="http://schemas.openxmlformats.org/officeDocument/2006/relationships/hyperlink" Target="https://www.burning-crusade.com/database/?item=30736" TargetMode="External"/><Relationship Id="rId157" Type="http://schemas.openxmlformats.org/officeDocument/2006/relationships/hyperlink" Target="https://www.burning-crusade.com/database/?item=28763" TargetMode="External"/><Relationship Id="rId156" Type="http://schemas.openxmlformats.org/officeDocument/2006/relationships/hyperlink" Target="https://www.burning-crusade.com/database/?item=31923" TargetMode="External"/><Relationship Id="rId155" Type="http://schemas.openxmlformats.org/officeDocument/2006/relationships/hyperlink" Target="https://www.burning-crusade.com/database/?item=29373" TargetMode="External"/><Relationship Id="rId107" Type="http://schemas.openxmlformats.org/officeDocument/2006/relationships/hyperlink" Target="https://www.burning-crusade.com/database/?item=21873" TargetMode="External"/><Relationship Id="rId106" Type="http://schemas.openxmlformats.org/officeDocument/2006/relationships/hyperlink" Target="https://www.burning-crusade.com/database/?item=29315" TargetMode="External"/><Relationship Id="rId105" Type="http://schemas.openxmlformats.org/officeDocument/2006/relationships/hyperlink" Target="https://www.burning-crusade.com/database/?item=27536" TargetMode="External"/><Relationship Id="rId104" Type="http://schemas.openxmlformats.org/officeDocument/2006/relationships/hyperlink" Target="https://www.burning-crusade.com/database/?item=29327" TargetMode="External"/><Relationship Id="rId109" Type="http://schemas.openxmlformats.org/officeDocument/2006/relationships/hyperlink" Target="https://www.burning-crusade.com/database/?item=28655" TargetMode="External"/><Relationship Id="rId108" Type="http://schemas.openxmlformats.org/officeDocument/2006/relationships/hyperlink" Target="https://www.burning-crusade.com/database/?item=29524" TargetMode="External"/><Relationship Id="rId103" Type="http://schemas.openxmlformats.org/officeDocument/2006/relationships/hyperlink" Target="https://www.burning-crusade.com/database/?item=25791" TargetMode="External"/><Relationship Id="rId102" Type="http://schemas.openxmlformats.org/officeDocument/2006/relationships/hyperlink" Target="https://www.burning-crusade.com/database/?item=28268" TargetMode="External"/><Relationship Id="rId101" Type="http://schemas.openxmlformats.org/officeDocument/2006/relationships/hyperlink" Target="https://www.burning-crusade.com/database/?item=27457" TargetMode="External"/><Relationship Id="rId100" Type="http://schemas.openxmlformats.org/officeDocument/2006/relationships/hyperlink" Target="https://www.burning-crusade.com/database/?item=27806" TargetMode="External"/><Relationship Id="rId215" Type="http://schemas.openxmlformats.org/officeDocument/2006/relationships/drawing" Target="../drawings/drawing15.xml"/><Relationship Id="rId214" Type="http://schemas.openxmlformats.org/officeDocument/2006/relationships/hyperlink" Target="https://www.burning-crusade.com/database/?item=31732" TargetMode="External"/><Relationship Id="rId213" Type="http://schemas.openxmlformats.org/officeDocument/2006/relationships/hyperlink" Target="https://www.burning-crusade.com/database/?item=28213" TargetMode="External"/><Relationship Id="rId212" Type="http://schemas.openxmlformats.org/officeDocument/2006/relationships/hyperlink" Target="https://www.burning-crusade.com/database/?item=27477" TargetMode="External"/><Relationship Id="rId211" Type="http://schemas.openxmlformats.org/officeDocument/2006/relationships/hyperlink" Target="https://www.burning-crusade.com/database/?item=28387" TargetMode="External"/><Relationship Id="rId210" Type="http://schemas.openxmlformats.org/officeDocument/2006/relationships/hyperlink" Target="https://www.burning-crusade.com/database/?item=29274" TargetMode="External"/><Relationship Id="rId129" Type="http://schemas.openxmlformats.org/officeDocument/2006/relationships/hyperlink" Target="https://www.burning-crusade.com/database/?item=31343" TargetMode="External"/><Relationship Id="rId128" Type="http://schemas.openxmlformats.org/officeDocument/2006/relationships/hyperlink" Target="https://www.burning-crusade.com/database/?item=29342" TargetMode="External"/><Relationship Id="rId127" Type="http://schemas.openxmlformats.org/officeDocument/2006/relationships/hyperlink" Target="https://www.burning-crusade.com/database/?item=28218" TargetMode="External"/><Relationship Id="rId126" Type="http://schemas.openxmlformats.org/officeDocument/2006/relationships/hyperlink" Target="https://www.burning-crusade.com/database/?item=29063" TargetMode="External"/><Relationship Id="rId121" Type="http://schemas.openxmlformats.org/officeDocument/2006/relationships/hyperlink" Target="https://www.burning-crusade.com/database/?item=28748" TargetMode="External"/><Relationship Id="rId120" Type="http://schemas.openxmlformats.org/officeDocument/2006/relationships/hyperlink" Target="https://www.burning-crusade.com/database/?item=30727" TargetMode="External"/><Relationship Id="rId125" Type="http://schemas.openxmlformats.org/officeDocument/2006/relationships/hyperlink" Target="https://www.burning-crusade.com/database/?item=24261" TargetMode="External"/><Relationship Id="rId124" Type="http://schemas.openxmlformats.org/officeDocument/2006/relationships/hyperlink" Target="https://www.burning-crusade.com/database/?item=30543" TargetMode="External"/><Relationship Id="rId123" Type="http://schemas.openxmlformats.org/officeDocument/2006/relationships/hyperlink" Target="https://www.burning-crusade.com/database/?item=28742" TargetMode="External"/><Relationship Id="rId122" Type="http://schemas.openxmlformats.org/officeDocument/2006/relationships/hyperlink" Target="https://www.burning-crusade.com/database/?item=28751" TargetMode="External"/><Relationship Id="rId95" Type="http://schemas.openxmlformats.org/officeDocument/2006/relationships/hyperlink" Target="https://www.burning-crusade.com/database/?item=29065" TargetMode="External"/><Relationship Id="rId94" Type="http://schemas.openxmlformats.org/officeDocument/2006/relationships/hyperlink" Target="https://www.burning-crusade.com/database/?item=28520" TargetMode="External"/><Relationship Id="rId97" Type="http://schemas.openxmlformats.org/officeDocument/2006/relationships/hyperlink" Target="https://www.burning-crusade.com/database/?item=29506" TargetMode="External"/><Relationship Id="rId96" Type="http://schemas.openxmlformats.org/officeDocument/2006/relationships/hyperlink" Target="https://www.burning-crusade.com/database/?item=24393" TargetMode="External"/><Relationship Id="rId99" Type="http://schemas.openxmlformats.org/officeDocument/2006/relationships/hyperlink" Target="https://www.burning-crusade.com/database/?item=31614" TargetMode="External"/><Relationship Id="rId98" Type="http://schemas.openxmlformats.org/officeDocument/2006/relationships/hyperlink" Target="https://www.burning-crusade.com/database/?item=28304" TargetMode="External"/><Relationship Id="rId91" Type="http://schemas.openxmlformats.org/officeDocument/2006/relationships/hyperlink" Target="https://www.burning-crusade.com/database/?item=30400" TargetMode="External"/><Relationship Id="rId90" Type="http://schemas.openxmlformats.org/officeDocument/2006/relationships/hyperlink" Target="https://www.burning-crusade.com/database/?item=28029" TargetMode="External"/><Relationship Id="rId93" Type="http://schemas.openxmlformats.org/officeDocument/2006/relationships/hyperlink" Target="https://www.burning-crusade.com/database/?item=28505" TargetMode="External"/><Relationship Id="rId92" Type="http://schemas.openxmlformats.org/officeDocument/2006/relationships/hyperlink" Target="https://www.burning-crusade.com/database/?item=27447" TargetMode="External"/><Relationship Id="rId118" Type="http://schemas.openxmlformats.org/officeDocument/2006/relationships/hyperlink" Target="https://www.burning-crusade.com/database/?item=30463" TargetMode="External"/><Relationship Id="rId117" Type="http://schemas.openxmlformats.org/officeDocument/2006/relationships/hyperlink" Target="https://www.burning-crusade.com/database/?item=31202" TargetMode="External"/><Relationship Id="rId116" Type="http://schemas.openxmlformats.org/officeDocument/2006/relationships/hyperlink" Target="https://www.burning-crusade.com/database/?item=27548" TargetMode="External"/><Relationship Id="rId115" Type="http://schemas.openxmlformats.org/officeDocument/2006/relationships/hyperlink" Target="https://www.burning-crusade.com/database/?item=28398" TargetMode="External"/><Relationship Id="rId119" Type="http://schemas.openxmlformats.org/officeDocument/2006/relationships/hyperlink" Target="https://www.burning-crusade.com/database/?item=23524" TargetMode="External"/><Relationship Id="rId110" Type="http://schemas.openxmlformats.org/officeDocument/2006/relationships/hyperlink" Target="https://www.burning-crusade.com/database/?item=28733" TargetMode="External"/><Relationship Id="rId114" Type="http://schemas.openxmlformats.org/officeDocument/2006/relationships/hyperlink" Target="https://www.burning-crusade.com/database/?item=27542" TargetMode="External"/><Relationship Id="rId113" Type="http://schemas.openxmlformats.org/officeDocument/2006/relationships/hyperlink" Target="https://www.burning-crusade.com/database/?item=27835" TargetMode="External"/><Relationship Id="rId112" Type="http://schemas.openxmlformats.org/officeDocument/2006/relationships/hyperlink" Target="https://www.burning-crusade.com/database/?item=29250" TargetMode="External"/><Relationship Id="rId111" Type="http://schemas.openxmlformats.org/officeDocument/2006/relationships/hyperlink" Target="https://www.burning-crusade.com/database/?item=28567" TargetMode="External"/><Relationship Id="rId206" Type="http://schemas.openxmlformats.org/officeDocument/2006/relationships/hyperlink" Target="https://www.burning-crusade.com/database/?item=28754" TargetMode="External"/><Relationship Id="rId205" Type="http://schemas.openxmlformats.org/officeDocument/2006/relationships/hyperlink" Target="https://www.burning-crusade.com/database/?item=28728" TargetMode="External"/><Relationship Id="rId204" Type="http://schemas.openxmlformats.org/officeDocument/2006/relationships/hyperlink" Target="https://www.burning-crusade.com/database/?item=29458" TargetMode="External"/><Relationship Id="rId203" Type="http://schemas.openxmlformats.org/officeDocument/2006/relationships/hyperlink" Target="https://www.burning-crusade.com/database/?item=25774" TargetMode="External"/><Relationship Id="rId209" Type="http://schemas.openxmlformats.org/officeDocument/2006/relationships/hyperlink" Target="https://www.burning-crusade.com/database/?item=31292" TargetMode="External"/><Relationship Id="rId208" Type="http://schemas.openxmlformats.org/officeDocument/2006/relationships/hyperlink" Target="https://www.burning-crusade.com/database/?item=27714" TargetMode="External"/><Relationship Id="rId207" Type="http://schemas.openxmlformats.org/officeDocument/2006/relationships/hyperlink" Target="https://www.burning-crusade.com/database/?item=29170" TargetMode="External"/><Relationship Id="rId202" Type="http://schemas.openxmlformats.org/officeDocument/2006/relationships/hyperlink" Target="https://www.burning-crusade.com/database/?item=25759" TargetMode="External"/><Relationship Id="rId201" Type="http://schemas.openxmlformats.org/officeDocument/2006/relationships/hyperlink" Target="https://www.burning-crusade.com/database/?item=27876" TargetMode="External"/><Relationship Id="rId200" Type="http://schemas.openxmlformats.org/officeDocument/2006/relationships/hyperlink" Target="https://www.burning-crusade.com/database/?item=28322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9777" TargetMode="External"/><Relationship Id="rId42" Type="http://schemas.openxmlformats.org/officeDocument/2006/relationships/hyperlink" Target="https://www.burning-crusade.com/database/?item=29066" TargetMode="External"/><Relationship Id="rId41" Type="http://schemas.openxmlformats.org/officeDocument/2006/relationships/hyperlink" Target="https://www.burning-crusade.com/database/?item=30642" TargetMode="External"/><Relationship Id="rId44" Type="http://schemas.openxmlformats.org/officeDocument/2006/relationships/hyperlink" Target="https://www.burning-crusade.com/database/?item=28262" TargetMode="External"/><Relationship Id="rId43" Type="http://schemas.openxmlformats.org/officeDocument/2006/relationships/hyperlink" Target="https://www.burning-crusade.com/database/?item=28203" TargetMode="External"/><Relationship Id="rId46" Type="http://schemas.openxmlformats.org/officeDocument/2006/relationships/hyperlink" Target="https://www.burning-crusade.com/database/?item=27702" TargetMode="External"/><Relationship Id="rId45" Type="http://schemas.openxmlformats.org/officeDocument/2006/relationships/hyperlink" Target="https://www.burning-crusade.com/database/?item=29127" TargetMode="External"/><Relationship Id="rId48" Type="http://schemas.openxmlformats.org/officeDocument/2006/relationships/hyperlink" Target="https://www.burning-crusade.com/database/?item=30270" TargetMode="External"/><Relationship Id="rId47" Type="http://schemas.openxmlformats.org/officeDocument/2006/relationships/hyperlink" Target="https://www.burning-crusade.com/database/?item=25819" TargetMode="External"/><Relationship Id="rId49" Type="http://schemas.openxmlformats.org/officeDocument/2006/relationships/hyperlink" Target="https://www.burning-crusade.com/database/?item=29337" TargetMode="External"/><Relationship Id="rId31" Type="http://schemas.openxmlformats.org/officeDocument/2006/relationships/hyperlink" Target="https://www.burning-crusade.com/database/?item=32073" TargetMode="External"/><Relationship Id="rId30" Type="http://schemas.openxmlformats.org/officeDocument/2006/relationships/hyperlink" Target="https://www.burning-crusade.com/database/?item=24463" TargetMode="External"/><Relationship Id="rId33" Type="http://schemas.openxmlformats.org/officeDocument/2006/relationships/hyperlink" Target="https://www.burning-crusade.com/database/?item=27804" TargetMode="External"/><Relationship Id="rId32" Type="http://schemas.openxmlformats.org/officeDocument/2006/relationships/hyperlink" Target="https://www.burning-crusade.com/database/?item=30381" TargetMode="External"/><Relationship Id="rId35" Type="http://schemas.openxmlformats.org/officeDocument/2006/relationships/hyperlink" Target="https://www.burning-crusade.com/database/?item=24253" TargetMode="External"/><Relationship Id="rId34" Type="http://schemas.openxmlformats.org/officeDocument/2006/relationships/hyperlink" Target="https://www.burning-crusade.com/database/?item=29385" TargetMode="External"/><Relationship Id="rId37" Type="http://schemas.openxmlformats.org/officeDocument/2006/relationships/hyperlink" Target="https://www.burning-crusade.com/database/?item=27988" TargetMode="External"/><Relationship Id="rId36" Type="http://schemas.openxmlformats.org/officeDocument/2006/relationships/hyperlink" Target="https://www.burning-crusade.com/database/?item=28660" TargetMode="External"/><Relationship Id="rId39" Type="http://schemas.openxmlformats.org/officeDocument/2006/relationships/hyperlink" Target="https://www.burning-crusade.com/database/?item=24379" TargetMode="External"/><Relationship Id="rId38" Type="http://schemas.openxmlformats.org/officeDocument/2006/relationships/hyperlink" Target="https://www.burning-crusade.com/database/?item=28256" TargetMode="External"/><Relationship Id="rId20" Type="http://schemas.openxmlformats.org/officeDocument/2006/relationships/hyperlink" Target="https://www.burning-crusade.com/database/?item=28321" TargetMode="External"/><Relationship Id="rId22" Type="http://schemas.openxmlformats.org/officeDocument/2006/relationships/hyperlink" Target="https://www.burning-crusade.com/database/?item=25803" TargetMode="External"/><Relationship Id="rId21" Type="http://schemas.openxmlformats.org/officeDocument/2006/relationships/hyperlink" Target="https://www.burning-crusade.com/database/?item=25809" TargetMode="External"/><Relationship Id="rId24" Type="http://schemas.openxmlformats.org/officeDocument/2006/relationships/hyperlink" Target="https://www.burning-crusade.com/database/?item=29070" TargetMode="External"/><Relationship Id="rId23" Type="http://schemas.openxmlformats.org/officeDocument/2006/relationships/hyperlink" Target="https://www.burning-crusade.com/database/?item=27792" TargetMode="External"/><Relationship Id="rId26" Type="http://schemas.openxmlformats.org/officeDocument/2006/relationships/hyperlink" Target="https://www.burning-crusade.com/database/?item=27706" TargetMode="External"/><Relationship Id="rId25" Type="http://schemas.openxmlformats.org/officeDocument/2006/relationships/hyperlink" Target="https://www.burning-crusade.com/database/?item=28743" TargetMode="External"/><Relationship Id="rId28" Type="http://schemas.openxmlformats.org/officeDocument/2006/relationships/hyperlink" Target="https://www.burning-crusade.com/database/?item=27847" TargetMode="External"/><Relationship Id="rId27" Type="http://schemas.openxmlformats.org/officeDocument/2006/relationships/hyperlink" Target="https://www.burning-crusade.com/database/?item=27739" TargetMode="External"/><Relationship Id="rId29" Type="http://schemas.openxmlformats.org/officeDocument/2006/relationships/hyperlink" Target="https://www.burning-crusade.com/database/?item=29316" TargetMode="External"/><Relationship Id="rId11" Type="http://schemas.openxmlformats.org/officeDocument/2006/relationships/hyperlink" Target="https://www.burning-crusade.com/database/?item=28285" TargetMode="External"/><Relationship Id="rId10" Type="http://schemas.openxmlformats.org/officeDocument/2006/relationships/hyperlink" Target="https://www.burning-crusade.com/database/?item=23536" TargetMode="External"/><Relationship Id="rId13" Type="http://schemas.openxmlformats.org/officeDocument/2006/relationships/hyperlink" Target="https://www.burning-crusade.com/database/?item=28516" TargetMode="External"/><Relationship Id="rId12" Type="http://schemas.openxmlformats.org/officeDocument/2006/relationships/hyperlink" Target="https://www.burning-crusade.com/database/?item=30016" TargetMode="External"/><Relationship Id="rId15" Type="http://schemas.openxmlformats.org/officeDocument/2006/relationships/hyperlink" Target="https://www.burning-crusade.com/database/?item=30378" TargetMode="External"/><Relationship Id="rId14" Type="http://schemas.openxmlformats.org/officeDocument/2006/relationships/hyperlink" Target="https://www.burning-crusade.com/database/?item=29386" TargetMode="External"/><Relationship Id="rId17" Type="http://schemas.openxmlformats.org/officeDocument/2006/relationships/hyperlink" Target="https://www.burning-crusade.com/database/?item=29173" TargetMode="External"/><Relationship Id="rId16" Type="http://schemas.openxmlformats.org/officeDocument/2006/relationships/hyperlink" Target="https://www.burning-crusade.com/database/?item=31696" TargetMode="External"/><Relationship Id="rId19" Type="http://schemas.openxmlformats.org/officeDocument/2006/relationships/hyperlink" Target="https://www.burning-crusade.com/database/?item=29336" TargetMode="External"/><Relationship Id="rId18" Type="http://schemas.openxmlformats.org/officeDocument/2006/relationships/hyperlink" Target="https://www.burning-crusade.com/database/?item=27871" TargetMode="External"/><Relationship Id="rId84" Type="http://schemas.openxmlformats.org/officeDocument/2006/relationships/hyperlink" Target="https://www.burning-crusade.com/database/?item=29774" TargetMode="External"/><Relationship Id="rId83" Type="http://schemas.openxmlformats.org/officeDocument/2006/relationships/hyperlink" Target="https://www.burning-crusade.com/database/?item=27839" TargetMode="External"/><Relationship Id="rId86" Type="http://schemas.openxmlformats.org/officeDocument/2006/relationships/hyperlink" Target="https://www.burning-crusade.com/database/?item=29254" TargetMode="External"/><Relationship Id="rId85" Type="http://schemas.openxmlformats.org/officeDocument/2006/relationships/hyperlink" Target="https://www.burning-crusade.com/database/?item=30641" TargetMode="External"/><Relationship Id="rId88" Type="http://schemas.openxmlformats.org/officeDocument/2006/relationships/hyperlink" Target="https://www.burning-crusade.com/database/?item=29239" TargetMode="External"/><Relationship Id="rId87" Type="http://schemas.openxmlformats.org/officeDocument/2006/relationships/hyperlink" Target="https://www.burning-crusade.com/database/?item=27813" TargetMode="External"/><Relationship Id="rId89" Type="http://schemas.openxmlformats.org/officeDocument/2006/relationships/hyperlink" Target="https://www.burning-crusade.com/database/?item=32866" TargetMode="External"/><Relationship Id="rId80" Type="http://schemas.openxmlformats.org/officeDocument/2006/relationships/hyperlink" Target="https://www.burning-crusade.com/database/?item=27527" TargetMode="External"/><Relationship Id="rId82" Type="http://schemas.openxmlformats.org/officeDocument/2006/relationships/hyperlink" Target="https://www.burning-crusade.com/database/?item=29783" TargetMode="External"/><Relationship Id="rId81" Type="http://schemas.openxmlformats.org/officeDocument/2006/relationships/hyperlink" Target="https://www.burning-crusade.com/database/?item=27705" TargetMode="External"/><Relationship Id="rId1" Type="http://schemas.openxmlformats.org/officeDocument/2006/relationships/comments" Target="../comments14.xml"/><Relationship Id="rId2" Type="http://schemas.openxmlformats.org/officeDocument/2006/relationships/hyperlink" Target="https://www.burning-crusade.com/database/?item=32473" TargetMode="External"/><Relationship Id="rId3" Type="http://schemas.openxmlformats.org/officeDocument/2006/relationships/hyperlink" Target="https://www.burning-crusade.com/database/?item=29068" TargetMode="External"/><Relationship Id="rId4" Type="http://schemas.openxmlformats.org/officeDocument/2006/relationships/hyperlink" Target="https://www.burning-crusade.com/database/?item=30731" TargetMode="External"/><Relationship Id="rId9" Type="http://schemas.openxmlformats.org/officeDocument/2006/relationships/hyperlink" Target="https://www.burning-crusade.com/database/?item=27520" TargetMode="External"/><Relationship Id="rId143" Type="http://schemas.openxmlformats.org/officeDocument/2006/relationships/hyperlink" Target="https://www.burning-crusade.com/database/?item=27887" TargetMode="External"/><Relationship Id="rId142" Type="http://schemas.openxmlformats.org/officeDocument/2006/relationships/hyperlink" Target="https://www.burning-crusade.com/database/?item=27449" TargetMode="External"/><Relationship Id="rId141" Type="http://schemas.openxmlformats.org/officeDocument/2006/relationships/hyperlink" Target="https://www.burning-crusade.com/database/?item=28316" TargetMode="External"/><Relationship Id="rId140" Type="http://schemas.openxmlformats.org/officeDocument/2006/relationships/hyperlink" Target="https://www.burning-crusade.com/database/?item=32082" TargetMode="External"/><Relationship Id="rId5" Type="http://schemas.openxmlformats.org/officeDocument/2006/relationships/hyperlink" Target="https://www.burning-crusade.com/database/?item=27704" TargetMode="External"/><Relationship Id="rId147" Type="http://schemas.openxmlformats.org/officeDocument/2006/relationships/vmlDrawing" Target="../drawings/vmlDrawing14.vml"/><Relationship Id="rId6" Type="http://schemas.openxmlformats.org/officeDocument/2006/relationships/hyperlink" Target="https://www.burning-crusade.com/database/?item=23535" TargetMode="External"/><Relationship Id="rId146" Type="http://schemas.openxmlformats.org/officeDocument/2006/relationships/drawing" Target="../drawings/drawing16.xml"/><Relationship Id="rId7" Type="http://schemas.openxmlformats.org/officeDocument/2006/relationships/hyperlink" Target="https://www.burning-crusade.com/database/?item=28180" TargetMode="External"/><Relationship Id="rId145" Type="http://schemas.openxmlformats.org/officeDocument/2006/relationships/hyperlink" Target="https://www.burning-crusade.com/database/?item=31200" TargetMode="External"/><Relationship Id="rId8" Type="http://schemas.openxmlformats.org/officeDocument/2006/relationships/hyperlink" Target="https://www.burning-crusade.com/database/?item=23519" TargetMode="External"/><Relationship Id="rId144" Type="http://schemas.openxmlformats.org/officeDocument/2006/relationships/hyperlink" Target="https://www.burning-crusade.com/database/?item=28166" TargetMode="External"/><Relationship Id="rId73" Type="http://schemas.openxmlformats.org/officeDocument/2006/relationships/hyperlink" Target="https://www.burning-crusade.com/database/?item=30371" TargetMode="External"/><Relationship Id="rId72" Type="http://schemas.openxmlformats.org/officeDocument/2006/relationships/hyperlink" Target="https://www.burning-crusade.com/database/?item=31460" TargetMode="External"/><Relationship Id="rId75" Type="http://schemas.openxmlformats.org/officeDocument/2006/relationships/hyperlink" Target="https://www.burning-crusade.com/database/?item=30330" TargetMode="External"/><Relationship Id="rId74" Type="http://schemas.openxmlformats.org/officeDocument/2006/relationships/hyperlink" Target="https://www.burning-crusade.com/database/?item=29238" TargetMode="External"/><Relationship Id="rId77" Type="http://schemas.openxmlformats.org/officeDocument/2006/relationships/hyperlink" Target="https://www.burning-crusade.com/database/?item=29069" TargetMode="External"/><Relationship Id="rId76" Type="http://schemas.openxmlformats.org/officeDocument/2006/relationships/hyperlink" Target="https://www.burning-crusade.com/database/?item=30380" TargetMode="External"/><Relationship Id="rId79" Type="http://schemas.openxmlformats.org/officeDocument/2006/relationships/hyperlink" Target="https://www.burning-crusade.com/database/?item=23518" TargetMode="External"/><Relationship Id="rId78" Type="http://schemas.openxmlformats.org/officeDocument/2006/relationships/hyperlink" Target="https://www.burning-crusade.com/database/?item=29184" TargetMode="External"/><Relationship Id="rId71" Type="http://schemas.openxmlformats.org/officeDocument/2006/relationships/hyperlink" Target="https://www.burning-crusade.com/database/?item=27672" TargetMode="External"/><Relationship Id="rId70" Type="http://schemas.openxmlformats.org/officeDocument/2006/relationships/hyperlink" Target="https://www.burning-crusade.com/database/?item=29253" TargetMode="External"/><Relationship Id="rId139" Type="http://schemas.openxmlformats.org/officeDocument/2006/relationships/hyperlink" Target="https://www.burning-crusade.com/database/?item=29176" TargetMode="External"/><Relationship Id="rId138" Type="http://schemas.openxmlformats.org/officeDocument/2006/relationships/hyperlink" Target="https://www.burning-crusade.com/database/?item=29266" TargetMode="External"/><Relationship Id="rId137" Type="http://schemas.openxmlformats.org/officeDocument/2006/relationships/hyperlink" Target="https://www.burning-crusade.com/database/?item=28611" TargetMode="External"/><Relationship Id="rId132" Type="http://schemas.openxmlformats.org/officeDocument/2006/relationships/hyperlink" Target="https://www.burning-crusade.com/database/?item=27905" TargetMode="External"/><Relationship Id="rId131" Type="http://schemas.openxmlformats.org/officeDocument/2006/relationships/hyperlink" Target="https://www.burning-crusade.com/database/?item=27899" TargetMode="External"/><Relationship Id="rId130" Type="http://schemas.openxmlformats.org/officeDocument/2006/relationships/hyperlink" Target="https://www.burning-crusade.com/database/?item=29185" TargetMode="External"/><Relationship Id="rId136" Type="http://schemas.openxmlformats.org/officeDocument/2006/relationships/hyperlink" Target="https://www.burning-crusade.com/database/?item=28358" TargetMode="External"/><Relationship Id="rId135" Type="http://schemas.openxmlformats.org/officeDocument/2006/relationships/hyperlink" Target="https://www.burning-crusade.com/database/?item=28825" TargetMode="External"/><Relationship Id="rId134" Type="http://schemas.openxmlformats.org/officeDocument/2006/relationships/hyperlink" Target="https://www.burning-crusade.com/database/?item=24384" TargetMode="External"/><Relationship Id="rId133" Type="http://schemas.openxmlformats.org/officeDocument/2006/relationships/hyperlink" Target="https://www.burning-crusade.com/database/?item=24361" TargetMode="External"/><Relationship Id="rId62" Type="http://schemas.openxmlformats.org/officeDocument/2006/relationships/hyperlink" Target="https://www.burning-crusade.com/database/?item=23532" TargetMode="External"/><Relationship Id="rId61" Type="http://schemas.openxmlformats.org/officeDocument/2006/relationships/hyperlink" Target="https://www.burning-crusade.com/database/?item=25788" TargetMode="External"/><Relationship Id="rId64" Type="http://schemas.openxmlformats.org/officeDocument/2006/relationships/hyperlink" Target="https://www.burning-crusade.com/database/?item=27703" TargetMode="External"/><Relationship Id="rId63" Type="http://schemas.openxmlformats.org/officeDocument/2006/relationships/hyperlink" Target="https://www.burning-crusade.com/database/?item=23517" TargetMode="External"/><Relationship Id="rId66" Type="http://schemas.openxmlformats.org/officeDocument/2006/relationships/hyperlink" Target="https://www.burning-crusade.com/database/?item=28390" TargetMode="External"/><Relationship Id="rId65" Type="http://schemas.openxmlformats.org/officeDocument/2006/relationships/hyperlink" Target="https://www.burning-crusade.com/database/?item=32072" TargetMode="External"/><Relationship Id="rId68" Type="http://schemas.openxmlformats.org/officeDocument/2006/relationships/hyperlink" Target="https://www.burning-crusade.com/database/?item=29134" TargetMode="External"/><Relationship Id="rId67" Type="http://schemas.openxmlformats.org/officeDocument/2006/relationships/hyperlink" Target="https://www.burning-crusade.com/database/?item=27535" TargetMode="External"/><Relationship Id="rId60" Type="http://schemas.openxmlformats.org/officeDocument/2006/relationships/hyperlink" Target="https://www.burning-crusade.com/database/?item=29067" TargetMode="External"/><Relationship Id="rId69" Type="http://schemas.openxmlformats.org/officeDocument/2006/relationships/hyperlink" Target="https://www.burning-crusade.com/database/?item=28566" TargetMode="External"/><Relationship Id="rId51" Type="http://schemas.openxmlformats.org/officeDocument/2006/relationships/hyperlink" Target="https://www.burning-crusade.com/database/?item=29252" TargetMode="External"/><Relationship Id="rId50" Type="http://schemas.openxmlformats.org/officeDocument/2006/relationships/hyperlink" Target="https://www.burning-crusade.com/database/?item=28502" TargetMode="External"/><Relationship Id="rId53" Type="http://schemas.openxmlformats.org/officeDocument/2006/relationships/hyperlink" Target="https://www.burning-crusade.com/database/?item=28381" TargetMode="External"/><Relationship Id="rId52" Type="http://schemas.openxmlformats.org/officeDocument/2006/relationships/hyperlink" Target="https://www.burning-crusade.com/database/?item=23538" TargetMode="External"/><Relationship Id="rId55" Type="http://schemas.openxmlformats.org/officeDocument/2006/relationships/hyperlink" Target="https://www.burning-crusade.com/database/?item=27459" TargetMode="External"/><Relationship Id="rId54" Type="http://schemas.openxmlformats.org/officeDocument/2006/relationships/hyperlink" Target="https://www.burning-crusade.com/database/?item=28167" TargetMode="External"/><Relationship Id="rId57" Type="http://schemas.openxmlformats.org/officeDocument/2006/relationships/hyperlink" Target="https://www.burning-crusade.com/database/?item=29463" TargetMode="External"/><Relationship Id="rId56" Type="http://schemas.openxmlformats.org/officeDocument/2006/relationships/hyperlink" Target="https://www.burning-crusade.com/database/?item=30400" TargetMode="External"/><Relationship Id="rId59" Type="http://schemas.openxmlformats.org/officeDocument/2006/relationships/hyperlink" Target="https://www.burning-crusade.com/database/?item=30741" TargetMode="External"/><Relationship Id="rId58" Type="http://schemas.openxmlformats.org/officeDocument/2006/relationships/hyperlink" Target="https://www.burning-crusade.com/database/?item=30225" TargetMode="External"/><Relationship Id="rId107" Type="http://schemas.openxmlformats.org/officeDocument/2006/relationships/hyperlink" Target="https://www.burning-crusade.com/database/?item=29323" TargetMode="External"/><Relationship Id="rId106" Type="http://schemas.openxmlformats.org/officeDocument/2006/relationships/hyperlink" Target="https://www.burning-crusade.com/database/?item=24088" TargetMode="External"/><Relationship Id="rId105" Type="http://schemas.openxmlformats.org/officeDocument/2006/relationships/hyperlink" Target="https://www.burning-crusade.com/database/?item=27436" TargetMode="External"/><Relationship Id="rId104" Type="http://schemas.openxmlformats.org/officeDocument/2006/relationships/hyperlink" Target="https://www.burning-crusade.com/database/?item=31078" TargetMode="External"/><Relationship Id="rId109" Type="http://schemas.openxmlformats.org/officeDocument/2006/relationships/hyperlink" Target="https://www.burning-crusade.com/database/?item=28528" TargetMode="External"/><Relationship Id="rId108" Type="http://schemas.openxmlformats.org/officeDocument/2006/relationships/hyperlink" Target="https://www.burning-crusade.com/database/?item=28265" TargetMode="External"/><Relationship Id="rId103" Type="http://schemas.openxmlformats.org/officeDocument/2006/relationships/hyperlink" Target="https://www.burning-crusade.com/database/?item=31924" TargetMode="External"/><Relationship Id="rId102" Type="http://schemas.openxmlformats.org/officeDocument/2006/relationships/hyperlink" Target="https://www.burning-crusade.com/database/?item=28211" TargetMode="External"/><Relationship Id="rId101" Type="http://schemas.openxmlformats.org/officeDocument/2006/relationships/hyperlink" Target="https://www.burning-crusade.com/database/?item=27822" TargetMode="External"/><Relationship Id="rId100" Type="http://schemas.openxmlformats.org/officeDocument/2006/relationships/hyperlink" Target="https://www.burning-crusade.com/database/?item=30006" TargetMode="External"/><Relationship Id="rId129" Type="http://schemas.openxmlformats.org/officeDocument/2006/relationships/hyperlink" Target="https://www.burning-crusade.com/database/?item=29156" TargetMode="External"/><Relationship Id="rId128" Type="http://schemas.openxmlformats.org/officeDocument/2006/relationships/hyperlink" Target="https://www.burning-crusade.com/database/?item=29165" TargetMode="External"/><Relationship Id="rId127" Type="http://schemas.openxmlformats.org/officeDocument/2006/relationships/hyperlink" Target="https://www.burning-crusade.com/database/?item=30832" TargetMode="External"/><Relationship Id="rId126" Type="http://schemas.openxmlformats.org/officeDocument/2006/relationships/hyperlink" Target="https://www.burning-crusade.com/database/?item=32450" TargetMode="External"/><Relationship Id="rId121" Type="http://schemas.openxmlformats.org/officeDocument/2006/relationships/hyperlink" Target="https://www.burning-crusade.com/database/?item=24125" TargetMode="External"/><Relationship Id="rId120" Type="http://schemas.openxmlformats.org/officeDocument/2006/relationships/hyperlink" Target="https://www.burning-crusade.com/database/?item=23836" TargetMode="External"/><Relationship Id="rId125" Type="http://schemas.openxmlformats.org/officeDocument/2006/relationships/hyperlink" Target="https://www.burning-crusade.com/database/?item=28802" TargetMode="External"/><Relationship Id="rId124" Type="http://schemas.openxmlformats.org/officeDocument/2006/relationships/hyperlink" Target="https://www.burning-crusade.com/database/?item=22400" TargetMode="External"/><Relationship Id="rId123" Type="http://schemas.openxmlformats.org/officeDocument/2006/relationships/hyperlink" Target="https://www.burning-crusade.com/database/?item=24386" TargetMode="External"/><Relationship Id="rId122" Type="http://schemas.openxmlformats.org/officeDocument/2006/relationships/hyperlink" Target="https://www.burning-crusade.com/database/?item=29388" TargetMode="External"/><Relationship Id="rId95" Type="http://schemas.openxmlformats.org/officeDocument/2006/relationships/hyperlink" Target="https://www.burning-crusade.com/database/?item=31319" TargetMode="External"/><Relationship Id="rId94" Type="http://schemas.openxmlformats.org/officeDocument/2006/relationships/hyperlink" Target="https://www.burning-crusade.com/database/?item=29279" TargetMode="External"/><Relationship Id="rId97" Type="http://schemas.openxmlformats.org/officeDocument/2006/relationships/hyperlink" Target="https://www.burning-crusade.com/database/?item=28407" TargetMode="External"/><Relationship Id="rId96" Type="http://schemas.openxmlformats.org/officeDocument/2006/relationships/hyperlink" Target="https://www.burning-crusade.com/database/?item=28675" TargetMode="External"/><Relationship Id="rId99" Type="http://schemas.openxmlformats.org/officeDocument/2006/relationships/hyperlink" Target="https://www.burning-crusade.com/database/?item=29384" TargetMode="External"/><Relationship Id="rId98" Type="http://schemas.openxmlformats.org/officeDocument/2006/relationships/hyperlink" Target="https://www.burning-crusade.com/database/?item=28792" TargetMode="External"/><Relationship Id="rId91" Type="http://schemas.openxmlformats.org/officeDocument/2006/relationships/hyperlink" Target="https://www.burning-crusade.com/database/?item=29325" TargetMode="External"/><Relationship Id="rId90" Type="http://schemas.openxmlformats.org/officeDocument/2006/relationships/hyperlink" Target="https://www.burning-crusade.com/database/?item=28318" TargetMode="External"/><Relationship Id="rId93" Type="http://schemas.openxmlformats.org/officeDocument/2006/relationships/hyperlink" Target="https://www.burning-crusade.com/database/?item=30334" TargetMode="External"/><Relationship Id="rId92" Type="http://schemas.openxmlformats.org/officeDocument/2006/relationships/hyperlink" Target="https://www.burning-crusade.com/database/?item=30386" TargetMode="External"/><Relationship Id="rId118" Type="http://schemas.openxmlformats.org/officeDocument/2006/relationships/hyperlink" Target="https://www.burning-crusade.com/database/?item=13503" TargetMode="External"/><Relationship Id="rId117" Type="http://schemas.openxmlformats.org/officeDocument/2006/relationships/hyperlink" Target="https://www.burning-crusade.com/database/?item=28042" TargetMode="External"/><Relationship Id="rId116" Type="http://schemas.openxmlformats.org/officeDocument/2006/relationships/hyperlink" Target="https://www.burning-crusade.com/database/?item=30300" TargetMode="External"/><Relationship Id="rId115" Type="http://schemas.openxmlformats.org/officeDocument/2006/relationships/hyperlink" Target="https://www.burning-crusade.com/database/?item=27891" TargetMode="External"/><Relationship Id="rId119" Type="http://schemas.openxmlformats.org/officeDocument/2006/relationships/hyperlink" Target="https://www.burning-crusade.com/database/?item=23835" TargetMode="External"/><Relationship Id="rId110" Type="http://schemas.openxmlformats.org/officeDocument/2006/relationships/hyperlink" Target="https://www.burning-crusade.com/database/?item=31858" TargetMode="External"/><Relationship Id="rId114" Type="http://schemas.openxmlformats.org/officeDocument/2006/relationships/hyperlink" Target="https://www.burning-crusade.com/database/?item=27529" TargetMode="External"/><Relationship Id="rId113" Type="http://schemas.openxmlformats.org/officeDocument/2006/relationships/hyperlink" Target="https://www.burning-crusade.com/database/?item=27770" TargetMode="External"/><Relationship Id="rId112" Type="http://schemas.openxmlformats.org/officeDocument/2006/relationships/hyperlink" Target="https://www.burning-crusade.com/database/?item=29387" TargetMode="External"/><Relationship Id="rId111" Type="http://schemas.openxmlformats.org/officeDocument/2006/relationships/hyperlink" Target="https://www.burning-crusade.com/database/?item=31859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7771" TargetMode="External"/><Relationship Id="rId190" Type="http://schemas.openxmlformats.org/officeDocument/2006/relationships/hyperlink" Target="https://www.burning-crusade.com/database/?item=31318" TargetMode="External"/><Relationship Id="rId42" Type="http://schemas.openxmlformats.org/officeDocument/2006/relationships/hyperlink" Target="https://www.burning-crusade.com/database/?item=30005" TargetMode="External"/><Relationship Id="rId41" Type="http://schemas.openxmlformats.org/officeDocument/2006/relationships/hyperlink" Target="https://www.burning-crusade.com/database/?item=30705" TargetMode="External"/><Relationship Id="rId44" Type="http://schemas.openxmlformats.org/officeDocument/2006/relationships/hyperlink" Target="https://www.burning-crusade.com/database/?item=28207" TargetMode="External"/><Relationship Id="rId194" Type="http://schemas.openxmlformats.org/officeDocument/2006/relationships/hyperlink" Target="https://www.burning-crusade.com/database/?item=29138" TargetMode="External"/><Relationship Id="rId43" Type="http://schemas.openxmlformats.org/officeDocument/2006/relationships/hyperlink" Target="https://www.burning-crusade.com/database/?item=27831" TargetMode="External"/><Relationship Id="rId193" Type="http://schemas.openxmlformats.org/officeDocument/2006/relationships/hyperlink" Target="https://www.burning-crusade.com/database/?item=29137" TargetMode="External"/><Relationship Id="rId46" Type="http://schemas.openxmlformats.org/officeDocument/2006/relationships/hyperlink" Target="https://www.burning-crusade.com/database/?item=31436" TargetMode="External"/><Relationship Id="rId192" Type="http://schemas.openxmlformats.org/officeDocument/2006/relationships/hyperlink" Target="https://www.burning-crusade.com/database/?item=28253" TargetMode="External"/><Relationship Id="rId45" Type="http://schemas.openxmlformats.org/officeDocument/2006/relationships/hyperlink" Target="https://www.burning-crusade.com/database/?item=29316" TargetMode="External"/><Relationship Id="rId191" Type="http://schemas.openxmlformats.org/officeDocument/2006/relationships/hyperlink" Target="https://www.burning-crusade.com/database/?item=30789" TargetMode="External"/><Relationship Id="rId48" Type="http://schemas.openxmlformats.org/officeDocument/2006/relationships/hyperlink" Target="https://www.burning-crusade.com/database/?item=24259" TargetMode="External"/><Relationship Id="rId187" Type="http://schemas.openxmlformats.org/officeDocument/2006/relationships/hyperlink" Target="https://www.burning-crusade.com/database/?item=23543" TargetMode="External"/><Relationship Id="rId47" Type="http://schemas.openxmlformats.org/officeDocument/2006/relationships/hyperlink" Target="https://www.burning-crusade.com/database/?item=25715" TargetMode="External"/><Relationship Id="rId186" Type="http://schemas.openxmlformats.org/officeDocument/2006/relationships/hyperlink" Target="https://www.burning-crusade.com/database/?item=29356" TargetMode="External"/><Relationship Id="rId185" Type="http://schemas.openxmlformats.org/officeDocument/2006/relationships/hyperlink" Target="https://www.burning-crusade.com/database/?item=28428" TargetMode="External"/><Relationship Id="rId49" Type="http://schemas.openxmlformats.org/officeDocument/2006/relationships/hyperlink" Target="https://www.burning-crusade.com/database/?item=28529" TargetMode="External"/><Relationship Id="rId184" Type="http://schemas.openxmlformats.org/officeDocument/2006/relationships/hyperlink" Target="https://www.burning-crusade.com/database/?item=28440" TargetMode="External"/><Relationship Id="rId189" Type="http://schemas.openxmlformats.org/officeDocument/2006/relationships/hyperlink" Target="https://www.burning-crusade.com/database/?item=23546" TargetMode="External"/><Relationship Id="rId188" Type="http://schemas.openxmlformats.org/officeDocument/2006/relationships/hyperlink" Target="https://www.burning-crusade.com/database/?item=23541" TargetMode="External"/><Relationship Id="rId31" Type="http://schemas.openxmlformats.org/officeDocument/2006/relationships/hyperlink" Target="https://www.burning-crusade.com/database/?item=28755" TargetMode="External"/><Relationship Id="rId30" Type="http://schemas.openxmlformats.org/officeDocument/2006/relationships/hyperlink" Target="https://www.burning-crusade.com/database/?item=32508" TargetMode="External"/><Relationship Id="rId33" Type="http://schemas.openxmlformats.org/officeDocument/2006/relationships/hyperlink" Target="https://www.burning-crusade.com/database/?item=29075" TargetMode="External"/><Relationship Id="rId183" Type="http://schemas.openxmlformats.org/officeDocument/2006/relationships/hyperlink" Target="https://www.burning-crusade.com/database/?item=28434" TargetMode="External"/><Relationship Id="rId32" Type="http://schemas.openxmlformats.org/officeDocument/2006/relationships/hyperlink" Target="https://www.burning-crusade.com/database/?item=30740" TargetMode="External"/><Relationship Id="rId182" Type="http://schemas.openxmlformats.org/officeDocument/2006/relationships/hyperlink" Target="https://www.burning-crusade.com/database/?item=28573" TargetMode="External"/><Relationship Id="rId35" Type="http://schemas.openxmlformats.org/officeDocument/2006/relationships/hyperlink" Target="https://www.burning-crusade.com/database/?item=27883" TargetMode="External"/><Relationship Id="rId181" Type="http://schemas.openxmlformats.org/officeDocument/2006/relationships/hyperlink" Target="https://www.burning-crusade.com/database/?item=28299" TargetMode="External"/><Relationship Id="rId34" Type="http://schemas.openxmlformats.org/officeDocument/2006/relationships/hyperlink" Target="https://www.burning-crusade.com/database/?item=33173" TargetMode="External"/><Relationship Id="rId180" Type="http://schemas.openxmlformats.org/officeDocument/2006/relationships/hyperlink" Target="https://www.burning-crusade.com/database/?item=24550" TargetMode="External"/><Relationship Id="rId37" Type="http://schemas.openxmlformats.org/officeDocument/2006/relationships/hyperlink" Target="https://www.burning-crusade.com/database/?item=27797" TargetMode="External"/><Relationship Id="rId176" Type="http://schemas.openxmlformats.org/officeDocument/2006/relationships/hyperlink" Target="https://www.burning-crusade.com/database/?item=28794" TargetMode="External"/><Relationship Id="rId36" Type="http://schemas.openxmlformats.org/officeDocument/2006/relationships/hyperlink" Target="https://www.burning-crusade.com/database/?item=25790" TargetMode="External"/><Relationship Id="rId175" Type="http://schemas.openxmlformats.org/officeDocument/2006/relationships/hyperlink" Target="https://www.burning-crusade.com/database/?item=28773" TargetMode="External"/><Relationship Id="rId39" Type="http://schemas.openxmlformats.org/officeDocument/2006/relationships/hyperlink" Target="https://www.burning-crusade.com/database/?item=27844" TargetMode="External"/><Relationship Id="rId174" Type="http://schemas.openxmlformats.org/officeDocument/2006/relationships/hyperlink" Target="https://www.burning-crusade.com/database/?item=30722" TargetMode="External"/><Relationship Id="rId38" Type="http://schemas.openxmlformats.org/officeDocument/2006/relationships/hyperlink" Target="https://www.burning-crusade.com/database/?item=27434" TargetMode="External"/><Relationship Id="rId173" Type="http://schemas.openxmlformats.org/officeDocument/2006/relationships/hyperlink" Target="https://www.burning-crusade.com/database/?item=28435" TargetMode="External"/><Relationship Id="rId179" Type="http://schemas.openxmlformats.org/officeDocument/2006/relationships/hyperlink" Target="https://www.burning-crusade.com/database/?item=24550" TargetMode="External"/><Relationship Id="rId178" Type="http://schemas.openxmlformats.org/officeDocument/2006/relationships/hyperlink" Target="https://www.burning-crusade.com/database/?item=28429" TargetMode="External"/><Relationship Id="rId177" Type="http://schemas.openxmlformats.org/officeDocument/2006/relationships/hyperlink" Target="https://www.burning-crusade.com/database/?item=28800" TargetMode="External"/><Relationship Id="rId20" Type="http://schemas.openxmlformats.org/officeDocument/2006/relationships/hyperlink" Target="https://www.burning-crusade.com/database/?item=31695" TargetMode="External"/><Relationship Id="rId22" Type="http://schemas.openxmlformats.org/officeDocument/2006/relationships/hyperlink" Target="https://www.burning-crusade.com/database/?item=27546" TargetMode="External"/><Relationship Id="rId21" Type="http://schemas.openxmlformats.org/officeDocument/2006/relationships/hyperlink" Target="https://www.burning-crusade.com/database/?item=27779" TargetMode="External"/><Relationship Id="rId24" Type="http://schemas.openxmlformats.org/officeDocument/2006/relationships/hyperlink" Target="https://www.burning-crusade.com/database/?item=29349" TargetMode="External"/><Relationship Id="rId23" Type="http://schemas.openxmlformats.org/officeDocument/2006/relationships/hyperlink" Target="https://www.burning-crusade.com/database/?item=28168" TargetMode="External"/><Relationship Id="rId26" Type="http://schemas.openxmlformats.org/officeDocument/2006/relationships/hyperlink" Target="https://www.burning-crusade.com/database/?item=27495" TargetMode="External"/><Relationship Id="rId25" Type="http://schemas.openxmlformats.org/officeDocument/2006/relationships/hyperlink" Target="https://www.burning-crusade.com/database/?item=29335" TargetMode="External"/><Relationship Id="rId28" Type="http://schemas.openxmlformats.org/officeDocument/2006/relationships/hyperlink" Target="https://www.burning-crusade.com/database/?item=30710" TargetMode="External"/><Relationship Id="rId27" Type="http://schemas.openxmlformats.org/officeDocument/2006/relationships/hyperlink" Target="https://www.burning-crusade.com/database/?item=25562" TargetMode="External"/><Relationship Id="rId29" Type="http://schemas.openxmlformats.org/officeDocument/2006/relationships/hyperlink" Target="https://www.burning-crusade.com/database/?item=28244" TargetMode="External"/><Relationship Id="rId11" Type="http://schemas.openxmlformats.org/officeDocument/2006/relationships/hyperlink" Target="https://www.burning-crusade.com/database/?item=29502" TargetMode="External"/><Relationship Id="rId10" Type="http://schemas.openxmlformats.org/officeDocument/2006/relationships/hyperlink" Target="https://www.burning-crusade.com/database/?item=28775" TargetMode="External"/><Relationship Id="rId13" Type="http://schemas.openxmlformats.org/officeDocument/2006/relationships/hyperlink" Target="https://www.burning-crusade.com/database/?item=28225" TargetMode="External"/><Relationship Id="rId12" Type="http://schemas.openxmlformats.org/officeDocument/2006/relationships/hyperlink" Target="https://www.burning-crusade.com/database/?item=23521" TargetMode="External"/><Relationship Id="rId15" Type="http://schemas.openxmlformats.org/officeDocument/2006/relationships/hyperlink" Target="https://www.burning-crusade.com/database/?item=28559" TargetMode="External"/><Relationship Id="rId198" Type="http://schemas.openxmlformats.org/officeDocument/2006/relationships/drawing" Target="../drawings/drawing17.xml"/><Relationship Id="rId14" Type="http://schemas.openxmlformats.org/officeDocument/2006/relationships/hyperlink" Target="https://www.burning-crusade.com/database/?item=31281" TargetMode="External"/><Relationship Id="rId197" Type="http://schemas.openxmlformats.org/officeDocument/2006/relationships/hyperlink" Target="https://www.burning-crusade.com/database/?item=27524" TargetMode="External"/><Relationship Id="rId17" Type="http://schemas.openxmlformats.org/officeDocument/2006/relationships/hyperlink" Target="https://www.burning-crusade.com/database/?item=25589" TargetMode="External"/><Relationship Id="rId196" Type="http://schemas.openxmlformats.org/officeDocument/2006/relationships/hyperlink" Target="https://www.burning-crusade.com/database/?item=28367" TargetMode="External"/><Relationship Id="rId16" Type="http://schemas.openxmlformats.org/officeDocument/2006/relationships/hyperlink" Target="https://www.burning-crusade.com/database/?item=27455" TargetMode="External"/><Relationship Id="rId195" Type="http://schemas.openxmlformats.org/officeDocument/2006/relationships/hyperlink" Target="https://www.burning-crusade.com/database/?item=27903" TargetMode="External"/><Relationship Id="rId19" Type="http://schemas.openxmlformats.org/officeDocument/2006/relationships/hyperlink" Target="https://www.burning-crusade.com/database/?item=28509" TargetMode="External"/><Relationship Id="rId18" Type="http://schemas.openxmlformats.org/officeDocument/2006/relationships/hyperlink" Target="https://www.burning-crusade.com/database/?item=29381" TargetMode="External"/><Relationship Id="rId199" Type="http://schemas.openxmlformats.org/officeDocument/2006/relationships/vmlDrawing" Target="../drawings/vmlDrawing15.vml"/><Relationship Id="rId84" Type="http://schemas.openxmlformats.org/officeDocument/2006/relationships/hyperlink" Target="https://www.burning-crusade.com/database/?item=27497" TargetMode="External"/><Relationship Id="rId83" Type="http://schemas.openxmlformats.org/officeDocument/2006/relationships/hyperlink" Target="https://www.burning-crusade.com/database/?item=28506" TargetMode="External"/><Relationship Id="rId86" Type="http://schemas.openxmlformats.org/officeDocument/2006/relationships/hyperlink" Target="https://www.burning-crusade.com/database/?item=27880" TargetMode="External"/><Relationship Id="rId85" Type="http://schemas.openxmlformats.org/officeDocument/2006/relationships/hyperlink" Target="https://www.burning-crusade.com/database/?item=29503" TargetMode="External"/><Relationship Id="rId88" Type="http://schemas.openxmlformats.org/officeDocument/2006/relationships/hyperlink" Target="https://www.burning-crusade.com/database/?item=27509" TargetMode="External"/><Relationship Id="rId150" Type="http://schemas.openxmlformats.org/officeDocument/2006/relationships/hyperlink" Target="https://www.burning-crusade.com/database/?item=31527" TargetMode="External"/><Relationship Id="rId87" Type="http://schemas.openxmlformats.org/officeDocument/2006/relationships/hyperlink" Target="https://www.burning-crusade.com/database/?item=23520" TargetMode="External"/><Relationship Id="rId89" Type="http://schemas.openxmlformats.org/officeDocument/2006/relationships/hyperlink" Target="https://www.burning-crusade.com/database/?item=30375" TargetMode="External"/><Relationship Id="rId80" Type="http://schemas.openxmlformats.org/officeDocument/2006/relationships/hyperlink" Target="https://www.burning-crusade.com/database/?item=31284" TargetMode="External"/><Relationship Id="rId82" Type="http://schemas.openxmlformats.org/officeDocument/2006/relationships/hyperlink" Target="https://www.burning-crusade.com/database/?item=29072" TargetMode="External"/><Relationship Id="rId81" Type="http://schemas.openxmlformats.org/officeDocument/2006/relationships/hyperlink" Target="https://www.burning-crusade.com/database/?item=28824" TargetMode="External"/><Relationship Id="rId1" Type="http://schemas.openxmlformats.org/officeDocument/2006/relationships/comments" Target="../comments15.xml"/><Relationship Id="rId2" Type="http://schemas.openxmlformats.org/officeDocument/2006/relationships/hyperlink" Target="https://www.burning-crusade.com/database/?item=32461" TargetMode="External"/><Relationship Id="rId3" Type="http://schemas.openxmlformats.org/officeDocument/2006/relationships/hyperlink" Target="https://www.burning-crusade.com/database/?item=29073" TargetMode="External"/><Relationship Id="rId149" Type="http://schemas.openxmlformats.org/officeDocument/2006/relationships/hyperlink" Target="https://www.burning-crusade.com/database/?item=25962" TargetMode="External"/><Relationship Id="rId4" Type="http://schemas.openxmlformats.org/officeDocument/2006/relationships/hyperlink" Target="https://www.burning-crusade.com/database/?item=27881" TargetMode="External"/><Relationship Id="rId148" Type="http://schemas.openxmlformats.org/officeDocument/2006/relationships/hyperlink" Target="https://www.burning-crusade.com/database/?item=28553" TargetMode="External"/><Relationship Id="rId9" Type="http://schemas.openxmlformats.org/officeDocument/2006/relationships/hyperlink" Target="https://www.burning-crusade.com/database/?item=27408" TargetMode="External"/><Relationship Id="rId143" Type="http://schemas.openxmlformats.org/officeDocument/2006/relationships/hyperlink" Target="https://www.burning-crusade.com/database/?item=27460" TargetMode="External"/><Relationship Id="rId142" Type="http://schemas.openxmlformats.org/officeDocument/2006/relationships/hyperlink" Target="https://www.burning-crusade.com/database/?item=27925" TargetMode="External"/><Relationship Id="rId141" Type="http://schemas.openxmlformats.org/officeDocument/2006/relationships/hyperlink" Target="https://www.burning-crusade.com/database/?item=30973" TargetMode="External"/><Relationship Id="rId140" Type="http://schemas.openxmlformats.org/officeDocument/2006/relationships/hyperlink" Target="https://www.burning-crusade.com/database/?item=31077" TargetMode="External"/><Relationship Id="rId5" Type="http://schemas.openxmlformats.org/officeDocument/2006/relationships/hyperlink" Target="https://www.burning-crusade.com/database/?item=28796" TargetMode="External"/><Relationship Id="rId147" Type="http://schemas.openxmlformats.org/officeDocument/2006/relationships/hyperlink" Target="https://www.burning-crusade.com/database/?item=30834" TargetMode="External"/><Relationship Id="rId6" Type="http://schemas.openxmlformats.org/officeDocument/2006/relationships/hyperlink" Target="https://www.burning-crusade.com/database/?item=28182" TargetMode="External"/><Relationship Id="rId146" Type="http://schemas.openxmlformats.org/officeDocument/2006/relationships/hyperlink" Target="https://www.burning-crusade.com/database/?item=29379" TargetMode="External"/><Relationship Id="rId7" Type="http://schemas.openxmlformats.org/officeDocument/2006/relationships/hyperlink" Target="https://www.burning-crusade.com/database/?item=28224" TargetMode="External"/><Relationship Id="rId145" Type="http://schemas.openxmlformats.org/officeDocument/2006/relationships/hyperlink" Target="https://www.burning-crusade.com/database/?item=27761" TargetMode="External"/><Relationship Id="rId8" Type="http://schemas.openxmlformats.org/officeDocument/2006/relationships/hyperlink" Target="https://www.burning-crusade.com/database/?item=31105" TargetMode="External"/><Relationship Id="rId144" Type="http://schemas.openxmlformats.org/officeDocument/2006/relationships/hyperlink" Target="https://www.burning-crusade.com/database/?item=28323" TargetMode="External"/><Relationship Id="rId73" Type="http://schemas.openxmlformats.org/officeDocument/2006/relationships/hyperlink" Target="https://www.burning-crusade.com/database/?item=23537" TargetMode="External"/><Relationship Id="rId72" Type="http://schemas.openxmlformats.org/officeDocument/2006/relationships/hyperlink" Target="https://www.burning-crusade.com/database/?item=28795" TargetMode="External"/><Relationship Id="rId75" Type="http://schemas.openxmlformats.org/officeDocument/2006/relationships/hyperlink" Target="https://www.burning-crusade.com/database/?item=27918" TargetMode="External"/><Relationship Id="rId74" Type="http://schemas.openxmlformats.org/officeDocument/2006/relationships/hyperlink" Target="https://www.burning-crusade.com/database/?item=28381" TargetMode="External"/><Relationship Id="rId77" Type="http://schemas.openxmlformats.org/officeDocument/2006/relationships/hyperlink" Target="https://www.burning-crusade.com/database/?item=30399" TargetMode="External"/><Relationship Id="rId76" Type="http://schemas.openxmlformats.org/officeDocument/2006/relationships/hyperlink" Target="https://www.burning-crusade.com/database/?item=28171" TargetMode="External"/><Relationship Id="rId79" Type="http://schemas.openxmlformats.org/officeDocument/2006/relationships/hyperlink" Target="https://www.burning-crusade.com/database/?item=23506" TargetMode="External"/><Relationship Id="rId78" Type="http://schemas.openxmlformats.org/officeDocument/2006/relationships/hyperlink" Target="https://www.burning-crusade.com/database/?item=25956" TargetMode="External"/><Relationship Id="rId71" Type="http://schemas.openxmlformats.org/officeDocument/2006/relationships/hyperlink" Target="https://www.burning-crusade.com/database/?item=23507" TargetMode="External"/><Relationship Id="rId70" Type="http://schemas.openxmlformats.org/officeDocument/2006/relationships/hyperlink" Target="https://www.burning-crusade.com/database/?item=27427" TargetMode="External"/><Relationship Id="rId139" Type="http://schemas.openxmlformats.org/officeDocument/2006/relationships/hyperlink" Target="https://www.burning-crusade.com/database/?item=30860" TargetMode="External"/><Relationship Id="rId138" Type="http://schemas.openxmlformats.org/officeDocument/2006/relationships/hyperlink" Target="https://www.burning-crusade.com/database/?item=28791" TargetMode="External"/><Relationship Id="rId137" Type="http://schemas.openxmlformats.org/officeDocument/2006/relationships/hyperlink" Target="https://www.burning-crusade.com/database/?item=29177" TargetMode="External"/><Relationship Id="rId132" Type="http://schemas.openxmlformats.org/officeDocument/2006/relationships/hyperlink" Target="https://www.burning-crusade.com/database/?item=30939" TargetMode="External"/><Relationship Id="rId131" Type="http://schemas.openxmlformats.org/officeDocument/2006/relationships/hyperlink" Target="https://www.burning-crusade.com/database/?item=31288" TargetMode="External"/><Relationship Id="rId130" Type="http://schemas.openxmlformats.org/officeDocument/2006/relationships/hyperlink" Target="https://www.burning-crusade.com/database/?item=27867" TargetMode="External"/><Relationship Id="rId136" Type="http://schemas.openxmlformats.org/officeDocument/2006/relationships/hyperlink" Target="https://www.burning-crusade.com/database/?item=29283" TargetMode="External"/><Relationship Id="rId135" Type="http://schemas.openxmlformats.org/officeDocument/2006/relationships/hyperlink" Target="https://www.burning-crusade.com/database/?item=31920" TargetMode="External"/><Relationship Id="rId134" Type="http://schemas.openxmlformats.org/officeDocument/2006/relationships/hyperlink" Target="https://www.burning-crusade.com/database/?item=27788" TargetMode="External"/><Relationship Id="rId133" Type="http://schemas.openxmlformats.org/officeDocument/2006/relationships/hyperlink" Target="https://www.burning-crusade.com/database/?item=28383" TargetMode="External"/><Relationship Id="rId62" Type="http://schemas.openxmlformats.org/officeDocument/2006/relationships/hyperlink" Target="https://www.burning-crusade.com/database/?item=29071" TargetMode="External"/><Relationship Id="rId61" Type="http://schemas.openxmlformats.org/officeDocument/2006/relationships/hyperlink" Target="https://www.burning-crusade.com/database/?item=30642" TargetMode="External"/><Relationship Id="rId64" Type="http://schemas.openxmlformats.org/officeDocument/2006/relationships/hyperlink" Target="https://www.burning-crusade.com/database/?item=31548" TargetMode="External"/><Relationship Id="rId63" Type="http://schemas.openxmlformats.org/officeDocument/2006/relationships/hyperlink" Target="https://www.burning-crusade.com/database/?item=27879" TargetMode="External"/><Relationship Id="rId66" Type="http://schemas.openxmlformats.org/officeDocument/2006/relationships/hyperlink" Target="https://www.burning-crusade.com/database/?item=31320" TargetMode="External"/><Relationship Id="rId172" Type="http://schemas.openxmlformats.org/officeDocument/2006/relationships/hyperlink" Target="https://www.burning-crusade.com/database/?item=28441" TargetMode="External"/><Relationship Id="rId65" Type="http://schemas.openxmlformats.org/officeDocument/2006/relationships/hyperlink" Target="https://www.burning-crusade.com/database/?item=30258" TargetMode="External"/><Relationship Id="rId171" Type="http://schemas.openxmlformats.org/officeDocument/2006/relationships/hyperlink" Target="https://www.burning-crusade.com/database/?item=28774" TargetMode="External"/><Relationship Id="rId68" Type="http://schemas.openxmlformats.org/officeDocument/2006/relationships/hyperlink" Target="https://www.burning-crusade.com/database/?item=27906" TargetMode="External"/><Relationship Id="rId170" Type="http://schemas.openxmlformats.org/officeDocument/2006/relationships/hyperlink" Target="https://www.burning-crusade.com/database/?item=28065" TargetMode="External"/><Relationship Id="rId67" Type="http://schemas.openxmlformats.org/officeDocument/2006/relationships/hyperlink" Target="https://www.burning-crusade.com/database/?item=23522" TargetMode="External"/><Relationship Id="rId60" Type="http://schemas.openxmlformats.org/officeDocument/2006/relationships/hyperlink" Target="https://www.burning-crusade.com/database/?item=28380" TargetMode="External"/><Relationship Id="rId165" Type="http://schemas.openxmlformats.org/officeDocument/2006/relationships/hyperlink" Target="https://www.burning-crusade.com/database/?item=24124" TargetMode="External"/><Relationship Id="rId69" Type="http://schemas.openxmlformats.org/officeDocument/2006/relationships/hyperlink" Target="https://www.burning-crusade.com/database/?item=28403" TargetMode="External"/><Relationship Id="rId164" Type="http://schemas.openxmlformats.org/officeDocument/2006/relationships/hyperlink" Target="https://www.burning-crusade.com/database/?item=24128" TargetMode="External"/><Relationship Id="rId163" Type="http://schemas.openxmlformats.org/officeDocument/2006/relationships/hyperlink" Target="https://www.burning-crusade.com/database/?item=28041" TargetMode="External"/><Relationship Id="rId162" Type="http://schemas.openxmlformats.org/officeDocument/2006/relationships/hyperlink" Target="https://www.burning-crusade.com/database/?item=29776" TargetMode="External"/><Relationship Id="rId169" Type="http://schemas.openxmlformats.org/officeDocument/2006/relationships/hyperlink" Target="https://www.burning-crusade.com/database/?item=23203" TargetMode="External"/><Relationship Id="rId168" Type="http://schemas.openxmlformats.org/officeDocument/2006/relationships/hyperlink" Target="https://www.burning-crusade.com/database/?item=27917" TargetMode="External"/><Relationship Id="rId167" Type="http://schemas.openxmlformats.org/officeDocument/2006/relationships/hyperlink" Target="https://www.burning-crusade.com/database/?item=31033" TargetMode="External"/><Relationship Id="rId166" Type="http://schemas.openxmlformats.org/officeDocument/2006/relationships/hyperlink" Target="https://www.burning-crusade.com/database/?item=27484" TargetMode="External"/><Relationship Id="rId51" Type="http://schemas.openxmlformats.org/officeDocument/2006/relationships/hyperlink" Target="https://www.burning-crusade.com/database/?item=27892" TargetMode="External"/><Relationship Id="rId50" Type="http://schemas.openxmlformats.org/officeDocument/2006/relationships/hyperlink" Target="https://www.burning-crusade.com/database/?item=27878" TargetMode="External"/><Relationship Id="rId53" Type="http://schemas.openxmlformats.org/officeDocument/2006/relationships/hyperlink" Target="https://www.burning-crusade.com/database/?item=31255" TargetMode="External"/><Relationship Id="rId52" Type="http://schemas.openxmlformats.org/officeDocument/2006/relationships/hyperlink" Target="https://www.burning-crusade.com/database/?item=29382" TargetMode="External"/><Relationship Id="rId55" Type="http://schemas.openxmlformats.org/officeDocument/2006/relationships/hyperlink" Target="https://www.burning-crusade.com/database/?item=28249" TargetMode="External"/><Relationship Id="rId161" Type="http://schemas.openxmlformats.org/officeDocument/2006/relationships/hyperlink" Target="https://www.burning-crusade.com/database/?item=31857" TargetMode="External"/><Relationship Id="rId54" Type="http://schemas.openxmlformats.org/officeDocument/2006/relationships/hyperlink" Target="https://www.burning-crusade.com/database/?item=28031" TargetMode="External"/><Relationship Id="rId160" Type="http://schemas.openxmlformats.org/officeDocument/2006/relationships/hyperlink" Target="https://www.burning-crusade.com/database/?item=31856" TargetMode="External"/><Relationship Id="rId57" Type="http://schemas.openxmlformats.org/officeDocument/2006/relationships/hyperlink" Target="https://www.burning-crusade.com/database/?item=28032" TargetMode="External"/><Relationship Id="rId56" Type="http://schemas.openxmlformats.org/officeDocument/2006/relationships/hyperlink" Target="https://www.burning-crusade.com/database/?item=28371" TargetMode="External"/><Relationship Id="rId159" Type="http://schemas.openxmlformats.org/officeDocument/2006/relationships/hyperlink" Target="https://www.burning-crusade.com/database/?item=28121" TargetMode="External"/><Relationship Id="rId59" Type="http://schemas.openxmlformats.org/officeDocument/2006/relationships/hyperlink" Target="https://www.burning-crusade.com/database/?item=31143" TargetMode="External"/><Relationship Id="rId154" Type="http://schemas.openxmlformats.org/officeDocument/2006/relationships/hyperlink" Target="https://www.burning-crusade.com/database/?item=25811" TargetMode="External"/><Relationship Id="rId58" Type="http://schemas.openxmlformats.org/officeDocument/2006/relationships/hyperlink" Target="https://www.burning-crusade.com/database/?item=29792" TargetMode="External"/><Relationship Id="rId153" Type="http://schemas.openxmlformats.org/officeDocument/2006/relationships/hyperlink" Target="https://www.burning-crusade.com/database/?item=25804" TargetMode="External"/><Relationship Id="rId152" Type="http://schemas.openxmlformats.org/officeDocument/2006/relationships/hyperlink" Target="https://www.burning-crusade.com/database/?item=29128" TargetMode="External"/><Relationship Id="rId151" Type="http://schemas.openxmlformats.org/officeDocument/2006/relationships/hyperlink" Target="https://www.burning-crusade.com/database/?item=25775" TargetMode="External"/><Relationship Id="rId158" Type="http://schemas.openxmlformats.org/officeDocument/2006/relationships/hyperlink" Target="https://www.burning-crusade.com/database/?item=28288" TargetMode="External"/><Relationship Id="rId157" Type="http://schemas.openxmlformats.org/officeDocument/2006/relationships/hyperlink" Target="https://www.burning-crusade.com/database/?item=28034" TargetMode="External"/><Relationship Id="rId156" Type="http://schemas.openxmlformats.org/officeDocument/2006/relationships/hyperlink" Target="https://www.burning-crusade.com/database/?item=29383" TargetMode="External"/><Relationship Id="rId155" Type="http://schemas.openxmlformats.org/officeDocument/2006/relationships/hyperlink" Target="https://www.burning-crusade.com/database/?item=28246" TargetMode="External"/><Relationship Id="rId107" Type="http://schemas.openxmlformats.org/officeDocument/2006/relationships/hyperlink" Target="https://www.burning-crusade.com/database/?item=27639" TargetMode="External"/><Relationship Id="rId106" Type="http://schemas.openxmlformats.org/officeDocument/2006/relationships/hyperlink" Target="https://www.burning-crusade.com/database/?item=27985" TargetMode="External"/><Relationship Id="rId105" Type="http://schemas.openxmlformats.org/officeDocument/2006/relationships/hyperlink" Target="https://www.burning-crusade.com/database/?item=31151" TargetMode="External"/><Relationship Id="rId104" Type="http://schemas.openxmlformats.org/officeDocument/2006/relationships/hyperlink" Target="https://www.burning-crusade.com/database/?item=30962" TargetMode="External"/><Relationship Id="rId109" Type="http://schemas.openxmlformats.org/officeDocument/2006/relationships/hyperlink" Target="https://www.burning-crusade.com/database/?item=30739" TargetMode="External"/><Relationship Id="rId108" Type="http://schemas.openxmlformats.org/officeDocument/2006/relationships/hyperlink" Target="https://www.burning-crusade.com/database/?item=29074" TargetMode="External"/><Relationship Id="rId103" Type="http://schemas.openxmlformats.org/officeDocument/2006/relationships/hyperlink" Target="https://www.burning-crusade.com/database/?item=28375" TargetMode="External"/><Relationship Id="rId102" Type="http://schemas.openxmlformats.org/officeDocument/2006/relationships/hyperlink" Target="https://www.burning-crusade.com/database/?item=31464" TargetMode="External"/><Relationship Id="rId101" Type="http://schemas.openxmlformats.org/officeDocument/2006/relationships/hyperlink" Target="https://www.burning-crusade.com/database/?item=28385" TargetMode="External"/><Relationship Id="rId100" Type="http://schemas.openxmlformats.org/officeDocument/2006/relationships/hyperlink" Target="https://www.burning-crusade.com/database/?item=27911" TargetMode="External"/><Relationship Id="rId129" Type="http://schemas.openxmlformats.org/officeDocument/2006/relationships/hyperlink" Target="https://www.burning-crusade.com/database/?item=28318" TargetMode="External"/><Relationship Id="rId128" Type="http://schemas.openxmlformats.org/officeDocument/2006/relationships/hyperlink" Target="https://www.burning-crusade.com/database/?item=28176" TargetMode="External"/><Relationship Id="rId127" Type="http://schemas.openxmlformats.org/officeDocument/2006/relationships/hyperlink" Target="https://www.burning-crusade.com/database/?item=25686" TargetMode="External"/><Relationship Id="rId126" Type="http://schemas.openxmlformats.org/officeDocument/2006/relationships/hyperlink" Target="https://www.burning-crusade.com/database/?item=28608" TargetMode="External"/><Relationship Id="rId121" Type="http://schemas.openxmlformats.org/officeDocument/2006/relationships/hyperlink" Target="https://www.burning-crusade.com/database/?item=29980" TargetMode="External"/><Relationship Id="rId120" Type="http://schemas.openxmlformats.org/officeDocument/2006/relationships/hyperlink" Target="https://www.burning-crusade.com/database/?item=24456" TargetMode="External"/><Relationship Id="rId125" Type="http://schemas.openxmlformats.org/officeDocument/2006/relationships/hyperlink" Target="https://www.burning-crusade.com/database/?item=28175" TargetMode="External"/><Relationship Id="rId124" Type="http://schemas.openxmlformats.org/officeDocument/2006/relationships/hyperlink" Target="https://www.burning-crusade.com/database/?item=27653" TargetMode="External"/><Relationship Id="rId123" Type="http://schemas.openxmlformats.org/officeDocument/2006/relationships/hyperlink" Target="https://www.burning-crusade.com/database/?item=30960" TargetMode="External"/><Relationship Id="rId122" Type="http://schemas.openxmlformats.org/officeDocument/2006/relationships/hyperlink" Target="https://www.burning-crusade.com/database/?item=31519" TargetMode="External"/><Relationship Id="rId95" Type="http://schemas.openxmlformats.org/officeDocument/2006/relationships/hyperlink" Target="https://www.burning-crusade.com/database/?item=28779" TargetMode="External"/><Relationship Id="rId94" Type="http://schemas.openxmlformats.org/officeDocument/2006/relationships/hyperlink" Target="https://www.burning-crusade.com/database/?item=23508" TargetMode="External"/><Relationship Id="rId97" Type="http://schemas.openxmlformats.org/officeDocument/2006/relationships/hyperlink" Target="https://www.burning-crusade.com/database/?item=29247" TargetMode="External"/><Relationship Id="rId96" Type="http://schemas.openxmlformats.org/officeDocument/2006/relationships/hyperlink" Target="https://www.burning-crusade.com/database/?item=28828" TargetMode="External"/><Relationship Id="rId99" Type="http://schemas.openxmlformats.org/officeDocument/2006/relationships/hyperlink" Target="https://www.burning-crusade.com/database/?item=30372" TargetMode="External"/><Relationship Id="rId98" Type="http://schemas.openxmlformats.org/officeDocument/2006/relationships/hyperlink" Target="https://www.burning-crusade.com/database/?item=28750" TargetMode="External"/><Relationship Id="rId91" Type="http://schemas.openxmlformats.org/officeDocument/2006/relationships/hyperlink" Target="https://www.burning-crusade.com/database/?item=27825" TargetMode="External"/><Relationship Id="rId90" Type="http://schemas.openxmlformats.org/officeDocument/2006/relationships/hyperlink" Target="https://www.burning-crusade.com/database/?item=24387" TargetMode="External"/><Relationship Id="rId93" Type="http://schemas.openxmlformats.org/officeDocument/2006/relationships/hyperlink" Target="https://www.burning-crusade.com/database/?item=28324" TargetMode="External"/><Relationship Id="rId92" Type="http://schemas.openxmlformats.org/officeDocument/2006/relationships/hyperlink" Target="https://www.burning-crusade.com/database/?item=32529" TargetMode="External"/><Relationship Id="rId118" Type="http://schemas.openxmlformats.org/officeDocument/2006/relationships/hyperlink" Target="https://www.burning-crusade.com/database/?item=27870" TargetMode="External"/><Relationship Id="rId117" Type="http://schemas.openxmlformats.org/officeDocument/2006/relationships/hyperlink" Target="https://www.burning-crusade.com/database/?item=27487" TargetMode="External"/><Relationship Id="rId116" Type="http://schemas.openxmlformats.org/officeDocument/2006/relationships/hyperlink" Target="https://www.burning-crusade.com/database/?item=27882" TargetMode="External"/><Relationship Id="rId115" Type="http://schemas.openxmlformats.org/officeDocument/2006/relationships/hyperlink" Target="https://www.burning-crusade.com/database/?item=27837" TargetMode="External"/><Relationship Id="rId119" Type="http://schemas.openxmlformats.org/officeDocument/2006/relationships/hyperlink" Target="https://www.burning-crusade.com/database/?item=31545" TargetMode="External"/><Relationship Id="rId110" Type="http://schemas.openxmlformats.org/officeDocument/2006/relationships/hyperlink" Target="https://www.burning-crusade.com/database/?item=30538" TargetMode="External"/><Relationship Id="rId114" Type="http://schemas.openxmlformats.org/officeDocument/2006/relationships/hyperlink" Target="https://www.burning-crusade.com/database/?item=30536" TargetMode="External"/><Relationship Id="rId113" Type="http://schemas.openxmlformats.org/officeDocument/2006/relationships/hyperlink" Target="https://www.burning-crusade.com/database/?item=30533" TargetMode="External"/><Relationship Id="rId112" Type="http://schemas.openxmlformats.org/officeDocument/2006/relationships/hyperlink" Target="https://www.burning-crusade.com/database/?item=31298" TargetMode="External"/><Relationship Id="rId111" Type="http://schemas.openxmlformats.org/officeDocument/2006/relationships/hyperlink" Target="https://www.burning-crusade.com/database/?item=25687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30705" TargetMode="External"/><Relationship Id="rId190" Type="http://schemas.openxmlformats.org/officeDocument/2006/relationships/hyperlink" Target="https://www.burning-crusade.com/database/?item=28584" TargetMode="External"/><Relationship Id="rId42" Type="http://schemas.openxmlformats.org/officeDocument/2006/relationships/hyperlink" Target="https://www.burning-crusade.com/database/?item=30005" TargetMode="External"/><Relationship Id="rId41" Type="http://schemas.openxmlformats.org/officeDocument/2006/relationships/hyperlink" Target="https://www.burning-crusade.com/database/?item=27771" TargetMode="External"/><Relationship Id="rId44" Type="http://schemas.openxmlformats.org/officeDocument/2006/relationships/hyperlink" Target="https://www.burning-crusade.com/database/?item=31436" TargetMode="External"/><Relationship Id="rId194" Type="http://schemas.openxmlformats.org/officeDocument/2006/relationships/hyperlink" Target="https://www.burning-crusade.com/database/?item=23542" TargetMode="External"/><Relationship Id="rId43" Type="http://schemas.openxmlformats.org/officeDocument/2006/relationships/hyperlink" Target="https://www.burning-crusade.com/database/?item=28207" TargetMode="External"/><Relationship Id="rId193" Type="http://schemas.openxmlformats.org/officeDocument/2006/relationships/hyperlink" Target="https://www.burning-crusade.com/database/?item=31332" TargetMode="External"/><Relationship Id="rId46" Type="http://schemas.openxmlformats.org/officeDocument/2006/relationships/hyperlink" Target="https://www.burning-crusade.com/database/?item=25715" TargetMode="External"/><Relationship Id="rId192" Type="http://schemas.openxmlformats.org/officeDocument/2006/relationships/hyperlink" Target="https://www.burning-crusade.com/database/?item=29124" TargetMode="External"/><Relationship Id="rId45" Type="http://schemas.openxmlformats.org/officeDocument/2006/relationships/hyperlink" Target="https://www.burning-crusade.com/database/?item=29316" TargetMode="External"/><Relationship Id="rId191" Type="http://schemas.openxmlformats.org/officeDocument/2006/relationships/hyperlink" Target="https://www.burning-crusade.com/database/?item=29348" TargetMode="External"/><Relationship Id="rId48" Type="http://schemas.openxmlformats.org/officeDocument/2006/relationships/hyperlink" Target="https://www.burning-crusade.com/database/?item=27892" TargetMode="External"/><Relationship Id="rId187" Type="http://schemas.openxmlformats.org/officeDocument/2006/relationships/hyperlink" Target="https://www.burning-crusade.com/database/?item=28437" TargetMode="External"/><Relationship Id="rId47" Type="http://schemas.openxmlformats.org/officeDocument/2006/relationships/hyperlink" Target="https://www.burning-crusade.com/database/?item=24259" TargetMode="External"/><Relationship Id="rId186" Type="http://schemas.openxmlformats.org/officeDocument/2006/relationships/hyperlink" Target="https://www.burning-crusade.com/database/?item=28729" TargetMode="External"/><Relationship Id="rId185" Type="http://schemas.openxmlformats.org/officeDocument/2006/relationships/hyperlink" Target="https://www.burning-crusade.com/database/?item=30733" TargetMode="External"/><Relationship Id="rId49" Type="http://schemas.openxmlformats.org/officeDocument/2006/relationships/hyperlink" Target="https://www.burning-crusade.com/database/?item=27878" TargetMode="External"/><Relationship Id="rId184" Type="http://schemas.openxmlformats.org/officeDocument/2006/relationships/hyperlink" Target="https://www.burning-crusade.com/database/?item=28295" TargetMode="External"/><Relationship Id="rId189" Type="http://schemas.openxmlformats.org/officeDocument/2006/relationships/hyperlink" Target="https://www.burning-crusade.com/database/?item=28431" TargetMode="External"/><Relationship Id="rId188" Type="http://schemas.openxmlformats.org/officeDocument/2006/relationships/hyperlink" Target="https://www.burning-crusade.com/database/?item=28657" TargetMode="External"/><Relationship Id="rId31" Type="http://schemas.openxmlformats.org/officeDocument/2006/relationships/hyperlink" Target="https://www.burning-crusade.com/database/?item=30740" TargetMode="External"/><Relationship Id="rId30" Type="http://schemas.openxmlformats.org/officeDocument/2006/relationships/hyperlink" Target="https://www.burning-crusade.com/database/?item=32508" TargetMode="External"/><Relationship Id="rId33" Type="http://schemas.openxmlformats.org/officeDocument/2006/relationships/hyperlink" Target="https://www.burning-crusade.com/database/?item=28755" TargetMode="External"/><Relationship Id="rId183" Type="http://schemas.openxmlformats.org/officeDocument/2006/relationships/hyperlink" Target="https://www.burning-crusade.com/database/?item=28767" TargetMode="External"/><Relationship Id="rId32" Type="http://schemas.openxmlformats.org/officeDocument/2006/relationships/hyperlink" Target="https://www.burning-crusade.com/database/?item=29023" TargetMode="External"/><Relationship Id="rId182" Type="http://schemas.openxmlformats.org/officeDocument/2006/relationships/hyperlink" Target="https://www.burning-crusade.com/database/?item=28826" TargetMode="External"/><Relationship Id="rId35" Type="http://schemas.openxmlformats.org/officeDocument/2006/relationships/hyperlink" Target="https://www.burning-crusade.com/database/?item=33173" TargetMode="External"/><Relationship Id="rId181" Type="http://schemas.openxmlformats.org/officeDocument/2006/relationships/hyperlink" Target="https://www.burning-crusade.com/database/?item=31072" TargetMode="External"/><Relationship Id="rId34" Type="http://schemas.openxmlformats.org/officeDocument/2006/relationships/hyperlink" Target="https://www.burning-crusade.com/database/?item=25790" TargetMode="External"/><Relationship Id="rId180" Type="http://schemas.openxmlformats.org/officeDocument/2006/relationships/hyperlink" Target="https://www.burning-crusade.com/database/?item=27916" TargetMode="External"/><Relationship Id="rId37" Type="http://schemas.openxmlformats.org/officeDocument/2006/relationships/hyperlink" Target="https://www.burning-crusade.com/database/?item=27797" TargetMode="External"/><Relationship Id="rId176" Type="http://schemas.openxmlformats.org/officeDocument/2006/relationships/hyperlink" Target="https://www.burning-crusade.com/database/?item=25639" TargetMode="External"/><Relationship Id="rId36" Type="http://schemas.openxmlformats.org/officeDocument/2006/relationships/hyperlink" Target="https://www.burning-crusade.com/database/?item=27434" TargetMode="External"/><Relationship Id="rId175" Type="http://schemas.openxmlformats.org/officeDocument/2006/relationships/hyperlink" Target="https://www.burning-crusade.com/database/?item=27631" TargetMode="External"/><Relationship Id="rId39" Type="http://schemas.openxmlformats.org/officeDocument/2006/relationships/hyperlink" Target="https://www.burning-crusade.com/database/?item=27831" TargetMode="External"/><Relationship Id="rId174" Type="http://schemas.openxmlformats.org/officeDocument/2006/relationships/hyperlink" Target="https://www.burning-crusade.com/database/?item=28286" TargetMode="External"/><Relationship Id="rId38" Type="http://schemas.openxmlformats.org/officeDocument/2006/relationships/hyperlink" Target="https://www.burning-crusade.com/database/?item=24546" TargetMode="External"/><Relationship Id="rId173" Type="http://schemas.openxmlformats.org/officeDocument/2006/relationships/hyperlink" Target="https://www.burning-crusade.com/database/?item=28397" TargetMode="External"/><Relationship Id="rId179" Type="http://schemas.openxmlformats.org/officeDocument/2006/relationships/hyperlink" Target="https://www.burning-crusade.com/database/?item=29211" TargetMode="External"/><Relationship Id="rId178" Type="http://schemas.openxmlformats.org/officeDocument/2006/relationships/hyperlink" Target="https://www.burning-crusade.com/database/?item=27507" TargetMode="External"/><Relationship Id="rId177" Type="http://schemas.openxmlformats.org/officeDocument/2006/relationships/hyperlink" Target="https://www.burning-crusade.com/database/?item=28319" TargetMode="External"/><Relationship Id="rId20" Type="http://schemas.openxmlformats.org/officeDocument/2006/relationships/hyperlink" Target="https://www.burning-crusade.com/database/?item=27546" TargetMode="External"/><Relationship Id="rId22" Type="http://schemas.openxmlformats.org/officeDocument/2006/relationships/hyperlink" Target="https://www.burning-crusade.com/database/?item=27779" TargetMode="External"/><Relationship Id="rId21" Type="http://schemas.openxmlformats.org/officeDocument/2006/relationships/hyperlink" Target="https://www.burning-crusade.com/database/?item=31695" TargetMode="External"/><Relationship Id="rId24" Type="http://schemas.openxmlformats.org/officeDocument/2006/relationships/hyperlink" Target="https://www.burning-crusade.com/database/?item=28168" TargetMode="External"/><Relationship Id="rId23" Type="http://schemas.openxmlformats.org/officeDocument/2006/relationships/hyperlink" Target="https://www.burning-crusade.com/database/?item=29349" TargetMode="External"/><Relationship Id="rId26" Type="http://schemas.openxmlformats.org/officeDocument/2006/relationships/hyperlink" Target="https://www.burning-crusade.com/database/?item=30710" TargetMode="External"/><Relationship Id="rId25" Type="http://schemas.openxmlformats.org/officeDocument/2006/relationships/hyperlink" Target="https://www.burning-crusade.com/database/?item=29335" TargetMode="External"/><Relationship Id="rId28" Type="http://schemas.openxmlformats.org/officeDocument/2006/relationships/hyperlink" Target="https://www.burning-crusade.com/database/?item=27495" TargetMode="External"/><Relationship Id="rId27" Type="http://schemas.openxmlformats.org/officeDocument/2006/relationships/hyperlink" Target="https://www.burning-crusade.com/database/?item=25562" TargetMode="External"/><Relationship Id="rId29" Type="http://schemas.openxmlformats.org/officeDocument/2006/relationships/hyperlink" Target="https://www.burning-crusade.com/database/?item=28244" TargetMode="External"/><Relationship Id="rId11" Type="http://schemas.openxmlformats.org/officeDocument/2006/relationships/hyperlink" Target="https://www.burning-crusade.com/database/?item=31281" TargetMode="External"/><Relationship Id="rId10" Type="http://schemas.openxmlformats.org/officeDocument/2006/relationships/hyperlink" Target="https://www.burning-crusade.com/database/?item=28775" TargetMode="External"/><Relationship Id="rId13" Type="http://schemas.openxmlformats.org/officeDocument/2006/relationships/hyperlink" Target="https://www.burning-crusade.com/database/?item=23521" TargetMode="External"/><Relationship Id="rId12" Type="http://schemas.openxmlformats.org/officeDocument/2006/relationships/hyperlink" Target="https://www.burning-crusade.com/database/?item=29502" TargetMode="External"/><Relationship Id="rId15" Type="http://schemas.openxmlformats.org/officeDocument/2006/relationships/hyperlink" Target="https://www.burning-crusade.com/database/?item=28225" TargetMode="External"/><Relationship Id="rId198" Type="http://schemas.openxmlformats.org/officeDocument/2006/relationships/hyperlink" Target="https://www.burning-crusade.com/database/?item=27872" TargetMode="External"/><Relationship Id="rId14" Type="http://schemas.openxmlformats.org/officeDocument/2006/relationships/hyperlink" Target="https://www.burning-crusade.com/database/?item=28559" TargetMode="External"/><Relationship Id="rId197" Type="http://schemas.openxmlformats.org/officeDocument/2006/relationships/hyperlink" Target="https://www.burning-crusade.com/database/?item=28392" TargetMode="External"/><Relationship Id="rId17" Type="http://schemas.openxmlformats.org/officeDocument/2006/relationships/hyperlink" Target="https://www.burning-crusade.com/database/?item=25589" TargetMode="External"/><Relationship Id="rId196" Type="http://schemas.openxmlformats.org/officeDocument/2006/relationships/hyperlink" Target="https://www.burning-crusade.com/database/?item=23544" TargetMode="External"/><Relationship Id="rId16" Type="http://schemas.openxmlformats.org/officeDocument/2006/relationships/hyperlink" Target="https://www.burning-crusade.com/database/?item=27455" TargetMode="External"/><Relationship Id="rId195" Type="http://schemas.openxmlformats.org/officeDocument/2006/relationships/hyperlink" Target="https://www.burning-crusade.com/database/?item=23540" TargetMode="External"/><Relationship Id="rId19" Type="http://schemas.openxmlformats.org/officeDocument/2006/relationships/hyperlink" Target="https://www.burning-crusade.com/database/?item=28509" TargetMode="External"/><Relationship Id="rId18" Type="http://schemas.openxmlformats.org/officeDocument/2006/relationships/hyperlink" Target="https://www.burning-crusade.com/database/?item=29381" TargetMode="External"/><Relationship Id="rId199" Type="http://schemas.openxmlformats.org/officeDocument/2006/relationships/hyperlink" Target="https://www.burning-crusade.com/database/?item=28210" TargetMode="External"/><Relationship Id="rId84" Type="http://schemas.openxmlformats.org/officeDocument/2006/relationships/hyperlink" Target="https://www.burning-crusade.com/database/?item=27509" TargetMode="External"/><Relationship Id="rId83" Type="http://schemas.openxmlformats.org/officeDocument/2006/relationships/hyperlink" Target="https://www.burning-crusade.com/database/?item=23520" TargetMode="External"/><Relationship Id="rId86" Type="http://schemas.openxmlformats.org/officeDocument/2006/relationships/hyperlink" Target="https://www.burning-crusade.com/database/?item=30375" TargetMode="External"/><Relationship Id="rId85" Type="http://schemas.openxmlformats.org/officeDocument/2006/relationships/hyperlink" Target="https://www.burning-crusade.com/database/?item=27497" TargetMode="External"/><Relationship Id="rId88" Type="http://schemas.openxmlformats.org/officeDocument/2006/relationships/hyperlink" Target="https://www.burning-crusade.com/database/?item=24387" TargetMode="External"/><Relationship Id="rId150" Type="http://schemas.openxmlformats.org/officeDocument/2006/relationships/hyperlink" Target="https://www.burning-crusade.com/database/?item=28246" TargetMode="External"/><Relationship Id="rId87" Type="http://schemas.openxmlformats.org/officeDocument/2006/relationships/hyperlink" Target="https://www.burning-crusade.com/database/?item=32529" TargetMode="External"/><Relationship Id="rId89" Type="http://schemas.openxmlformats.org/officeDocument/2006/relationships/hyperlink" Target="https://www.burning-crusade.com/database/?item=24549" TargetMode="External"/><Relationship Id="rId80" Type="http://schemas.openxmlformats.org/officeDocument/2006/relationships/hyperlink" Target="https://www.burning-crusade.com/database/?item=29503" TargetMode="External"/><Relationship Id="rId82" Type="http://schemas.openxmlformats.org/officeDocument/2006/relationships/hyperlink" Target="https://www.burning-crusade.com/database/?item=27825" TargetMode="External"/><Relationship Id="rId81" Type="http://schemas.openxmlformats.org/officeDocument/2006/relationships/hyperlink" Target="https://www.burning-crusade.com/database/?item=28506" TargetMode="External"/><Relationship Id="rId1" Type="http://schemas.openxmlformats.org/officeDocument/2006/relationships/comments" Target="../comments16.xml"/><Relationship Id="rId2" Type="http://schemas.openxmlformats.org/officeDocument/2006/relationships/hyperlink" Target="https://www.burning-crusade.com/database/?item=32461" TargetMode="External"/><Relationship Id="rId3" Type="http://schemas.openxmlformats.org/officeDocument/2006/relationships/hyperlink" Target="https://www.burning-crusade.com/database/?item=29021" TargetMode="External"/><Relationship Id="rId149" Type="http://schemas.openxmlformats.org/officeDocument/2006/relationships/hyperlink" Target="https://www.burning-crusade.com/database/?item=25775" TargetMode="External"/><Relationship Id="rId4" Type="http://schemas.openxmlformats.org/officeDocument/2006/relationships/hyperlink" Target="https://www.burning-crusade.com/database/?item=28796" TargetMode="External"/><Relationship Id="rId148" Type="http://schemas.openxmlformats.org/officeDocument/2006/relationships/hyperlink" Target="https://www.burning-crusade.com/database/?item=29128" TargetMode="External"/><Relationship Id="rId9" Type="http://schemas.openxmlformats.org/officeDocument/2006/relationships/hyperlink" Target="https://www.burning-crusade.com/database/?item=27408" TargetMode="External"/><Relationship Id="rId143" Type="http://schemas.openxmlformats.org/officeDocument/2006/relationships/hyperlink" Target="https://www.burning-crusade.com/database/?item=30834" TargetMode="External"/><Relationship Id="rId142" Type="http://schemas.openxmlformats.org/officeDocument/2006/relationships/hyperlink" Target="https://www.burning-crusade.com/database/?item=27460" TargetMode="External"/><Relationship Id="rId141" Type="http://schemas.openxmlformats.org/officeDocument/2006/relationships/hyperlink" Target="https://www.burning-crusade.com/database/?item=28553" TargetMode="External"/><Relationship Id="rId140" Type="http://schemas.openxmlformats.org/officeDocument/2006/relationships/hyperlink" Target="https://www.burning-crusade.com/database/?item=29177" TargetMode="External"/><Relationship Id="rId5" Type="http://schemas.openxmlformats.org/officeDocument/2006/relationships/hyperlink" Target="https://www.burning-crusade.com/database/?item=28224" TargetMode="External"/><Relationship Id="rId147" Type="http://schemas.openxmlformats.org/officeDocument/2006/relationships/hyperlink" Target="https://www.burning-crusade.com/database/?item=25811" TargetMode="External"/><Relationship Id="rId6" Type="http://schemas.openxmlformats.org/officeDocument/2006/relationships/hyperlink" Target="https://www.burning-crusade.com/database/?item=28182" TargetMode="External"/><Relationship Id="rId146" Type="http://schemas.openxmlformats.org/officeDocument/2006/relationships/hyperlink" Target="https://www.burning-crusade.com/database/?item=25804" TargetMode="External"/><Relationship Id="rId7" Type="http://schemas.openxmlformats.org/officeDocument/2006/relationships/hyperlink" Target="https://www.burning-crusade.com/database/?item=24545" TargetMode="External"/><Relationship Id="rId145" Type="http://schemas.openxmlformats.org/officeDocument/2006/relationships/hyperlink" Target="https://www.burning-crusade.com/database/?item=31527" TargetMode="External"/><Relationship Id="rId8" Type="http://schemas.openxmlformats.org/officeDocument/2006/relationships/hyperlink" Target="https://www.burning-crusade.com/database/?item=31105" TargetMode="External"/><Relationship Id="rId144" Type="http://schemas.openxmlformats.org/officeDocument/2006/relationships/hyperlink" Target="https://www.burning-crusade.com/database/?item=25962" TargetMode="External"/><Relationship Id="rId73" Type="http://schemas.openxmlformats.org/officeDocument/2006/relationships/hyperlink" Target="https://www.burning-crusade.com/database/?item=28171" TargetMode="External"/><Relationship Id="rId72" Type="http://schemas.openxmlformats.org/officeDocument/2006/relationships/hyperlink" Target="https://www.burning-crusade.com/database/?item=30399" TargetMode="External"/><Relationship Id="rId75" Type="http://schemas.openxmlformats.org/officeDocument/2006/relationships/hyperlink" Target="https://www.burning-crusade.com/database/?item=25956" TargetMode="External"/><Relationship Id="rId74" Type="http://schemas.openxmlformats.org/officeDocument/2006/relationships/hyperlink" Target="https://www.burning-crusade.com/database/?item=27918" TargetMode="External"/><Relationship Id="rId77" Type="http://schemas.openxmlformats.org/officeDocument/2006/relationships/hyperlink" Target="https://www.burning-crusade.com/database/?item=31284" TargetMode="External"/><Relationship Id="rId76" Type="http://schemas.openxmlformats.org/officeDocument/2006/relationships/hyperlink" Target="https://www.burning-crusade.com/database/?item=23506" TargetMode="External"/><Relationship Id="rId79" Type="http://schemas.openxmlformats.org/officeDocument/2006/relationships/hyperlink" Target="https://www.burning-crusade.com/database/?item=29020" TargetMode="External"/><Relationship Id="rId78" Type="http://schemas.openxmlformats.org/officeDocument/2006/relationships/hyperlink" Target="https://www.burning-crusade.com/database/?item=28824" TargetMode="External"/><Relationship Id="rId71" Type="http://schemas.openxmlformats.org/officeDocument/2006/relationships/hyperlink" Target="https://www.burning-crusade.com/database/?item=28381" TargetMode="External"/><Relationship Id="rId70" Type="http://schemas.openxmlformats.org/officeDocument/2006/relationships/hyperlink" Target="https://www.burning-crusade.com/database/?item=23537" TargetMode="External"/><Relationship Id="rId139" Type="http://schemas.openxmlformats.org/officeDocument/2006/relationships/hyperlink" Target="https://www.burning-crusade.com/database/?item=27925" TargetMode="External"/><Relationship Id="rId138" Type="http://schemas.openxmlformats.org/officeDocument/2006/relationships/hyperlink" Target="https://www.burning-crusade.com/database/?item=30973" TargetMode="External"/><Relationship Id="rId137" Type="http://schemas.openxmlformats.org/officeDocument/2006/relationships/hyperlink" Target="https://www.burning-crusade.com/database/?item=29379" TargetMode="External"/><Relationship Id="rId132" Type="http://schemas.openxmlformats.org/officeDocument/2006/relationships/hyperlink" Target="https://www.burning-crusade.com/database/?item=28323" TargetMode="External"/><Relationship Id="rId131" Type="http://schemas.openxmlformats.org/officeDocument/2006/relationships/hyperlink" Target="https://www.burning-crusade.com/database/?item=29283" TargetMode="External"/><Relationship Id="rId130" Type="http://schemas.openxmlformats.org/officeDocument/2006/relationships/hyperlink" Target="https://www.burning-crusade.com/database/?item=31920" TargetMode="External"/><Relationship Id="rId136" Type="http://schemas.openxmlformats.org/officeDocument/2006/relationships/hyperlink" Target="https://www.burning-crusade.com/database/?item=28791" TargetMode="External"/><Relationship Id="rId135" Type="http://schemas.openxmlformats.org/officeDocument/2006/relationships/hyperlink" Target="https://www.burning-crusade.com/database/?item=27761" TargetMode="External"/><Relationship Id="rId134" Type="http://schemas.openxmlformats.org/officeDocument/2006/relationships/hyperlink" Target="https://www.burning-crusade.com/database/?item=31077" TargetMode="External"/><Relationship Id="rId133" Type="http://schemas.openxmlformats.org/officeDocument/2006/relationships/hyperlink" Target="https://www.burning-crusade.com/database/?item=30860" TargetMode="External"/><Relationship Id="rId62" Type="http://schemas.openxmlformats.org/officeDocument/2006/relationships/hyperlink" Target="https://www.burning-crusade.com/database/?item=31548" TargetMode="External"/><Relationship Id="rId61" Type="http://schemas.openxmlformats.org/officeDocument/2006/relationships/hyperlink" Target="https://www.burning-crusade.com/database/?item=30258" TargetMode="External"/><Relationship Id="rId64" Type="http://schemas.openxmlformats.org/officeDocument/2006/relationships/hyperlink" Target="https://www.burning-crusade.com/database/?item=31320" TargetMode="External"/><Relationship Id="rId63" Type="http://schemas.openxmlformats.org/officeDocument/2006/relationships/hyperlink" Target="https://www.burning-crusade.com/database/?item=27906" TargetMode="External"/><Relationship Id="rId66" Type="http://schemas.openxmlformats.org/officeDocument/2006/relationships/hyperlink" Target="https://www.burning-crusade.com/database/?item=28403" TargetMode="External"/><Relationship Id="rId172" Type="http://schemas.openxmlformats.org/officeDocument/2006/relationships/hyperlink" Target="https://www.burning-crusade.com/database/?item=27898" TargetMode="External"/><Relationship Id="rId65" Type="http://schemas.openxmlformats.org/officeDocument/2006/relationships/hyperlink" Target="https://www.burning-crusade.com/database/?item=23522" TargetMode="External"/><Relationship Id="rId171" Type="http://schemas.openxmlformats.org/officeDocument/2006/relationships/hyperlink" Target="https://www.burning-crusade.com/database/?item=29351" TargetMode="External"/><Relationship Id="rId68" Type="http://schemas.openxmlformats.org/officeDocument/2006/relationships/hyperlink" Target="https://www.burning-crusade.com/database/?item=23507" TargetMode="External"/><Relationship Id="rId170" Type="http://schemas.openxmlformats.org/officeDocument/2006/relationships/hyperlink" Target="https://www.burning-crusade.com/database/?item=23748" TargetMode="External"/><Relationship Id="rId67" Type="http://schemas.openxmlformats.org/officeDocument/2006/relationships/hyperlink" Target="https://www.burning-crusade.com/database/?item=27427" TargetMode="External"/><Relationship Id="rId60" Type="http://schemas.openxmlformats.org/officeDocument/2006/relationships/hyperlink" Target="https://www.burning-crusade.com/database/?item=24544" TargetMode="External"/><Relationship Id="rId165" Type="http://schemas.openxmlformats.org/officeDocument/2006/relationships/hyperlink" Target="https://www.burning-crusade.com/database/?item=28772" TargetMode="External"/><Relationship Id="rId69" Type="http://schemas.openxmlformats.org/officeDocument/2006/relationships/hyperlink" Target="https://www.burning-crusade.com/database/?item=28795" TargetMode="External"/><Relationship Id="rId164" Type="http://schemas.openxmlformats.org/officeDocument/2006/relationships/hyperlink" Target="https://www.burning-crusade.com/database/?item=28659" TargetMode="External"/><Relationship Id="rId163" Type="http://schemas.openxmlformats.org/officeDocument/2006/relationships/hyperlink" Target="https://www.burning-crusade.com/database/?item=29151" TargetMode="External"/><Relationship Id="rId162" Type="http://schemas.openxmlformats.org/officeDocument/2006/relationships/hyperlink" Target="https://www.burning-crusade.com/database/?item=29152" TargetMode="External"/><Relationship Id="rId169" Type="http://schemas.openxmlformats.org/officeDocument/2006/relationships/hyperlink" Target="https://www.burning-crusade.com/database/?item=28581" TargetMode="External"/><Relationship Id="rId168" Type="http://schemas.openxmlformats.org/officeDocument/2006/relationships/hyperlink" Target="https://www.burning-crusade.com/database/?item=27526" TargetMode="External"/><Relationship Id="rId167" Type="http://schemas.openxmlformats.org/officeDocument/2006/relationships/hyperlink" Target="https://www.burning-crusade.com/database/?item=30279" TargetMode="External"/><Relationship Id="rId166" Type="http://schemas.openxmlformats.org/officeDocument/2006/relationships/hyperlink" Target="https://www.burning-crusade.com/database/?item=29204" TargetMode="External"/><Relationship Id="rId51" Type="http://schemas.openxmlformats.org/officeDocument/2006/relationships/hyperlink" Target="https://www.burning-crusade.com/database/?item=29382" TargetMode="External"/><Relationship Id="rId50" Type="http://schemas.openxmlformats.org/officeDocument/2006/relationships/hyperlink" Target="https://www.burning-crusade.com/database/?item=31255" TargetMode="External"/><Relationship Id="rId53" Type="http://schemas.openxmlformats.org/officeDocument/2006/relationships/hyperlink" Target="https://www.burning-crusade.com/database/?item=28031" TargetMode="External"/><Relationship Id="rId52" Type="http://schemas.openxmlformats.org/officeDocument/2006/relationships/hyperlink" Target="https://www.burning-crusade.com/database/?item=28371" TargetMode="External"/><Relationship Id="rId55" Type="http://schemas.openxmlformats.org/officeDocument/2006/relationships/hyperlink" Target="https://www.burning-crusade.com/database/?item=29792" TargetMode="External"/><Relationship Id="rId161" Type="http://schemas.openxmlformats.org/officeDocument/2006/relationships/hyperlink" Target="https://www.burning-crusade.com/database/?item=28504" TargetMode="External"/><Relationship Id="rId54" Type="http://schemas.openxmlformats.org/officeDocument/2006/relationships/hyperlink" Target="https://www.burning-crusade.com/database/?item=28032" TargetMode="External"/><Relationship Id="rId160" Type="http://schemas.openxmlformats.org/officeDocument/2006/relationships/hyperlink" Target="https://www.burning-crusade.com/database/?item=24124" TargetMode="External"/><Relationship Id="rId57" Type="http://schemas.openxmlformats.org/officeDocument/2006/relationships/hyperlink" Target="https://www.burning-crusade.com/database/?item=31143" TargetMode="External"/><Relationship Id="rId56" Type="http://schemas.openxmlformats.org/officeDocument/2006/relationships/hyperlink" Target="https://www.burning-crusade.com/database/?item=28249" TargetMode="External"/><Relationship Id="rId159" Type="http://schemas.openxmlformats.org/officeDocument/2006/relationships/hyperlink" Target="https://www.burning-crusade.com/database/?item=24128" TargetMode="External"/><Relationship Id="rId59" Type="http://schemas.openxmlformats.org/officeDocument/2006/relationships/hyperlink" Target="https://www.burning-crusade.com/database/?item=29019" TargetMode="External"/><Relationship Id="rId154" Type="http://schemas.openxmlformats.org/officeDocument/2006/relationships/hyperlink" Target="https://www.burning-crusade.com/database/?item=28121" TargetMode="External"/><Relationship Id="rId58" Type="http://schemas.openxmlformats.org/officeDocument/2006/relationships/hyperlink" Target="https://www.burning-crusade.com/database/?item=28380" TargetMode="External"/><Relationship Id="rId153" Type="http://schemas.openxmlformats.org/officeDocument/2006/relationships/hyperlink" Target="https://www.burning-crusade.com/database/?item=28288" TargetMode="External"/><Relationship Id="rId152" Type="http://schemas.openxmlformats.org/officeDocument/2006/relationships/hyperlink" Target="https://www.burning-crusade.com/database/?item=28034" TargetMode="External"/><Relationship Id="rId151" Type="http://schemas.openxmlformats.org/officeDocument/2006/relationships/hyperlink" Target="https://www.burning-crusade.com/database/?item=29383" TargetMode="External"/><Relationship Id="rId158" Type="http://schemas.openxmlformats.org/officeDocument/2006/relationships/hyperlink" Target="https://www.burning-crusade.com/database/?item=28041" TargetMode="External"/><Relationship Id="rId157" Type="http://schemas.openxmlformats.org/officeDocument/2006/relationships/hyperlink" Target="https://www.burning-crusade.com/database/?item=29776" TargetMode="External"/><Relationship Id="rId156" Type="http://schemas.openxmlformats.org/officeDocument/2006/relationships/hyperlink" Target="https://www.burning-crusade.com/database/?item=31857" TargetMode="External"/><Relationship Id="rId155" Type="http://schemas.openxmlformats.org/officeDocument/2006/relationships/hyperlink" Target="https://www.burning-crusade.com/database/?item=31856" TargetMode="External"/><Relationship Id="rId107" Type="http://schemas.openxmlformats.org/officeDocument/2006/relationships/hyperlink" Target="https://www.burning-crusade.com/database/?item=24547" TargetMode="External"/><Relationship Id="rId228" Type="http://schemas.openxmlformats.org/officeDocument/2006/relationships/hyperlink" Target="https://www.burning-crusade.com/database/?item=23541" TargetMode="External"/><Relationship Id="rId106" Type="http://schemas.openxmlformats.org/officeDocument/2006/relationships/hyperlink" Target="https://www.burning-crusade.com/database/?item=25687" TargetMode="External"/><Relationship Id="rId227" Type="http://schemas.openxmlformats.org/officeDocument/2006/relationships/hyperlink" Target="https://www.burning-crusade.com/database/?item=23543" TargetMode="External"/><Relationship Id="rId105" Type="http://schemas.openxmlformats.org/officeDocument/2006/relationships/hyperlink" Target="https://www.burning-crusade.com/database/?item=30538" TargetMode="External"/><Relationship Id="rId226" Type="http://schemas.openxmlformats.org/officeDocument/2006/relationships/hyperlink" Target="https://www.burning-crusade.com/database/?item=29356" TargetMode="External"/><Relationship Id="rId104" Type="http://schemas.openxmlformats.org/officeDocument/2006/relationships/hyperlink" Target="https://www.burning-crusade.com/database/?item=30739" TargetMode="External"/><Relationship Id="rId225" Type="http://schemas.openxmlformats.org/officeDocument/2006/relationships/hyperlink" Target="https://www.burning-crusade.com/database/?item=28428" TargetMode="External"/><Relationship Id="rId109" Type="http://schemas.openxmlformats.org/officeDocument/2006/relationships/hyperlink" Target="https://www.burning-crusade.com/database/?item=31298" TargetMode="External"/><Relationship Id="rId108" Type="http://schemas.openxmlformats.org/officeDocument/2006/relationships/hyperlink" Target="https://www.burning-crusade.com/database/?item=29022" TargetMode="External"/><Relationship Id="rId229" Type="http://schemas.openxmlformats.org/officeDocument/2006/relationships/hyperlink" Target="https://www.burning-crusade.com/database/?item=23546" TargetMode="External"/><Relationship Id="rId220" Type="http://schemas.openxmlformats.org/officeDocument/2006/relationships/hyperlink" Target="https://www.burning-crusade.com/database/?item=24550" TargetMode="External"/><Relationship Id="rId103" Type="http://schemas.openxmlformats.org/officeDocument/2006/relationships/hyperlink" Target="https://www.burning-crusade.com/database/?item=27639" TargetMode="External"/><Relationship Id="rId224" Type="http://schemas.openxmlformats.org/officeDocument/2006/relationships/hyperlink" Target="https://www.burning-crusade.com/database/?item=28440" TargetMode="External"/><Relationship Id="rId102" Type="http://schemas.openxmlformats.org/officeDocument/2006/relationships/hyperlink" Target="https://www.burning-crusade.com/database/?item=27985" TargetMode="External"/><Relationship Id="rId223" Type="http://schemas.openxmlformats.org/officeDocument/2006/relationships/hyperlink" Target="https://www.burning-crusade.com/database/?item=28434" TargetMode="External"/><Relationship Id="rId101" Type="http://schemas.openxmlformats.org/officeDocument/2006/relationships/hyperlink" Target="https://www.burning-crusade.com/database/?item=30962" TargetMode="External"/><Relationship Id="rId222" Type="http://schemas.openxmlformats.org/officeDocument/2006/relationships/hyperlink" Target="https://www.burning-crusade.com/database/?item=28573" TargetMode="External"/><Relationship Id="rId100" Type="http://schemas.openxmlformats.org/officeDocument/2006/relationships/hyperlink" Target="https://www.burning-crusade.com/database/?item=31151" TargetMode="External"/><Relationship Id="rId221" Type="http://schemas.openxmlformats.org/officeDocument/2006/relationships/hyperlink" Target="https://www.burning-crusade.com/database/?item=28299" TargetMode="External"/><Relationship Id="rId217" Type="http://schemas.openxmlformats.org/officeDocument/2006/relationships/hyperlink" Target="https://www.burning-crusade.com/database/?item=28800" TargetMode="External"/><Relationship Id="rId216" Type="http://schemas.openxmlformats.org/officeDocument/2006/relationships/hyperlink" Target="https://www.burning-crusade.com/database/?item=28794" TargetMode="External"/><Relationship Id="rId215" Type="http://schemas.openxmlformats.org/officeDocument/2006/relationships/hyperlink" Target="https://www.burning-crusade.com/database/?item=28435" TargetMode="External"/><Relationship Id="rId214" Type="http://schemas.openxmlformats.org/officeDocument/2006/relationships/hyperlink" Target="https://www.burning-crusade.com/database/?item=28441" TargetMode="External"/><Relationship Id="rId219" Type="http://schemas.openxmlformats.org/officeDocument/2006/relationships/hyperlink" Target="https://www.burning-crusade.com/database/?item=24550" TargetMode="External"/><Relationship Id="rId218" Type="http://schemas.openxmlformats.org/officeDocument/2006/relationships/hyperlink" Target="https://www.burning-crusade.com/database/?item=28429" TargetMode="External"/><Relationship Id="rId213" Type="http://schemas.openxmlformats.org/officeDocument/2006/relationships/hyperlink" Target="https://www.burning-crusade.com/database/?item=28263" TargetMode="External"/><Relationship Id="rId212" Type="http://schemas.openxmlformats.org/officeDocument/2006/relationships/hyperlink" Target="https://www.burning-crusade.com/database/?item=27767" TargetMode="External"/><Relationship Id="rId211" Type="http://schemas.openxmlformats.org/officeDocument/2006/relationships/hyperlink" Target="https://www.burning-crusade.com/database/?item=28315" TargetMode="External"/><Relationship Id="rId210" Type="http://schemas.openxmlformats.org/officeDocument/2006/relationships/hyperlink" Target="https://www.burning-crusade.com/database/?item=27901" TargetMode="External"/><Relationship Id="rId129" Type="http://schemas.openxmlformats.org/officeDocument/2006/relationships/hyperlink" Target="https://www.burning-crusade.com/database/?item=27788" TargetMode="External"/><Relationship Id="rId128" Type="http://schemas.openxmlformats.org/officeDocument/2006/relationships/hyperlink" Target="https://www.burning-crusade.com/database/?item=28318" TargetMode="External"/><Relationship Id="rId127" Type="http://schemas.openxmlformats.org/officeDocument/2006/relationships/hyperlink" Target="https://www.burning-crusade.com/database/?item=28383" TargetMode="External"/><Relationship Id="rId126" Type="http://schemas.openxmlformats.org/officeDocument/2006/relationships/hyperlink" Target="https://www.burning-crusade.com/database/?item=30939" TargetMode="External"/><Relationship Id="rId121" Type="http://schemas.openxmlformats.org/officeDocument/2006/relationships/hyperlink" Target="https://www.burning-crusade.com/database/?item=25686" TargetMode="External"/><Relationship Id="rId120" Type="http://schemas.openxmlformats.org/officeDocument/2006/relationships/hyperlink" Target="https://www.burning-crusade.com/database/?item=28175" TargetMode="External"/><Relationship Id="rId125" Type="http://schemas.openxmlformats.org/officeDocument/2006/relationships/hyperlink" Target="https://www.burning-crusade.com/database/?item=31288" TargetMode="External"/><Relationship Id="rId124" Type="http://schemas.openxmlformats.org/officeDocument/2006/relationships/hyperlink" Target="https://www.burning-crusade.com/database/?item=28176" TargetMode="External"/><Relationship Id="rId123" Type="http://schemas.openxmlformats.org/officeDocument/2006/relationships/hyperlink" Target="https://www.burning-crusade.com/database/?item=27867" TargetMode="External"/><Relationship Id="rId122" Type="http://schemas.openxmlformats.org/officeDocument/2006/relationships/hyperlink" Target="https://www.burning-crusade.com/database/?item=28608" TargetMode="External"/><Relationship Id="rId95" Type="http://schemas.openxmlformats.org/officeDocument/2006/relationships/hyperlink" Target="https://www.burning-crusade.com/database/?item=30372" TargetMode="External"/><Relationship Id="rId94" Type="http://schemas.openxmlformats.org/officeDocument/2006/relationships/hyperlink" Target="https://www.burning-crusade.com/database/?item=29247" TargetMode="External"/><Relationship Id="rId97" Type="http://schemas.openxmlformats.org/officeDocument/2006/relationships/hyperlink" Target="https://www.burning-crusade.com/database/?item=31464" TargetMode="External"/><Relationship Id="rId96" Type="http://schemas.openxmlformats.org/officeDocument/2006/relationships/hyperlink" Target="https://www.burning-crusade.com/database/?item=27911" TargetMode="External"/><Relationship Id="rId99" Type="http://schemas.openxmlformats.org/officeDocument/2006/relationships/hyperlink" Target="https://www.burning-crusade.com/database/?item=28375" TargetMode="External"/><Relationship Id="rId98" Type="http://schemas.openxmlformats.org/officeDocument/2006/relationships/hyperlink" Target="https://www.burning-crusade.com/database/?item=28385" TargetMode="External"/><Relationship Id="rId91" Type="http://schemas.openxmlformats.org/officeDocument/2006/relationships/hyperlink" Target="https://www.burning-crusade.com/database/?item=23508" TargetMode="External"/><Relationship Id="rId90" Type="http://schemas.openxmlformats.org/officeDocument/2006/relationships/hyperlink" Target="https://www.burning-crusade.com/database/?item=28324" TargetMode="External"/><Relationship Id="rId93" Type="http://schemas.openxmlformats.org/officeDocument/2006/relationships/hyperlink" Target="https://www.burning-crusade.com/database/?item=28828" TargetMode="External"/><Relationship Id="rId92" Type="http://schemas.openxmlformats.org/officeDocument/2006/relationships/hyperlink" Target="https://www.burning-crusade.com/database/?item=28750" TargetMode="External"/><Relationship Id="rId118" Type="http://schemas.openxmlformats.org/officeDocument/2006/relationships/hyperlink" Target="https://www.burning-crusade.com/database/?item=30960" TargetMode="External"/><Relationship Id="rId239" Type="http://schemas.openxmlformats.org/officeDocument/2006/relationships/vmlDrawing" Target="../drawings/vmlDrawing16.vml"/><Relationship Id="rId117" Type="http://schemas.openxmlformats.org/officeDocument/2006/relationships/hyperlink" Target="https://www.burning-crusade.com/database/?item=31519" TargetMode="External"/><Relationship Id="rId238" Type="http://schemas.openxmlformats.org/officeDocument/2006/relationships/drawing" Target="../drawings/drawing18.xml"/><Relationship Id="rId116" Type="http://schemas.openxmlformats.org/officeDocument/2006/relationships/hyperlink" Target="https://www.burning-crusade.com/database/?item=24456" TargetMode="External"/><Relationship Id="rId237" Type="http://schemas.openxmlformats.org/officeDocument/2006/relationships/hyperlink" Target="https://www.burning-crusade.com/database/?item=27524" TargetMode="External"/><Relationship Id="rId115" Type="http://schemas.openxmlformats.org/officeDocument/2006/relationships/hyperlink" Target="https://www.burning-crusade.com/database/?item=29980" TargetMode="External"/><Relationship Id="rId236" Type="http://schemas.openxmlformats.org/officeDocument/2006/relationships/hyperlink" Target="https://www.burning-crusade.com/database/?item=28367" TargetMode="External"/><Relationship Id="rId119" Type="http://schemas.openxmlformats.org/officeDocument/2006/relationships/hyperlink" Target="https://www.burning-crusade.com/database/?item=27653" TargetMode="External"/><Relationship Id="rId110" Type="http://schemas.openxmlformats.org/officeDocument/2006/relationships/hyperlink" Target="https://www.burning-crusade.com/database/?item=30533" TargetMode="External"/><Relationship Id="rId231" Type="http://schemas.openxmlformats.org/officeDocument/2006/relationships/hyperlink" Target="https://www.burning-crusade.com/database/?item=30789" TargetMode="External"/><Relationship Id="rId230" Type="http://schemas.openxmlformats.org/officeDocument/2006/relationships/hyperlink" Target="https://www.burning-crusade.com/database/?item=31318" TargetMode="External"/><Relationship Id="rId114" Type="http://schemas.openxmlformats.org/officeDocument/2006/relationships/hyperlink" Target="https://www.burning-crusade.com/database/?item=27487" TargetMode="External"/><Relationship Id="rId235" Type="http://schemas.openxmlformats.org/officeDocument/2006/relationships/hyperlink" Target="https://www.burning-crusade.com/database/?item=27903" TargetMode="External"/><Relationship Id="rId113" Type="http://schemas.openxmlformats.org/officeDocument/2006/relationships/hyperlink" Target="https://www.burning-crusade.com/database/?item=27870" TargetMode="External"/><Relationship Id="rId234" Type="http://schemas.openxmlformats.org/officeDocument/2006/relationships/hyperlink" Target="https://www.burning-crusade.com/database/?item=29138" TargetMode="External"/><Relationship Id="rId112" Type="http://schemas.openxmlformats.org/officeDocument/2006/relationships/hyperlink" Target="https://www.burning-crusade.com/database/?item=27837" TargetMode="External"/><Relationship Id="rId233" Type="http://schemas.openxmlformats.org/officeDocument/2006/relationships/hyperlink" Target="https://www.burning-crusade.com/database/?item=29137" TargetMode="External"/><Relationship Id="rId111" Type="http://schemas.openxmlformats.org/officeDocument/2006/relationships/hyperlink" Target="https://www.burning-crusade.com/database/?item=31545" TargetMode="External"/><Relationship Id="rId232" Type="http://schemas.openxmlformats.org/officeDocument/2006/relationships/hyperlink" Target="https://www.burning-crusade.com/database/?item=28253" TargetMode="External"/><Relationship Id="rId206" Type="http://schemas.openxmlformats.org/officeDocument/2006/relationships/hyperlink" Target="https://www.burning-crusade.com/database/?item=28307" TargetMode="External"/><Relationship Id="rId205" Type="http://schemas.openxmlformats.org/officeDocument/2006/relationships/hyperlink" Target="https://www.burning-crusade.com/database/?item=28426" TargetMode="External"/><Relationship Id="rId204" Type="http://schemas.openxmlformats.org/officeDocument/2006/relationships/hyperlink" Target="https://www.burning-crusade.com/database/?item=23542" TargetMode="External"/><Relationship Id="rId203" Type="http://schemas.openxmlformats.org/officeDocument/2006/relationships/hyperlink" Target="https://www.burning-crusade.com/database/?item=27490" TargetMode="External"/><Relationship Id="rId209" Type="http://schemas.openxmlformats.org/officeDocument/2006/relationships/hyperlink" Target="https://www.burning-crusade.com/database/?item=28311" TargetMode="External"/><Relationship Id="rId208" Type="http://schemas.openxmlformats.org/officeDocument/2006/relationships/hyperlink" Target="https://www.burning-crusade.com/database/?item=28189" TargetMode="External"/><Relationship Id="rId207" Type="http://schemas.openxmlformats.org/officeDocument/2006/relationships/hyperlink" Target="https://www.burning-crusade.com/database/?item=28425" TargetMode="External"/><Relationship Id="rId202" Type="http://schemas.openxmlformats.org/officeDocument/2006/relationships/hyperlink" Target="https://www.burning-crusade.com/database/?item=27846" TargetMode="External"/><Relationship Id="rId201" Type="http://schemas.openxmlformats.org/officeDocument/2006/relationships/hyperlink" Target="https://www.burning-crusade.com/database/?item=28267" TargetMode="External"/><Relationship Id="rId200" Type="http://schemas.openxmlformats.org/officeDocument/2006/relationships/hyperlink" Target="https://www.burning-crusade.com/database/?item=27533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262" TargetMode="External"/><Relationship Id="rId42" Type="http://schemas.openxmlformats.org/officeDocument/2006/relationships/hyperlink" Target="https://www.burning-crusade.com/database/?item=29127" TargetMode="External"/><Relationship Id="rId41" Type="http://schemas.openxmlformats.org/officeDocument/2006/relationships/hyperlink" Target="https://www.burning-crusade.com/database/?item=25819" TargetMode="External"/><Relationship Id="rId44" Type="http://schemas.openxmlformats.org/officeDocument/2006/relationships/hyperlink" Target="https://www.burning-crusade.com/database/?item=30270" TargetMode="External"/><Relationship Id="rId43" Type="http://schemas.openxmlformats.org/officeDocument/2006/relationships/hyperlink" Target="https://www.burning-crusade.com/database/?item=23507" TargetMode="External"/><Relationship Id="rId46" Type="http://schemas.openxmlformats.org/officeDocument/2006/relationships/hyperlink" Target="https://www.burning-crusade.com/database/?item=23538" TargetMode="External"/><Relationship Id="rId45" Type="http://schemas.openxmlformats.org/officeDocument/2006/relationships/hyperlink" Target="https://www.burning-crusade.com/database/?item=28502" TargetMode="External"/><Relationship Id="rId48" Type="http://schemas.openxmlformats.org/officeDocument/2006/relationships/hyperlink" Target="https://www.burning-crusade.com/database/?item=27459" TargetMode="External"/><Relationship Id="rId47" Type="http://schemas.openxmlformats.org/officeDocument/2006/relationships/hyperlink" Target="https://www.burning-crusade.com/database/?item=29463" TargetMode="External"/><Relationship Id="rId49" Type="http://schemas.openxmlformats.org/officeDocument/2006/relationships/hyperlink" Target="https://www.burning-crusade.com/database/?item=28167" TargetMode="External"/><Relationship Id="rId31" Type="http://schemas.openxmlformats.org/officeDocument/2006/relationships/hyperlink" Target="https://www.burning-crusade.com/database/?item=29385" TargetMode="External"/><Relationship Id="rId30" Type="http://schemas.openxmlformats.org/officeDocument/2006/relationships/hyperlink" Target="https://www.burning-crusade.com/database/?item=24253" TargetMode="External"/><Relationship Id="rId33" Type="http://schemas.openxmlformats.org/officeDocument/2006/relationships/hyperlink" Target="https://www.burning-crusade.com/database/?item=27988" TargetMode="External"/><Relationship Id="rId32" Type="http://schemas.openxmlformats.org/officeDocument/2006/relationships/hyperlink" Target="https://www.burning-crusade.com/database/?item=28660" TargetMode="External"/><Relationship Id="rId35" Type="http://schemas.openxmlformats.org/officeDocument/2006/relationships/hyperlink" Target="https://www.burning-crusade.com/database/?item=24379" TargetMode="External"/><Relationship Id="rId34" Type="http://schemas.openxmlformats.org/officeDocument/2006/relationships/hyperlink" Target="https://www.burning-crusade.com/database/?item=28256" TargetMode="External"/><Relationship Id="rId37" Type="http://schemas.openxmlformats.org/officeDocument/2006/relationships/hyperlink" Target="https://www.burning-crusade.com/database/?item=29012" TargetMode="External"/><Relationship Id="rId36" Type="http://schemas.openxmlformats.org/officeDocument/2006/relationships/hyperlink" Target="https://www.burning-crusade.com/database/?item=29777" TargetMode="External"/><Relationship Id="rId39" Type="http://schemas.openxmlformats.org/officeDocument/2006/relationships/hyperlink" Target="https://www.burning-crusade.com/database/?item=28205" TargetMode="External"/><Relationship Id="rId38" Type="http://schemas.openxmlformats.org/officeDocument/2006/relationships/hyperlink" Target="https://www.burning-crusade.com/database/?item=28597" TargetMode="External"/><Relationship Id="rId20" Type="http://schemas.openxmlformats.org/officeDocument/2006/relationships/hyperlink" Target="https://www.burning-crusade.com/database/?item=25809" TargetMode="External"/><Relationship Id="rId22" Type="http://schemas.openxmlformats.org/officeDocument/2006/relationships/hyperlink" Target="https://www.burning-crusade.com/database/?item=29016" TargetMode="External"/><Relationship Id="rId21" Type="http://schemas.openxmlformats.org/officeDocument/2006/relationships/hyperlink" Target="https://www.burning-crusade.com/database/?item=25803" TargetMode="External"/><Relationship Id="rId24" Type="http://schemas.openxmlformats.org/officeDocument/2006/relationships/hyperlink" Target="https://www.burning-crusade.com/database/?item=27847" TargetMode="External"/><Relationship Id="rId23" Type="http://schemas.openxmlformats.org/officeDocument/2006/relationships/hyperlink" Target="https://www.burning-crusade.com/database/?item=28743" TargetMode="External"/><Relationship Id="rId26" Type="http://schemas.openxmlformats.org/officeDocument/2006/relationships/hyperlink" Target="https://www.burning-crusade.com/database/?item=27803" TargetMode="External"/><Relationship Id="rId25" Type="http://schemas.openxmlformats.org/officeDocument/2006/relationships/hyperlink" Target="https://www.burning-crusade.com/database/?item=32073" TargetMode="External"/><Relationship Id="rId28" Type="http://schemas.openxmlformats.org/officeDocument/2006/relationships/hyperlink" Target="https://www.burning-crusade.com/database/?item=24463" TargetMode="External"/><Relationship Id="rId27" Type="http://schemas.openxmlformats.org/officeDocument/2006/relationships/hyperlink" Target="https://www.burning-crusade.com/database/?item=29316" TargetMode="External"/><Relationship Id="rId29" Type="http://schemas.openxmlformats.org/officeDocument/2006/relationships/hyperlink" Target="https://www.burning-crusade.com/database/?item=27804" TargetMode="External"/><Relationship Id="rId11" Type="http://schemas.openxmlformats.org/officeDocument/2006/relationships/hyperlink" Target="https://www.burning-crusade.com/database/?item=28516" TargetMode="External"/><Relationship Id="rId10" Type="http://schemas.openxmlformats.org/officeDocument/2006/relationships/hyperlink" Target="https://www.burning-crusade.com/database/?item=27520" TargetMode="External"/><Relationship Id="rId13" Type="http://schemas.openxmlformats.org/officeDocument/2006/relationships/hyperlink" Target="https://www.burning-crusade.com/database/?item=30378" TargetMode="External"/><Relationship Id="rId12" Type="http://schemas.openxmlformats.org/officeDocument/2006/relationships/hyperlink" Target="https://www.burning-crusade.com/database/?item=29386" TargetMode="External"/><Relationship Id="rId15" Type="http://schemas.openxmlformats.org/officeDocument/2006/relationships/hyperlink" Target="https://www.burning-crusade.com/database/?item=29173" TargetMode="External"/><Relationship Id="rId14" Type="http://schemas.openxmlformats.org/officeDocument/2006/relationships/hyperlink" Target="https://www.burning-crusade.com/database/?item=31696" TargetMode="External"/><Relationship Id="rId17" Type="http://schemas.openxmlformats.org/officeDocument/2006/relationships/hyperlink" Target="https://www.burning-crusade.com/database/?item=29336" TargetMode="External"/><Relationship Id="rId16" Type="http://schemas.openxmlformats.org/officeDocument/2006/relationships/hyperlink" Target="https://www.burning-crusade.com/database/?item=27871" TargetMode="External"/><Relationship Id="rId19" Type="http://schemas.openxmlformats.org/officeDocument/2006/relationships/hyperlink" Target="https://www.burning-crusade.com/database/?item=27792" TargetMode="External"/><Relationship Id="rId18" Type="http://schemas.openxmlformats.org/officeDocument/2006/relationships/hyperlink" Target="https://www.burning-crusade.com/database/?item=28321" TargetMode="External"/><Relationship Id="rId84" Type="http://schemas.openxmlformats.org/officeDocument/2006/relationships/hyperlink" Target="https://www.burning-crusade.com/database/?item=27822" TargetMode="External"/><Relationship Id="rId83" Type="http://schemas.openxmlformats.org/officeDocument/2006/relationships/hyperlink" Target="https://www.burning-crusade.com/database/?item=31319" TargetMode="External"/><Relationship Id="rId86" Type="http://schemas.openxmlformats.org/officeDocument/2006/relationships/hyperlink" Target="https://www.burning-crusade.com/database/?item=28407" TargetMode="External"/><Relationship Id="rId85" Type="http://schemas.openxmlformats.org/officeDocument/2006/relationships/hyperlink" Target="https://www.burning-crusade.com/database/?item=28675" TargetMode="External"/><Relationship Id="rId88" Type="http://schemas.openxmlformats.org/officeDocument/2006/relationships/hyperlink" Target="https://www.burning-crusade.com/database/?item=30006" TargetMode="External"/><Relationship Id="rId87" Type="http://schemas.openxmlformats.org/officeDocument/2006/relationships/hyperlink" Target="https://www.burning-crusade.com/database/?item=29279" TargetMode="External"/><Relationship Id="rId89" Type="http://schemas.openxmlformats.org/officeDocument/2006/relationships/hyperlink" Target="https://www.burning-crusade.com/database/?item=28792" TargetMode="External"/><Relationship Id="rId80" Type="http://schemas.openxmlformats.org/officeDocument/2006/relationships/hyperlink" Target="https://www.burning-crusade.com/database/?item=28318" TargetMode="External"/><Relationship Id="rId82" Type="http://schemas.openxmlformats.org/officeDocument/2006/relationships/hyperlink" Target="https://www.burning-crusade.com/database/?item=30386" TargetMode="External"/><Relationship Id="rId81" Type="http://schemas.openxmlformats.org/officeDocument/2006/relationships/hyperlink" Target="https://www.burning-crusade.com/database/?item=29325" TargetMode="External"/><Relationship Id="rId1" Type="http://schemas.openxmlformats.org/officeDocument/2006/relationships/comments" Target="../comments17.xml"/><Relationship Id="rId2" Type="http://schemas.openxmlformats.org/officeDocument/2006/relationships/hyperlink" Target="https://www.burning-crusade.com/database/?item=32473" TargetMode="External"/><Relationship Id="rId3" Type="http://schemas.openxmlformats.org/officeDocument/2006/relationships/hyperlink" Target="https://www.burning-crusade.com/database/?item=29011" TargetMode="External"/><Relationship Id="rId4" Type="http://schemas.openxmlformats.org/officeDocument/2006/relationships/hyperlink" Target="https://www.burning-crusade.com/database/?item=30731" TargetMode="External"/><Relationship Id="rId9" Type="http://schemas.openxmlformats.org/officeDocument/2006/relationships/hyperlink" Target="https://www.burning-crusade.com/database/?item=23519" TargetMode="External"/><Relationship Id="rId140" Type="http://schemas.openxmlformats.org/officeDocument/2006/relationships/vmlDrawing" Target="../drawings/vmlDrawing17.vml"/><Relationship Id="rId5" Type="http://schemas.openxmlformats.org/officeDocument/2006/relationships/hyperlink" Target="https://www.burning-crusade.com/database/?item=28593" TargetMode="External"/><Relationship Id="rId6" Type="http://schemas.openxmlformats.org/officeDocument/2006/relationships/hyperlink" Target="https://www.burning-crusade.com/database/?item=23535" TargetMode="External"/><Relationship Id="rId7" Type="http://schemas.openxmlformats.org/officeDocument/2006/relationships/hyperlink" Target="https://www.burning-crusade.com/database/?item=28180" TargetMode="External"/><Relationship Id="rId8" Type="http://schemas.openxmlformats.org/officeDocument/2006/relationships/hyperlink" Target="https://www.burning-crusade.com/database/?item=28350" TargetMode="External"/><Relationship Id="rId73" Type="http://schemas.openxmlformats.org/officeDocument/2006/relationships/hyperlink" Target="https://www.burning-crusade.com/database/?item=27977" TargetMode="External"/><Relationship Id="rId72" Type="http://schemas.openxmlformats.org/officeDocument/2006/relationships/hyperlink" Target="https://www.burning-crusade.com/database/?item=29783" TargetMode="External"/><Relationship Id="rId75" Type="http://schemas.openxmlformats.org/officeDocument/2006/relationships/hyperlink" Target="https://www.burning-crusade.com/database/?item=30641" TargetMode="External"/><Relationship Id="rId74" Type="http://schemas.openxmlformats.org/officeDocument/2006/relationships/hyperlink" Target="https://www.burning-crusade.com/database/?item=28747" TargetMode="External"/><Relationship Id="rId77" Type="http://schemas.openxmlformats.org/officeDocument/2006/relationships/hyperlink" Target="https://www.burning-crusade.com/database/?item=27813" TargetMode="External"/><Relationship Id="rId76" Type="http://schemas.openxmlformats.org/officeDocument/2006/relationships/hyperlink" Target="https://www.burning-crusade.com/database/?item=29239" TargetMode="External"/><Relationship Id="rId79" Type="http://schemas.openxmlformats.org/officeDocument/2006/relationships/hyperlink" Target="https://www.burning-crusade.com/database/?item=28176" TargetMode="External"/><Relationship Id="rId78" Type="http://schemas.openxmlformats.org/officeDocument/2006/relationships/hyperlink" Target="https://www.burning-crusade.com/database/?item=32866" TargetMode="External"/><Relationship Id="rId71" Type="http://schemas.openxmlformats.org/officeDocument/2006/relationships/hyperlink" Target="https://www.burning-crusade.com/database/?item=27527" TargetMode="External"/><Relationship Id="rId70" Type="http://schemas.openxmlformats.org/officeDocument/2006/relationships/hyperlink" Target="https://www.burning-crusade.com/database/?item=23518" TargetMode="External"/><Relationship Id="rId139" Type="http://schemas.openxmlformats.org/officeDocument/2006/relationships/drawing" Target="../drawings/drawing19.xml"/><Relationship Id="rId138" Type="http://schemas.openxmlformats.org/officeDocument/2006/relationships/hyperlink" Target="https://www.burning-crusade.com/database/?item=31200" TargetMode="External"/><Relationship Id="rId137" Type="http://schemas.openxmlformats.org/officeDocument/2006/relationships/hyperlink" Target="https://www.burning-crusade.com/database/?item=27887" TargetMode="External"/><Relationship Id="rId132" Type="http://schemas.openxmlformats.org/officeDocument/2006/relationships/hyperlink" Target="https://www.burning-crusade.com/database/?item=29176" TargetMode="External"/><Relationship Id="rId131" Type="http://schemas.openxmlformats.org/officeDocument/2006/relationships/hyperlink" Target="https://www.burning-crusade.com/database/?item=28606" TargetMode="External"/><Relationship Id="rId130" Type="http://schemas.openxmlformats.org/officeDocument/2006/relationships/hyperlink" Target="https://www.burning-crusade.com/database/?item=28358" TargetMode="External"/><Relationship Id="rId136" Type="http://schemas.openxmlformats.org/officeDocument/2006/relationships/hyperlink" Target="https://www.burning-crusade.com/database/?item=27449" TargetMode="External"/><Relationship Id="rId135" Type="http://schemas.openxmlformats.org/officeDocument/2006/relationships/hyperlink" Target="https://www.burning-crusade.com/database/?item=28316" TargetMode="External"/><Relationship Id="rId134" Type="http://schemas.openxmlformats.org/officeDocument/2006/relationships/hyperlink" Target="https://www.burning-crusade.com/database/?item=32082" TargetMode="External"/><Relationship Id="rId133" Type="http://schemas.openxmlformats.org/officeDocument/2006/relationships/hyperlink" Target="https://www.burning-crusade.com/database/?item=29266" TargetMode="External"/><Relationship Id="rId62" Type="http://schemas.openxmlformats.org/officeDocument/2006/relationships/hyperlink" Target="https://www.burning-crusade.com/database/?item=27672" TargetMode="External"/><Relationship Id="rId61" Type="http://schemas.openxmlformats.org/officeDocument/2006/relationships/hyperlink" Target="https://www.burning-crusade.com/database/?item=28566" TargetMode="External"/><Relationship Id="rId64" Type="http://schemas.openxmlformats.org/officeDocument/2006/relationships/hyperlink" Target="https://www.burning-crusade.com/database/?item=29238" TargetMode="External"/><Relationship Id="rId63" Type="http://schemas.openxmlformats.org/officeDocument/2006/relationships/hyperlink" Target="https://www.burning-crusade.com/database/?item=31460" TargetMode="External"/><Relationship Id="rId66" Type="http://schemas.openxmlformats.org/officeDocument/2006/relationships/hyperlink" Target="https://www.burning-crusade.com/database/?item=25922" TargetMode="External"/><Relationship Id="rId65" Type="http://schemas.openxmlformats.org/officeDocument/2006/relationships/hyperlink" Target="https://www.burning-crusade.com/database/?item=30380" TargetMode="External"/><Relationship Id="rId68" Type="http://schemas.openxmlformats.org/officeDocument/2006/relationships/hyperlink" Target="https://www.burning-crusade.com/database/?item=29015" TargetMode="External"/><Relationship Id="rId67" Type="http://schemas.openxmlformats.org/officeDocument/2006/relationships/hyperlink" Target="https://www.burning-crusade.com/database/?item=28621" TargetMode="External"/><Relationship Id="rId60" Type="http://schemas.openxmlformats.org/officeDocument/2006/relationships/hyperlink" Target="https://www.burning-crusade.com/database/?item=25788" TargetMode="External"/><Relationship Id="rId69" Type="http://schemas.openxmlformats.org/officeDocument/2006/relationships/hyperlink" Target="https://www.burning-crusade.com/database/?item=29184" TargetMode="External"/><Relationship Id="rId51" Type="http://schemas.openxmlformats.org/officeDocument/2006/relationships/hyperlink" Target="https://www.burning-crusade.com/database/?item=28381" TargetMode="External"/><Relationship Id="rId50" Type="http://schemas.openxmlformats.org/officeDocument/2006/relationships/hyperlink" Target="https://www.burning-crusade.com/database/?item=30225" TargetMode="External"/><Relationship Id="rId53" Type="http://schemas.openxmlformats.org/officeDocument/2006/relationships/hyperlink" Target="https://www.burning-crusade.com/database/?item=30741" TargetMode="External"/><Relationship Id="rId52" Type="http://schemas.openxmlformats.org/officeDocument/2006/relationships/hyperlink" Target="https://www.burning-crusade.com/database/?item=28518" TargetMode="External"/><Relationship Id="rId55" Type="http://schemas.openxmlformats.org/officeDocument/2006/relationships/hyperlink" Target="https://www.burning-crusade.com/database/?item=27475" TargetMode="External"/><Relationship Id="rId54" Type="http://schemas.openxmlformats.org/officeDocument/2006/relationships/hyperlink" Target="https://www.burning-crusade.com/database/?item=29017" TargetMode="External"/><Relationship Id="rId57" Type="http://schemas.openxmlformats.org/officeDocument/2006/relationships/hyperlink" Target="https://www.burning-crusade.com/database/?item=23517" TargetMode="External"/><Relationship Id="rId56" Type="http://schemas.openxmlformats.org/officeDocument/2006/relationships/hyperlink" Target="https://www.burning-crusade.com/database/?item=32072" TargetMode="External"/><Relationship Id="rId59" Type="http://schemas.openxmlformats.org/officeDocument/2006/relationships/hyperlink" Target="https://www.burning-crusade.com/database/?item=29134" TargetMode="External"/><Relationship Id="rId58" Type="http://schemas.openxmlformats.org/officeDocument/2006/relationships/hyperlink" Target="https://www.burning-crusade.com/database/?item=28390" TargetMode="External"/><Relationship Id="rId107" Type="http://schemas.openxmlformats.org/officeDocument/2006/relationships/hyperlink" Target="https://www.burning-crusade.com/database/?item=32756" TargetMode="External"/><Relationship Id="rId106" Type="http://schemas.openxmlformats.org/officeDocument/2006/relationships/hyperlink" Target="https://www.burning-crusade.com/database/?item=24125" TargetMode="External"/><Relationship Id="rId105" Type="http://schemas.openxmlformats.org/officeDocument/2006/relationships/hyperlink" Target="https://www.burning-crusade.com/database/?item=23836" TargetMode="External"/><Relationship Id="rId104" Type="http://schemas.openxmlformats.org/officeDocument/2006/relationships/hyperlink" Target="https://www.burning-crusade.com/database/?item=23835" TargetMode="External"/><Relationship Id="rId109" Type="http://schemas.openxmlformats.org/officeDocument/2006/relationships/hyperlink" Target="https://www.burning-crusade.com/database/?item=28826" TargetMode="External"/><Relationship Id="rId108" Type="http://schemas.openxmlformats.org/officeDocument/2006/relationships/hyperlink" Target="https://www.burning-crusade.com/database/?item=30724" TargetMode="External"/><Relationship Id="rId103" Type="http://schemas.openxmlformats.org/officeDocument/2006/relationships/hyperlink" Target="https://www.burning-crusade.com/database/?item=30300" TargetMode="External"/><Relationship Id="rId102" Type="http://schemas.openxmlformats.org/officeDocument/2006/relationships/hyperlink" Target="https://www.burning-crusade.com/database/?item=27891" TargetMode="External"/><Relationship Id="rId101" Type="http://schemas.openxmlformats.org/officeDocument/2006/relationships/hyperlink" Target="https://www.burning-crusade.com/database/?item=27529" TargetMode="External"/><Relationship Id="rId100" Type="http://schemas.openxmlformats.org/officeDocument/2006/relationships/hyperlink" Target="https://www.burning-crusade.com/database/?item=27770" TargetMode="External"/><Relationship Id="rId129" Type="http://schemas.openxmlformats.org/officeDocument/2006/relationships/hyperlink" Target="https://www.burning-crusade.com/database/?item=28825" TargetMode="External"/><Relationship Id="rId128" Type="http://schemas.openxmlformats.org/officeDocument/2006/relationships/hyperlink" Target="https://www.burning-crusade.com/database/?item=25772" TargetMode="External"/><Relationship Id="rId127" Type="http://schemas.openxmlformats.org/officeDocument/2006/relationships/hyperlink" Target="https://www.burning-crusade.com/database/?item=27490" TargetMode="External"/><Relationship Id="rId126" Type="http://schemas.openxmlformats.org/officeDocument/2006/relationships/hyperlink" Target="https://www.burning-crusade.com/database/?item=27980" TargetMode="External"/><Relationship Id="rId121" Type="http://schemas.openxmlformats.org/officeDocument/2006/relationships/hyperlink" Target="https://www.burning-crusade.com/database/?item=29165" TargetMode="External"/><Relationship Id="rId120" Type="http://schemas.openxmlformats.org/officeDocument/2006/relationships/hyperlink" Target="https://www.burning-crusade.com/database/?item=28425" TargetMode="External"/><Relationship Id="rId125" Type="http://schemas.openxmlformats.org/officeDocument/2006/relationships/hyperlink" Target="https://www.burning-crusade.com/database/?item=27476" TargetMode="External"/><Relationship Id="rId124" Type="http://schemas.openxmlformats.org/officeDocument/2006/relationships/hyperlink" Target="https://www.burning-crusade.com/database/?item=28400" TargetMode="External"/><Relationship Id="rId123" Type="http://schemas.openxmlformats.org/officeDocument/2006/relationships/hyperlink" Target="https://www.burning-crusade.com/database/?item=31071" TargetMode="External"/><Relationship Id="rId122" Type="http://schemas.openxmlformats.org/officeDocument/2006/relationships/hyperlink" Target="https://www.burning-crusade.com/database/?item=29156" TargetMode="External"/><Relationship Id="rId95" Type="http://schemas.openxmlformats.org/officeDocument/2006/relationships/hyperlink" Target="https://www.burning-crusade.com/database/?item=29323" TargetMode="External"/><Relationship Id="rId94" Type="http://schemas.openxmlformats.org/officeDocument/2006/relationships/hyperlink" Target="https://www.burning-crusade.com/database/?item=27436" TargetMode="External"/><Relationship Id="rId97" Type="http://schemas.openxmlformats.org/officeDocument/2006/relationships/hyperlink" Target="https://www.burning-crusade.com/database/?item=31858" TargetMode="External"/><Relationship Id="rId96" Type="http://schemas.openxmlformats.org/officeDocument/2006/relationships/hyperlink" Target="https://www.burning-crusade.com/database/?item=28528" TargetMode="External"/><Relationship Id="rId99" Type="http://schemas.openxmlformats.org/officeDocument/2006/relationships/hyperlink" Target="https://www.burning-crusade.com/database/?item=29387" TargetMode="External"/><Relationship Id="rId98" Type="http://schemas.openxmlformats.org/officeDocument/2006/relationships/hyperlink" Target="https://www.burning-crusade.com/database/?item=31859" TargetMode="External"/><Relationship Id="rId91" Type="http://schemas.openxmlformats.org/officeDocument/2006/relationships/hyperlink" Target="https://www.burning-crusade.com/database/?item=31078" TargetMode="External"/><Relationship Id="rId90" Type="http://schemas.openxmlformats.org/officeDocument/2006/relationships/hyperlink" Target="https://www.burning-crusade.com/database/?item=29384" TargetMode="External"/><Relationship Id="rId93" Type="http://schemas.openxmlformats.org/officeDocument/2006/relationships/hyperlink" Target="https://www.burning-crusade.com/database/?item=24088" TargetMode="External"/><Relationship Id="rId92" Type="http://schemas.openxmlformats.org/officeDocument/2006/relationships/hyperlink" Target="https://www.burning-crusade.com/database/?item=31924" TargetMode="External"/><Relationship Id="rId118" Type="http://schemas.openxmlformats.org/officeDocument/2006/relationships/hyperlink" Target="https://www.burning-crusade.com/database/?item=28749" TargetMode="External"/><Relationship Id="rId117" Type="http://schemas.openxmlformats.org/officeDocument/2006/relationships/hyperlink" Target="https://www.burning-crusade.com/database/?item=27794" TargetMode="External"/><Relationship Id="rId116" Type="http://schemas.openxmlformats.org/officeDocument/2006/relationships/hyperlink" Target="https://www.burning-crusade.com/database/?item=28258" TargetMode="External"/><Relationship Id="rId115" Type="http://schemas.openxmlformats.org/officeDocument/2006/relationships/hyperlink" Target="https://www.burning-crusade.com/database/?item=27987" TargetMode="External"/><Relationship Id="rId119" Type="http://schemas.openxmlformats.org/officeDocument/2006/relationships/hyperlink" Target="https://www.burning-crusade.com/database/?item=29362" TargetMode="External"/><Relationship Id="rId110" Type="http://schemas.openxmlformats.org/officeDocument/2006/relationships/hyperlink" Target="https://www.burning-crusade.com/database/?item=27817" TargetMode="External"/><Relationship Id="rId114" Type="http://schemas.openxmlformats.org/officeDocument/2006/relationships/hyperlink" Target="https://www.burning-crusade.com/database/?item=29115" TargetMode="External"/><Relationship Id="rId113" Type="http://schemas.openxmlformats.org/officeDocument/2006/relationships/hyperlink" Target="https://www.burning-crusade.com/database/?item=25544" TargetMode="External"/><Relationship Id="rId112" Type="http://schemas.openxmlformats.org/officeDocument/2006/relationships/hyperlink" Target="https://www.burning-crusade.com/database/?item=28294" TargetMode="External"/><Relationship Id="rId111" Type="http://schemas.openxmlformats.org/officeDocument/2006/relationships/hyperlink" Target="https://www.burning-crusade.com/database/?item=3283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5856" TargetMode="External"/><Relationship Id="rId42" Type="http://schemas.openxmlformats.org/officeDocument/2006/relationships/hyperlink" Target="https://www.burning-crusade.com/database/?item=28602" TargetMode="External"/><Relationship Id="rId41" Type="http://schemas.openxmlformats.org/officeDocument/2006/relationships/hyperlink" Target="https://www.burning-crusade.com/database/?item=31340" TargetMode="External"/><Relationship Id="rId44" Type="http://schemas.openxmlformats.org/officeDocument/2006/relationships/hyperlink" Target="https://www.burning-crusade.com/database/?item=24250" TargetMode="External"/><Relationship Id="rId43" Type="http://schemas.openxmlformats.org/officeDocument/2006/relationships/hyperlink" Target="https://www.burning-crusade.com/database/?item=27462" TargetMode="External"/><Relationship Id="rId46" Type="http://schemas.openxmlformats.org/officeDocument/2006/relationships/hyperlink" Target="https://www.burning-crusade.com/database/?item=28515" TargetMode="External"/><Relationship Id="rId45" Type="http://schemas.openxmlformats.org/officeDocument/2006/relationships/hyperlink" Target="https://www.burning-crusade.com/database/?item=28411" TargetMode="External"/><Relationship Id="rId107" Type="http://schemas.openxmlformats.org/officeDocument/2006/relationships/hyperlink" Target="https://www.burning-crusade.com/database/?item=29350" TargetMode="External"/><Relationship Id="rId106" Type="http://schemas.openxmlformats.org/officeDocument/2006/relationships/hyperlink" Target="https://www.burning-crusade.com/database/?item=28783" TargetMode="External"/><Relationship Id="rId105" Type="http://schemas.openxmlformats.org/officeDocument/2006/relationships/hyperlink" Target="https://www.burning-crusade.com/database/?item=28673" TargetMode="External"/><Relationship Id="rId104" Type="http://schemas.openxmlformats.org/officeDocument/2006/relationships/hyperlink" Target="https://www.burning-crusade.com/database/?item=28040" TargetMode="External"/><Relationship Id="rId109" Type="http://schemas.openxmlformats.org/officeDocument/2006/relationships/hyperlink" Target="https://www.burning-crusade.com/database/?item=25939" TargetMode="External"/><Relationship Id="rId108" Type="http://schemas.openxmlformats.org/officeDocument/2006/relationships/hyperlink" Target="https://www.burning-crusade.com/database/?item=28386" TargetMode="External"/><Relationship Id="rId48" Type="http://schemas.openxmlformats.org/officeDocument/2006/relationships/hyperlink" Target="https://www.burning-crusade.com/database/?item=27746" TargetMode="External"/><Relationship Id="rId47" Type="http://schemas.openxmlformats.org/officeDocument/2006/relationships/hyperlink" Target="https://www.burning-crusade.com/database/?item=29240" TargetMode="External"/><Relationship Id="rId49" Type="http://schemas.openxmlformats.org/officeDocument/2006/relationships/hyperlink" Target="https://www.burning-crusade.com/database/?item=28477" TargetMode="External"/><Relationship Id="rId103" Type="http://schemas.openxmlformats.org/officeDocument/2006/relationships/hyperlink" Target="https://www.burning-crusade.com/database/?item=24126" TargetMode="External"/><Relationship Id="rId102" Type="http://schemas.openxmlformats.org/officeDocument/2006/relationships/hyperlink" Target="https://www.burning-crusade.com/database/?item=29179" TargetMode="External"/><Relationship Id="rId101" Type="http://schemas.openxmlformats.org/officeDocument/2006/relationships/hyperlink" Target="https://www.burning-crusade.com/database/?item=28418" TargetMode="External"/><Relationship Id="rId100" Type="http://schemas.openxmlformats.org/officeDocument/2006/relationships/hyperlink" Target="https://www.burning-crusade.com/database/?item=28785" TargetMode="External"/><Relationship Id="rId31" Type="http://schemas.openxmlformats.org/officeDocument/2006/relationships/hyperlink" Target="https://www.burning-crusade.com/database/?item=31140" TargetMode="External"/><Relationship Id="rId30" Type="http://schemas.openxmlformats.org/officeDocument/2006/relationships/hyperlink" Target="https://www.burning-crusade.com/database/?item=27981" TargetMode="External"/><Relationship Id="rId33" Type="http://schemas.openxmlformats.org/officeDocument/2006/relationships/hyperlink" Target="https://www.burning-crusade.com/database/?item=29369" TargetMode="External"/><Relationship Id="rId32" Type="http://schemas.openxmlformats.org/officeDocument/2006/relationships/hyperlink" Target="https://www.burning-crusade.com/database/?item=28570" TargetMode="External"/><Relationship Id="rId35" Type="http://schemas.openxmlformats.org/officeDocument/2006/relationships/hyperlink" Target="https://www.burning-crusade.com/database/?item=21848" TargetMode="External"/><Relationship Id="rId34" Type="http://schemas.openxmlformats.org/officeDocument/2006/relationships/hyperlink" Target="https://www.burning-crusade.com/database/?item=28378" TargetMode="External"/><Relationship Id="rId37" Type="http://schemas.openxmlformats.org/officeDocument/2006/relationships/hyperlink" Target="https://www.burning-crusade.com/database/?item=29341" TargetMode="External"/><Relationship Id="rId36" Type="http://schemas.openxmlformats.org/officeDocument/2006/relationships/hyperlink" Target="https://www.burning-crusade.com/database/?item=31297" TargetMode="External"/><Relationship Id="rId39" Type="http://schemas.openxmlformats.org/officeDocument/2006/relationships/hyperlink" Target="https://www.burning-crusade.com/database/?item=28342" TargetMode="External"/><Relationship Id="rId38" Type="http://schemas.openxmlformats.org/officeDocument/2006/relationships/hyperlink" Target="https://www.burning-crusade.com/database/?item=29077" TargetMode="External"/><Relationship Id="rId20" Type="http://schemas.openxmlformats.org/officeDocument/2006/relationships/hyperlink" Target="https://www.burning-crusade.com/database/?item=29079" TargetMode="External"/><Relationship Id="rId22" Type="http://schemas.openxmlformats.org/officeDocument/2006/relationships/hyperlink" Target="https://www.burning-crusade.com/database/?item=30925" TargetMode="External"/><Relationship Id="rId21" Type="http://schemas.openxmlformats.org/officeDocument/2006/relationships/hyperlink" Target="https://www.burning-crusade.com/database/?item=25854" TargetMode="External"/><Relationship Id="rId24" Type="http://schemas.openxmlformats.org/officeDocument/2006/relationships/hyperlink" Target="https://www.burning-crusade.com/database/?item=27994" TargetMode="External"/><Relationship Id="rId23" Type="http://schemas.openxmlformats.org/officeDocument/2006/relationships/hyperlink" Target="https://www.burning-crusade.com/database/?item=27796" TargetMode="External"/><Relationship Id="rId129" Type="http://schemas.openxmlformats.org/officeDocument/2006/relationships/hyperlink" Target="https://www.burning-crusade.com/database/?item=27842" TargetMode="External"/><Relationship Id="rId128" Type="http://schemas.openxmlformats.org/officeDocument/2006/relationships/hyperlink" Target="https://www.burning-crusade.com/database/?item=28341" TargetMode="External"/><Relationship Id="rId127" Type="http://schemas.openxmlformats.org/officeDocument/2006/relationships/hyperlink" Target="https://www.burning-crusade.com/database/?item=29130" TargetMode="External"/><Relationship Id="rId126" Type="http://schemas.openxmlformats.org/officeDocument/2006/relationships/hyperlink" Target="https://www.burning-crusade.com/database/?item=29355" TargetMode="External"/><Relationship Id="rId26" Type="http://schemas.openxmlformats.org/officeDocument/2006/relationships/hyperlink" Target="https://www.burning-crusade.com/database/?item=28726" TargetMode="External"/><Relationship Id="rId121" Type="http://schemas.openxmlformats.org/officeDocument/2006/relationships/hyperlink" Target="https://www.burning-crusade.com/database/?item=28187" TargetMode="External"/><Relationship Id="rId25" Type="http://schemas.openxmlformats.org/officeDocument/2006/relationships/hyperlink" Target="https://www.burning-crusade.com/database/?item=27778" TargetMode="External"/><Relationship Id="rId120" Type="http://schemas.openxmlformats.org/officeDocument/2006/relationships/hyperlink" Target="https://www.burning-crusade.com/database/?item=28412" TargetMode="External"/><Relationship Id="rId28" Type="http://schemas.openxmlformats.org/officeDocument/2006/relationships/hyperlink" Target="https://www.burning-crusade.com/database/?item=30735" TargetMode="External"/><Relationship Id="rId27" Type="http://schemas.openxmlformats.org/officeDocument/2006/relationships/hyperlink" Target="https://www.burning-crusade.com/database/?item=28766" TargetMode="External"/><Relationship Id="rId125" Type="http://schemas.openxmlformats.org/officeDocument/2006/relationships/hyperlink" Target="https://www.burning-crusade.com/database/?item=28633" TargetMode="External"/><Relationship Id="rId29" Type="http://schemas.openxmlformats.org/officeDocument/2006/relationships/hyperlink" Target="https://www.burning-crusade.com/database/?item=28797" TargetMode="External"/><Relationship Id="rId124" Type="http://schemas.openxmlformats.org/officeDocument/2006/relationships/hyperlink" Target="https://www.burning-crusade.com/database/?item=24557" TargetMode="External"/><Relationship Id="rId123" Type="http://schemas.openxmlformats.org/officeDocument/2006/relationships/hyperlink" Target="https://www.burning-crusade.com/database/?item=28781" TargetMode="External"/><Relationship Id="rId122" Type="http://schemas.openxmlformats.org/officeDocument/2006/relationships/hyperlink" Target="https://www.burning-crusade.com/database/?item=28603" TargetMode="External"/><Relationship Id="rId95" Type="http://schemas.openxmlformats.org/officeDocument/2006/relationships/hyperlink" Target="https://www.burning-crusade.com/database/?item=29132" TargetMode="External"/><Relationship Id="rId94" Type="http://schemas.openxmlformats.org/officeDocument/2006/relationships/hyperlink" Target="https://www.burning-crusade.com/database/?item=31856" TargetMode="External"/><Relationship Id="rId97" Type="http://schemas.openxmlformats.org/officeDocument/2006/relationships/hyperlink" Target="https://www.burning-crusade.com/database/?item=27683" TargetMode="External"/><Relationship Id="rId96" Type="http://schemas.openxmlformats.org/officeDocument/2006/relationships/hyperlink" Target="https://www.burning-crusade.com/database/?item=29370" TargetMode="External"/><Relationship Id="rId11" Type="http://schemas.openxmlformats.org/officeDocument/2006/relationships/hyperlink" Target="https://www.burning-crusade.com/database/?item=28804" TargetMode="External"/><Relationship Id="rId99" Type="http://schemas.openxmlformats.org/officeDocument/2006/relationships/hyperlink" Target="https://www.burning-crusade.com/database/?item=28223" TargetMode="External"/><Relationship Id="rId10" Type="http://schemas.openxmlformats.org/officeDocument/2006/relationships/hyperlink" Target="https://www.burning-crusade.com/database/?item=31104" TargetMode="External"/><Relationship Id="rId98" Type="http://schemas.openxmlformats.org/officeDocument/2006/relationships/hyperlink" Target="https://www.burning-crusade.com/database/?item=28789" TargetMode="External"/><Relationship Id="rId13" Type="http://schemas.openxmlformats.org/officeDocument/2006/relationships/hyperlink" Target="https://www.burning-crusade.com/database/?item=28530" TargetMode="External"/><Relationship Id="rId12" Type="http://schemas.openxmlformats.org/officeDocument/2006/relationships/hyperlink" Target="https://www.burning-crusade.com/database/?item=28586" TargetMode="External"/><Relationship Id="rId91" Type="http://schemas.openxmlformats.org/officeDocument/2006/relationships/hyperlink" Target="https://www.burning-crusade.com/database/?item=28510" TargetMode="External"/><Relationship Id="rId90" Type="http://schemas.openxmlformats.org/officeDocument/2006/relationships/hyperlink" Target="https://www.burning-crusade.com/database/?item=31922" TargetMode="External"/><Relationship Id="rId93" Type="http://schemas.openxmlformats.org/officeDocument/2006/relationships/hyperlink" Target="https://www.burning-crusade.com/database/?item=31921" TargetMode="External"/><Relationship Id="rId92" Type="http://schemas.openxmlformats.org/officeDocument/2006/relationships/hyperlink" Target="https://www.burning-crusade.com/database/?item=31339" TargetMode="External"/><Relationship Id="rId118" Type="http://schemas.openxmlformats.org/officeDocument/2006/relationships/hyperlink" Target="https://www.burning-crusade.com/database/?item=29270" TargetMode="External"/><Relationship Id="rId117" Type="http://schemas.openxmlformats.org/officeDocument/2006/relationships/hyperlink" Target="https://www.burning-crusade.com/database/?item=31336" TargetMode="External"/><Relationship Id="rId116" Type="http://schemas.openxmlformats.org/officeDocument/2006/relationships/hyperlink" Target="https://www.burning-crusade.com/database/?item=29153" TargetMode="External"/><Relationship Id="rId115" Type="http://schemas.openxmlformats.org/officeDocument/2006/relationships/hyperlink" Target="https://www.burning-crusade.com/database/?item=23554" TargetMode="External"/><Relationship Id="rId119" Type="http://schemas.openxmlformats.org/officeDocument/2006/relationships/hyperlink" Target="https://www.burning-crusade.com/database/?item=28734" TargetMode="External"/><Relationship Id="rId15" Type="http://schemas.openxmlformats.org/officeDocument/2006/relationships/hyperlink" Target="https://www.burning-crusade.com/database/?item=28762" TargetMode="External"/><Relationship Id="rId110" Type="http://schemas.openxmlformats.org/officeDocument/2006/relationships/hyperlink" Target="https://www.burning-crusade.com/database/?item=32872" TargetMode="External"/><Relationship Id="rId14" Type="http://schemas.openxmlformats.org/officeDocument/2006/relationships/hyperlink" Target="https://www.burning-crusade.com/database/?item=28245" TargetMode="External"/><Relationship Id="rId17" Type="http://schemas.openxmlformats.org/officeDocument/2006/relationships/hyperlink" Target="https://www.burning-crusade.com/database/?item=27758" TargetMode="External"/><Relationship Id="rId16" Type="http://schemas.openxmlformats.org/officeDocument/2006/relationships/hyperlink" Target="https://www.burning-crusade.com/database/?item=28134" TargetMode="External"/><Relationship Id="rId19" Type="http://schemas.openxmlformats.org/officeDocument/2006/relationships/hyperlink" Target="https://www.burning-crusade.com/database/?item=31338" TargetMode="External"/><Relationship Id="rId114" Type="http://schemas.openxmlformats.org/officeDocument/2006/relationships/hyperlink" Target="https://www.burning-crusade.com/database/?item=28297" TargetMode="External"/><Relationship Id="rId18" Type="http://schemas.openxmlformats.org/officeDocument/2006/relationships/hyperlink" Target="https://www.burning-crusade.com/database/?item=29368" TargetMode="External"/><Relationship Id="rId113" Type="http://schemas.openxmlformats.org/officeDocument/2006/relationships/hyperlink" Target="https://www.burning-crusade.com/database/?item=28770" TargetMode="External"/><Relationship Id="rId112" Type="http://schemas.openxmlformats.org/officeDocument/2006/relationships/hyperlink" Target="https://www.burning-crusade.com/database/?item=30723" TargetMode="External"/><Relationship Id="rId111" Type="http://schemas.openxmlformats.org/officeDocument/2006/relationships/hyperlink" Target="https://www.burning-crusade.com/database/?item=28320" TargetMode="External"/><Relationship Id="rId84" Type="http://schemas.openxmlformats.org/officeDocument/2006/relationships/hyperlink" Target="https://www.burning-crusade.com/database/?item=28555" TargetMode="External"/><Relationship Id="rId83" Type="http://schemas.openxmlformats.org/officeDocument/2006/relationships/hyperlink" Target="https://www.burning-crusade.com/database/?item=28227" TargetMode="External"/><Relationship Id="rId86" Type="http://schemas.openxmlformats.org/officeDocument/2006/relationships/hyperlink" Target="https://www.burning-crusade.com/database/?item=29126" TargetMode="External"/><Relationship Id="rId85" Type="http://schemas.openxmlformats.org/officeDocument/2006/relationships/hyperlink" Target="https://www.burning-crusade.com/database/?item=29287" TargetMode="External"/><Relationship Id="rId88" Type="http://schemas.openxmlformats.org/officeDocument/2006/relationships/hyperlink" Target="https://www.burning-crusade.com/database/?item=29352" TargetMode="External"/><Relationship Id="rId87" Type="http://schemas.openxmlformats.org/officeDocument/2006/relationships/hyperlink" Target="https://www.burning-crusade.com/database/?item=29367" TargetMode="External"/><Relationship Id="rId89" Type="http://schemas.openxmlformats.org/officeDocument/2006/relationships/hyperlink" Target="https://www.burning-crusade.com/database/?item=30366" TargetMode="External"/><Relationship Id="rId80" Type="http://schemas.openxmlformats.org/officeDocument/2006/relationships/hyperlink" Target="https://www.burning-crusade.com/database/?item=29242" TargetMode="External"/><Relationship Id="rId82" Type="http://schemas.openxmlformats.org/officeDocument/2006/relationships/hyperlink" Target="https://www.burning-crusade.com/database/?item=29172" TargetMode="External"/><Relationship Id="rId81" Type="http://schemas.openxmlformats.org/officeDocument/2006/relationships/hyperlink" Target="https://www.burning-crusade.com/database/?item=28793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burning-crusade.com/database/?item=32494" TargetMode="External"/><Relationship Id="rId3" Type="http://schemas.openxmlformats.org/officeDocument/2006/relationships/hyperlink" Target="https://www.burning-crusade.com/database/?item=29076" TargetMode="External"/><Relationship Id="rId4" Type="http://schemas.openxmlformats.org/officeDocument/2006/relationships/hyperlink" Target="https://www.burning-crusade.com/database/?item=24266" TargetMode="External"/><Relationship Id="rId9" Type="http://schemas.openxmlformats.org/officeDocument/2006/relationships/hyperlink" Target="https://www.burning-crusade.com/database/?item=28193" TargetMode="External"/><Relationship Id="rId5" Type="http://schemas.openxmlformats.org/officeDocument/2006/relationships/hyperlink" Target="https://www.burning-crusade.com/database/?item=25855" TargetMode="External"/><Relationship Id="rId6" Type="http://schemas.openxmlformats.org/officeDocument/2006/relationships/hyperlink" Target="https://www.burning-crusade.com/database/?item=28278" TargetMode="External"/><Relationship Id="rId7" Type="http://schemas.openxmlformats.org/officeDocument/2006/relationships/hyperlink" Target="https://www.burning-crusade.com/database/?item=28415" TargetMode="External"/><Relationship Id="rId8" Type="http://schemas.openxmlformats.org/officeDocument/2006/relationships/hyperlink" Target="https://www.burning-crusade.com/database/?item=28744" TargetMode="External"/><Relationship Id="rId73" Type="http://schemas.openxmlformats.org/officeDocument/2006/relationships/hyperlink" Target="https://www.burning-crusade.com/database/?item=28585" TargetMode="External"/><Relationship Id="rId72" Type="http://schemas.openxmlformats.org/officeDocument/2006/relationships/hyperlink" Target="https://www.burning-crusade.com/database/?item=28185" TargetMode="External"/><Relationship Id="rId75" Type="http://schemas.openxmlformats.org/officeDocument/2006/relationships/hyperlink" Target="https://www.burning-crusade.com/database/?item=27821" TargetMode="External"/><Relationship Id="rId74" Type="http://schemas.openxmlformats.org/officeDocument/2006/relationships/hyperlink" Target="https://www.burning-crusade.com/database/?item=28517" TargetMode="External"/><Relationship Id="rId77" Type="http://schemas.openxmlformats.org/officeDocument/2006/relationships/hyperlink" Target="https://www.burning-crusade.com/database/?item=30519" TargetMode="External"/><Relationship Id="rId76" Type="http://schemas.openxmlformats.org/officeDocument/2006/relationships/hyperlink" Target="https://www.burning-crusade.com/database/?item=28406" TargetMode="External"/><Relationship Id="rId79" Type="http://schemas.openxmlformats.org/officeDocument/2006/relationships/hyperlink" Target="https://www.burning-crusade.com/database/?item=28670" TargetMode="External"/><Relationship Id="rId78" Type="http://schemas.openxmlformats.org/officeDocument/2006/relationships/hyperlink" Target="https://www.burning-crusade.com/database/?item=28410" TargetMode="External"/><Relationship Id="rId71" Type="http://schemas.openxmlformats.org/officeDocument/2006/relationships/hyperlink" Target="https://www.burning-crusade.com/database/?item=30531" TargetMode="External"/><Relationship Id="rId70" Type="http://schemas.openxmlformats.org/officeDocument/2006/relationships/hyperlink" Target="https://www.burning-crusade.com/database/?item=30532" TargetMode="External"/><Relationship Id="rId131" Type="http://schemas.openxmlformats.org/officeDocument/2006/relationships/vmlDrawing" Target="../drawings/vmlDrawing2.vml"/><Relationship Id="rId130" Type="http://schemas.openxmlformats.org/officeDocument/2006/relationships/drawing" Target="../drawings/drawing2.xml"/><Relationship Id="rId62" Type="http://schemas.openxmlformats.org/officeDocument/2006/relationships/hyperlink" Target="https://www.burning-crusade.com/database/?item=29241" TargetMode="External"/><Relationship Id="rId61" Type="http://schemas.openxmlformats.org/officeDocument/2006/relationships/hyperlink" Target="https://www.burning-crusade.com/database/?item=24256" TargetMode="External"/><Relationship Id="rId64" Type="http://schemas.openxmlformats.org/officeDocument/2006/relationships/hyperlink" Target="https://www.burning-crusade.com/database/?item=28409" TargetMode="External"/><Relationship Id="rId63" Type="http://schemas.openxmlformats.org/officeDocument/2006/relationships/hyperlink" Target="https://www.burning-crusade.com/database/?item=28654" TargetMode="External"/><Relationship Id="rId66" Type="http://schemas.openxmlformats.org/officeDocument/2006/relationships/hyperlink" Target="https://www.burning-crusade.com/database/?item=24262" TargetMode="External"/><Relationship Id="rId65" Type="http://schemas.openxmlformats.org/officeDocument/2006/relationships/hyperlink" Target="https://www.burning-crusade.com/database/?item=28565" TargetMode="External"/><Relationship Id="rId68" Type="http://schemas.openxmlformats.org/officeDocument/2006/relationships/hyperlink" Target="https://www.burning-crusade.com/database/?item=29078" TargetMode="External"/><Relationship Id="rId67" Type="http://schemas.openxmlformats.org/officeDocument/2006/relationships/hyperlink" Target="https://www.burning-crusade.com/database/?item=30734" TargetMode="External"/><Relationship Id="rId60" Type="http://schemas.openxmlformats.org/officeDocument/2006/relationships/hyperlink" Target="https://www.burning-crusade.com/database/?item=30673" TargetMode="External"/><Relationship Id="rId69" Type="http://schemas.openxmlformats.org/officeDocument/2006/relationships/hyperlink" Target="https://www.burning-crusade.com/database/?item=28594" TargetMode="External"/><Relationship Id="rId51" Type="http://schemas.openxmlformats.org/officeDocument/2006/relationships/hyperlink" Target="https://www.burning-crusade.com/database/?item=21847" TargetMode="External"/><Relationship Id="rId50" Type="http://schemas.openxmlformats.org/officeDocument/2006/relationships/hyperlink" Target="https://www.burning-crusade.com/database/?item=30725" TargetMode="External"/><Relationship Id="rId53" Type="http://schemas.openxmlformats.org/officeDocument/2006/relationships/hyperlink" Target="https://www.burning-crusade.com/database/?item=29080" TargetMode="External"/><Relationship Id="rId52" Type="http://schemas.openxmlformats.org/officeDocument/2006/relationships/hyperlink" Target="https://www.burning-crusade.com/database/?item=28507" TargetMode="External"/><Relationship Id="rId55" Type="http://schemas.openxmlformats.org/officeDocument/2006/relationships/hyperlink" Target="https://www.burning-crusade.com/database/?item=27493" TargetMode="External"/><Relationship Id="rId54" Type="http://schemas.openxmlformats.org/officeDocument/2006/relationships/hyperlink" Target="https://www.burning-crusade.com/database/?item=28780" TargetMode="External"/><Relationship Id="rId57" Type="http://schemas.openxmlformats.org/officeDocument/2006/relationships/hyperlink" Target="https://www.burning-crusade.com/database/?item=27465" TargetMode="External"/><Relationship Id="rId56" Type="http://schemas.openxmlformats.org/officeDocument/2006/relationships/hyperlink" Target="https://www.burning-crusade.com/database/?item=27537" TargetMode="External"/><Relationship Id="rId59" Type="http://schemas.openxmlformats.org/officeDocument/2006/relationships/hyperlink" Target="https://www.burning-crusade.com/database/?item=21846" TargetMode="External"/><Relationship Id="rId58" Type="http://schemas.openxmlformats.org/officeDocument/2006/relationships/hyperlink" Target="https://www.burning-crusade.com/database/?item=25857" TargetMode="External"/></Relationships>
</file>

<file path=xl/worksheets/_rels/sheet20.xml.rels><?xml version="1.0" encoding="UTF-8" standalone="yes"?><Relationships xmlns="http://schemas.openxmlformats.org/package/2006/relationships"><Relationship Id="rId11" Type="http://schemas.openxmlformats.org/officeDocument/2006/relationships/hyperlink" Target="http://tbcwowaddons.weebly.com/pawn.html" TargetMode="External"/><Relationship Id="rId10" Type="http://schemas.openxmlformats.org/officeDocument/2006/relationships/hyperlink" Target="http://tbcwowaddons.weebly.com/pawn.html" TargetMode="External"/><Relationship Id="rId13" Type="http://schemas.openxmlformats.org/officeDocument/2006/relationships/hyperlink" Target="http://tbcwowaddons.weebly.com/pawn.html" TargetMode="External"/><Relationship Id="rId12" Type="http://schemas.openxmlformats.org/officeDocument/2006/relationships/hyperlink" Target="http://tbcwowaddons.weebly.com/pawn.html" TargetMode="External"/><Relationship Id="rId15" Type="http://schemas.openxmlformats.org/officeDocument/2006/relationships/hyperlink" Target="http://tbcwowaddons.weebly.com/pawn.html" TargetMode="External"/><Relationship Id="rId14" Type="http://schemas.openxmlformats.org/officeDocument/2006/relationships/hyperlink" Target="http://tbcwowaddons.weebly.com/pawn.html" TargetMode="External"/><Relationship Id="rId17" Type="http://schemas.openxmlformats.org/officeDocument/2006/relationships/hyperlink" Target="http://tbcwowaddons.weebly.com/pawn.html" TargetMode="External"/><Relationship Id="rId16" Type="http://schemas.openxmlformats.org/officeDocument/2006/relationships/hyperlink" Target="http://tbcwowaddons.weebly.com/pawn.html" TargetMode="External"/><Relationship Id="rId19" Type="http://schemas.openxmlformats.org/officeDocument/2006/relationships/drawing" Target="../drawings/drawing20.xml"/><Relationship Id="rId18" Type="http://schemas.openxmlformats.org/officeDocument/2006/relationships/hyperlink" Target="http://tbcwowaddons.weebly.com/pawn.html" TargetMode="External"/><Relationship Id="rId1" Type="http://schemas.openxmlformats.org/officeDocument/2006/relationships/hyperlink" Target="http://tbcwowaddons.weebly.com/pawn.html" TargetMode="External"/><Relationship Id="rId2" Type="http://schemas.openxmlformats.org/officeDocument/2006/relationships/hyperlink" Target="http://tbcwowaddons.weebly.com/pawn.html" TargetMode="External"/><Relationship Id="rId3" Type="http://schemas.openxmlformats.org/officeDocument/2006/relationships/hyperlink" Target="http://tbcwowaddons.weebly.com/pawn.html" TargetMode="External"/><Relationship Id="rId4" Type="http://schemas.openxmlformats.org/officeDocument/2006/relationships/hyperlink" Target="http://tbcwowaddons.weebly.com/pawn.html" TargetMode="External"/><Relationship Id="rId9" Type="http://schemas.openxmlformats.org/officeDocument/2006/relationships/hyperlink" Target="http://tbcwowaddons.weebly.com/pawn.html" TargetMode="External"/><Relationship Id="rId5" Type="http://schemas.openxmlformats.org/officeDocument/2006/relationships/hyperlink" Target="http://tbcwowaddons.weebly.com/pawn.html" TargetMode="External"/><Relationship Id="rId6" Type="http://schemas.openxmlformats.org/officeDocument/2006/relationships/hyperlink" Target="http://tbcwowaddons.weebly.com/pawn.html" TargetMode="External"/><Relationship Id="rId7" Type="http://schemas.openxmlformats.org/officeDocument/2006/relationships/hyperlink" Target="http://tbcwowaddons.weebly.com/pawn.html" TargetMode="External"/><Relationship Id="rId8" Type="http://schemas.openxmlformats.org/officeDocument/2006/relationships/hyperlink" Target="http://tbcwowaddons.weebly.com/pawn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31340" TargetMode="External"/><Relationship Id="rId42" Type="http://schemas.openxmlformats.org/officeDocument/2006/relationships/hyperlink" Target="https://www.burning-crusade.com/database/?item=28191" TargetMode="External"/><Relationship Id="rId41" Type="http://schemas.openxmlformats.org/officeDocument/2006/relationships/hyperlink" Target="https://www.burning-crusade.com/database/?item=28342" TargetMode="External"/><Relationship Id="rId44" Type="http://schemas.openxmlformats.org/officeDocument/2006/relationships/hyperlink" Target="https://www.burning-crusade.com/database/?item=27462" TargetMode="External"/><Relationship Id="rId43" Type="http://schemas.openxmlformats.org/officeDocument/2006/relationships/hyperlink" Target="https://www.burning-crusade.com/database/?item=28602" TargetMode="External"/><Relationship Id="rId46" Type="http://schemas.openxmlformats.org/officeDocument/2006/relationships/hyperlink" Target="https://www.burning-crusade.com/database/?item=24250" TargetMode="External"/><Relationship Id="rId45" Type="http://schemas.openxmlformats.org/officeDocument/2006/relationships/hyperlink" Target="https://www.burning-crusade.com/database/?item=28411" TargetMode="External"/><Relationship Id="rId107" Type="http://schemas.openxmlformats.org/officeDocument/2006/relationships/hyperlink" Target="https://www.burning-crusade.com/database/?item=28783" TargetMode="External"/><Relationship Id="rId106" Type="http://schemas.openxmlformats.org/officeDocument/2006/relationships/hyperlink" Target="https://www.burning-crusade.com/database/?item=28673" TargetMode="External"/><Relationship Id="rId105" Type="http://schemas.openxmlformats.org/officeDocument/2006/relationships/hyperlink" Target="https://www.burning-crusade.com/database/?item=28040" TargetMode="External"/><Relationship Id="rId104" Type="http://schemas.openxmlformats.org/officeDocument/2006/relationships/hyperlink" Target="https://www.burning-crusade.com/database/?item=24126" TargetMode="External"/><Relationship Id="rId109" Type="http://schemas.openxmlformats.org/officeDocument/2006/relationships/hyperlink" Target="https://www.burning-crusade.com/database/?item=28386" TargetMode="External"/><Relationship Id="rId108" Type="http://schemas.openxmlformats.org/officeDocument/2006/relationships/hyperlink" Target="https://www.burning-crusade.com/database/?item=29350" TargetMode="External"/><Relationship Id="rId48" Type="http://schemas.openxmlformats.org/officeDocument/2006/relationships/hyperlink" Target="https://www.burning-crusade.com/database/?item=29240" TargetMode="External"/><Relationship Id="rId47" Type="http://schemas.openxmlformats.org/officeDocument/2006/relationships/hyperlink" Target="https://www.burning-crusade.com/database/?item=28515" TargetMode="External"/><Relationship Id="rId49" Type="http://schemas.openxmlformats.org/officeDocument/2006/relationships/hyperlink" Target="https://www.burning-crusade.com/database/?item=27746" TargetMode="External"/><Relationship Id="rId103" Type="http://schemas.openxmlformats.org/officeDocument/2006/relationships/hyperlink" Target="https://www.burning-crusade.com/database/?item=29179" TargetMode="External"/><Relationship Id="rId102" Type="http://schemas.openxmlformats.org/officeDocument/2006/relationships/hyperlink" Target="https://www.burning-crusade.com/database/?item=28418" TargetMode="External"/><Relationship Id="rId101" Type="http://schemas.openxmlformats.org/officeDocument/2006/relationships/hyperlink" Target="https://www.burning-crusade.com/database/?item=28223" TargetMode="External"/><Relationship Id="rId100" Type="http://schemas.openxmlformats.org/officeDocument/2006/relationships/hyperlink" Target="https://www.burning-crusade.com/database/?item=28785" TargetMode="External"/><Relationship Id="rId31" Type="http://schemas.openxmlformats.org/officeDocument/2006/relationships/hyperlink" Target="https://www.burning-crusade.com/database/?item=31140" TargetMode="External"/><Relationship Id="rId30" Type="http://schemas.openxmlformats.org/officeDocument/2006/relationships/hyperlink" Target="https://www.burning-crusade.com/database/?item=27981" TargetMode="External"/><Relationship Id="rId33" Type="http://schemas.openxmlformats.org/officeDocument/2006/relationships/hyperlink" Target="https://www.burning-crusade.com/database/?item=29369" TargetMode="External"/><Relationship Id="rId32" Type="http://schemas.openxmlformats.org/officeDocument/2006/relationships/hyperlink" Target="https://www.burning-crusade.com/database/?item=28570" TargetMode="External"/><Relationship Id="rId35" Type="http://schemas.openxmlformats.org/officeDocument/2006/relationships/hyperlink" Target="https://www.burning-crusade.com/database/?item=31297" TargetMode="External"/><Relationship Id="rId34" Type="http://schemas.openxmlformats.org/officeDocument/2006/relationships/hyperlink" Target="https://www.burning-crusade.com/database/?item=28378" TargetMode="External"/><Relationship Id="rId37" Type="http://schemas.openxmlformats.org/officeDocument/2006/relationships/hyperlink" Target="https://www.burning-crusade.com/database/?item=29341" TargetMode="External"/><Relationship Id="rId36" Type="http://schemas.openxmlformats.org/officeDocument/2006/relationships/hyperlink" Target="https://www.burning-crusade.com/database/?item=21871" TargetMode="External"/><Relationship Id="rId39" Type="http://schemas.openxmlformats.org/officeDocument/2006/relationships/hyperlink" Target="https://www.burning-crusade.com/database/?item=25856" TargetMode="External"/><Relationship Id="rId38" Type="http://schemas.openxmlformats.org/officeDocument/2006/relationships/hyperlink" Target="https://www.burning-crusade.com/database/?item=29077" TargetMode="External"/><Relationship Id="rId20" Type="http://schemas.openxmlformats.org/officeDocument/2006/relationships/hyperlink" Target="https://www.burning-crusade.com/database/?item=29079" TargetMode="External"/><Relationship Id="rId22" Type="http://schemas.openxmlformats.org/officeDocument/2006/relationships/hyperlink" Target="https://www.burning-crusade.com/database/?item=30925" TargetMode="External"/><Relationship Id="rId21" Type="http://schemas.openxmlformats.org/officeDocument/2006/relationships/hyperlink" Target="https://www.burning-crusade.com/database/?item=25854" TargetMode="External"/><Relationship Id="rId24" Type="http://schemas.openxmlformats.org/officeDocument/2006/relationships/hyperlink" Target="https://www.burning-crusade.com/database/?item=27994" TargetMode="External"/><Relationship Id="rId23" Type="http://schemas.openxmlformats.org/officeDocument/2006/relationships/hyperlink" Target="https://www.burning-crusade.com/database/?item=27796" TargetMode="External"/><Relationship Id="rId129" Type="http://schemas.openxmlformats.org/officeDocument/2006/relationships/drawing" Target="../drawings/drawing3.xml"/><Relationship Id="rId128" Type="http://schemas.openxmlformats.org/officeDocument/2006/relationships/hyperlink" Target="https://www.burning-crusade.com/database/?item=28341" TargetMode="External"/><Relationship Id="rId127" Type="http://schemas.openxmlformats.org/officeDocument/2006/relationships/hyperlink" Target="https://www.burning-crusade.com/database/?item=29130" TargetMode="External"/><Relationship Id="rId126" Type="http://schemas.openxmlformats.org/officeDocument/2006/relationships/hyperlink" Target="https://www.burning-crusade.com/database/?item=29355" TargetMode="External"/><Relationship Id="rId26" Type="http://schemas.openxmlformats.org/officeDocument/2006/relationships/hyperlink" Target="https://www.burning-crusade.com/database/?item=28726" TargetMode="External"/><Relationship Id="rId121" Type="http://schemas.openxmlformats.org/officeDocument/2006/relationships/hyperlink" Target="https://www.burning-crusade.com/database/?item=28603" TargetMode="External"/><Relationship Id="rId25" Type="http://schemas.openxmlformats.org/officeDocument/2006/relationships/hyperlink" Target="https://www.burning-crusade.com/database/?item=27778" TargetMode="External"/><Relationship Id="rId120" Type="http://schemas.openxmlformats.org/officeDocument/2006/relationships/hyperlink" Target="https://www.burning-crusade.com/database/?item=28412" TargetMode="External"/><Relationship Id="rId28" Type="http://schemas.openxmlformats.org/officeDocument/2006/relationships/hyperlink" Target="https://www.burning-crusade.com/database/?item=30735" TargetMode="External"/><Relationship Id="rId27" Type="http://schemas.openxmlformats.org/officeDocument/2006/relationships/hyperlink" Target="https://www.burning-crusade.com/database/?item=28766" TargetMode="External"/><Relationship Id="rId125" Type="http://schemas.openxmlformats.org/officeDocument/2006/relationships/hyperlink" Target="https://www.burning-crusade.com/database/?item=28633" TargetMode="External"/><Relationship Id="rId29" Type="http://schemas.openxmlformats.org/officeDocument/2006/relationships/hyperlink" Target="https://www.burning-crusade.com/database/?item=28797" TargetMode="External"/><Relationship Id="rId124" Type="http://schemas.openxmlformats.org/officeDocument/2006/relationships/hyperlink" Target="https://www.burning-crusade.com/database/?item=24557" TargetMode="External"/><Relationship Id="rId123" Type="http://schemas.openxmlformats.org/officeDocument/2006/relationships/hyperlink" Target="https://www.burning-crusade.com/database/?item=28781" TargetMode="External"/><Relationship Id="rId122" Type="http://schemas.openxmlformats.org/officeDocument/2006/relationships/hyperlink" Target="https://www.burning-crusade.com/database/?item=28187" TargetMode="External"/><Relationship Id="rId95" Type="http://schemas.openxmlformats.org/officeDocument/2006/relationships/hyperlink" Target="https://www.burning-crusade.com/database/?item=31856" TargetMode="External"/><Relationship Id="rId94" Type="http://schemas.openxmlformats.org/officeDocument/2006/relationships/hyperlink" Target="https://www.burning-crusade.com/database/?item=31339" TargetMode="External"/><Relationship Id="rId97" Type="http://schemas.openxmlformats.org/officeDocument/2006/relationships/hyperlink" Target="https://www.burning-crusade.com/database/?item=28789" TargetMode="External"/><Relationship Id="rId96" Type="http://schemas.openxmlformats.org/officeDocument/2006/relationships/hyperlink" Target="https://www.burning-crusade.com/database/?item=29370" TargetMode="External"/><Relationship Id="rId11" Type="http://schemas.openxmlformats.org/officeDocument/2006/relationships/hyperlink" Target="https://www.burning-crusade.com/database/?item=28530" TargetMode="External"/><Relationship Id="rId99" Type="http://schemas.openxmlformats.org/officeDocument/2006/relationships/hyperlink" Target="https://www.burning-crusade.com/database/?item=27683" TargetMode="External"/><Relationship Id="rId10" Type="http://schemas.openxmlformats.org/officeDocument/2006/relationships/hyperlink" Target="https://www.burning-crusade.com/database/?item=28586" TargetMode="External"/><Relationship Id="rId98" Type="http://schemas.openxmlformats.org/officeDocument/2006/relationships/hyperlink" Target="https://www.burning-crusade.com/database/?item=29132" TargetMode="External"/><Relationship Id="rId13" Type="http://schemas.openxmlformats.org/officeDocument/2006/relationships/hyperlink" Target="https://www.burning-crusade.com/database/?item=28762" TargetMode="External"/><Relationship Id="rId12" Type="http://schemas.openxmlformats.org/officeDocument/2006/relationships/hyperlink" Target="https://www.burning-crusade.com/database/?item=28245" TargetMode="External"/><Relationship Id="rId91" Type="http://schemas.openxmlformats.org/officeDocument/2006/relationships/hyperlink" Target="https://www.burning-crusade.com/database/?item=29367" TargetMode="External"/><Relationship Id="rId90" Type="http://schemas.openxmlformats.org/officeDocument/2006/relationships/hyperlink" Target="https://www.burning-crusade.com/database/?item=29126" TargetMode="External"/><Relationship Id="rId93" Type="http://schemas.openxmlformats.org/officeDocument/2006/relationships/hyperlink" Target="https://www.burning-crusade.com/database/?item=28510" TargetMode="External"/><Relationship Id="rId92" Type="http://schemas.openxmlformats.org/officeDocument/2006/relationships/hyperlink" Target="https://www.burning-crusade.com/database/?item=29352" TargetMode="External"/><Relationship Id="rId118" Type="http://schemas.openxmlformats.org/officeDocument/2006/relationships/hyperlink" Target="https://www.burning-crusade.com/database/?item=29269" TargetMode="External"/><Relationship Id="rId117" Type="http://schemas.openxmlformats.org/officeDocument/2006/relationships/hyperlink" Target="https://www.burning-crusade.com/database/?item=31336" TargetMode="External"/><Relationship Id="rId116" Type="http://schemas.openxmlformats.org/officeDocument/2006/relationships/hyperlink" Target="https://www.burning-crusade.com/database/?item=29153" TargetMode="External"/><Relationship Id="rId115" Type="http://schemas.openxmlformats.org/officeDocument/2006/relationships/hyperlink" Target="https://www.burning-crusade.com/database/?item=23554" TargetMode="External"/><Relationship Id="rId119" Type="http://schemas.openxmlformats.org/officeDocument/2006/relationships/hyperlink" Target="https://www.burning-crusade.com/database/?item=28734" TargetMode="External"/><Relationship Id="rId15" Type="http://schemas.openxmlformats.org/officeDocument/2006/relationships/hyperlink" Target="https://www.burning-crusade.com/database/?item=27758" TargetMode="External"/><Relationship Id="rId110" Type="http://schemas.openxmlformats.org/officeDocument/2006/relationships/hyperlink" Target="https://www.burning-crusade.com/database/?item=25939" TargetMode="External"/><Relationship Id="rId14" Type="http://schemas.openxmlformats.org/officeDocument/2006/relationships/hyperlink" Target="https://www.burning-crusade.com/database/?item=28134" TargetMode="External"/><Relationship Id="rId17" Type="http://schemas.openxmlformats.org/officeDocument/2006/relationships/hyperlink" Target="https://www.burning-crusade.com/database/?item=29368" TargetMode="External"/><Relationship Id="rId16" Type="http://schemas.openxmlformats.org/officeDocument/2006/relationships/hyperlink" Target="https://www.burning-crusade.com/database/?item=24116" TargetMode="External"/><Relationship Id="rId19" Type="http://schemas.openxmlformats.org/officeDocument/2006/relationships/hyperlink" Target="https://www.burning-crusade.com/database/?item=21869" TargetMode="External"/><Relationship Id="rId114" Type="http://schemas.openxmlformats.org/officeDocument/2006/relationships/hyperlink" Target="https://www.burning-crusade.com/database/?item=28297" TargetMode="External"/><Relationship Id="rId18" Type="http://schemas.openxmlformats.org/officeDocument/2006/relationships/hyperlink" Target="https://www.burning-crusade.com/database/?item=31338" TargetMode="External"/><Relationship Id="rId113" Type="http://schemas.openxmlformats.org/officeDocument/2006/relationships/hyperlink" Target="https://www.burning-crusade.com/database/?item=28770" TargetMode="External"/><Relationship Id="rId112" Type="http://schemas.openxmlformats.org/officeDocument/2006/relationships/hyperlink" Target="https://www.burning-crusade.com/database/?item=30723" TargetMode="External"/><Relationship Id="rId111" Type="http://schemas.openxmlformats.org/officeDocument/2006/relationships/hyperlink" Target="https://www.burning-crusade.com/database/?item=32872" TargetMode="External"/><Relationship Id="rId84" Type="http://schemas.openxmlformats.org/officeDocument/2006/relationships/hyperlink" Target="https://www.burning-crusade.com/database/?item=28670" TargetMode="External"/><Relationship Id="rId83" Type="http://schemas.openxmlformats.org/officeDocument/2006/relationships/hyperlink" Target="https://www.burning-crusade.com/database/?item=28410" TargetMode="External"/><Relationship Id="rId86" Type="http://schemas.openxmlformats.org/officeDocument/2006/relationships/hyperlink" Target="https://www.burning-crusade.com/database/?item=29172" TargetMode="External"/><Relationship Id="rId85" Type="http://schemas.openxmlformats.org/officeDocument/2006/relationships/hyperlink" Target="https://www.burning-crusade.com/database/?item=28793" TargetMode="External"/><Relationship Id="rId88" Type="http://schemas.openxmlformats.org/officeDocument/2006/relationships/hyperlink" Target="https://www.burning-crusade.com/database/?item=29287" TargetMode="External"/><Relationship Id="rId87" Type="http://schemas.openxmlformats.org/officeDocument/2006/relationships/hyperlink" Target="https://www.burning-crusade.com/database/?item=28227" TargetMode="External"/><Relationship Id="rId89" Type="http://schemas.openxmlformats.org/officeDocument/2006/relationships/hyperlink" Target="https://www.burning-crusade.com/database/?item=28555" TargetMode="External"/><Relationship Id="rId80" Type="http://schemas.openxmlformats.org/officeDocument/2006/relationships/hyperlink" Target="https://www.burning-crusade.com/database/?item=27821" TargetMode="External"/><Relationship Id="rId82" Type="http://schemas.openxmlformats.org/officeDocument/2006/relationships/hyperlink" Target="https://www.burning-crusade.com/database/?item=30519" TargetMode="External"/><Relationship Id="rId81" Type="http://schemas.openxmlformats.org/officeDocument/2006/relationships/hyperlink" Target="https://www.burning-crusade.com/database/?item=28406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burning-crusade.com/database/?item=32494" TargetMode="External"/><Relationship Id="rId3" Type="http://schemas.openxmlformats.org/officeDocument/2006/relationships/hyperlink" Target="https://www.burning-crusade.com/database/?item=24266" TargetMode="External"/><Relationship Id="rId4" Type="http://schemas.openxmlformats.org/officeDocument/2006/relationships/hyperlink" Target="https://www.burning-crusade.com/database/?item=28744" TargetMode="External"/><Relationship Id="rId9" Type="http://schemas.openxmlformats.org/officeDocument/2006/relationships/hyperlink" Target="https://www.burning-crusade.com/database/?item=28804" TargetMode="External"/><Relationship Id="rId5" Type="http://schemas.openxmlformats.org/officeDocument/2006/relationships/hyperlink" Target="https://www.burning-crusade.com/database/?item=29076" TargetMode="External"/><Relationship Id="rId6" Type="http://schemas.openxmlformats.org/officeDocument/2006/relationships/hyperlink" Target="https://www.burning-crusade.com/database/?item=31104" TargetMode="External"/><Relationship Id="rId7" Type="http://schemas.openxmlformats.org/officeDocument/2006/relationships/hyperlink" Target="https://www.burning-crusade.com/database/?item=25855" TargetMode="External"/><Relationship Id="rId8" Type="http://schemas.openxmlformats.org/officeDocument/2006/relationships/hyperlink" Target="https://www.burning-crusade.com/database/?item=28169" TargetMode="External"/><Relationship Id="rId73" Type="http://schemas.openxmlformats.org/officeDocument/2006/relationships/hyperlink" Target="https://www.burning-crusade.com/database/?item=30532" TargetMode="External"/><Relationship Id="rId72" Type="http://schemas.openxmlformats.org/officeDocument/2006/relationships/hyperlink" Target="https://www.burning-crusade.com/database/?item=30531" TargetMode="External"/><Relationship Id="rId75" Type="http://schemas.openxmlformats.org/officeDocument/2006/relationships/hyperlink" Target="https://www.burning-crusade.com/database/?item=30709" TargetMode="External"/><Relationship Id="rId74" Type="http://schemas.openxmlformats.org/officeDocument/2006/relationships/hyperlink" Target="https://www.burning-crusade.com/database/?item=28185" TargetMode="External"/><Relationship Id="rId77" Type="http://schemas.openxmlformats.org/officeDocument/2006/relationships/hyperlink" Target="https://www.burning-crusade.com/database/?item=21870" TargetMode="External"/><Relationship Id="rId76" Type="http://schemas.openxmlformats.org/officeDocument/2006/relationships/hyperlink" Target="https://www.burning-crusade.com/database/?item=25858" TargetMode="External"/><Relationship Id="rId79" Type="http://schemas.openxmlformats.org/officeDocument/2006/relationships/hyperlink" Target="https://www.burning-crusade.com/database/?item=28517" TargetMode="External"/><Relationship Id="rId78" Type="http://schemas.openxmlformats.org/officeDocument/2006/relationships/hyperlink" Target="https://www.burning-crusade.com/database/?item=28585" TargetMode="External"/><Relationship Id="rId71" Type="http://schemas.openxmlformats.org/officeDocument/2006/relationships/hyperlink" Target="https://www.burning-crusade.com/database/?item=28594" TargetMode="External"/><Relationship Id="rId70" Type="http://schemas.openxmlformats.org/officeDocument/2006/relationships/hyperlink" Target="https://www.burning-crusade.com/database/?item=29078" TargetMode="External"/><Relationship Id="rId130" Type="http://schemas.openxmlformats.org/officeDocument/2006/relationships/vmlDrawing" Target="../drawings/vmlDrawing3.vml"/><Relationship Id="rId62" Type="http://schemas.openxmlformats.org/officeDocument/2006/relationships/hyperlink" Target="https://www.burning-crusade.com/database/?item=28654" TargetMode="External"/><Relationship Id="rId61" Type="http://schemas.openxmlformats.org/officeDocument/2006/relationships/hyperlink" Target="https://www.burning-crusade.com/database/?item=29241" TargetMode="External"/><Relationship Id="rId64" Type="http://schemas.openxmlformats.org/officeDocument/2006/relationships/hyperlink" Target="https://www.burning-crusade.com/database/?item=27795" TargetMode="External"/><Relationship Id="rId63" Type="http://schemas.openxmlformats.org/officeDocument/2006/relationships/hyperlink" Target="https://www.burning-crusade.com/database/?item=31461" TargetMode="External"/><Relationship Id="rId66" Type="http://schemas.openxmlformats.org/officeDocument/2006/relationships/hyperlink" Target="https://www.burning-crusade.com/database/?item=28409" TargetMode="External"/><Relationship Id="rId65" Type="http://schemas.openxmlformats.org/officeDocument/2006/relationships/hyperlink" Target="https://www.burning-crusade.com/database/?item=29257" TargetMode="External"/><Relationship Id="rId68" Type="http://schemas.openxmlformats.org/officeDocument/2006/relationships/hyperlink" Target="https://www.burning-crusade.com/database/?item=30734" TargetMode="External"/><Relationship Id="rId67" Type="http://schemas.openxmlformats.org/officeDocument/2006/relationships/hyperlink" Target="https://www.burning-crusade.com/database/?item=28565" TargetMode="External"/><Relationship Id="rId60" Type="http://schemas.openxmlformats.org/officeDocument/2006/relationships/hyperlink" Target="https://www.burning-crusade.com/database/?item=24256" TargetMode="External"/><Relationship Id="rId69" Type="http://schemas.openxmlformats.org/officeDocument/2006/relationships/hyperlink" Target="https://www.burning-crusade.com/database/?item=24262" TargetMode="External"/><Relationship Id="rId51" Type="http://schemas.openxmlformats.org/officeDocument/2006/relationships/hyperlink" Target="https://www.burning-crusade.com/database/?item=30725" TargetMode="External"/><Relationship Id="rId50" Type="http://schemas.openxmlformats.org/officeDocument/2006/relationships/hyperlink" Target="https://www.burning-crusade.com/database/?item=28477" TargetMode="External"/><Relationship Id="rId53" Type="http://schemas.openxmlformats.org/officeDocument/2006/relationships/hyperlink" Target="https://www.burning-crusade.com/database/?item=28507" TargetMode="External"/><Relationship Id="rId52" Type="http://schemas.openxmlformats.org/officeDocument/2006/relationships/hyperlink" Target="https://www.burning-crusade.com/database/?item=29080" TargetMode="External"/><Relationship Id="rId55" Type="http://schemas.openxmlformats.org/officeDocument/2006/relationships/hyperlink" Target="https://www.burning-crusade.com/database/?item=28780" TargetMode="External"/><Relationship Id="rId54" Type="http://schemas.openxmlformats.org/officeDocument/2006/relationships/hyperlink" Target="https://www.burning-crusade.com/database/?item=30668" TargetMode="External"/><Relationship Id="rId57" Type="http://schemas.openxmlformats.org/officeDocument/2006/relationships/hyperlink" Target="https://www.burning-crusade.com/database/?item=27537" TargetMode="External"/><Relationship Id="rId56" Type="http://schemas.openxmlformats.org/officeDocument/2006/relationships/hyperlink" Target="https://www.burning-crusade.com/database/?item=27493" TargetMode="External"/><Relationship Id="rId59" Type="http://schemas.openxmlformats.org/officeDocument/2006/relationships/hyperlink" Target="https://www.burning-crusade.com/database/?item=25857" TargetMode="External"/><Relationship Id="rId58" Type="http://schemas.openxmlformats.org/officeDocument/2006/relationships/hyperlink" Target="https://www.burning-crusade.com/database/?item=2746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5831" TargetMode="External"/><Relationship Id="rId42" Type="http://schemas.openxmlformats.org/officeDocument/2006/relationships/hyperlink" Target="https://www.burning-crusade.com/database/?item=29246" TargetMode="External"/><Relationship Id="rId41" Type="http://schemas.openxmlformats.org/officeDocument/2006/relationships/hyperlink" Target="https://www.burning-crusade.com/database/?item=28264" TargetMode="External"/><Relationship Id="rId44" Type="http://schemas.openxmlformats.org/officeDocument/2006/relationships/hyperlink" Target="https://www.burning-crusade.com/database/?item=28171" TargetMode="External"/><Relationship Id="rId43" Type="http://schemas.openxmlformats.org/officeDocument/2006/relationships/hyperlink" Target="https://www.burning-crusade.com/database/?item=29527" TargetMode="External"/><Relationship Id="rId46" Type="http://schemas.openxmlformats.org/officeDocument/2006/relationships/hyperlink" Target="https://www.burning-crusade.com/database/?item=28424" TargetMode="External"/><Relationship Id="rId45" Type="http://schemas.openxmlformats.org/officeDocument/2006/relationships/hyperlink" Target="https://www.burning-crusade.com/database/?item=30399" TargetMode="External"/><Relationship Id="rId107" Type="http://schemas.openxmlformats.org/officeDocument/2006/relationships/hyperlink" Target="https://www.burning-crusade.com/database/?item=28295" TargetMode="External"/><Relationship Id="rId106" Type="http://schemas.openxmlformats.org/officeDocument/2006/relationships/hyperlink" Target="https://www.burning-crusade.com/database/?item=28826" TargetMode="External"/><Relationship Id="rId105" Type="http://schemas.openxmlformats.org/officeDocument/2006/relationships/hyperlink" Target="https://www.burning-crusade.com/database/?item=28319" TargetMode="External"/><Relationship Id="rId104" Type="http://schemas.openxmlformats.org/officeDocument/2006/relationships/hyperlink" Target="https://www.burning-crusade.com/database/?item=28659" TargetMode="External"/><Relationship Id="rId109" Type="http://schemas.openxmlformats.org/officeDocument/2006/relationships/hyperlink" Target="https://www.burning-crusade.com/database/?item=28729" TargetMode="External"/><Relationship Id="rId108" Type="http://schemas.openxmlformats.org/officeDocument/2006/relationships/hyperlink" Target="https://www.burning-crusade.com/database/?item=30733" TargetMode="External"/><Relationship Id="rId48" Type="http://schemas.openxmlformats.org/officeDocument/2006/relationships/hyperlink" Target="https://www.burning-crusade.com/database/?item=30644" TargetMode="External"/><Relationship Id="rId47" Type="http://schemas.openxmlformats.org/officeDocument/2006/relationships/hyperlink" Target="https://www.burning-crusade.com/database/?item=28514" TargetMode="External"/><Relationship Id="rId49" Type="http://schemas.openxmlformats.org/officeDocument/2006/relationships/hyperlink" Target="https://www.burning-crusade.com/database/?item=28506" TargetMode="External"/><Relationship Id="rId103" Type="http://schemas.openxmlformats.org/officeDocument/2006/relationships/hyperlink" Target="https://www.burning-crusade.com/database/?item=30279" TargetMode="External"/><Relationship Id="rId102" Type="http://schemas.openxmlformats.org/officeDocument/2006/relationships/hyperlink" Target="https://www.burning-crusade.com/database/?item=28581" TargetMode="External"/><Relationship Id="rId101" Type="http://schemas.openxmlformats.org/officeDocument/2006/relationships/hyperlink" Target="https://www.burning-crusade.com/database/?item=28504" TargetMode="External"/><Relationship Id="rId100" Type="http://schemas.openxmlformats.org/officeDocument/2006/relationships/hyperlink" Target="https://www.burning-crusade.com/database/?item=29151" TargetMode="External"/><Relationship Id="rId31" Type="http://schemas.openxmlformats.org/officeDocument/2006/relationships/hyperlink" Target="https://www.burning-crusade.com/database/?item=29382" TargetMode="External"/><Relationship Id="rId30" Type="http://schemas.openxmlformats.org/officeDocument/2006/relationships/hyperlink" Target="https://www.burning-crusade.com/database/?item=31255" TargetMode="External"/><Relationship Id="rId33" Type="http://schemas.openxmlformats.org/officeDocument/2006/relationships/hyperlink" Target="https://www.burning-crusade.com/database/?item=28380" TargetMode="External"/><Relationship Id="rId32" Type="http://schemas.openxmlformats.org/officeDocument/2006/relationships/hyperlink" Target="https://www.burning-crusade.com/database/?item=28777" TargetMode="External"/><Relationship Id="rId35" Type="http://schemas.openxmlformats.org/officeDocument/2006/relationships/hyperlink" Target="https://www.burning-crusade.com/database/?item=30730" TargetMode="External"/><Relationship Id="rId34" Type="http://schemas.openxmlformats.org/officeDocument/2006/relationships/hyperlink" Target="https://www.burning-crusade.com/database/?item=28764" TargetMode="External"/><Relationship Id="rId37" Type="http://schemas.openxmlformats.org/officeDocument/2006/relationships/hyperlink" Target="https://www.burning-crusade.com/database/?item=28601" TargetMode="External"/><Relationship Id="rId36" Type="http://schemas.openxmlformats.org/officeDocument/2006/relationships/hyperlink" Target="https://www.burning-crusade.com/database/?item=29045" TargetMode="External"/><Relationship Id="rId39" Type="http://schemas.openxmlformats.org/officeDocument/2006/relationships/hyperlink" Target="https://www.burning-crusade.com/database/?item=24396" TargetMode="External"/><Relationship Id="rId38" Type="http://schemas.openxmlformats.org/officeDocument/2006/relationships/hyperlink" Target="https://www.burning-crusade.com/database/?item=29525" TargetMode="External"/><Relationship Id="rId20" Type="http://schemas.openxmlformats.org/officeDocument/2006/relationships/hyperlink" Target="https://www.burning-crusade.com/database/?item=29047" TargetMode="External"/><Relationship Id="rId22" Type="http://schemas.openxmlformats.org/officeDocument/2006/relationships/hyperlink" Target="https://www.burning-crusade.com/database/?item=25832" TargetMode="External"/><Relationship Id="rId21" Type="http://schemas.openxmlformats.org/officeDocument/2006/relationships/hyperlink" Target="https://www.burning-crusade.com/database/?item=28755" TargetMode="External"/><Relationship Id="rId24" Type="http://schemas.openxmlformats.org/officeDocument/2006/relationships/hyperlink" Target="https://www.burning-crusade.com/database/?item=29148" TargetMode="External"/><Relationship Id="rId23" Type="http://schemas.openxmlformats.org/officeDocument/2006/relationships/hyperlink" Target="https://www.burning-crusade.com/database/?item=27434" TargetMode="External"/><Relationship Id="rId129" Type="http://schemas.openxmlformats.org/officeDocument/2006/relationships/hyperlink" Target="https://www.burning-crusade.com/database/?item=31331" TargetMode="External"/><Relationship Id="rId128" Type="http://schemas.openxmlformats.org/officeDocument/2006/relationships/hyperlink" Target="https://www.burning-crusade.com/database/?item=29182" TargetMode="External"/><Relationship Id="rId127" Type="http://schemas.openxmlformats.org/officeDocument/2006/relationships/hyperlink" Target="https://www.burning-crusade.com/database/?item=29360" TargetMode="External"/><Relationship Id="rId126" Type="http://schemas.openxmlformats.org/officeDocument/2006/relationships/hyperlink" Target="https://www.burning-crusade.com/database/?item=28524" TargetMode="External"/><Relationship Id="rId26" Type="http://schemas.openxmlformats.org/officeDocument/2006/relationships/hyperlink" Target="https://www.burning-crusade.com/database/?item=28672" TargetMode="External"/><Relationship Id="rId121" Type="http://schemas.openxmlformats.org/officeDocument/2006/relationships/hyperlink" Target="https://www.burning-crusade.com/database/?item=28311" TargetMode="External"/><Relationship Id="rId25" Type="http://schemas.openxmlformats.org/officeDocument/2006/relationships/hyperlink" Target="https://www.burning-crusade.com/database/?item=29147" TargetMode="External"/><Relationship Id="rId120" Type="http://schemas.openxmlformats.org/officeDocument/2006/relationships/hyperlink" Target="https://www.burning-crusade.com/database/?item=28189" TargetMode="External"/><Relationship Id="rId28" Type="http://schemas.openxmlformats.org/officeDocument/2006/relationships/hyperlink" Target="https://www.burning-crusade.com/database/?item=24259" TargetMode="External"/><Relationship Id="rId27" Type="http://schemas.openxmlformats.org/officeDocument/2006/relationships/hyperlink" Target="https://www.burning-crusade.com/database/?item=30729" TargetMode="External"/><Relationship Id="rId125" Type="http://schemas.openxmlformats.org/officeDocument/2006/relationships/hyperlink" Target="https://www.burning-crusade.com/database/?item=28312" TargetMode="External"/><Relationship Id="rId29" Type="http://schemas.openxmlformats.org/officeDocument/2006/relationships/hyperlink" Target="https://www.burning-crusade.com/database/?item=27878" TargetMode="External"/><Relationship Id="rId124" Type="http://schemas.openxmlformats.org/officeDocument/2006/relationships/hyperlink" Target="https://www.burning-crusade.com/database/?item=28768" TargetMode="External"/><Relationship Id="rId123" Type="http://schemas.openxmlformats.org/officeDocument/2006/relationships/hyperlink" Target="https://www.burning-crusade.com/database/?item=28315" TargetMode="External"/><Relationship Id="rId122" Type="http://schemas.openxmlformats.org/officeDocument/2006/relationships/hyperlink" Target="https://www.burning-crusade.com/database/?item=27901" TargetMode="External"/><Relationship Id="rId95" Type="http://schemas.openxmlformats.org/officeDocument/2006/relationships/hyperlink" Target="https://www.burning-crusade.com/database/?item=29776" TargetMode="External"/><Relationship Id="rId94" Type="http://schemas.openxmlformats.org/officeDocument/2006/relationships/hyperlink" Target="https://www.burning-crusade.com/database/?item=31857" TargetMode="External"/><Relationship Id="rId97" Type="http://schemas.openxmlformats.org/officeDocument/2006/relationships/hyperlink" Target="https://www.burning-crusade.com/database/?item=24128" TargetMode="External"/><Relationship Id="rId96" Type="http://schemas.openxmlformats.org/officeDocument/2006/relationships/hyperlink" Target="https://www.burning-crusade.com/database/?item=28041" TargetMode="External"/><Relationship Id="rId11" Type="http://schemas.openxmlformats.org/officeDocument/2006/relationships/hyperlink" Target="https://www.burning-crusade.com/database/?item=29381" TargetMode="External"/><Relationship Id="rId99" Type="http://schemas.openxmlformats.org/officeDocument/2006/relationships/hyperlink" Target="https://www.burning-crusade.com/database/?item=29152" TargetMode="External"/><Relationship Id="rId10" Type="http://schemas.openxmlformats.org/officeDocument/2006/relationships/hyperlink" Target="https://www.burning-crusade.com/database/?item=29502" TargetMode="External"/><Relationship Id="rId98" Type="http://schemas.openxmlformats.org/officeDocument/2006/relationships/hyperlink" Target="https://www.burning-crusade.com/database/?item=28772" TargetMode="External"/><Relationship Id="rId13" Type="http://schemas.openxmlformats.org/officeDocument/2006/relationships/hyperlink" Target="https://www.burning-crusade.com/database/?item=27779" TargetMode="External"/><Relationship Id="rId12" Type="http://schemas.openxmlformats.org/officeDocument/2006/relationships/hyperlink" Target="https://www.burning-crusade.com/database/?item=28509" TargetMode="External"/><Relationship Id="rId91" Type="http://schemas.openxmlformats.org/officeDocument/2006/relationships/hyperlink" Target="https://www.burning-crusade.com/database/?item=28288" TargetMode="External"/><Relationship Id="rId90" Type="http://schemas.openxmlformats.org/officeDocument/2006/relationships/hyperlink" Target="https://www.burning-crusade.com/database/?item=28034" TargetMode="External"/><Relationship Id="rId93" Type="http://schemas.openxmlformats.org/officeDocument/2006/relationships/hyperlink" Target="https://www.burning-crusade.com/database/?item=31856" TargetMode="External"/><Relationship Id="rId92" Type="http://schemas.openxmlformats.org/officeDocument/2006/relationships/hyperlink" Target="https://www.burning-crusade.com/database/?item=28121" TargetMode="External"/><Relationship Id="rId118" Type="http://schemas.openxmlformats.org/officeDocument/2006/relationships/hyperlink" Target="https://www.burning-crusade.com/database/?item=28426" TargetMode="External"/><Relationship Id="rId117" Type="http://schemas.openxmlformats.org/officeDocument/2006/relationships/hyperlink" Target="https://www.burning-crusade.com/database/?item=23544" TargetMode="External"/><Relationship Id="rId116" Type="http://schemas.openxmlformats.org/officeDocument/2006/relationships/hyperlink" Target="https://www.burning-crusade.com/database/?item=23540" TargetMode="External"/><Relationship Id="rId115" Type="http://schemas.openxmlformats.org/officeDocument/2006/relationships/hyperlink" Target="https://www.burning-crusade.com/database/?item=31332" TargetMode="External"/><Relationship Id="rId119" Type="http://schemas.openxmlformats.org/officeDocument/2006/relationships/hyperlink" Target="https://www.burning-crusade.com/database/?item=28307" TargetMode="External"/><Relationship Id="rId15" Type="http://schemas.openxmlformats.org/officeDocument/2006/relationships/hyperlink" Target="https://www.burning-crusade.com/database/?item=31695" TargetMode="External"/><Relationship Id="rId110" Type="http://schemas.openxmlformats.org/officeDocument/2006/relationships/hyperlink" Target="https://www.burning-crusade.com/database/?item=28437" TargetMode="External"/><Relationship Id="rId14" Type="http://schemas.openxmlformats.org/officeDocument/2006/relationships/hyperlink" Target="https://www.burning-crusade.com/database/?item=25562" TargetMode="External"/><Relationship Id="rId17" Type="http://schemas.openxmlformats.org/officeDocument/2006/relationships/hyperlink" Target="https://www.burning-crusade.com/database/?item=28674" TargetMode="External"/><Relationship Id="rId16" Type="http://schemas.openxmlformats.org/officeDocument/2006/relationships/hyperlink" Target="https://www.burning-crusade.com/database/?item=27546" TargetMode="External"/><Relationship Id="rId19" Type="http://schemas.openxmlformats.org/officeDocument/2006/relationships/hyperlink" Target="https://www.burning-crusade.com/database/?item=27797" TargetMode="External"/><Relationship Id="rId114" Type="http://schemas.openxmlformats.org/officeDocument/2006/relationships/hyperlink" Target="https://www.burning-crusade.com/database/?item=29124" TargetMode="External"/><Relationship Id="rId18" Type="http://schemas.openxmlformats.org/officeDocument/2006/relationships/hyperlink" Target="https://www.burning-crusade.com/database/?item=25790" TargetMode="External"/><Relationship Id="rId113" Type="http://schemas.openxmlformats.org/officeDocument/2006/relationships/hyperlink" Target="https://www.burning-crusade.com/database/?item=29348" TargetMode="External"/><Relationship Id="rId112" Type="http://schemas.openxmlformats.org/officeDocument/2006/relationships/hyperlink" Target="https://www.burning-crusade.com/database/?item=28584" TargetMode="External"/><Relationship Id="rId111" Type="http://schemas.openxmlformats.org/officeDocument/2006/relationships/hyperlink" Target="https://www.burning-crusade.com/database/?item=28657" TargetMode="External"/><Relationship Id="rId84" Type="http://schemas.openxmlformats.org/officeDocument/2006/relationships/hyperlink" Target="https://www.burning-crusade.com/database/?item=30834" TargetMode="External"/><Relationship Id="rId83" Type="http://schemas.openxmlformats.org/officeDocument/2006/relationships/hyperlink" Target="https://www.burning-crusade.com/database/?item=28791" TargetMode="External"/><Relationship Id="rId86" Type="http://schemas.openxmlformats.org/officeDocument/2006/relationships/hyperlink" Target="https://www.burning-crusade.com/database/?item=28246" TargetMode="External"/><Relationship Id="rId85" Type="http://schemas.openxmlformats.org/officeDocument/2006/relationships/hyperlink" Target="https://www.burning-crusade.com/database/?item=29379" TargetMode="External"/><Relationship Id="rId88" Type="http://schemas.openxmlformats.org/officeDocument/2006/relationships/hyperlink" Target="https://www.burning-crusade.com/database/?item=28579" TargetMode="External"/><Relationship Id="rId87" Type="http://schemas.openxmlformats.org/officeDocument/2006/relationships/hyperlink" Target="https://www.burning-crusade.com/database/?item=28830" TargetMode="External"/><Relationship Id="rId89" Type="http://schemas.openxmlformats.org/officeDocument/2006/relationships/hyperlink" Target="https://www.burning-crusade.com/database/?item=29383" TargetMode="External"/><Relationship Id="rId80" Type="http://schemas.openxmlformats.org/officeDocument/2006/relationships/hyperlink" Target="https://www.burning-crusade.com/database/?item=29283" TargetMode="External"/><Relationship Id="rId82" Type="http://schemas.openxmlformats.org/officeDocument/2006/relationships/hyperlink" Target="https://www.burning-crusade.com/database/?item=31077" TargetMode="External"/><Relationship Id="rId81" Type="http://schemas.openxmlformats.org/officeDocument/2006/relationships/hyperlink" Target="https://www.burning-crusade.com/database/?item=30860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www.burning-crusade.com/database/?item=32478" TargetMode="External"/><Relationship Id="rId3" Type="http://schemas.openxmlformats.org/officeDocument/2006/relationships/hyperlink" Target="https://www.burning-crusade.com/database/?item=29044" TargetMode="External"/><Relationship Id="rId4" Type="http://schemas.openxmlformats.org/officeDocument/2006/relationships/hyperlink" Target="https://www.burning-crusade.com/database/?item=28182" TargetMode="External"/><Relationship Id="rId9" Type="http://schemas.openxmlformats.org/officeDocument/2006/relationships/hyperlink" Target="https://www.burning-crusade.com/database/?item=31109" TargetMode="External"/><Relationship Id="rId5" Type="http://schemas.openxmlformats.org/officeDocument/2006/relationships/hyperlink" Target="https://www.burning-crusade.com/database/?item=28732" TargetMode="External"/><Relationship Id="rId6" Type="http://schemas.openxmlformats.org/officeDocument/2006/relationships/hyperlink" Target="https://www.burning-crusade.com/database/?item=28796" TargetMode="External"/><Relationship Id="rId7" Type="http://schemas.openxmlformats.org/officeDocument/2006/relationships/hyperlink" Target="https://www.burning-crusade.com/database/?item=28224" TargetMode="External"/><Relationship Id="rId8" Type="http://schemas.openxmlformats.org/officeDocument/2006/relationships/hyperlink" Target="https://www.burning-crusade.com/database/?item=25830" TargetMode="External"/><Relationship Id="rId73" Type="http://schemas.openxmlformats.org/officeDocument/2006/relationships/hyperlink" Target="https://www.burning-crusade.com/database/?item=27867" TargetMode="External"/><Relationship Id="rId72" Type="http://schemas.openxmlformats.org/officeDocument/2006/relationships/hyperlink" Target="https://www.burning-crusade.com/database/?item=30939" TargetMode="External"/><Relationship Id="rId75" Type="http://schemas.openxmlformats.org/officeDocument/2006/relationships/hyperlink" Target="https://www.burning-crusade.com/database/?item=28422" TargetMode="External"/><Relationship Id="rId74" Type="http://schemas.openxmlformats.org/officeDocument/2006/relationships/hyperlink" Target="https://www.burning-crusade.com/database/?item=28669" TargetMode="External"/><Relationship Id="rId77" Type="http://schemas.openxmlformats.org/officeDocument/2006/relationships/hyperlink" Target="https://www.burning-crusade.com/database/?item=28757" TargetMode="External"/><Relationship Id="rId76" Type="http://schemas.openxmlformats.org/officeDocument/2006/relationships/hyperlink" Target="https://www.burning-crusade.com/database/?item=30738" TargetMode="External"/><Relationship Id="rId79" Type="http://schemas.openxmlformats.org/officeDocument/2006/relationships/hyperlink" Target="https://www.burning-crusade.com/database/?item=31920" TargetMode="External"/><Relationship Id="rId78" Type="http://schemas.openxmlformats.org/officeDocument/2006/relationships/hyperlink" Target="https://www.burning-crusade.com/database/?item=28649" TargetMode="External"/><Relationship Id="rId71" Type="http://schemas.openxmlformats.org/officeDocument/2006/relationships/hyperlink" Target="https://www.burning-crusade.com/database/?item=31288" TargetMode="External"/><Relationship Id="rId70" Type="http://schemas.openxmlformats.org/officeDocument/2006/relationships/hyperlink" Target="https://www.burning-crusade.com/database/?item=25686" TargetMode="External"/><Relationship Id="rId138" Type="http://schemas.openxmlformats.org/officeDocument/2006/relationships/vmlDrawing" Target="../drawings/vmlDrawing4.vml"/><Relationship Id="rId137" Type="http://schemas.openxmlformats.org/officeDocument/2006/relationships/drawing" Target="../drawings/drawing4.xml"/><Relationship Id="rId132" Type="http://schemas.openxmlformats.org/officeDocument/2006/relationships/hyperlink" Target="https://www.burning-crusade.com/database/?item=29275" TargetMode="External"/><Relationship Id="rId131" Type="http://schemas.openxmlformats.org/officeDocument/2006/relationships/hyperlink" Target="https://www.burning-crusade.com/database/?item=28572" TargetMode="External"/><Relationship Id="rId130" Type="http://schemas.openxmlformats.org/officeDocument/2006/relationships/hyperlink" Target="https://www.burning-crusade.com/database/?item=28310" TargetMode="External"/><Relationship Id="rId136" Type="http://schemas.openxmlformats.org/officeDocument/2006/relationships/hyperlink" Target="https://www.burning-crusade.com/database/?item=29125" TargetMode="External"/><Relationship Id="rId135" Type="http://schemas.openxmlformats.org/officeDocument/2006/relationships/hyperlink" Target="https://www.burning-crusade.com/database/?item=29121" TargetMode="External"/><Relationship Id="rId134" Type="http://schemas.openxmlformats.org/officeDocument/2006/relationships/hyperlink" Target="https://www.burning-crusade.com/database/?item=23555" TargetMode="External"/><Relationship Id="rId133" Type="http://schemas.openxmlformats.org/officeDocument/2006/relationships/hyperlink" Target="https://www.burning-crusade.com/database/?item=29346" TargetMode="External"/><Relationship Id="rId62" Type="http://schemas.openxmlformats.org/officeDocument/2006/relationships/hyperlink" Target="https://www.burning-crusade.com/database/?item=28741" TargetMode="External"/><Relationship Id="rId61" Type="http://schemas.openxmlformats.org/officeDocument/2006/relationships/hyperlink" Target="https://www.burning-crusade.com/database/?item=28423" TargetMode="External"/><Relationship Id="rId64" Type="http://schemas.openxmlformats.org/officeDocument/2006/relationships/hyperlink" Target="https://www.burning-crusade.com/database/?item=31544" TargetMode="External"/><Relationship Id="rId63" Type="http://schemas.openxmlformats.org/officeDocument/2006/relationships/hyperlink" Target="https://www.burning-crusade.com/database/?item=29046" TargetMode="External"/><Relationship Id="rId66" Type="http://schemas.openxmlformats.org/officeDocument/2006/relationships/hyperlink" Target="https://www.burning-crusade.com/database/?item=30538" TargetMode="External"/><Relationship Id="rId65" Type="http://schemas.openxmlformats.org/officeDocument/2006/relationships/hyperlink" Target="https://www.burning-crusade.com/database/?item=25687" TargetMode="External"/><Relationship Id="rId68" Type="http://schemas.openxmlformats.org/officeDocument/2006/relationships/hyperlink" Target="https://www.burning-crusade.com/database/?item=25833" TargetMode="External"/><Relationship Id="rId67" Type="http://schemas.openxmlformats.org/officeDocument/2006/relationships/hyperlink" Target="https://www.burning-crusade.com/database/?item=27837" TargetMode="External"/><Relationship Id="rId60" Type="http://schemas.openxmlformats.org/officeDocument/2006/relationships/hyperlink" Target="https://www.burning-crusade.com/database/?item=29526" TargetMode="External"/><Relationship Id="rId69" Type="http://schemas.openxmlformats.org/officeDocument/2006/relationships/hyperlink" Target="https://www.burning-crusade.com/database/?item=28545" TargetMode="External"/><Relationship Id="rId51" Type="http://schemas.openxmlformats.org/officeDocument/2006/relationships/hyperlink" Target="https://www.burning-crusade.com/database/?item=28776" TargetMode="External"/><Relationship Id="rId50" Type="http://schemas.openxmlformats.org/officeDocument/2006/relationships/hyperlink" Target="https://www.burning-crusade.com/database/?item=29048" TargetMode="External"/><Relationship Id="rId53" Type="http://schemas.openxmlformats.org/officeDocument/2006/relationships/hyperlink" Target="https://www.burning-crusade.com/database/?item=25834" TargetMode="External"/><Relationship Id="rId52" Type="http://schemas.openxmlformats.org/officeDocument/2006/relationships/hyperlink" Target="https://www.burning-crusade.com/database/?item=25685" TargetMode="External"/><Relationship Id="rId55" Type="http://schemas.openxmlformats.org/officeDocument/2006/relationships/hyperlink" Target="https://www.burning-crusade.com/database/?item=28828" TargetMode="External"/><Relationship Id="rId54" Type="http://schemas.openxmlformats.org/officeDocument/2006/relationships/hyperlink" Target="https://www.burning-crusade.com/database/?item=29247" TargetMode="External"/><Relationship Id="rId57" Type="http://schemas.openxmlformats.org/officeDocument/2006/relationships/hyperlink" Target="https://www.burning-crusade.com/database/?item=27911" TargetMode="External"/><Relationship Id="rId56" Type="http://schemas.openxmlformats.org/officeDocument/2006/relationships/hyperlink" Target="https://www.burning-crusade.com/database/?item=30372" TargetMode="External"/><Relationship Id="rId59" Type="http://schemas.openxmlformats.org/officeDocument/2006/relationships/hyperlink" Target="https://www.burning-crusade.com/database/?item=28750" TargetMode="External"/><Relationship Id="rId58" Type="http://schemas.openxmlformats.org/officeDocument/2006/relationships/hyperlink" Target="https://www.burning-crusade.com/database/?item=31464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7536" TargetMode="External"/><Relationship Id="rId42" Type="http://schemas.openxmlformats.org/officeDocument/2006/relationships/hyperlink" Target="https://www.burning-crusade.com/database/?item=24393" TargetMode="External"/><Relationship Id="rId41" Type="http://schemas.openxmlformats.org/officeDocument/2006/relationships/hyperlink" Target="https://www.burning-crusade.com/database/?item=28304" TargetMode="External"/><Relationship Id="rId44" Type="http://schemas.openxmlformats.org/officeDocument/2006/relationships/hyperlink" Target="https://www.burning-crusade.com/database/?item=31150" TargetMode="External"/><Relationship Id="rId43" Type="http://schemas.openxmlformats.org/officeDocument/2006/relationships/hyperlink" Target="https://www.burning-crusade.com/database/?item=29315" TargetMode="External"/><Relationship Id="rId46" Type="http://schemas.openxmlformats.org/officeDocument/2006/relationships/hyperlink" Target="https://www.burning-crusade.com/database/?item=21873" TargetMode="External"/><Relationship Id="rId45" Type="http://schemas.openxmlformats.org/officeDocument/2006/relationships/hyperlink" Target="https://www.burning-crusade.com/database/?item=31409" TargetMode="External"/><Relationship Id="rId107" Type="http://schemas.openxmlformats.org/officeDocument/2006/relationships/hyperlink" Target="https://www.burning-crusade.com/database/?item=27477" TargetMode="External"/><Relationship Id="rId106" Type="http://schemas.openxmlformats.org/officeDocument/2006/relationships/hyperlink" Target="https://www.burning-crusade.com/database/?item=28213" TargetMode="External"/><Relationship Id="rId105" Type="http://schemas.openxmlformats.org/officeDocument/2006/relationships/hyperlink" Target="https://www.burning-crusade.com/database/?item=27714" TargetMode="External"/><Relationship Id="rId104" Type="http://schemas.openxmlformats.org/officeDocument/2006/relationships/hyperlink" Target="https://www.burning-crusade.com/database/?item=29274" TargetMode="External"/><Relationship Id="rId109" Type="http://schemas.openxmlformats.org/officeDocument/2006/relationships/hyperlink" Target="https://www.burning-crusade.com/database/?item=30732" TargetMode="External"/><Relationship Id="rId108" Type="http://schemas.openxmlformats.org/officeDocument/2006/relationships/hyperlink" Target="https://www.burning-crusade.com/database/?item=28782" TargetMode="External"/><Relationship Id="rId48" Type="http://schemas.openxmlformats.org/officeDocument/2006/relationships/hyperlink" Target="https://www.burning-crusade.com/database/?item=27542" TargetMode="External"/><Relationship Id="rId47" Type="http://schemas.openxmlformats.org/officeDocument/2006/relationships/hyperlink" Target="https://www.burning-crusade.com/database/?item=28652" TargetMode="External"/><Relationship Id="rId49" Type="http://schemas.openxmlformats.org/officeDocument/2006/relationships/hyperlink" Target="https://www.burning-crusade.com/database/?item=29250" TargetMode="External"/><Relationship Id="rId103" Type="http://schemas.openxmlformats.org/officeDocument/2006/relationships/hyperlink" Target="https://www.burning-crusade.com/database/?item=28728" TargetMode="External"/><Relationship Id="rId102" Type="http://schemas.openxmlformats.org/officeDocument/2006/relationships/hyperlink" Target="https://www.burning-crusade.com/database/?item=29170" TargetMode="External"/><Relationship Id="rId101" Type="http://schemas.openxmlformats.org/officeDocument/2006/relationships/hyperlink" Target="https://www.burning-crusade.com/database/?item=29175" TargetMode="External"/><Relationship Id="rId100" Type="http://schemas.openxmlformats.org/officeDocument/2006/relationships/hyperlink" Target="https://www.burning-crusade.com/database/?item=31342" TargetMode="External"/><Relationship Id="rId31" Type="http://schemas.openxmlformats.org/officeDocument/2006/relationships/hyperlink" Target="https://www.burning-crusade.com/database/?item=28230" TargetMode="External"/><Relationship Id="rId30" Type="http://schemas.openxmlformats.org/officeDocument/2006/relationships/hyperlink" Target="https://www.burning-crusade.com/database/?item=28578" TargetMode="External"/><Relationship Id="rId33" Type="http://schemas.openxmlformats.org/officeDocument/2006/relationships/hyperlink" Target="https://www.burning-crusade.com/database/?item=31413" TargetMode="External"/><Relationship Id="rId32" Type="http://schemas.openxmlformats.org/officeDocument/2006/relationships/hyperlink" Target="https://www.burning-crusade.com/database/?item=27506" TargetMode="External"/><Relationship Id="rId35" Type="http://schemas.openxmlformats.org/officeDocument/2006/relationships/hyperlink" Target="https://www.burning-crusade.com/database/?item=28511" TargetMode="External"/><Relationship Id="rId34" Type="http://schemas.openxmlformats.org/officeDocument/2006/relationships/hyperlink" Target="https://www.burning-crusade.com/database/?item=29249" TargetMode="External"/><Relationship Id="rId37" Type="http://schemas.openxmlformats.org/officeDocument/2006/relationships/hyperlink" Target="https://www.burning-crusade.com/database/?item=27452" TargetMode="External"/><Relationship Id="rId36" Type="http://schemas.openxmlformats.org/officeDocument/2006/relationships/hyperlink" Target="https://www.burning-crusade.com/database/?item=29183" TargetMode="External"/><Relationship Id="rId39" Type="http://schemas.openxmlformats.org/officeDocument/2006/relationships/hyperlink" Target="https://www.burning-crusade.com/database/?item=28508" TargetMode="External"/><Relationship Id="rId38" Type="http://schemas.openxmlformats.org/officeDocument/2006/relationships/hyperlink" Target="https://www.burning-crusade.com/database/?item=29055" TargetMode="External"/><Relationship Id="rId20" Type="http://schemas.openxmlformats.org/officeDocument/2006/relationships/hyperlink" Target="https://www.burning-crusade.com/database/?item=28765" TargetMode="External"/><Relationship Id="rId22" Type="http://schemas.openxmlformats.org/officeDocument/2006/relationships/hyperlink" Target="https://www.burning-crusade.com/database/?item=28582" TargetMode="External"/><Relationship Id="rId21" Type="http://schemas.openxmlformats.org/officeDocument/2006/relationships/hyperlink" Target="https://www.burning-crusade.com/database/?item=31329" TargetMode="External"/><Relationship Id="rId24" Type="http://schemas.openxmlformats.org/officeDocument/2006/relationships/hyperlink" Target="https://www.burning-crusade.com/database/?item=29354" TargetMode="External"/><Relationship Id="rId23" Type="http://schemas.openxmlformats.org/officeDocument/2006/relationships/hyperlink" Target="https://www.burning-crusade.com/database/?item=27946" TargetMode="External"/><Relationship Id="rId26" Type="http://schemas.openxmlformats.org/officeDocument/2006/relationships/hyperlink" Target="https://www.burning-crusade.com/database/?item=28373" TargetMode="External"/><Relationship Id="rId25" Type="http://schemas.openxmlformats.org/officeDocument/2006/relationships/hyperlink" Target="https://www.burning-crusade.com/database/?item=29375" TargetMode="External"/><Relationship Id="rId28" Type="http://schemas.openxmlformats.org/officeDocument/2006/relationships/hyperlink" Target="https://www.burning-crusade.com/database/?item=21875" TargetMode="External"/><Relationship Id="rId27" Type="http://schemas.openxmlformats.org/officeDocument/2006/relationships/hyperlink" Target="https://www.burning-crusade.com/database/?item=28653" TargetMode="External"/><Relationship Id="rId29" Type="http://schemas.openxmlformats.org/officeDocument/2006/relationships/hyperlink" Target="https://www.burning-crusade.com/database/?item=29050" TargetMode="External"/><Relationship Id="rId95" Type="http://schemas.openxmlformats.org/officeDocument/2006/relationships/hyperlink" Target="https://www.burning-crusade.com/database/?item=28771" TargetMode="External"/><Relationship Id="rId94" Type="http://schemas.openxmlformats.org/officeDocument/2006/relationships/hyperlink" Target="https://www.burning-crusade.com/database/?item=32872" TargetMode="External"/><Relationship Id="rId97" Type="http://schemas.openxmlformats.org/officeDocument/2006/relationships/hyperlink" Target="https://www.burning-crusade.com/database/?item=28522" TargetMode="External"/><Relationship Id="rId96" Type="http://schemas.openxmlformats.org/officeDocument/2006/relationships/hyperlink" Target="https://www.burning-crusade.com/database/?item=32451" TargetMode="External"/><Relationship Id="rId11" Type="http://schemas.openxmlformats.org/officeDocument/2006/relationships/hyperlink" Target="https://www.burning-crusade.com/database/?item=28609" TargetMode="External"/><Relationship Id="rId99" Type="http://schemas.openxmlformats.org/officeDocument/2006/relationships/hyperlink" Target="https://www.burning-crusade.com/database/?item=29353" TargetMode="External"/><Relationship Id="rId10" Type="http://schemas.openxmlformats.org/officeDocument/2006/relationships/hyperlink" Target="https://www.burning-crusade.com/database/?item=28731" TargetMode="External"/><Relationship Id="rId98" Type="http://schemas.openxmlformats.org/officeDocument/2006/relationships/hyperlink" Target="https://www.burning-crusade.com/database/?item=23556" TargetMode="External"/><Relationship Id="rId13" Type="http://schemas.openxmlformats.org/officeDocument/2006/relationships/hyperlink" Target="https://www.burning-crusade.com/database/?item=29374" TargetMode="External"/><Relationship Id="rId12" Type="http://schemas.openxmlformats.org/officeDocument/2006/relationships/hyperlink" Target="https://www.burning-crusade.com/database/?item=30377" TargetMode="External"/><Relationship Id="rId91" Type="http://schemas.openxmlformats.org/officeDocument/2006/relationships/hyperlink" Target="https://www.burning-crusade.com/database/?item=29779" TargetMode="External"/><Relationship Id="rId90" Type="http://schemas.openxmlformats.org/officeDocument/2006/relationships/hyperlink" Target="https://www.burning-crusade.com/database/?item=24380" TargetMode="External"/><Relationship Id="rId93" Type="http://schemas.openxmlformats.org/officeDocument/2006/relationships/hyperlink" Target="https://www.burning-crusade.com/database/?item=25629" TargetMode="External"/><Relationship Id="rId92" Type="http://schemas.openxmlformats.org/officeDocument/2006/relationships/hyperlink" Target="https://www.burning-crusade.com/database/?item=25632" TargetMode="External"/><Relationship Id="rId15" Type="http://schemas.openxmlformats.org/officeDocument/2006/relationships/hyperlink" Target="https://www.burning-crusade.com/database/?item=21874" TargetMode="External"/><Relationship Id="rId110" Type="http://schemas.openxmlformats.org/officeDocument/2006/relationships/hyperlink" Target="https://www.burning-crusade.com/database/?item=27791" TargetMode="External"/><Relationship Id="rId14" Type="http://schemas.openxmlformats.org/officeDocument/2006/relationships/hyperlink" Target="https://www.burning-crusade.com/database/?item=29347" TargetMode="External"/><Relationship Id="rId17" Type="http://schemas.openxmlformats.org/officeDocument/2006/relationships/hyperlink" Target="https://www.burning-crusade.com/database/?item=28612" TargetMode="External"/><Relationship Id="rId16" Type="http://schemas.openxmlformats.org/officeDocument/2006/relationships/hyperlink" Target="https://www.burning-crusade.com/database/?item=29054" TargetMode="External"/><Relationship Id="rId19" Type="http://schemas.openxmlformats.org/officeDocument/2006/relationships/hyperlink" Target="https://www.burning-crusade.com/database/?item=31412" TargetMode="External"/><Relationship Id="rId114" Type="http://schemas.openxmlformats.org/officeDocument/2006/relationships/vmlDrawing" Target="../drawings/vmlDrawing5.vml"/><Relationship Id="rId18" Type="http://schemas.openxmlformats.org/officeDocument/2006/relationships/hyperlink" Target="https://www.burning-crusade.com/database/?item=27775" TargetMode="External"/><Relationship Id="rId113" Type="http://schemas.openxmlformats.org/officeDocument/2006/relationships/drawing" Target="../drawings/drawing5.xml"/><Relationship Id="rId112" Type="http://schemas.openxmlformats.org/officeDocument/2006/relationships/hyperlink" Target="https://www.burning-crusade.com/database/?item=28033" TargetMode="External"/><Relationship Id="rId111" Type="http://schemas.openxmlformats.org/officeDocument/2006/relationships/hyperlink" Target="https://www.burning-crusade.com/database/?item=29133" TargetMode="External"/><Relationship Id="rId84" Type="http://schemas.openxmlformats.org/officeDocument/2006/relationships/hyperlink" Target="https://www.burning-crusade.com/database/?item=28190" TargetMode="External"/><Relationship Id="rId83" Type="http://schemas.openxmlformats.org/officeDocument/2006/relationships/hyperlink" Target="https://www.burning-crusade.com/database/?item=24127" TargetMode="External"/><Relationship Id="rId86" Type="http://schemas.openxmlformats.org/officeDocument/2006/relationships/hyperlink" Target="https://www.burning-crusade.com/database/?item=28040" TargetMode="External"/><Relationship Id="rId85" Type="http://schemas.openxmlformats.org/officeDocument/2006/relationships/hyperlink" Target="https://www.burning-crusade.com/database/?item=13503" TargetMode="External"/><Relationship Id="rId88" Type="http://schemas.openxmlformats.org/officeDocument/2006/relationships/hyperlink" Target="https://www.burning-crusade.com/database/?item=28588" TargetMode="External"/><Relationship Id="rId87" Type="http://schemas.openxmlformats.org/officeDocument/2006/relationships/hyperlink" Target="https://www.burning-crusade.com/database/?item=24390" TargetMode="External"/><Relationship Id="rId89" Type="http://schemas.openxmlformats.org/officeDocument/2006/relationships/hyperlink" Target="https://www.burning-crusade.com/database/?item=27885" TargetMode="External"/><Relationship Id="rId80" Type="http://schemas.openxmlformats.org/officeDocument/2006/relationships/hyperlink" Target="https://www.burning-crusade.com/database/?item=30841" TargetMode="External"/><Relationship Id="rId82" Type="http://schemas.openxmlformats.org/officeDocument/2006/relationships/hyperlink" Target="https://www.burning-crusade.com/database/?item=29179" TargetMode="External"/><Relationship Id="rId81" Type="http://schemas.openxmlformats.org/officeDocument/2006/relationships/hyperlink" Target="https://www.burning-crusade.com/database/?item=27828" TargetMode="External"/><Relationship Id="rId1" Type="http://schemas.openxmlformats.org/officeDocument/2006/relationships/comments" Target="../comments5.xml"/><Relationship Id="rId2" Type="http://schemas.openxmlformats.org/officeDocument/2006/relationships/hyperlink" Target="https://www.burning-crusade.com/database/?item=32495" TargetMode="External"/><Relationship Id="rId3" Type="http://schemas.openxmlformats.org/officeDocument/2006/relationships/hyperlink" Target="https://www.burning-crusade.com/database/?item=29049" TargetMode="External"/><Relationship Id="rId4" Type="http://schemas.openxmlformats.org/officeDocument/2006/relationships/hyperlink" Target="https://www.burning-crusade.com/database/?item=28756" TargetMode="External"/><Relationship Id="rId9" Type="http://schemas.openxmlformats.org/officeDocument/2006/relationships/hyperlink" Target="https://www.burning-crusade.com/database/?item=30726" TargetMode="External"/><Relationship Id="rId5" Type="http://schemas.openxmlformats.org/officeDocument/2006/relationships/hyperlink" Target="https://www.burning-crusade.com/database/?item=24264" TargetMode="External"/><Relationship Id="rId6" Type="http://schemas.openxmlformats.org/officeDocument/2006/relationships/hyperlink" Target="https://www.burning-crusade.com/database/?item=28413" TargetMode="External"/><Relationship Id="rId7" Type="http://schemas.openxmlformats.org/officeDocument/2006/relationships/hyperlink" Target="https://www.burning-crusade.com/database/?item=31410" TargetMode="External"/><Relationship Id="rId8" Type="http://schemas.openxmlformats.org/officeDocument/2006/relationships/hyperlink" Target="https://www.burning-crusade.com/database/?item=28822" TargetMode="External"/><Relationship Id="rId73" Type="http://schemas.openxmlformats.org/officeDocument/2006/relationships/hyperlink" Target="https://www.burning-crusade.com/database/?item=29169" TargetMode="External"/><Relationship Id="rId72" Type="http://schemas.openxmlformats.org/officeDocument/2006/relationships/hyperlink" Target="https://www.burning-crusade.com/database/?item=29168" TargetMode="External"/><Relationship Id="rId75" Type="http://schemas.openxmlformats.org/officeDocument/2006/relationships/hyperlink" Target="https://www.burning-crusade.com/database/?item=28823" TargetMode="External"/><Relationship Id="rId74" Type="http://schemas.openxmlformats.org/officeDocument/2006/relationships/hyperlink" Target="https://www.burning-crusade.com/database/?item=30736" TargetMode="External"/><Relationship Id="rId77" Type="http://schemas.openxmlformats.org/officeDocument/2006/relationships/hyperlink" Target="https://www.burning-crusade.com/database/?item=28727" TargetMode="External"/><Relationship Id="rId76" Type="http://schemas.openxmlformats.org/officeDocument/2006/relationships/hyperlink" Target="https://www.burning-crusade.com/database/?item=28590" TargetMode="External"/><Relationship Id="rId79" Type="http://schemas.openxmlformats.org/officeDocument/2006/relationships/hyperlink" Target="https://www.burning-crusade.com/database/?item=28370" TargetMode="External"/><Relationship Id="rId78" Type="http://schemas.openxmlformats.org/officeDocument/2006/relationships/hyperlink" Target="https://www.burning-crusade.com/database/?item=29376" TargetMode="External"/><Relationship Id="rId71" Type="http://schemas.openxmlformats.org/officeDocument/2006/relationships/hyperlink" Target="https://www.burning-crusade.com/database/?item=29373" TargetMode="External"/><Relationship Id="rId70" Type="http://schemas.openxmlformats.org/officeDocument/2006/relationships/hyperlink" Target="https://www.burning-crusade.com/database/?item=27780" TargetMode="External"/><Relationship Id="rId62" Type="http://schemas.openxmlformats.org/officeDocument/2006/relationships/hyperlink" Target="https://www.burning-crusade.com/database/?item=27411" TargetMode="External"/><Relationship Id="rId61" Type="http://schemas.openxmlformats.org/officeDocument/2006/relationships/hyperlink" Target="https://www.burning-crusade.com/database/?item=25792" TargetMode="External"/><Relationship Id="rId64" Type="http://schemas.openxmlformats.org/officeDocument/2006/relationships/hyperlink" Target="https://www.burning-crusade.com/database/?item=27919" TargetMode="External"/><Relationship Id="rId63" Type="http://schemas.openxmlformats.org/officeDocument/2006/relationships/hyperlink" Target="https://www.burning-crusade.com/database/?item=27525" TargetMode="External"/><Relationship Id="rId66" Type="http://schemas.openxmlformats.org/officeDocument/2006/relationships/hyperlink" Target="https://www.burning-crusade.com/database/?item=28790" TargetMode="External"/><Relationship Id="rId65" Type="http://schemas.openxmlformats.org/officeDocument/2006/relationships/hyperlink" Target="https://www.burning-crusade.com/database/?item=29290" TargetMode="External"/><Relationship Id="rId68" Type="http://schemas.openxmlformats.org/officeDocument/2006/relationships/hyperlink" Target="https://www.burning-crusade.com/database/?item=28763" TargetMode="External"/><Relationship Id="rId67" Type="http://schemas.openxmlformats.org/officeDocument/2006/relationships/hyperlink" Target="https://www.burning-crusade.com/database/?item=28661" TargetMode="External"/><Relationship Id="rId60" Type="http://schemas.openxmlformats.org/officeDocument/2006/relationships/hyperlink" Target="https://www.burning-crusade.com/database/?item=29251" TargetMode="External"/><Relationship Id="rId69" Type="http://schemas.openxmlformats.org/officeDocument/2006/relationships/hyperlink" Target="https://www.burning-crusade.com/database/?item=28525" TargetMode="External"/><Relationship Id="rId51" Type="http://schemas.openxmlformats.org/officeDocument/2006/relationships/hyperlink" Target="https://www.burning-crusade.com/database/?item=30463" TargetMode="External"/><Relationship Id="rId50" Type="http://schemas.openxmlformats.org/officeDocument/2006/relationships/hyperlink" Target="https://www.burning-crusade.com/database/?item=24257" TargetMode="External"/><Relationship Id="rId53" Type="http://schemas.openxmlformats.org/officeDocument/2006/relationships/hyperlink" Target="https://www.burning-crusade.com/database/?item=28742" TargetMode="External"/><Relationship Id="rId52" Type="http://schemas.openxmlformats.org/officeDocument/2006/relationships/hyperlink" Target="https://www.burning-crusade.com/database/?item=30727" TargetMode="External"/><Relationship Id="rId55" Type="http://schemas.openxmlformats.org/officeDocument/2006/relationships/hyperlink" Target="https://www.burning-crusade.com/database/?item=31343" TargetMode="External"/><Relationship Id="rId54" Type="http://schemas.openxmlformats.org/officeDocument/2006/relationships/hyperlink" Target="https://www.burning-crusade.com/database/?item=29053" TargetMode="External"/><Relationship Id="rId57" Type="http://schemas.openxmlformats.org/officeDocument/2006/relationships/hyperlink" Target="https://www.burning-crusade.com/database/?item=28218" TargetMode="External"/><Relationship Id="rId56" Type="http://schemas.openxmlformats.org/officeDocument/2006/relationships/hyperlink" Target="https://www.burning-crusade.com/database/?item=30543" TargetMode="External"/><Relationship Id="rId59" Type="http://schemas.openxmlformats.org/officeDocument/2006/relationships/hyperlink" Target="https://www.burning-crusade.com/database/?item=28663" TargetMode="External"/><Relationship Id="rId58" Type="http://schemas.openxmlformats.org/officeDocument/2006/relationships/hyperlink" Target="https://www.burning-crusade.com/database/?item=31411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1871" TargetMode="External"/><Relationship Id="rId42" Type="http://schemas.openxmlformats.org/officeDocument/2006/relationships/hyperlink" Target="https://www.burning-crusade.com/database/?item=31297" TargetMode="External"/><Relationship Id="rId41" Type="http://schemas.openxmlformats.org/officeDocument/2006/relationships/hyperlink" Target="https://www.burning-crusade.com/database/?item=29056" TargetMode="External"/><Relationship Id="rId44" Type="http://schemas.openxmlformats.org/officeDocument/2006/relationships/hyperlink" Target="https://www.burning-crusade.com/database/?item=28232" TargetMode="External"/><Relationship Id="rId43" Type="http://schemas.openxmlformats.org/officeDocument/2006/relationships/hyperlink" Target="https://www.burning-crusade.com/database/?item=29341" TargetMode="External"/><Relationship Id="rId46" Type="http://schemas.openxmlformats.org/officeDocument/2006/relationships/hyperlink" Target="https://www.burning-crusade.com/database/?item=27711" TargetMode="External"/><Relationship Id="rId45" Type="http://schemas.openxmlformats.org/officeDocument/2006/relationships/hyperlink" Target="https://www.burning-crusade.com/database/?item=28342" TargetMode="External"/><Relationship Id="rId107" Type="http://schemas.openxmlformats.org/officeDocument/2006/relationships/hyperlink" Target="https://www.burning-crusade.com/database/?item=27922" TargetMode="External"/><Relationship Id="rId106" Type="http://schemas.openxmlformats.org/officeDocument/2006/relationships/hyperlink" Target="https://www.burning-crusade.com/database/?item=26055" TargetMode="External"/><Relationship Id="rId105" Type="http://schemas.openxmlformats.org/officeDocument/2006/relationships/hyperlink" Target="https://www.burning-crusade.com/database/?item=25620" TargetMode="External"/><Relationship Id="rId104" Type="http://schemas.openxmlformats.org/officeDocument/2006/relationships/hyperlink" Target="https://www.burning-crusade.com/database/?item=27683" TargetMode="External"/><Relationship Id="rId109" Type="http://schemas.openxmlformats.org/officeDocument/2006/relationships/hyperlink" Target="https://www.burning-crusade.com/database/?item=28785" TargetMode="External"/><Relationship Id="rId108" Type="http://schemas.openxmlformats.org/officeDocument/2006/relationships/hyperlink" Target="https://www.burning-crusade.com/database/?item=29179" TargetMode="External"/><Relationship Id="rId48" Type="http://schemas.openxmlformats.org/officeDocument/2006/relationships/hyperlink" Target="https://www.burning-crusade.com/database/?item=28602" TargetMode="External"/><Relationship Id="rId47" Type="http://schemas.openxmlformats.org/officeDocument/2006/relationships/hyperlink" Target="https://www.burning-crusade.com/database/?item=28191" TargetMode="External"/><Relationship Id="rId49" Type="http://schemas.openxmlformats.org/officeDocument/2006/relationships/hyperlink" Target="https://www.burning-crusade.com/database/?item=30684" TargetMode="External"/><Relationship Id="rId103" Type="http://schemas.openxmlformats.org/officeDocument/2006/relationships/hyperlink" Target="https://www.burning-crusade.com/database/?item=28223" TargetMode="External"/><Relationship Id="rId102" Type="http://schemas.openxmlformats.org/officeDocument/2006/relationships/hyperlink" Target="https://www.burning-crusade.com/database/?item=28789" TargetMode="External"/><Relationship Id="rId101" Type="http://schemas.openxmlformats.org/officeDocument/2006/relationships/hyperlink" Target="https://www.burning-crusade.com/database/?item=29132" TargetMode="External"/><Relationship Id="rId100" Type="http://schemas.openxmlformats.org/officeDocument/2006/relationships/hyperlink" Target="https://www.burning-crusade.com/database/?item=29370" TargetMode="External"/><Relationship Id="rId31" Type="http://schemas.openxmlformats.org/officeDocument/2006/relationships/hyperlink" Target="https://www.burning-crusade.com/database/?item=25041" TargetMode="External"/><Relationship Id="rId30" Type="http://schemas.openxmlformats.org/officeDocument/2006/relationships/hyperlink" Target="https://www.burning-crusade.com/database/?item=28766" TargetMode="External"/><Relationship Id="rId33" Type="http://schemas.openxmlformats.org/officeDocument/2006/relationships/hyperlink" Target="https://www.burning-crusade.com/database/?item=28570" TargetMode="External"/><Relationship Id="rId32" Type="http://schemas.openxmlformats.org/officeDocument/2006/relationships/hyperlink" Target="https://www.burning-crusade.com/database/?item=30735" TargetMode="External"/><Relationship Id="rId35" Type="http://schemas.openxmlformats.org/officeDocument/2006/relationships/hyperlink" Target="https://www.burning-crusade.com/database/?item=32541" TargetMode="External"/><Relationship Id="rId34" Type="http://schemas.openxmlformats.org/officeDocument/2006/relationships/hyperlink" Target="https://www.burning-crusade.com/database/?item=24252" TargetMode="External"/><Relationship Id="rId37" Type="http://schemas.openxmlformats.org/officeDocument/2006/relationships/hyperlink" Target="https://www.burning-crusade.com/database/?item=28797" TargetMode="External"/><Relationship Id="rId36" Type="http://schemas.openxmlformats.org/officeDocument/2006/relationships/hyperlink" Target="https://www.burning-crusade.com/database/?item=31140" TargetMode="External"/><Relationship Id="rId39" Type="http://schemas.openxmlformats.org/officeDocument/2006/relationships/hyperlink" Target="https://www.burning-crusade.com/database/?item=28378" TargetMode="External"/><Relationship Id="rId38" Type="http://schemas.openxmlformats.org/officeDocument/2006/relationships/hyperlink" Target="https://www.burning-crusade.com/database/?item=27981" TargetMode="External"/><Relationship Id="rId20" Type="http://schemas.openxmlformats.org/officeDocument/2006/relationships/hyperlink" Target="https://www.burning-crusade.com/database/?item=31338" TargetMode="External"/><Relationship Id="rId22" Type="http://schemas.openxmlformats.org/officeDocument/2006/relationships/hyperlink" Target="https://www.burning-crusade.com/database/?item=29060" TargetMode="External"/><Relationship Id="rId21" Type="http://schemas.openxmlformats.org/officeDocument/2006/relationships/hyperlink" Target="https://www.burning-crusade.com/database/?item=21869" TargetMode="External"/><Relationship Id="rId24" Type="http://schemas.openxmlformats.org/officeDocument/2006/relationships/hyperlink" Target="https://www.burning-crusade.com/database/?item=30925" TargetMode="External"/><Relationship Id="rId23" Type="http://schemas.openxmlformats.org/officeDocument/2006/relationships/hyperlink" Target="https://www.burning-crusade.com/database/?item=27778" TargetMode="External"/><Relationship Id="rId129" Type="http://schemas.openxmlformats.org/officeDocument/2006/relationships/hyperlink" Target="https://www.burning-crusade.com/database/?item=19309" TargetMode="External"/><Relationship Id="rId128" Type="http://schemas.openxmlformats.org/officeDocument/2006/relationships/hyperlink" Target="https://www.burning-crusade.com/database/?item=28781" TargetMode="External"/><Relationship Id="rId127" Type="http://schemas.openxmlformats.org/officeDocument/2006/relationships/hyperlink" Target="https://www.burning-crusade.com/database/?item=28734" TargetMode="External"/><Relationship Id="rId126" Type="http://schemas.openxmlformats.org/officeDocument/2006/relationships/hyperlink" Target="https://www.burning-crusade.com/database/?item=25099" TargetMode="External"/><Relationship Id="rId26" Type="http://schemas.openxmlformats.org/officeDocument/2006/relationships/hyperlink" Target="https://www.burning-crusade.com/database/?item=27710" TargetMode="External"/><Relationship Id="rId121" Type="http://schemas.openxmlformats.org/officeDocument/2006/relationships/hyperlink" Target="https://www.burning-crusade.com/database/?item=28770" TargetMode="External"/><Relationship Id="rId25" Type="http://schemas.openxmlformats.org/officeDocument/2006/relationships/hyperlink" Target="https://www.burning-crusade.com/database/?item=27796" TargetMode="External"/><Relationship Id="rId120" Type="http://schemas.openxmlformats.org/officeDocument/2006/relationships/hyperlink" Target="https://www.burning-crusade.com/database/?item=30723" TargetMode="External"/><Relationship Id="rId28" Type="http://schemas.openxmlformats.org/officeDocument/2006/relationships/hyperlink" Target="https://www.burning-crusade.com/database/?item=28726" TargetMode="External"/><Relationship Id="rId27" Type="http://schemas.openxmlformats.org/officeDocument/2006/relationships/hyperlink" Target="https://www.burning-crusade.com/database/?item=27994" TargetMode="External"/><Relationship Id="rId125" Type="http://schemas.openxmlformats.org/officeDocument/2006/relationships/hyperlink" Target="https://www.burning-crusade.com/database/?item=29272" TargetMode="External"/><Relationship Id="rId29" Type="http://schemas.openxmlformats.org/officeDocument/2006/relationships/hyperlink" Target="https://www.burning-crusade.com/database/?item=31201" TargetMode="External"/><Relationship Id="rId124" Type="http://schemas.openxmlformats.org/officeDocument/2006/relationships/hyperlink" Target="https://www.burning-crusade.com/database/?item=30832" TargetMode="External"/><Relationship Id="rId123" Type="http://schemas.openxmlformats.org/officeDocument/2006/relationships/hyperlink" Target="https://www.burning-crusade.com/database/?item=23554" TargetMode="External"/><Relationship Id="rId122" Type="http://schemas.openxmlformats.org/officeDocument/2006/relationships/hyperlink" Target="https://www.burning-crusade.com/database/?item=28297" TargetMode="External"/><Relationship Id="rId95" Type="http://schemas.openxmlformats.org/officeDocument/2006/relationships/hyperlink" Target="https://www.burning-crusade.com/database/?item=29287" TargetMode="External"/><Relationship Id="rId94" Type="http://schemas.openxmlformats.org/officeDocument/2006/relationships/hyperlink" Target="https://www.burning-crusade.com/database/?item=29352" TargetMode="External"/><Relationship Id="rId97" Type="http://schemas.openxmlformats.org/officeDocument/2006/relationships/hyperlink" Target="https://www.burning-crusade.com/database/?item=28510" TargetMode="External"/><Relationship Id="rId96" Type="http://schemas.openxmlformats.org/officeDocument/2006/relationships/hyperlink" Target="https://www.burning-crusade.com/database/?item=31339" TargetMode="External"/><Relationship Id="rId11" Type="http://schemas.openxmlformats.org/officeDocument/2006/relationships/hyperlink" Target="https://www.burning-crusade.com/database/?item=28586" TargetMode="External"/><Relationship Id="rId99" Type="http://schemas.openxmlformats.org/officeDocument/2006/relationships/hyperlink" Target="https://www.burning-crusade.com/database/?item=31856" TargetMode="External"/><Relationship Id="rId10" Type="http://schemas.openxmlformats.org/officeDocument/2006/relationships/hyperlink" Target="https://www.burning-crusade.com/database/?item=28744" TargetMode="External"/><Relationship Id="rId98" Type="http://schemas.openxmlformats.org/officeDocument/2006/relationships/hyperlink" Target="https://www.burning-crusade.com/database/?item=29367" TargetMode="External"/><Relationship Id="rId13" Type="http://schemas.openxmlformats.org/officeDocument/2006/relationships/hyperlink" Target="https://www.burning-crusade.com/database/?item=28530" TargetMode="External"/><Relationship Id="rId12" Type="http://schemas.openxmlformats.org/officeDocument/2006/relationships/hyperlink" Target="https://www.burning-crusade.com/database/?item=30666" TargetMode="External"/><Relationship Id="rId91" Type="http://schemas.openxmlformats.org/officeDocument/2006/relationships/hyperlink" Target="https://www.burning-crusade.com/database/?item=29172" TargetMode="External"/><Relationship Id="rId90" Type="http://schemas.openxmlformats.org/officeDocument/2006/relationships/hyperlink" Target="https://www.burning-crusade.com/database/?item=28793" TargetMode="External"/><Relationship Id="rId93" Type="http://schemas.openxmlformats.org/officeDocument/2006/relationships/hyperlink" Target="https://www.burning-crusade.com/database/?item=29126" TargetMode="External"/><Relationship Id="rId92" Type="http://schemas.openxmlformats.org/officeDocument/2006/relationships/hyperlink" Target="https://www.burning-crusade.com/database/?item=28555" TargetMode="External"/><Relationship Id="rId118" Type="http://schemas.openxmlformats.org/officeDocument/2006/relationships/hyperlink" Target="https://www.burning-crusade.com/database/?item=30859" TargetMode="External"/><Relationship Id="rId117" Type="http://schemas.openxmlformats.org/officeDocument/2006/relationships/hyperlink" Target="https://www.burning-crusade.com/database/?item=28386" TargetMode="External"/><Relationship Id="rId116" Type="http://schemas.openxmlformats.org/officeDocument/2006/relationships/hyperlink" Target="https://www.burning-crusade.com/database/?item=29350" TargetMode="External"/><Relationship Id="rId115" Type="http://schemas.openxmlformats.org/officeDocument/2006/relationships/hyperlink" Target="https://www.burning-crusade.com/database/?item=32872" TargetMode="External"/><Relationship Id="rId119" Type="http://schemas.openxmlformats.org/officeDocument/2006/relationships/hyperlink" Target="https://www.burning-crusade.com/database/?item=28783" TargetMode="External"/><Relationship Id="rId15" Type="http://schemas.openxmlformats.org/officeDocument/2006/relationships/hyperlink" Target="https://www.burning-crusade.com/database/?item=28762" TargetMode="External"/><Relationship Id="rId110" Type="http://schemas.openxmlformats.org/officeDocument/2006/relationships/hyperlink" Target="https://www.burning-crusade.com/database/?item=24126" TargetMode="External"/><Relationship Id="rId14" Type="http://schemas.openxmlformats.org/officeDocument/2006/relationships/hyperlink" Target="https://www.burning-crusade.com/database/?item=28245" TargetMode="External"/><Relationship Id="rId17" Type="http://schemas.openxmlformats.org/officeDocument/2006/relationships/hyperlink" Target="https://www.burning-crusade.com/database/?item=28134" TargetMode="External"/><Relationship Id="rId16" Type="http://schemas.openxmlformats.org/officeDocument/2006/relationships/hyperlink" Target="https://www.burning-crusade.com/database/?item=27758" TargetMode="External"/><Relationship Id="rId19" Type="http://schemas.openxmlformats.org/officeDocument/2006/relationships/hyperlink" Target="https://www.burning-crusade.com/database/?item=29368" TargetMode="External"/><Relationship Id="rId114" Type="http://schemas.openxmlformats.org/officeDocument/2006/relationships/hyperlink" Target="https://www.burning-crusade.com/database/?item=28673" TargetMode="External"/><Relationship Id="rId18" Type="http://schemas.openxmlformats.org/officeDocument/2006/relationships/hyperlink" Target="https://www.burning-crusade.com/database/?item=31692" TargetMode="External"/><Relationship Id="rId113" Type="http://schemas.openxmlformats.org/officeDocument/2006/relationships/hyperlink" Target="https://www.burning-crusade.com/database/?item=25295" TargetMode="External"/><Relationship Id="rId112" Type="http://schemas.openxmlformats.org/officeDocument/2006/relationships/hyperlink" Target="https://www.burning-crusade.com/database/?item=28418" TargetMode="External"/><Relationship Id="rId111" Type="http://schemas.openxmlformats.org/officeDocument/2006/relationships/hyperlink" Target="https://www.burning-crusade.com/database/?item=28040" TargetMode="External"/><Relationship Id="rId84" Type="http://schemas.openxmlformats.org/officeDocument/2006/relationships/hyperlink" Target="https://www.burning-crusade.com/database/?item=21870" TargetMode="External"/><Relationship Id="rId83" Type="http://schemas.openxmlformats.org/officeDocument/2006/relationships/hyperlink" Target="https://www.burning-crusade.com/database/?item=27907" TargetMode="External"/><Relationship Id="rId86" Type="http://schemas.openxmlformats.org/officeDocument/2006/relationships/hyperlink" Target="https://www.burning-crusade.com/database/?item=28517" TargetMode="External"/><Relationship Id="rId85" Type="http://schemas.openxmlformats.org/officeDocument/2006/relationships/hyperlink" Target="https://www.burning-crusade.com/database/?item=28585" TargetMode="External"/><Relationship Id="rId88" Type="http://schemas.openxmlformats.org/officeDocument/2006/relationships/hyperlink" Target="https://www.burning-crusade.com/database/?item=28670" TargetMode="External"/><Relationship Id="rId87" Type="http://schemas.openxmlformats.org/officeDocument/2006/relationships/hyperlink" Target="https://www.burning-crusade.com/database/?item=28179" TargetMode="External"/><Relationship Id="rId89" Type="http://schemas.openxmlformats.org/officeDocument/2006/relationships/hyperlink" Target="https://www.burning-crusade.com/database/?item=28410" TargetMode="External"/><Relationship Id="rId80" Type="http://schemas.openxmlformats.org/officeDocument/2006/relationships/hyperlink" Target="https://www.burning-crusade.com/database/?item=27709" TargetMode="External"/><Relationship Id="rId82" Type="http://schemas.openxmlformats.org/officeDocument/2006/relationships/hyperlink" Target="https://www.burning-crusade.com/database/?item=29059" TargetMode="External"/><Relationship Id="rId81" Type="http://schemas.openxmlformats.org/officeDocument/2006/relationships/hyperlink" Target="https://www.burning-crusade.com/database/?item=27948" TargetMode="External"/><Relationship Id="rId1" Type="http://schemas.openxmlformats.org/officeDocument/2006/relationships/comments" Target="../comments6.xml"/><Relationship Id="rId2" Type="http://schemas.openxmlformats.org/officeDocument/2006/relationships/hyperlink" Target="https://www.burning-crusade.com/database/?item=32494" TargetMode="External"/><Relationship Id="rId3" Type="http://schemas.openxmlformats.org/officeDocument/2006/relationships/hyperlink" Target="https://www.burning-crusade.com/database/?item=29058" TargetMode="External"/><Relationship Id="rId4" Type="http://schemas.openxmlformats.org/officeDocument/2006/relationships/hyperlink" Target="https://www.burning-crusade.com/database/?item=24266" TargetMode="External"/><Relationship Id="rId9" Type="http://schemas.openxmlformats.org/officeDocument/2006/relationships/hyperlink" Target="https://www.burning-crusade.com/database/?item=28804" TargetMode="External"/><Relationship Id="rId140" Type="http://schemas.openxmlformats.org/officeDocument/2006/relationships/vmlDrawing" Target="../drawings/vmlDrawing6.vml"/><Relationship Id="rId5" Type="http://schemas.openxmlformats.org/officeDocument/2006/relationships/hyperlink" Target="https://www.burning-crusade.com/database/?item=28415" TargetMode="External"/><Relationship Id="rId6" Type="http://schemas.openxmlformats.org/officeDocument/2006/relationships/hyperlink" Target="https://www.burning-crusade.com/database/?item=24689" TargetMode="External"/><Relationship Id="rId7" Type="http://schemas.openxmlformats.org/officeDocument/2006/relationships/hyperlink" Target="https://www.burning-crusade.com/database/?item=28193" TargetMode="External"/><Relationship Id="rId8" Type="http://schemas.openxmlformats.org/officeDocument/2006/relationships/hyperlink" Target="https://www.burning-crusade.com/database/?item=27708" TargetMode="External"/><Relationship Id="rId73" Type="http://schemas.openxmlformats.org/officeDocument/2006/relationships/hyperlink" Target="https://www.burning-crusade.com/database/?item=30734" TargetMode="External"/><Relationship Id="rId72" Type="http://schemas.openxmlformats.org/officeDocument/2006/relationships/hyperlink" Target="https://www.burning-crusade.com/database/?item=28409" TargetMode="External"/><Relationship Id="rId75" Type="http://schemas.openxmlformats.org/officeDocument/2006/relationships/hyperlink" Target="https://www.burning-crusade.com/database/?item=28594" TargetMode="External"/><Relationship Id="rId74" Type="http://schemas.openxmlformats.org/officeDocument/2006/relationships/hyperlink" Target="https://www.burning-crusade.com/database/?item=24262" TargetMode="External"/><Relationship Id="rId77" Type="http://schemas.openxmlformats.org/officeDocument/2006/relationships/hyperlink" Target="https://www.burning-crusade.com/database/?item=30532" TargetMode="External"/><Relationship Id="rId76" Type="http://schemas.openxmlformats.org/officeDocument/2006/relationships/hyperlink" Target="https://www.burning-crusade.com/database/?item=30531" TargetMode="External"/><Relationship Id="rId79" Type="http://schemas.openxmlformats.org/officeDocument/2006/relationships/hyperlink" Target="https://www.burning-crusade.com/database/?item=28338" TargetMode="External"/><Relationship Id="rId78" Type="http://schemas.openxmlformats.org/officeDocument/2006/relationships/hyperlink" Target="https://www.burning-crusade.com/database/?item=28185" TargetMode="External"/><Relationship Id="rId71" Type="http://schemas.openxmlformats.org/officeDocument/2006/relationships/hyperlink" Target="https://www.burning-crusade.com/database/?item=28565" TargetMode="External"/><Relationship Id="rId70" Type="http://schemas.openxmlformats.org/officeDocument/2006/relationships/hyperlink" Target="https://www.burning-crusade.com/database/?item=28654" TargetMode="External"/><Relationship Id="rId139" Type="http://schemas.openxmlformats.org/officeDocument/2006/relationships/drawing" Target="../drawings/drawing6.xml"/><Relationship Id="rId138" Type="http://schemas.openxmlformats.org/officeDocument/2006/relationships/hyperlink" Target="https://www.burning-crusade.com/database/?item=27842" TargetMode="External"/><Relationship Id="rId137" Type="http://schemas.openxmlformats.org/officeDocument/2006/relationships/hyperlink" Target="https://www.burning-crusade.com/database/?item=28341" TargetMode="External"/><Relationship Id="rId132" Type="http://schemas.openxmlformats.org/officeDocument/2006/relationships/hyperlink" Target="https://www.burning-crusade.com/database/?item=28603" TargetMode="External"/><Relationship Id="rId131" Type="http://schemas.openxmlformats.org/officeDocument/2006/relationships/hyperlink" Target="https://www.burning-crusade.com/database/?item=28187" TargetMode="External"/><Relationship Id="rId130" Type="http://schemas.openxmlformats.org/officeDocument/2006/relationships/hyperlink" Target="https://www.burning-crusade.com/database/?item=28412" TargetMode="External"/><Relationship Id="rId136" Type="http://schemas.openxmlformats.org/officeDocument/2006/relationships/hyperlink" Target="https://www.burning-crusade.com/database/?item=29130" TargetMode="External"/><Relationship Id="rId135" Type="http://schemas.openxmlformats.org/officeDocument/2006/relationships/hyperlink" Target="https://www.burning-crusade.com/database/?item=29355" TargetMode="External"/><Relationship Id="rId134" Type="http://schemas.openxmlformats.org/officeDocument/2006/relationships/hyperlink" Target="https://www.burning-crusade.com/database/?item=28633" TargetMode="External"/><Relationship Id="rId133" Type="http://schemas.openxmlformats.org/officeDocument/2006/relationships/hyperlink" Target="https://www.burning-crusade.com/database/?item=24557" TargetMode="External"/><Relationship Id="rId62" Type="http://schemas.openxmlformats.org/officeDocument/2006/relationships/hyperlink" Target="https://www.burning-crusade.com/database/?item=29317" TargetMode="External"/><Relationship Id="rId61" Type="http://schemas.openxmlformats.org/officeDocument/2006/relationships/hyperlink" Target="https://www.burning-crusade.com/database/?item=28780" TargetMode="External"/><Relationship Id="rId64" Type="http://schemas.openxmlformats.org/officeDocument/2006/relationships/hyperlink" Target="https://www.burning-crusade.com/database/?item=29057" TargetMode="External"/><Relationship Id="rId63" Type="http://schemas.openxmlformats.org/officeDocument/2006/relationships/hyperlink" Target="https://www.burning-crusade.com/database/?item=27465" TargetMode="External"/><Relationship Id="rId66" Type="http://schemas.openxmlformats.org/officeDocument/2006/relationships/hyperlink" Target="https://www.burning-crusade.com/database/?item=24256" TargetMode="External"/><Relationship Id="rId65" Type="http://schemas.openxmlformats.org/officeDocument/2006/relationships/hyperlink" Target="https://www.burning-crusade.com/database/?item=27707" TargetMode="External"/><Relationship Id="rId68" Type="http://schemas.openxmlformats.org/officeDocument/2006/relationships/hyperlink" Target="https://www.burning-crusade.com/database/?item=24255" TargetMode="External"/><Relationship Id="rId67" Type="http://schemas.openxmlformats.org/officeDocument/2006/relationships/hyperlink" Target="https://www.burning-crusade.com/database/?item=27843" TargetMode="External"/><Relationship Id="rId60" Type="http://schemas.openxmlformats.org/officeDocument/2006/relationships/hyperlink" Target="https://www.burning-crusade.com/database/?item=28507" TargetMode="External"/><Relationship Id="rId69" Type="http://schemas.openxmlformats.org/officeDocument/2006/relationships/hyperlink" Target="https://www.burning-crusade.com/database/?item=29241" TargetMode="External"/><Relationship Id="rId51" Type="http://schemas.openxmlformats.org/officeDocument/2006/relationships/hyperlink" Target="https://www.burning-crusade.com/database/?item=28515" TargetMode="External"/><Relationship Id="rId50" Type="http://schemas.openxmlformats.org/officeDocument/2006/relationships/hyperlink" Target="https://www.burning-crusade.com/database/?item=24692" TargetMode="External"/><Relationship Id="rId53" Type="http://schemas.openxmlformats.org/officeDocument/2006/relationships/hyperlink" Target="https://www.burning-crusade.com/database/?item=27462" TargetMode="External"/><Relationship Id="rId52" Type="http://schemas.openxmlformats.org/officeDocument/2006/relationships/hyperlink" Target="https://www.burning-crusade.com/database/?item=24250" TargetMode="External"/><Relationship Id="rId55" Type="http://schemas.openxmlformats.org/officeDocument/2006/relationships/hyperlink" Target="https://www.burning-crusade.com/database/?item=28174" TargetMode="External"/><Relationship Id="rId54" Type="http://schemas.openxmlformats.org/officeDocument/2006/relationships/hyperlink" Target="https://www.burning-crusade.com/database/?item=28411" TargetMode="External"/><Relationship Id="rId57" Type="http://schemas.openxmlformats.org/officeDocument/2006/relationships/hyperlink" Target="https://www.burning-crusade.com/database/?item=29240" TargetMode="External"/><Relationship Id="rId56" Type="http://schemas.openxmlformats.org/officeDocument/2006/relationships/hyperlink" Target="https://www.burning-crusade.com/database/?item=27746" TargetMode="External"/><Relationship Id="rId59" Type="http://schemas.openxmlformats.org/officeDocument/2006/relationships/hyperlink" Target="https://www.burning-crusade.com/database/?item=30725" TargetMode="External"/><Relationship Id="rId58" Type="http://schemas.openxmlformats.org/officeDocument/2006/relationships/hyperlink" Target="https://www.burning-crusade.com/database/?item=28477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477" TargetMode="External"/><Relationship Id="rId42" Type="http://schemas.openxmlformats.org/officeDocument/2006/relationships/hyperlink" Target="https://www.burning-crusade.com/database/?item=27462" TargetMode="External"/><Relationship Id="rId41" Type="http://schemas.openxmlformats.org/officeDocument/2006/relationships/hyperlink" Target="https://www.burning-crusade.com/database/?item=24692" TargetMode="External"/><Relationship Id="rId44" Type="http://schemas.openxmlformats.org/officeDocument/2006/relationships/hyperlink" Target="https://www.burning-crusade.com/database/?item=28515" TargetMode="External"/><Relationship Id="rId43" Type="http://schemas.openxmlformats.org/officeDocument/2006/relationships/hyperlink" Target="https://www.burning-crusade.com/database/?item=24250" TargetMode="External"/><Relationship Id="rId46" Type="http://schemas.openxmlformats.org/officeDocument/2006/relationships/hyperlink" Target="https://www.burning-crusade.com/database/?item=30725" TargetMode="External"/><Relationship Id="rId45" Type="http://schemas.openxmlformats.org/officeDocument/2006/relationships/hyperlink" Target="https://www.burning-crusade.com/database/?item=28411" TargetMode="External"/><Relationship Id="rId107" Type="http://schemas.openxmlformats.org/officeDocument/2006/relationships/hyperlink" Target="https://www.burning-crusade.com/database/?item=28297" TargetMode="External"/><Relationship Id="rId106" Type="http://schemas.openxmlformats.org/officeDocument/2006/relationships/hyperlink" Target="https://www.burning-crusade.com/database/?item=28770" TargetMode="External"/><Relationship Id="rId105" Type="http://schemas.openxmlformats.org/officeDocument/2006/relationships/hyperlink" Target="https://www.burning-crusade.com/database/?item=30723" TargetMode="External"/><Relationship Id="rId104" Type="http://schemas.openxmlformats.org/officeDocument/2006/relationships/hyperlink" Target="https://www.burning-crusade.com/database/?item=32872" TargetMode="External"/><Relationship Id="rId109" Type="http://schemas.openxmlformats.org/officeDocument/2006/relationships/hyperlink" Target="https://www.burning-crusade.com/database/?item=29153" TargetMode="External"/><Relationship Id="rId108" Type="http://schemas.openxmlformats.org/officeDocument/2006/relationships/hyperlink" Target="https://www.burning-crusade.com/database/?item=23554" TargetMode="External"/><Relationship Id="rId48" Type="http://schemas.openxmlformats.org/officeDocument/2006/relationships/hyperlink" Target="https://www.burning-crusade.com/database/?item=28780" TargetMode="External"/><Relationship Id="rId47" Type="http://schemas.openxmlformats.org/officeDocument/2006/relationships/hyperlink" Target="https://www.burning-crusade.com/database/?item=28507" TargetMode="External"/><Relationship Id="rId49" Type="http://schemas.openxmlformats.org/officeDocument/2006/relationships/hyperlink" Target="https://www.burning-crusade.com/database/?item=27493" TargetMode="External"/><Relationship Id="rId103" Type="http://schemas.openxmlformats.org/officeDocument/2006/relationships/hyperlink" Target="https://www.burning-crusade.com/database/?item=29350" TargetMode="External"/><Relationship Id="rId102" Type="http://schemas.openxmlformats.org/officeDocument/2006/relationships/hyperlink" Target="https://www.burning-crusade.com/database/?item=25295" TargetMode="External"/><Relationship Id="rId101" Type="http://schemas.openxmlformats.org/officeDocument/2006/relationships/hyperlink" Target="https://www.burning-crusade.com/database/?item=28783" TargetMode="External"/><Relationship Id="rId100" Type="http://schemas.openxmlformats.org/officeDocument/2006/relationships/hyperlink" Target="https://www.burning-crusade.com/database/?item=28386" TargetMode="External"/><Relationship Id="rId31" Type="http://schemas.openxmlformats.org/officeDocument/2006/relationships/hyperlink" Target="https://www.burning-crusade.com/database/?item=28964" TargetMode="External"/><Relationship Id="rId30" Type="http://schemas.openxmlformats.org/officeDocument/2006/relationships/hyperlink" Target="https://www.burning-crusade.com/database/?item=28378" TargetMode="External"/><Relationship Id="rId33" Type="http://schemas.openxmlformats.org/officeDocument/2006/relationships/hyperlink" Target="https://www.burning-crusade.com/database/?item=31297" TargetMode="External"/><Relationship Id="rId32" Type="http://schemas.openxmlformats.org/officeDocument/2006/relationships/hyperlink" Target="https://www.burning-crusade.com/database/?item=21871" TargetMode="External"/><Relationship Id="rId35" Type="http://schemas.openxmlformats.org/officeDocument/2006/relationships/hyperlink" Target="https://www.burning-crusade.com/database/?item=28342" TargetMode="External"/><Relationship Id="rId34" Type="http://schemas.openxmlformats.org/officeDocument/2006/relationships/hyperlink" Target="https://www.burning-crusade.com/database/?item=29341" TargetMode="External"/><Relationship Id="rId37" Type="http://schemas.openxmlformats.org/officeDocument/2006/relationships/hyperlink" Target="https://www.burning-crusade.com/database/?item=28191" TargetMode="External"/><Relationship Id="rId36" Type="http://schemas.openxmlformats.org/officeDocument/2006/relationships/hyperlink" Target="https://www.burning-crusade.com/database/?item=31340" TargetMode="External"/><Relationship Id="rId39" Type="http://schemas.openxmlformats.org/officeDocument/2006/relationships/hyperlink" Target="https://www.burning-crusade.com/database/?item=28602" TargetMode="External"/><Relationship Id="rId38" Type="http://schemas.openxmlformats.org/officeDocument/2006/relationships/hyperlink" Target="https://www.burning-crusade.com/database/?item=24552" TargetMode="External"/><Relationship Id="rId20" Type="http://schemas.openxmlformats.org/officeDocument/2006/relationships/hyperlink" Target="https://www.burning-crusade.com/database/?item=24554" TargetMode="External"/><Relationship Id="rId22" Type="http://schemas.openxmlformats.org/officeDocument/2006/relationships/hyperlink" Target="https://www.burning-crusade.com/database/?item=28726" TargetMode="External"/><Relationship Id="rId21" Type="http://schemas.openxmlformats.org/officeDocument/2006/relationships/hyperlink" Target="https://www.burning-crusade.com/database/?item=27796" TargetMode="External"/><Relationship Id="rId24" Type="http://schemas.openxmlformats.org/officeDocument/2006/relationships/hyperlink" Target="https://www.burning-crusade.com/database/?item=30735" TargetMode="External"/><Relationship Id="rId23" Type="http://schemas.openxmlformats.org/officeDocument/2006/relationships/hyperlink" Target="https://www.burning-crusade.com/database/?item=28766" TargetMode="External"/><Relationship Id="rId26" Type="http://schemas.openxmlformats.org/officeDocument/2006/relationships/hyperlink" Target="https://www.burning-crusade.com/database/?item=28797" TargetMode="External"/><Relationship Id="rId121" Type="http://schemas.openxmlformats.org/officeDocument/2006/relationships/hyperlink" Target="https://www.burning-crusade.com/database/?item=29130" TargetMode="External"/><Relationship Id="rId25" Type="http://schemas.openxmlformats.org/officeDocument/2006/relationships/hyperlink" Target="https://www.burning-crusade.com/database/?item=31201" TargetMode="External"/><Relationship Id="rId120" Type="http://schemas.openxmlformats.org/officeDocument/2006/relationships/hyperlink" Target="https://www.burning-crusade.com/database/?item=29355" TargetMode="External"/><Relationship Id="rId28" Type="http://schemas.openxmlformats.org/officeDocument/2006/relationships/hyperlink" Target="https://www.burning-crusade.com/database/?item=28570" TargetMode="External"/><Relationship Id="rId27" Type="http://schemas.openxmlformats.org/officeDocument/2006/relationships/hyperlink" Target="https://www.burning-crusade.com/database/?item=27981" TargetMode="External"/><Relationship Id="rId125" Type="http://schemas.openxmlformats.org/officeDocument/2006/relationships/vmlDrawing" Target="../drawings/vmlDrawing7.vml"/><Relationship Id="rId29" Type="http://schemas.openxmlformats.org/officeDocument/2006/relationships/hyperlink" Target="https://www.burning-crusade.com/database/?item=29369" TargetMode="External"/><Relationship Id="rId124" Type="http://schemas.openxmlformats.org/officeDocument/2006/relationships/drawing" Target="../drawings/drawing7.xml"/><Relationship Id="rId123" Type="http://schemas.openxmlformats.org/officeDocument/2006/relationships/hyperlink" Target="https://www.burning-crusade.com/database/?item=27842" TargetMode="External"/><Relationship Id="rId122" Type="http://schemas.openxmlformats.org/officeDocument/2006/relationships/hyperlink" Target="https://www.burning-crusade.com/database/?item=28341" TargetMode="External"/><Relationship Id="rId95" Type="http://schemas.openxmlformats.org/officeDocument/2006/relationships/hyperlink" Target="https://www.burning-crusade.com/database/?item=24126" TargetMode="External"/><Relationship Id="rId94" Type="http://schemas.openxmlformats.org/officeDocument/2006/relationships/hyperlink" Target="https://www.burning-crusade.com/database/?item=29179" TargetMode="External"/><Relationship Id="rId97" Type="http://schemas.openxmlformats.org/officeDocument/2006/relationships/hyperlink" Target="https://www.burning-crusade.com/database/?item=28418" TargetMode="External"/><Relationship Id="rId96" Type="http://schemas.openxmlformats.org/officeDocument/2006/relationships/hyperlink" Target="https://www.burning-crusade.com/database/?item=28040" TargetMode="External"/><Relationship Id="rId11" Type="http://schemas.openxmlformats.org/officeDocument/2006/relationships/hyperlink" Target="https://www.burning-crusade.com/database/?item=24553" TargetMode="External"/><Relationship Id="rId99" Type="http://schemas.openxmlformats.org/officeDocument/2006/relationships/hyperlink" Target="https://www.burning-crusade.com/database/?item=28673" TargetMode="External"/><Relationship Id="rId10" Type="http://schemas.openxmlformats.org/officeDocument/2006/relationships/hyperlink" Target="https://www.burning-crusade.com/database/?item=28193" TargetMode="External"/><Relationship Id="rId98" Type="http://schemas.openxmlformats.org/officeDocument/2006/relationships/hyperlink" Target="https://www.burning-crusade.com/database/?item=28785" TargetMode="External"/><Relationship Id="rId13" Type="http://schemas.openxmlformats.org/officeDocument/2006/relationships/hyperlink" Target="https://www.burning-crusade.com/database/?item=30666" TargetMode="External"/><Relationship Id="rId12" Type="http://schemas.openxmlformats.org/officeDocument/2006/relationships/hyperlink" Target="https://www.burning-crusade.com/database/?item=28530" TargetMode="External"/><Relationship Id="rId91" Type="http://schemas.openxmlformats.org/officeDocument/2006/relationships/hyperlink" Target="https://www.burning-crusade.com/database/?item=25620" TargetMode="External"/><Relationship Id="rId90" Type="http://schemas.openxmlformats.org/officeDocument/2006/relationships/hyperlink" Target="https://www.burning-crusade.com/database/?item=28223" TargetMode="External"/><Relationship Id="rId93" Type="http://schemas.openxmlformats.org/officeDocument/2006/relationships/hyperlink" Target="https://www.burning-crusade.com/database/?item=27922" TargetMode="External"/><Relationship Id="rId92" Type="http://schemas.openxmlformats.org/officeDocument/2006/relationships/hyperlink" Target="https://www.burning-crusade.com/database/?item=26055" TargetMode="External"/><Relationship Id="rId118" Type="http://schemas.openxmlformats.org/officeDocument/2006/relationships/hyperlink" Target="https://www.burning-crusade.com/database/?item=24557" TargetMode="External"/><Relationship Id="rId117" Type="http://schemas.openxmlformats.org/officeDocument/2006/relationships/hyperlink" Target="https://www.burning-crusade.com/database/?item=28603" TargetMode="External"/><Relationship Id="rId116" Type="http://schemas.openxmlformats.org/officeDocument/2006/relationships/hyperlink" Target="https://www.burning-crusade.com/database/?item=28187" TargetMode="External"/><Relationship Id="rId115" Type="http://schemas.openxmlformats.org/officeDocument/2006/relationships/hyperlink" Target="https://www.burning-crusade.com/database/?item=25099" TargetMode="External"/><Relationship Id="rId119" Type="http://schemas.openxmlformats.org/officeDocument/2006/relationships/hyperlink" Target="https://www.burning-crusade.com/database/?item=28633" TargetMode="External"/><Relationship Id="rId15" Type="http://schemas.openxmlformats.org/officeDocument/2006/relationships/hyperlink" Target="https://www.burning-crusade.com/database/?item=28762" TargetMode="External"/><Relationship Id="rId110" Type="http://schemas.openxmlformats.org/officeDocument/2006/relationships/hyperlink" Target="https://www.burning-crusade.com/database/?item=31336" TargetMode="External"/><Relationship Id="rId14" Type="http://schemas.openxmlformats.org/officeDocument/2006/relationships/hyperlink" Target="https://www.burning-crusade.com/database/?item=28245" TargetMode="External"/><Relationship Id="rId17" Type="http://schemas.openxmlformats.org/officeDocument/2006/relationships/hyperlink" Target="https://www.burning-crusade.com/database/?item=31338" TargetMode="External"/><Relationship Id="rId16" Type="http://schemas.openxmlformats.org/officeDocument/2006/relationships/hyperlink" Target="https://www.burning-crusade.com/database/?item=27758" TargetMode="External"/><Relationship Id="rId19" Type="http://schemas.openxmlformats.org/officeDocument/2006/relationships/hyperlink" Target="https://www.burning-crusade.com/database/?item=21869" TargetMode="External"/><Relationship Id="rId114" Type="http://schemas.openxmlformats.org/officeDocument/2006/relationships/hyperlink" Target="https://www.burning-crusade.com/database/?item=28781" TargetMode="External"/><Relationship Id="rId18" Type="http://schemas.openxmlformats.org/officeDocument/2006/relationships/hyperlink" Target="https://www.burning-crusade.com/database/?item=28967" TargetMode="External"/><Relationship Id="rId113" Type="http://schemas.openxmlformats.org/officeDocument/2006/relationships/hyperlink" Target="https://www.burning-crusade.com/database/?item=28412" TargetMode="External"/><Relationship Id="rId112" Type="http://schemas.openxmlformats.org/officeDocument/2006/relationships/hyperlink" Target="https://www.burning-crusade.com/database/?item=29272" TargetMode="External"/><Relationship Id="rId111" Type="http://schemas.openxmlformats.org/officeDocument/2006/relationships/hyperlink" Target="https://www.burning-crusade.com/database/?item=28734" TargetMode="External"/><Relationship Id="rId84" Type="http://schemas.openxmlformats.org/officeDocument/2006/relationships/hyperlink" Target="https://www.burning-crusade.com/database/?item=31339" TargetMode="External"/><Relationship Id="rId83" Type="http://schemas.openxmlformats.org/officeDocument/2006/relationships/hyperlink" Target="https://www.burning-crusade.com/database/?item=29367" TargetMode="External"/><Relationship Id="rId86" Type="http://schemas.openxmlformats.org/officeDocument/2006/relationships/hyperlink" Target="https://www.burning-crusade.com/database/?item=29370" TargetMode="External"/><Relationship Id="rId85" Type="http://schemas.openxmlformats.org/officeDocument/2006/relationships/hyperlink" Target="https://www.burning-crusade.com/database/?item=31856" TargetMode="External"/><Relationship Id="rId88" Type="http://schemas.openxmlformats.org/officeDocument/2006/relationships/hyperlink" Target="https://www.burning-crusade.com/database/?item=27683" TargetMode="External"/><Relationship Id="rId87" Type="http://schemas.openxmlformats.org/officeDocument/2006/relationships/hyperlink" Target="https://www.burning-crusade.com/database/?item=28789" TargetMode="External"/><Relationship Id="rId89" Type="http://schemas.openxmlformats.org/officeDocument/2006/relationships/hyperlink" Target="https://www.burning-crusade.com/database/?item=29132" TargetMode="External"/><Relationship Id="rId80" Type="http://schemas.openxmlformats.org/officeDocument/2006/relationships/hyperlink" Target="https://www.burning-crusade.com/database/?item=29352" TargetMode="External"/><Relationship Id="rId82" Type="http://schemas.openxmlformats.org/officeDocument/2006/relationships/hyperlink" Target="https://www.burning-crusade.com/database/?item=28510" TargetMode="External"/><Relationship Id="rId81" Type="http://schemas.openxmlformats.org/officeDocument/2006/relationships/hyperlink" Target="https://www.burning-crusade.com/database/?item=29126" TargetMode="External"/><Relationship Id="rId1" Type="http://schemas.openxmlformats.org/officeDocument/2006/relationships/comments" Target="../comments7.xml"/><Relationship Id="rId2" Type="http://schemas.openxmlformats.org/officeDocument/2006/relationships/hyperlink" Target="https://www.burning-crusade.com/database/?item=32494" TargetMode="External"/><Relationship Id="rId3" Type="http://schemas.openxmlformats.org/officeDocument/2006/relationships/hyperlink" Target="https://www.burning-crusade.com/database/?item=24266" TargetMode="External"/><Relationship Id="rId4" Type="http://schemas.openxmlformats.org/officeDocument/2006/relationships/hyperlink" Target="https://www.burning-crusade.com/database/?item=28744" TargetMode="External"/><Relationship Id="rId9" Type="http://schemas.openxmlformats.org/officeDocument/2006/relationships/hyperlink" Target="https://www.burning-crusade.com/database/?item=28586" TargetMode="External"/><Relationship Id="rId5" Type="http://schemas.openxmlformats.org/officeDocument/2006/relationships/hyperlink" Target="https://www.burning-crusade.com/database/?item=28963" TargetMode="External"/><Relationship Id="rId6" Type="http://schemas.openxmlformats.org/officeDocument/2006/relationships/hyperlink" Target="https://www.burning-crusade.com/database/?item=28804" TargetMode="External"/><Relationship Id="rId7" Type="http://schemas.openxmlformats.org/officeDocument/2006/relationships/hyperlink" Target="https://www.burning-crusade.com/database/?item=24689" TargetMode="External"/><Relationship Id="rId8" Type="http://schemas.openxmlformats.org/officeDocument/2006/relationships/hyperlink" Target="https://www.burning-crusade.com/database/?item=28415" TargetMode="External"/><Relationship Id="rId73" Type="http://schemas.openxmlformats.org/officeDocument/2006/relationships/hyperlink" Target="https://www.burning-crusade.com/database/?item=28670" TargetMode="External"/><Relationship Id="rId72" Type="http://schemas.openxmlformats.org/officeDocument/2006/relationships/hyperlink" Target="https://www.burning-crusade.com/database/?item=25970" TargetMode="External"/><Relationship Id="rId75" Type="http://schemas.openxmlformats.org/officeDocument/2006/relationships/hyperlink" Target="https://www.burning-crusade.com/database/?item=28793" TargetMode="External"/><Relationship Id="rId74" Type="http://schemas.openxmlformats.org/officeDocument/2006/relationships/hyperlink" Target="https://www.burning-crusade.com/database/?item=28410" TargetMode="External"/><Relationship Id="rId77" Type="http://schemas.openxmlformats.org/officeDocument/2006/relationships/hyperlink" Target="https://www.burning-crusade.com/database/?item=29287" TargetMode="External"/><Relationship Id="rId76" Type="http://schemas.openxmlformats.org/officeDocument/2006/relationships/hyperlink" Target="https://www.burning-crusade.com/database/?item=29172" TargetMode="External"/><Relationship Id="rId79" Type="http://schemas.openxmlformats.org/officeDocument/2006/relationships/hyperlink" Target="https://www.burning-crusade.com/database/?item=28555" TargetMode="External"/><Relationship Id="rId78" Type="http://schemas.openxmlformats.org/officeDocument/2006/relationships/hyperlink" Target="https://www.burning-crusade.com/database/?item=28227" TargetMode="External"/><Relationship Id="rId71" Type="http://schemas.openxmlformats.org/officeDocument/2006/relationships/hyperlink" Target="https://www.burning-crusade.com/database/?item=28406" TargetMode="External"/><Relationship Id="rId70" Type="http://schemas.openxmlformats.org/officeDocument/2006/relationships/hyperlink" Target="https://www.burning-crusade.com/database/?item=28179" TargetMode="External"/><Relationship Id="rId62" Type="http://schemas.openxmlformats.org/officeDocument/2006/relationships/hyperlink" Target="https://www.burning-crusade.com/database/?item=24262" TargetMode="External"/><Relationship Id="rId61" Type="http://schemas.openxmlformats.org/officeDocument/2006/relationships/hyperlink" Target="https://www.burning-crusade.com/database/?item=30734" TargetMode="External"/><Relationship Id="rId64" Type="http://schemas.openxmlformats.org/officeDocument/2006/relationships/hyperlink" Target="https://www.burning-crusade.com/database/?item=28594" TargetMode="External"/><Relationship Id="rId63" Type="http://schemas.openxmlformats.org/officeDocument/2006/relationships/hyperlink" Target="https://www.burning-crusade.com/database/?item=28966" TargetMode="External"/><Relationship Id="rId66" Type="http://schemas.openxmlformats.org/officeDocument/2006/relationships/hyperlink" Target="https://www.burning-crusade.com/database/?item=27907" TargetMode="External"/><Relationship Id="rId65" Type="http://schemas.openxmlformats.org/officeDocument/2006/relationships/hyperlink" Target="https://www.burning-crusade.com/database/?item=24555" TargetMode="External"/><Relationship Id="rId68" Type="http://schemas.openxmlformats.org/officeDocument/2006/relationships/hyperlink" Target="https://www.burning-crusade.com/database/?item=28585" TargetMode="External"/><Relationship Id="rId67" Type="http://schemas.openxmlformats.org/officeDocument/2006/relationships/hyperlink" Target="https://www.burning-crusade.com/database/?item=21870" TargetMode="External"/><Relationship Id="rId60" Type="http://schemas.openxmlformats.org/officeDocument/2006/relationships/hyperlink" Target="https://www.burning-crusade.com/database/?item=28409" TargetMode="External"/><Relationship Id="rId69" Type="http://schemas.openxmlformats.org/officeDocument/2006/relationships/hyperlink" Target="https://www.burning-crusade.com/database/?item=28517" TargetMode="External"/><Relationship Id="rId51" Type="http://schemas.openxmlformats.org/officeDocument/2006/relationships/hyperlink" Target="https://www.burning-crusade.com/database/?item=28968" TargetMode="External"/><Relationship Id="rId50" Type="http://schemas.openxmlformats.org/officeDocument/2006/relationships/hyperlink" Target="https://www.burning-crusade.com/database/?item=27537" TargetMode="External"/><Relationship Id="rId53" Type="http://schemas.openxmlformats.org/officeDocument/2006/relationships/hyperlink" Target="https://www.burning-crusade.com/database/?item=27465" TargetMode="External"/><Relationship Id="rId52" Type="http://schemas.openxmlformats.org/officeDocument/2006/relationships/hyperlink" Target="https://www.burning-crusade.com/database/?item=29317" TargetMode="External"/><Relationship Id="rId55" Type="http://schemas.openxmlformats.org/officeDocument/2006/relationships/hyperlink" Target="https://www.burning-crusade.com/database/?item=24256" TargetMode="External"/><Relationship Id="rId54" Type="http://schemas.openxmlformats.org/officeDocument/2006/relationships/hyperlink" Target="https://www.burning-crusade.com/database/?item=24556" TargetMode="External"/><Relationship Id="rId57" Type="http://schemas.openxmlformats.org/officeDocument/2006/relationships/hyperlink" Target="https://www.burning-crusade.com/database/?item=27843" TargetMode="External"/><Relationship Id="rId56" Type="http://schemas.openxmlformats.org/officeDocument/2006/relationships/hyperlink" Target="https://www.burning-crusade.com/database/?item=29241" TargetMode="External"/><Relationship Id="rId59" Type="http://schemas.openxmlformats.org/officeDocument/2006/relationships/hyperlink" Target="https://www.burning-crusade.com/database/?item=28565" TargetMode="External"/><Relationship Id="rId58" Type="http://schemas.openxmlformats.org/officeDocument/2006/relationships/hyperlink" Target="https://www.burning-crusade.com/database/?item=28654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194" TargetMode="External"/><Relationship Id="rId42" Type="http://schemas.openxmlformats.org/officeDocument/2006/relationships/hyperlink" Target="https://www.burning-crusade.com/database/?item=29249" TargetMode="External"/><Relationship Id="rId41" Type="http://schemas.openxmlformats.org/officeDocument/2006/relationships/hyperlink" Target="https://www.burning-crusade.com/database/?item=29183" TargetMode="External"/><Relationship Id="rId44" Type="http://schemas.openxmlformats.org/officeDocument/2006/relationships/hyperlink" Target="https://www.burning-crusade.com/database/?item=29032" TargetMode="External"/><Relationship Id="rId43" Type="http://schemas.openxmlformats.org/officeDocument/2006/relationships/hyperlink" Target="https://www.burning-crusade.com/database/?item=29523" TargetMode="External"/><Relationship Id="rId46" Type="http://schemas.openxmlformats.org/officeDocument/2006/relationships/hyperlink" Target="https://www.burning-crusade.com/database/?item=28304" TargetMode="External"/><Relationship Id="rId45" Type="http://schemas.openxmlformats.org/officeDocument/2006/relationships/hyperlink" Target="https://www.burning-crusade.com/database/?item=28520" TargetMode="External"/><Relationship Id="rId107" Type="http://schemas.openxmlformats.org/officeDocument/2006/relationships/hyperlink" Target="https://www.burning-crusade.com/database/?item=28728" TargetMode="External"/><Relationship Id="rId106" Type="http://schemas.openxmlformats.org/officeDocument/2006/relationships/hyperlink" Target="https://www.burning-crusade.com/database/?item=29458" TargetMode="External"/><Relationship Id="rId105" Type="http://schemas.openxmlformats.org/officeDocument/2006/relationships/hyperlink" Target="https://www.burning-crusade.com/database/?item=29175" TargetMode="External"/><Relationship Id="rId104" Type="http://schemas.openxmlformats.org/officeDocument/2006/relationships/hyperlink" Target="https://www.burning-crusade.com/database/?item=31342" TargetMode="External"/><Relationship Id="rId109" Type="http://schemas.openxmlformats.org/officeDocument/2006/relationships/hyperlink" Target="https://www.burning-crusade.com/database/?item=28754" TargetMode="External"/><Relationship Id="rId108" Type="http://schemas.openxmlformats.org/officeDocument/2006/relationships/hyperlink" Target="https://www.burning-crusade.com/database/?item=29274" TargetMode="External"/><Relationship Id="rId48" Type="http://schemas.openxmlformats.org/officeDocument/2006/relationships/hyperlink" Target="https://www.burning-crusade.com/database/?item=29506" TargetMode="External"/><Relationship Id="rId47" Type="http://schemas.openxmlformats.org/officeDocument/2006/relationships/hyperlink" Target="https://www.burning-crusade.com/database/?item=27806" TargetMode="External"/><Relationship Id="rId49" Type="http://schemas.openxmlformats.org/officeDocument/2006/relationships/hyperlink" Target="https://www.burning-crusade.com/database/?item=28508" TargetMode="External"/><Relationship Id="rId103" Type="http://schemas.openxmlformats.org/officeDocument/2006/relationships/hyperlink" Target="https://www.burning-crusade.com/database/?item=29353" TargetMode="External"/><Relationship Id="rId102" Type="http://schemas.openxmlformats.org/officeDocument/2006/relationships/hyperlink" Target="https://www.burning-crusade.com/database/?item=23556" TargetMode="External"/><Relationship Id="rId101" Type="http://schemas.openxmlformats.org/officeDocument/2006/relationships/hyperlink" Target="https://www.burning-crusade.com/database/?item=32451" TargetMode="External"/><Relationship Id="rId100" Type="http://schemas.openxmlformats.org/officeDocument/2006/relationships/hyperlink" Target="https://www.burning-crusade.com/database/?item=28522" TargetMode="External"/><Relationship Id="rId31" Type="http://schemas.openxmlformats.org/officeDocument/2006/relationships/hyperlink" Target="https://www.burning-crusade.com/database/?item=24254" TargetMode="External"/><Relationship Id="rId30" Type="http://schemas.openxmlformats.org/officeDocument/2006/relationships/hyperlink" Target="https://www.burning-crusade.com/database/?item=27448" TargetMode="External"/><Relationship Id="rId33" Type="http://schemas.openxmlformats.org/officeDocument/2006/relationships/hyperlink" Target="https://www.burning-crusade.com/database/?item=21875" TargetMode="External"/><Relationship Id="rId32" Type="http://schemas.openxmlformats.org/officeDocument/2006/relationships/hyperlink" Target="https://www.burning-crusade.com/database/?item=28653" TargetMode="External"/><Relationship Id="rId35" Type="http://schemas.openxmlformats.org/officeDocument/2006/relationships/hyperlink" Target="https://www.burning-crusade.com/database/?item=28735" TargetMode="External"/><Relationship Id="rId34" Type="http://schemas.openxmlformats.org/officeDocument/2006/relationships/hyperlink" Target="https://www.burning-crusade.com/database/?item=29029" TargetMode="External"/><Relationship Id="rId37" Type="http://schemas.openxmlformats.org/officeDocument/2006/relationships/hyperlink" Target="https://www.burning-crusade.com/database/?item=28600" TargetMode="External"/><Relationship Id="rId36" Type="http://schemas.openxmlformats.org/officeDocument/2006/relationships/hyperlink" Target="https://www.burning-crusade.com/database/?item=31396" TargetMode="External"/><Relationship Id="rId39" Type="http://schemas.openxmlformats.org/officeDocument/2006/relationships/hyperlink" Target="https://www.burning-crusade.com/database/?item=28503" TargetMode="External"/><Relationship Id="rId38" Type="http://schemas.openxmlformats.org/officeDocument/2006/relationships/hyperlink" Target="https://www.burning-crusade.com/database/?item=28578" TargetMode="External"/><Relationship Id="rId20" Type="http://schemas.openxmlformats.org/officeDocument/2006/relationships/hyperlink" Target="https://www.burning-crusade.com/database/?item=28612" TargetMode="External"/><Relationship Id="rId22" Type="http://schemas.openxmlformats.org/officeDocument/2006/relationships/hyperlink" Target="https://www.burning-crusade.com/database/?item=29031" TargetMode="External"/><Relationship Id="rId21" Type="http://schemas.openxmlformats.org/officeDocument/2006/relationships/hyperlink" Target="https://www.burning-crusade.com/database/?item=28631" TargetMode="External"/><Relationship Id="rId24" Type="http://schemas.openxmlformats.org/officeDocument/2006/relationships/hyperlink" Target="https://www.burning-crusade.com/database/?item=27826" TargetMode="External"/><Relationship Id="rId23" Type="http://schemas.openxmlformats.org/officeDocument/2006/relationships/hyperlink" Target="https://www.burning-crusade.com/database/?item=31407" TargetMode="External"/><Relationship Id="rId26" Type="http://schemas.openxmlformats.org/officeDocument/2006/relationships/hyperlink" Target="https://www.burning-crusade.com/database/?item=28765" TargetMode="External"/><Relationship Id="rId25" Type="http://schemas.openxmlformats.org/officeDocument/2006/relationships/hyperlink" Target="https://www.burning-crusade.com/database/?item=28250" TargetMode="External"/><Relationship Id="rId28" Type="http://schemas.openxmlformats.org/officeDocument/2006/relationships/hyperlink" Target="https://www.burning-crusade.com/database/?item=29375" TargetMode="External"/><Relationship Id="rId27" Type="http://schemas.openxmlformats.org/officeDocument/2006/relationships/hyperlink" Target="https://www.burning-crusade.com/database/?item=28582" TargetMode="External"/><Relationship Id="rId29" Type="http://schemas.openxmlformats.org/officeDocument/2006/relationships/hyperlink" Target="https://www.burning-crusade.com/database/?item=31329" TargetMode="External"/><Relationship Id="rId95" Type="http://schemas.openxmlformats.org/officeDocument/2006/relationships/hyperlink" Target="https://www.burning-crusade.com/database/?item=28523" TargetMode="External"/><Relationship Id="rId94" Type="http://schemas.openxmlformats.org/officeDocument/2006/relationships/hyperlink" Target="https://www.burning-crusade.com/database/?item=24390" TargetMode="External"/><Relationship Id="rId97" Type="http://schemas.openxmlformats.org/officeDocument/2006/relationships/hyperlink" Target="https://www.burning-crusade.com/database/?item=25645" TargetMode="External"/><Relationship Id="rId96" Type="http://schemas.openxmlformats.org/officeDocument/2006/relationships/hyperlink" Target="https://www.burning-crusade.com/database/?item=27544" TargetMode="External"/><Relationship Id="rId11" Type="http://schemas.openxmlformats.org/officeDocument/2006/relationships/hyperlink" Target="https://www.burning-crusade.com/database/?item=28822" TargetMode="External"/><Relationship Id="rId99" Type="http://schemas.openxmlformats.org/officeDocument/2006/relationships/hyperlink" Target="https://www.burning-crusade.com/database/?item=28771" TargetMode="External"/><Relationship Id="rId10" Type="http://schemas.openxmlformats.org/officeDocument/2006/relationships/hyperlink" Target="https://www.burning-crusade.com/database/?item=28609" TargetMode="External"/><Relationship Id="rId98" Type="http://schemas.openxmlformats.org/officeDocument/2006/relationships/hyperlink" Target="https://www.burning-crusade.com/database/?item=28357" TargetMode="External"/><Relationship Id="rId13" Type="http://schemas.openxmlformats.org/officeDocument/2006/relationships/hyperlink" Target="https://www.burning-crusade.com/database/?item=28233" TargetMode="External"/><Relationship Id="rId12" Type="http://schemas.openxmlformats.org/officeDocument/2006/relationships/hyperlink" Target="https://www.burning-crusade.com/database/?item=30726" TargetMode="External"/><Relationship Id="rId91" Type="http://schemas.openxmlformats.org/officeDocument/2006/relationships/hyperlink" Target="https://www.burning-crusade.com/database/?item=29179" TargetMode="External"/><Relationship Id="rId90" Type="http://schemas.openxmlformats.org/officeDocument/2006/relationships/hyperlink" Target="https://www.burning-crusade.com/database/?item=27828" TargetMode="External"/><Relationship Id="rId93" Type="http://schemas.openxmlformats.org/officeDocument/2006/relationships/hyperlink" Target="https://www.burning-crusade.com/database/?item=28040" TargetMode="External"/><Relationship Id="rId92" Type="http://schemas.openxmlformats.org/officeDocument/2006/relationships/hyperlink" Target="https://www.burning-crusade.com/database/?item=25634" TargetMode="External"/><Relationship Id="rId117" Type="http://schemas.openxmlformats.org/officeDocument/2006/relationships/vmlDrawing" Target="../drawings/vmlDrawing8.vml"/><Relationship Id="rId116" Type="http://schemas.openxmlformats.org/officeDocument/2006/relationships/drawing" Target="../drawings/drawing8.xml"/><Relationship Id="rId115" Type="http://schemas.openxmlformats.org/officeDocument/2006/relationships/hyperlink" Target="https://www.burning-crusade.com/database/?item=28033" TargetMode="External"/><Relationship Id="rId15" Type="http://schemas.openxmlformats.org/officeDocument/2006/relationships/hyperlink" Target="https://www.burning-crusade.com/database/?item=29334" TargetMode="External"/><Relationship Id="rId110" Type="http://schemas.openxmlformats.org/officeDocument/2006/relationships/hyperlink" Target="https://www.burning-crusade.com/database/?item=27477" TargetMode="External"/><Relationship Id="rId14" Type="http://schemas.openxmlformats.org/officeDocument/2006/relationships/hyperlink" Target="https://www.burning-crusade.com/database/?item=31691" TargetMode="External"/><Relationship Id="rId17" Type="http://schemas.openxmlformats.org/officeDocument/2006/relationships/hyperlink" Target="https://www.burning-crusade.com/database/?item=28731" TargetMode="External"/><Relationship Id="rId16" Type="http://schemas.openxmlformats.org/officeDocument/2006/relationships/hyperlink" Target="https://www.burning-crusade.com/database/?item=29374" TargetMode="External"/><Relationship Id="rId19" Type="http://schemas.openxmlformats.org/officeDocument/2006/relationships/hyperlink" Target="https://www.burning-crusade.com/database/?item=21874" TargetMode="External"/><Relationship Id="rId114" Type="http://schemas.openxmlformats.org/officeDocument/2006/relationships/hyperlink" Target="https://www.burning-crusade.com/database/?item=29133" TargetMode="External"/><Relationship Id="rId18" Type="http://schemas.openxmlformats.org/officeDocument/2006/relationships/hyperlink" Target="https://www.burning-crusade.com/database/?item=29347" TargetMode="External"/><Relationship Id="rId113" Type="http://schemas.openxmlformats.org/officeDocument/2006/relationships/hyperlink" Target="https://www.burning-crusade.com/database/?item=28782" TargetMode="External"/><Relationship Id="rId112" Type="http://schemas.openxmlformats.org/officeDocument/2006/relationships/hyperlink" Target="https://www.burning-crusade.com/database/?item=30732" TargetMode="External"/><Relationship Id="rId111" Type="http://schemas.openxmlformats.org/officeDocument/2006/relationships/hyperlink" Target="https://www.burning-crusade.com/database/?item=27714" TargetMode="External"/><Relationship Id="rId84" Type="http://schemas.openxmlformats.org/officeDocument/2006/relationships/hyperlink" Target="https://www.burning-crusade.com/database/?item=29376" TargetMode="External"/><Relationship Id="rId83" Type="http://schemas.openxmlformats.org/officeDocument/2006/relationships/hyperlink" Target="https://www.burning-crusade.com/database/?item=28727" TargetMode="External"/><Relationship Id="rId86" Type="http://schemas.openxmlformats.org/officeDocument/2006/relationships/hyperlink" Target="https://www.burning-crusade.com/database/?item=30841" TargetMode="External"/><Relationship Id="rId85" Type="http://schemas.openxmlformats.org/officeDocument/2006/relationships/hyperlink" Target="https://www.burning-crusade.com/database/?item=28370" TargetMode="External"/><Relationship Id="rId88" Type="http://schemas.openxmlformats.org/officeDocument/2006/relationships/hyperlink" Target="https://www.burning-crusade.com/database/?item=13503" TargetMode="External"/><Relationship Id="rId87" Type="http://schemas.openxmlformats.org/officeDocument/2006/relationships/hyperlink" Target="https://www.burning-crusade.com/database/?item=28190" TargetMode="External"/><Relationship Id="rId89" Type="http://schemas.openxmlformats.org/officeDocument/2006/relationships/hyperlink" Target="https://www.burning-crusade.com/database/?item=24127" TargetMode="External"/><Relationship Id="rId80" Type="http://schemas.openxmlformats.org/officeDocument/2006/relationships/hyperlink" Target="https://www.burning-crusade.com/database/?item=28525" TargetMode="External"/><Relationship Id="rId82" Type="http://schemas.openxmlformats.org/officeDocument/2006/relationships/hyperlink" Target="https://www.burning-crusade.com/database/?item=28590" TargetMode="External"/><Relationship Id="rId81" Type="http://schemas.openxmlformats.org/officeDocument/2006/relationships/hyperlink" Target="https://www.burning-crusade.com/database/?item=28823" TargetMode="External"/><Relationship Id="rId1" Type="http://schemas.openxmlformats.org/officeDocument/2006/relationships/comments" Target="../comments8.xml"/><Relationship Id="rId2" Type="http://schemas.openxmlformats.org/officeDocument/2006/relationships/hyperlink" Target="https://www.burning-crusade.com/database/?item=32475" TargetMode="External"/><Relationship Id="rId3" Type="http://schemas.openxmlformats.org/officeDocument/2006/relationships/hyperlink" Target="https://www.burning-crusade.com/database/?item=29028" TargetMode="External"/><Relationship Id="rId4" Type="http://schemas.openxmlformats.org/officeDocument/2006/relationships/hyperlink" Target="https://www.burning-crusade.com/database/?item=30728" TargetMode="External"/><Relationship Id="rId9" Type="http://schemas.openxmlformats.org/officeDocument/2006/relationships/hyperlink" Target="https://www.burning-crusade.com/database/?item=29508" TargetMode="External"/><Relationship Id="rId5" Type="http://schemas.openxmlformats.org/officeDocument/2006/relationships/hyperlink" Target="https://www.burning-crusade.com/database/?item=31400" TargetMode="External"/><Relationship Id="rId6" Type="http://schemas.openxmlformats.org/officeDocument/2006/relationships/hyperlink" Target="https://www.burning-crusade.com/database/?item=28413" TargetMode="External"/><Relationship Id="rId7" Type="http://schemas.openxmlformats.org/officeDocument/2006/relationships/hyperlink" Target="https://www.burning-crusade.com/database/?item=28348" TargetMode="External"/><Relationship Id="rId8" Type="http://schemas.openxmlformats.org/officeDocument/2006/relationships/hyperlink" Target="https://www.burning-crusade.com/database/?item=24264" TargetMode="External"/><Relationship Id="rId73" Type="http://schemas.openxmlformats.org/officeDocument/2006/relationships/hyperlink" Target="https://www.burning-crusade.com/database/?item=29168" TargetMode="External"/><Relationship Id="rId72" Type="http://schemas.openxmlformats.org/officeDocument/2006/relationships/hyperlink" Target="https://www.burning-crusade.com/database/?item=29373" TargetMode="External"/><Relationship Id="rId75" Type="http://schemas.openxmlformats.org/officeDocument/2006/relationships/hyperlink" Target="https://www.burning-crusade.com/database/?item=28259" TargetMode="External"/><Relationship Id="rId74" Type="http://schemas.openxmlformats.org/officeDocument/2006/relationships/hyperlink" Target="https://www.burning-crusade.com/database/?item=29169" TargetMode="External"/><Relationship Id="rId77" Type="http://schemas.openxmlformats.org/officeDocument/2006/relationships/hyperlink" Target="https://www.burning-crusade.com/database/?item=29814" TargetMode="External"/><Relationship Id="rId76" Type="http://schemas.openxmlformats.org/officeDocument/2006/relationships/hyperlink" Target="https://www.burning-crusade.com/database/?item=30736" TargetMode="External"/><Relationship Id="rId79" Type="http://schemas.openxmlformats.org/officeDocument/2006/relationships/hyperlink" Target="https://www.burning-crusade.com/database/?item=28661" TargetMode="External"/><Relationship Id="rId78" Type="http://schemas.openxmlformats.org/officeDocument/2006/relationships/hyperlink" Target="https://www.burning-crusade.com/database/?item=29290" TargetMode="External"/><Relationship Id="rId71" Type="http://schemas.openxmlformats.org/officeDocument/2006/relationships/hyperlink" Target="https://www.burning-crusade.com/database/?item=31923" TargetMode="External"/><Relationship Id="rId70" Type="http://schemas.openxmlformats.org/officeDocument/2006/relationships/hyperlink" Target="https://www.burning-crusade.com/database/?item=28790" TargetMode="External"/><Relationship Id="rId62" Type="http://schemas.openxmlformats.org/officeDocument/2006/relationships/hyperlink" Target="https://www.burning-crusade.com/database/?item=31406" TargetMode="External"/><Relationship Id="rId61" Type="http://schemas.openxmlformats.org/officeDocument/2006/relationships/hyperlink" Target="https://www.burning-crusade.com/database/?item=31343" TargetMode="External"/><Relationship Id="rId64" Type="http://schemas.openxmlformats.org/officeDocument/2006/relationships/hyperlink" Target="https://www.burning-crusade.com/database/?item=28663" TargetMode="External"/><Relationship Id="rId63" Type="http://schemas.openxmlformats.org/officeDocument/2006/relationships/hyperlink" Target="https://www.burning-crusade.com/database/?item=30737" TargetMode="External"/><Relationship Id="rId66" Type="http://schemas.openxmlformats.org/officeDocument/2006/relationships/hyperlink" Target="https://www.burning-crusade.com/database/?item=28752" TargetMode="External"/><Relationship Id="rId65" Type="http://schemas.openxmlformats.org/officeDocument/2006/relationships/hyperlink" Target="https://www.burning-crusade.com/database/?item=27549" TargetMode="External"/><Relationship Id="rId68" Type="http://schemas.openxmlformats.org/officeDocument/2006/relationships/hyperlink" Target="https://www.burning-crusade.com/database/?item=27919" TargetMode="External"/><Relationship Id="rId67" Type="http://schemas.openxmlformats.org/officeDocument/2006/relationships/hyperlink" Target="https://www.burning-crusade.com/database/?item=27525" TargetMode="External"/><Relationship Id="rId60" Type="http://schemas.openxmlformats.org/officeDocument/2006/relationships/hyperlink" Target="https://www.burning-crusade.com/database/?item=28742" TargetMode="External"/><Relationship Id="rId69" Type="http://schemas.openxmlformats.org/officeDocument/2006/relationships/hyperlink" Target="https://www.burning-crusade.com/database/?item=28763" TargetMode="External"/><Relationship Id="rId51" Type="http://schemas.openxmlformats.org/officeDocument/2006/relationships/hyperlink" Target="https://www.burning-crusade.com/database/?item=21873" TargetMode="External"/><Relationship Id="rId50" Type="http://schemas.openxmlformats.org/officeDocument/2006/relationships/hyperlink" Target="https://www.burning-crusade.com/database/?item=31397" TargetMode="External"/><Relationship Id="rId53" Type="http://schemas.openxmlformats.org/officeDocument/2006/relationships/hyperlink" Target="https://www.burning-crusade.com/database/?item=28655" TargetMode="External"/><Relationship Id="rId52" Type="http://schemas.openxmlformats.org/officeDocument/2006/relationships/hyperlink" Target="https://www.burning-crusade.com/database/?item=28567" TargetMode="External"/><Relationship Id="rId55" Type="http://schemas.openxmlformats.org/officeDocument/2006/relationships/hyperlink" Target="https://www.burning-crusade.com/database/?item=27835" TargetMode="External"/><Relationship Id="rId54" Type="http://schemas.openxmlformats.org/officeDocument/2006/relationships/hyperlink" Target="https://www.burning-crusade.com/database/?item=29250" TargetMode="External"/><Relationship Id="rId57" Type="http://schemas.openxmlformats.org/officeDocument/2006/relationships/hyperlink" Target="https://www.burning-crusade.com/database/?item=29030" TargetMode="External"/><Relationship Id="rId56" Type="http://schemas.openxmlformats.org/officeDocument/2006/relationships/hyperlink" Target="https://www.burning-crusade.com/database/?item=30727" TargetMode="External"/><Relationship Id="rId59" Type="http://schemas.openxmlformats.org/officeDocument/2006/relationships/hyperlink" Target="https://www.burning-crusade.com/database/?item=28751" TargetMode="External"/><Relationship Id="rId58" Type="http://schemas.openxmlformats.org/officeDocument/2006/relationships/hyperlink" Target="https://www.burning-crusade.com/database/?item=2426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515" TargetMode="External"/><Relationship Id="rId42" Type="http://schemas.openxmlformats.org/officeDocument/2006/relationships/hyperlink" Target="https://www.burning-crusade.com/database/?item=28780" TargetMode="External"/><Relationship Id="rId41" Type="http://schemas.openxmlformats.org/officeDocument/2006/relationships/hyperlink" Target="https://www.burning-crusade.com/database/?item=30725" TargetMode="External"/><Relationship Id="rId44" Type="http://schemas.openxmlformats.org/officeDocument/2006/relationships/hyperlink" Target="https://www.burning-crusade.com/database/?item=29034" TargetMode="External"/><Relationship Id="rId43" Type="http://schemas.openxmlformats.org/officeDocument/2006/relationships/hyperlink" Target="https://www.burning-crusade.com/database/?item=28507" TargetMode="External"/><Relationship Id="rId46" Type="http://schemas.openxmlformats.org/officeDocument/2006/relationships/hyperlink" Target="https://www.burning-crusade.com/database/?item=27470" TargetMode="External"/><Relationship Id="rId45" Type="http://schemas.openxmlformats.org/officeDocument/2006/relationships/hyperlink" Target="https://www.burning-crusade.com/database/?item=27465" TargetMode="External"/><Relationship Id="rId107" Type="http://schemas.openxmlformats.org/officeDocument/2006/relationships/hyperlink" Target="https://www.burning-crusade.com/database/?item=28260" TargetMode="External"/><Relationship Id="rId106" Type="http://schemas.openxmlformats.org/officeDocument/2006/relationships/hyperlink" Target="https://www.burning-crusade.com/database/?item=28734" TargetMode="External"/><Relationship Id="rId105" Type="http://schemas.openxmlformats.org/officeDocument/2006/relationships/hyperlink" Target="https://www.burning-crusade.com/database/?item=29273" TargetMode="External"/><Relationship Id="rId104" Type="http://schemas.openxmlformats.org/officeDocument/2006/relationships/hyperlink" Target="https://www.burning-crusade.com/database/?item=28412" TargetMode="External"/><Relationship Id="rId109" Type="http://schemas.openxmlformats.org/officeDocument/2006/relationships/hyperlink" Target="https://www.burning-crusade.com/database/?item=28781" TargetMode="External"/><Relationship Id="rId108" Type="http://schemas.openxmlformats.org/officeDocument/2006/relationships/hyperlink" Target="https://www.burning-crusade.com/database/?item=31287" TargetMode="External"/><Relationship Id="rId48" Type="http://schemas.openxmlformats.org/officeDocument/2006/relationships/hyperlink" Target="https://www.burning-crusade.com/database/?item=27743" TargetMode="External"/><Relationship Id="rId47" Type="http://schemas.openxmlformats.org/officeDocument/2006/relationships/hyperlink" Target="https://www.burning-crusade.com/database/?item=24256" TargetMode="External"/><Relationship Id="rId49" Type="http://schemas.openxmlformats.org/officeDocument/2006/relationships/hyperlink" Target="https://www.burning-crusade.com/database/?item=28654" TargetMode="External"/><Relationship Id="rId103" Type="http://schemas.openxmlformats.org/officeDocument/2006/relationships/hyperlink" Target="https://www.burning-crusade.com/database/?item=29268" TargetMode="External"/><Relationship Id="rId102" Type="http://schemas.openxmlformats.org/officeDocument/2006/relationships/hyperlink" Target="https://www.burning-crusade.com/database/?item=28603" TargetMode="External"/><Relationship Id="rId101" Type="http://schemas.openxmlformats.org/officeDocument/2006/relationships/hyperlink" Target="https://www.burning-crusade.com/database/?item=23554" TargetMode="External"/><Relationship Id="rId100" Type="http://schemas.openxmlformats.org/officeDocument/2006/relationships/hyperlink" Target="https://www.burning-crusade.com/database/?item=28297" TargetMode="External"/><Relationship Id="rId31" Type="http://schemas.openxmlformats.org/officeDocument/2006/relationships/hyperlink" Target="https://www.burning-crusade.com/database/?item=29033" TargetMode="External"/><Relationship Id="rId30" Type="http://schemas.openxmlformats.org/officeDocument/2006/relationships/hyperlink" Target="https://www.burning-crusade.com/database/?item=29519" TargetMode="External"/><Relationship Id="rId33" Type="http://schemas.openxmlformats.org/officeDocument/2006/relationships/hyperlink" Target="https://www.burning-crusade.com/database/?item=31340" TargetMode="External"/><Relationship Id="rId32" Type="http://schemas.openxmlformats.org/officeDocument/2006/relationships/hyperlink" Target="https://www.burning-crusade.com/database/?item=27469" TargetMode="External"/><Relationship Id="rId35" Type="http://schemas.openxmlformats.org/officeDocument/2006/relationships/hyperlink" Target="https://www.burning-crusade.com/database/?item=28191" TargetMode="External"/><Relationship Id="rId34" Type="http://schemas.openxmlformats.org/officeDocument/2006/relationships/hyperlink" Target="https://www.burning-crusade.com/database/?item=28602" TargetMode="External"/><Relationship Id="rId37" Type="http://schemas.openxmlformats.org/officeDocument/2006/relationships/hyperlink" Target="https://www.burning-crusade.com/database/?item=28638" TargetMode="External"/><Relationship Id="rId36" Type="http://schemas.openxmlformats.org/officeDocument/2006/relationships/hyperlink" Target="https://www.burning-crusade.com/database/?item=29521" TargetMode="External"/><Relationship Id="rId39" Type="http://schemas.openxmlformats.org/officeDocument/2006/relationships/hyperlink" Target="https://www.burning-crusade.com/database/?item=24250" TargetMode="External"/><Relationship Id="rId38" Type="http://schemas.openxmlformats.org/officeDocument/2006/relationships/hyperlink" Target="https://www.burning-crusade.com/database/?item=27522" TargetMode="External"/><Relationship Id="rId20" Type="http://schemas.openxmlformats.org/officeDocument/2006/relationships/hyperlink" Target="https://www.burning-crusade.com/database/?item=27796" TargetMode="External"/><Relationship Id="rId22" Type="http://schemas.openxmlformats.org/officeDocument/2006/relationships/hyperlink" Target="https://www.burning-crusade.com/database/?item=28726" TargetMode="External"/><Relationship Id="rId21" Type="http://schemas.openxmlformats.org/officeDocument/2006/relationships/hyperlink" Target="https://www.burning-crusade.com/database/?item=30925" TargetMode="External"/><Relationship Id="rId24" Type="http://schemas.openxmlformats.org/officeDocument/2006/relationships/hyperlink" Target="https://www.burning-crusade.com/database/?item=28797" TargetMode="External"/><Relationship Id="rId23" Type="http://schemas.openxmlformats.org/officeDocument/2006/relationships/hyperlink" Target="https://www.burning-crusade.com/database/?item=30735" TargetMode="External"/><Relationship Id="rId26" Type="http://schemas.openxmlformats.org/officeDocument/2006/relationships/hyperlink" Target="https://www.burning-crusade.com/database/?item=29369" TargetMode="External"/><Relationship Id="rId25" Type="http://schemas.openxmlformats.org/officeDocument/2006/relationships/hyperlink" Target="https://www.burning-crusade.com/database/?item=28766" TargetMode="External"/><Relationship Id="rId28" Type="http://schemas.openxmlformats.org/officeDocument/2006/relationships/hyperlink" Target="https://www.burning-crusade.com/database/?item=28570" TargetMode="External"/><Relationship Id="rId27" Type="http://schemas.openxmlformats.org/officeDocument/2006/relationships/hyperlink" Target="https://www.burning-crusade.com/database/?item=25777" TargetMode="External"/><Relationship Id="rId29" Type="http://schemas.openxmlformats.org/officeDocument/2006/relationships/hyperlink" Target="https://www.burning-crusade.com/database/?item=28378" TargetMode="External"/><Relationship Id="rId95" Type="http://schemas.openxmlformats.org/officeDocument/2006/relationships/hyperlink" Target="https://www.burning-crusade.com/database/?item=29389" TargetMode="External"/><Relationship Id="rId94" Type="http://schemas.openxmlformats.org/officeDocument/2006/relationships/hyperlink" Target="https://www.burning-crusade.com/database/?item=28248" TargetMode="External"/><Relationship Id="rId97" Type="http://schemas.openxmlformats.org/officeDocument/2006/relationships/hyperlink" Target="https://www.burning-crusade.com/database/?item=28066" TargetMode="External"/><Relationship Id="rId96" Type="http://schemas.openxmlformats.org/officeDocument/2006/relationships/hyperlink" Target="https://www.burning-crusade.com/database/?item=27947" TargetMode="External"/><Relationship Id="rId11" Type="http://schemas.openxmlformats.org/officeDocument/2006/relationships/hyperlink" Target="https://www.burning-crusade.com/database/?item=28762" TargetMode="External"/><Relationship Id="rId99" Type="http://schemas.openxmlformats.org/officeDocument/2006/relationships/hyperlink" Target="https://www.burning-crusade.com/database/?item=28770" TargetMode="External"/><Relationship Id="rId10" Type="http://schemas.openxmlformats.org/officeDocument/2006/relationships/hyperlink" Target="https://www.burning-crusade.com/database/?item=28804" TargetMode="External"/><Relationship Id="rId98" Type="http://schemas.openxmlformats.org/officeDocument/2006/relationships/hyperlink" Target="https://www.burning-crusade.com/database/?item=30723" TargetMode="External"/><Relationship Id="rId13" Type="http://schemas.openxmlformats.org/officeDocument/2006/relationships/hyperlink" Target="https://www.burning-crusade.com/database/?item=28134" TargetMode="External"/><Relationship Id="rId12" Type="http://schemas.openxmlformats.org/officeDocument/2006/relationships/hyperlink" Target="https://www.burning-crusade.com/database/?item=28245" TargetMode="External"/><Relationship Id="rId91" Type="http://schemas.openxmlformats.org/officeDocument/2006/relationships/hyperlink" Target="https://www.burning-crusade.com/database/?item=29179" TargetMode="External"/><Relationship Id="rId90" Type="http://schemas.openxmlformats.org/officeDocument/2006/relationships/hyperlink" Target="https://www.burning-crusade.com/database/?item=28418" TargetMode="External"/><Relationship Id="rId93" Type="http://schemas.openxmlformats.org/officeDocument/2006/relationships/hyperlink" Target="https://www.burning-crusade.com/database/?item=24126" TargetMode="External"/><Relationship Id="rId92" Type="http://schemas.openxmlformats.org/officeDocument/2006/relationships/hyperlink" Target="https://www.burning-crusade.com/database/?item=28040" TargetMode="External"/><Relationship Id="rId117" Type="http://schemas.openxmlformats.org/officeDocument/2006/relationships/vmlDrawing" Target="../drawings/vmlDrawing9.vml"/><Relationship Id="rId116" Type="http://schemas.openxmlformats.org/officeDocument/2006/relationships/drawing" Target="../drawings/drawing9.xml"/><Relationship Id="rId115" Type="http://schemas.openxmlformats.org/officeDocument/2006/relationships/hyperlink" Target="https://www.burning-crusade.com/database/?item=29355" TargetMode="External"/><Relationship Id="rId15" Type="http://schemas.openxmlformats.org/officeDocument/2006/relationships/hyperlink" Target="https://www.burning-crusade.com/database/?item=29333" TargetMode="External"/><Relationship Id="rId110" Type="http://schemas.openxmlformats.org/officeDocument/2006/relationships/hyperlink" Target="https://www.burning-crusade.com/database/?item=28187" TargetMode="External"/><Relationship Id="rId14" Type="http://schemas.openxmlformats.org/officeDocument/2006/relationships/hyperlink" Target="https://www.burning-crusade.com/database/?item=28530" TargetMode="External"/><Relationship Id="rId17" Type="http://schemas.openxmlformats.org/officeDocument/2006/relationships/hyperlink" Target="https://www.burning-crusade.com/database/?item=29037" TargetMode="External"/><Relationship Id="rId16" Type="http://schemas.openxmlformats.org/officeDocument/2006/relationships/hyperlink" Target="https://www.burning-crusade.com/database/?item=31338" TargetMode="External"/><Relationship Id="rId19" Type="http://schemas.openxmlformats.org/officeDocument/2006/relationships/hyperlink" Target="https://www.burning-crusade.com/database/?item=32078" TargetMode="External"/><Relationship Id="rId114" Type="http://schemas.openxmlformats.org/officeDocument/2006/relationships/hyperlink" Target="https://www.burning-crusade.com/database/?item=28633" TargetMode="External"/><Relationship Id="rId18" Type="http://schemas.openxmlformats.org/officeDocument/2006/relationships/hyperlink" Target="https://www.burning-crusade.com/database/?item=27473" TargetMode="External"/><Relationship Id="rId113" Type="http://schemas.openxmlformats.org/officeDocument/2006/relationships/hyperlink" Target="https://www.burning-crusade.com/database/?item=24557" TargetMode="External"/><Relationship Id="rId112" Type="http://schemas.openxmlformats.org/officeDocument/2006/relationships/hyperlink" Target="https://www.burning-crusade.com/database/?item=28346" TargetMode="External"/><Relationship Id="rId111" Type="http://schemas.openxmlformats.org/officeDocument/2006/relationships/hyperlink" Target="https://www.burning-crusade.com/database/?item=28611" TargetMode="External"/><Relationship Id="rId84" Type="http://schemas.openxmlformats.org/officeDocument/2006/relationships/hyperlink" Target="https://www.burning-crusade.com/database/?item=31856" TargetMode="External"/><Relationship Id="rId83" Type="http://schemas.openxmlformats.org/officeDocument/2006/relationships/hyperlink" Target="https://www.burning-crusade.com/database/?item=28785" TargetMode="External"/><Relationship Id="rId86" Type="http://schemas.openxmlformats.org/officeDocument/2006/relationships/hyperlink" Target="https://www.burning-crusade.com/database/?item=27683" TargetMode="External"/><Relationship Id="rId85" Type="http://schemas.openxmlformats.org/officeDocument/2006/relationships/hyperlink" Target="https://www.burning-crusade.com/database/?item=29132" TargetMode="External"/><Relationship Id="rId88" Type="http://schemas.openxmlformats.org/officeDocument/2006/relationships/hyperlink" Target="https://www.burning-crusade.com/database/?item=29370" TargetMode="External"/><Relationship Id="rId87" Type="http://schemas.openxmlformats.org/officeDocument/2006/relationships/hyperlink" Target="https://www.burning-crusade.com/database/?item=28789" TargetMode="External"/><Relationship Id="rId89" Type="http://schemas.openxmlformats.org/officeDocument/2006/relationships/hyperlink" Target="https://www.burning-crusade.com/database/?item=28223" TargetMode="External"/><Relationship Id="rId80" Type="http://schemas.openxmlformats.org/officeDocument/2006/relationships/hyperlink" Target="https://www.burning-crusade.com/database/?item=28555" TargetMode="External"/><Relationship Id="rId82" Type="http://schemas.openxmlformats.org/officeDocument/2006/relationships/hyperlink" Target="https://www.burning-crusade.com/database/?item=31339" TargetMode="External"/><Relationship Id="rId81" Type="http://schemas.openxmlformats.org/officeDocument/2006/relationships/hyperlink" Target="https://www.burning-crusade.com/database/?item=28510" TargetMode="External"/><Relationship Id="rId1" Type="http://schemas.openxmlformats.org/officeDocument/2006/relationships/comments" Target="../comments9.xml"/><Relationship Id="rId2" Type="http://schemas.openxmlformats.org/officeDocument/2006/relationships/hyperlink" Target="https://www.burning-crusade.com/database/?item=32476" TargetMode="External"/><Relationship Id="rId3" Type="http://schemas.openxmlformats.org/officeDocument/2006/relationships/hyperlink" Target="https://www.burning-crusade.com/database/?item=29035" TargetMode="External"/><Relationship Id="rId4" Type="http://schemas.openxmlformats.org/officeDocument/2006/relationships/hyperlink" Target="https://www.burning-crusade.com/database/?item=27471" TargetMode="External"/><Relationship Id="rId9" Type="http://schemas.openxmlformats.org/officeDocument/2006/relationships/hyperlink" Target="https://www.burning-crusade.com/database/?item=28586" TargetMode="External"/><Relationship Id="rId5" Type="http://schemas.openxmlformats.org/officeDocument/2006/relationships/hyperlink" Target="https://www.burning-crusade.com/database/?item=24266" TargetMode="External"/><Relationship Id="rId6" Type="http://schemas.openxmlformats.org/officeDocument/2006/relationships/hyperlink" Target="https://www.burning-crusade.com/database/?item=28744" TargetMode="External"/><Relationship Id="rId7" Type="http://schemas.openxmlformats.org/officeDocument/2006/relationships/hyperlink" Target="https://www.burning-crusade.com/database/?item=28193" TargetMode="External"/><Relationship Id="rId8" Type="http://schemas.openxmlformats.org/officeDocument/2006/relationships/hyperlink" Target="https://www.burning-crusade.com/database/?item=28583" TargetMode="External"/><Relationship Id="rId73" Type="http://schemas.openxmlformats.org/officeDocument/2006/relationships/hyperlink" Target="https://www.burning-crusade.com/database/?item=31922" TargetMode="External"/><Relationship Id="rId72" Type="http://schemas.openxmlformats.org/officeDocument/2006/relationships/hyperlink" Target="https://www.burning-crusade.com/database/?item=29126" TargetMode="External"/><Relationship Id="rId75" Type="http://schemas.openxmlformats.org/officeDocument/2006/relationships/hyperlink" Target="https://www.burning-crusade.com/database/?item=29320" TargetMode="External"/><Relationship Id="rId74" Type="http://schemas.openxmlformats.org/officeDocument/2006/relationships/hyperlink" Target="https://www.burning-crusade.com/database/?item=28394" TargetMode="External"/><Relationship Id="rId77" Type="http://schemas.openxmlformats.org/officeDocument/2006/relationships/hyperlink" Target="https://www.burning-crusade.com/database/?item=30366" TargetMode="External"/><Relationship Id="rId76" Type="http://schemas.openxmlformats.org/officeDocument/2006/relationships/hyperlink" Target="https://www.burning-crusade.com/database/?item=27784" TargetMode="External"/><Relationship Id="rId79" Type="http://schemas.openxmlformats.org/officeDocument/2006/relationships/hyperlink" Target="https://www.burning-crusade.com/database/?item=29352" TargetMode="External"/><Relationship Id="rId78" Type="http://schemas.openxmlformats.org/officeDocument/2006/relationships/hyperlink" Target="https://www.burning-crusade.com/database/?item=29172" TargetMode="External"/><Relationship Id="rId71" Type="http://schemas.openxmlformats.org/officeDocument/2006/relationships/hyperlink" Target="https://www.burning-crusade.com/database/?item=29367" TargetMode="External"/><Relationship Id="rId70" Type="http://schemas.openxmlformats.org/officeDocument/2006/relationships/hyperlink" Target="https://www.burning-crusade.com/database/?item=28793" TargetMode="External"/><Relationship Id="rId62" Type="http://schemas.openxmlformats.org/officeDocument/2006/relationships/hyperlink" Target="https://www.burning-crusade.com/database/?item=28810" TargetMode="External"/><Relationship Id="rId61" Type="http://schemas.openxmlformats.org/officeDocument/2006/relationships/hyperlink" Target="https://www.burning-crusade.com/database/?item=28517" TargetMode="External"/><Relationship Id="rId64" Type="http://schemas.openxmlformats.org/officeDocument/2006/relationships/hyperlink" Target="https://www.burning-crusade.com/database/?item=28640" TargetMode="External"/><Relationship Id="rId63" Type="http://schemas.openxmlformats.org/officeDocument/2006/relationships/hyperlink" Target="https://www.burning-crusade.com/database/?item=28406" TargetMode="External"/><Relationship Id="rId66" Type="http://schemas.openxmlformats.org/officeDocument/2006/relationships/hyperlink" Target="https://www.burning-crusade.com/database/?item=28585" TargetMode="External"/><Relationship Id="rId65" Type="http://schemas.openxmlformats.org/officeDocument/2006/relationships/hyperlink" Target="https://www.burning-crusade.com/database/?item=27914" TargetMode="External"/><Relationship Id="rId68" Type="http://schemas.openxmlformats.org/officeDocument/2006/relationships/hyperlink" Target="https://www.burning-crusade.com/database/?item=29287" TargetMode="External"/><Relationship Id="rId67" Type="http://schemas.openxmlformats.org/officeDocument/2006/relationships/hyperlink" Target="https://www.burning-crusade.com/database/?item=30667" TargetMode="External"/><Relationship Id="rId60" Type="http://schemas.openxmlformats.org/officeDocument/2006/relationships/hyperlink" Target="https://www.burning-crusade.com/database/?item=27907" TargetMode="External"/><Relationship Id="rId69" Type="http://schemas.openxmlformats.org/officeDocument/2006/relationships/hyperlink" Target="https://www.burning-crusade.com/database/?item=28227" TargetMode="External"/><Relationship Id="rId51" Type="http://schemas.openxmlformats.org/officeDocument/2006/relationships/hyperlink" Target="https://www.burning-crusade.com/database/?item=28639" TargetMode="External"/><Relationship Id="rId50" Type="http://schemas.openxmlformats.org/officeDocument/2006/relationships/hyperlink" Target="https://www.burning-crusade.com/database/?item=29520" TargetMode="External"/><Relationship Id="rId53" Type="http://schemas.openxmlformats.org/officeDocument/2006/relationships/hyperlink" Target="https://www.burning-crusade.com/database/?item=30734" TargetMode="External"/><Relationship Id="rId52" Type="http://schemas.openxmlformats.org/officeDocument/2006/relationships/hyperlink" Target="https://www.burning-crusade.com/database/?item=24262" TargetMode="External"/><Relationship Id="rId55" Type="http://schemas.openxmlformats.org/officeDocument/2006/relationships/hyperlink" Target="https://www.burning-crusade.com/database/?item=29141" TargetMode="External"/><Relationship Id="rId54" Type="http://schemas.openxmlformats.org/officeDocument/2006/relationships/hyperlink" Target="https://www.burning-crusade.com/database/?item=30541" TargetMode="External"/><Relationship Id="rId57" Type="http://schemas.openxmlformats.org/officeDocument/2006/relationships/hyperlink" Target="https://www.burning-crusade.com/database/?item=28594" TargetMode="External"/><Relationship Id="rId56" Type="http://schemas.openxmlformats.org/officeDocument/2006/relationships/hyperlink" Target="https://www.burning-crusade.com/database/?item=29142" TargetMode="External"/><Relationship Id="rId59" Type="http://schemas.openxmlformats.org/officeDocument/2006/relationships/hyperlink" Target="https://www.burning-crusade.com/database/?item=27472" TargetMode="External"/><Relationship Id="rId58" Type="http://schemas.openxmlformats.org/officeDocument/2006/relationships/hyperlink" Target="https://www.burning-crusade.com/database/?item=29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4.86"/>
    <col customWidth="1" min="3" max="3" width="41.57"/>
    <col customWidth="1" min="4" max="4" width="12.43"/>
    <col customWidth="1" min="5" max="5" width="9.71"/>
    <col customWidth="1" min="6" max="6" width="9.0"/>
    <col customWidth="1" min="7" max="7" width="15.71"/>
    <col customWidth="1" min="8" max="8" width="8.71"/>
    <col customWidth="1" min="9" max="9" width="8.14"/>
    <col customWidth="1" min="10" max="10" width="7.29"/>
    <col customWidth="1" min="11" max="11" width="5.86"/>
    <col customWidth="1" min="12" max="12" width="7.43"/>
    <col customWidth="1" min="13" max="16" width="9.29"/>
    <col customWidth="1" min="17" max="17" width="18.57"/>
    <col customWidth="1" min="18" max="18" width="28.43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"/>
      <c r="B2" s="12"/>
      <c r="C2" s="12"/>
      <c r="D2" s="12" t="s">
        <v>19</v>
      </c>
      <c r="E2" s="11"/>
      <c r="F2" s="11"/>
      <c r="G2" s="11"/>
      <c r="H2" s="11"/>
      <c r="I2" s="11"/>
      <c r="J2" s="11"/>
      <c r="K2" s="11"/>
      <c r="L2" s="11"/>
      <c r="M2" s="12" t="s">
        <v>22</v>
      </c>
      <c r="N2" s="12" t="s">
        <v>25</v>
      </c>
      <c r="O2" s="12" t="s">
        <v>25</v>
      </c>
      <c r="P2" s="12" t="s">
        <v>25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17">
        <f t="shared" ref="D5:D6" si="1">(F5*1.2)+(G5)+(H5*0.5)+(I5*0.95)+(J5*1.4)+(L5*0.6)+(M5*50.5)+(N5*11.2)+(O5*11.2)+(P5*11.2)</f>
        <v>169</v>
      </c>
      <c r="E5" s="12">
        <v>22.0</v>
      </c>
      <c r="F5" s="12">
        <v>24.0</v>
      </c>
      <c r="G5" s="12">
        <v>64.0</v>
      </c>
      <c r="H5" s="12">
        <v>29.0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29</v>
      </c>
      <c r="R5" s="18" t="s">
        <v>32</v>
      </c>
      <c r="S5" s="19" t="s">
        <v>31</v>
      </c>
      <c r="T5" s="11"/>
      <c r="U5" s="11"/>
      <c r="V5" s="11"/>
      <c r="W5" s="11"/>
      <c r="X5" s="11"/>
    </row>
    <row r="6">
      <c r="A6" s="21" t="s">
        <v>33</v>
      </c>
      <c r="B6" s="12" t="s">
        <v>36</v>
      </c>
      <c r="C6" s="16" t="s">
        <v>40</v>
      </c>
      <c r="D6" s="17">
        <f t="shared" si="1"/>
        <v>168.4</v>
      </c>
      <c r="E6" s="12">
        <v>24.0</v>
      </c>
      <c r="F6" s="12">
        <v>35.0</v>
      </c>
      <c r="G6" s="12">
        <v>41.0</v>
      </c>
      <c r="H6" s="12">
        <v>27.0</v>
      </c>
      <c r="I6" s="12"/>
      <c r="J6" s="12"/>
      <c r="K6" s="12"/>
      <c r="L6" s="12">
        <v>17.0</v>
      </c>
      <c r="M6" s="12">
        <v>1.0</v>
      </c>
      <c r="N6" s="12"/>
      <c r="O6" s="12"/>
      <c r="P6" s="12">
        <v>1.0</v>
      </c>
      <c r="Q6" s="18" t="s">
        <v>29</v>
      </c>
      <c r="R6" s="18" t="s">
        <v>42</v>
      </c>
      <c r="S6" s="19" t="s">
        <v>43</v>
      </c>
      <c r="T6" s="11"/>
      <c r="U6" s="11"/>
      <c r="V6" s="11"/>
      <c r="W6" s="11"/>
      <c r="X6" s="11"/>
    </row>
    <row r="7">
      <c r="A7" s="11"/>
      <c r="B7" s="12" t="s">
        <v>34</v>
      </c>
      <c r="C7" s="16" t="s">
        <v>35</v>
      </c>
      <c r="D7" s="17" t="s">
        <v>47</v>
      </c>
      <c r="E7" s="12">
        <v>16.0</v>
      </c>
      <c r="F7" s="12">
        <v>12.0</v>
      </c>
      <c r="G7" s="12">
        <v>46.0</v>
      </c>
      <c r="H7" s="12">
        <v>24.0</v>
      </c>
      <c r="I7" s="12"/>
      <c r="J7" s="12">
        <v>16.0</v>
      </c>
      <c r="K7" s="12"/>
      <c r="L7" s="12"/>
      <c r="M7" s="12"/>
      <c r="N7" s="12">
        <v>1.0</v>
      </c>
      <c r="O7" s="12">
        <v>1.0</v>
      </c>
      <c r="P7" s="12">
        <v>1.0</v>
      </c>
      <c r="Q7" s="18" t="s">
        <v>38</v>
      </c>
      <c r="R7" s="18" t="s">
        <v>48</v>
      </c>
      <c r="S7" s="19" t="s">
        <v>41</v>
      </c>
      <c r="T7" s="11"/>
      <c r="U7" s="11"/>
      <c r="V7" s="11"/>
      <c r="W7" s="11"/>
      <c r="X7" s="11"/>
    </row>
    <row r="8">
      <c r="A8" s="26" t="s">
        <v>52</v>
      </c>
      <c r="B8" s="12" t="s">
        <v>53</v>
      </c>
      <c r="C8" s="12" t="s">
        <v>54</v>
      </c>
      <c r="D8" s="17">
        <f t="shared" ref="D8:D13" si="2">(F8*1.2)+(G8)+(H8*0.5)+(I8*0.95)+(J8*1.4)+(L8*0.6)+(M8*50.5)+(N8*11.2)+(O8*11.2)+(P8*11.2)</f>
        <v>142.8</v>
      </c>
      <c r="E8" s="12">
        <v>15.0</v>
      </c>
      <c r="F8" s="12">
        <v>27.0</v>
      </c>
      <c r="G8" s="12">
        <v>29.0</v>
      </c>
      <c r="H8" s="12">
        <v>19.0</v>
      </c>
      <c r="I8" s="12"/>
      <c r="J8" s="12"/>
      <c r="K8" s="12"/>
      <c r="L8" s="12">
        <v>17.0</v>
      </c>
      <c r="M8" s="12">
        <v>1.0</v>
      </c>
      <c r="N8" s="12"/>
      <c r="O8" s="12">
        <v>1.0</v>
      </c>
      <c r="P8" s="12"/>
      <c r="Q8" s="18" t="s">
        <v>58</v>
      </c>
      <c r="R8" s="18"/>
      <c r="S8" s="19" t="s">
        <v>59</v>
      </c>
      <c r="T8" s="11"/>
      <c r="U8" s="11"/>
      <c r="V8" s="11"/>
      <c r="W8" s="11"/>
      <c r="X8" s="11"/>
    </row>
    <row r="9">
      <c r="A9" s="26" t="s">
        <v>52</v>
      </c>
      <c r="B9" s="12" t="s">
        <v>66</v>
      </c>
      <c r="C9" s="12" t="s">
        <v>67</v>
      </c>
      <c r="D9" s="17">
        <f t="shared" si="2"/>
        <v>140.1</v>
      </c>
      <c r="E9" s="12">
        <v>27.0</v>
      </c>
      <c r="F9" s="12">
        <v>32.0</v>
      </c>
      <c r="G9" s="12">
        <v>40.0</v>
      </c>
      <c r="H9" s="12"/>
      <c r="I9" s="12"/>
      <c r="J9" s="12"/>
      <c r="K9" s="12"/>
      <c r="L9" s="12"/>
      <c r="M9" s="12">
        <v>1.0</v>
      </c>
      <c r="N9" s="12"/>
      <c r="O9" s="12"/>
      <c r="P9" s="12">
        <v>1.0</v>
      </c>
      <c r="Q9" s="18" t="s">
        <v>29</v>
      </c>
      <c r="R9" s="18"/>
      <c r="S9" s="19" t="s">
        <v>68</v>
      </c>
      <c r="T9" s="11"/>
      <c r="U9" s="11"/>
      <c r="V9" s="11"/>
      <c r="W9" s="11"/>
      <c r="X9" s="11"/>
    </row>
    <row r="10">
      <c r="A10" s="21" t="s">
        <v>44</v>
      </c>
      <c r="B10" s="12" t="s">
        <v>45</v>
      </c>
      <c r="C10" s="16" t="s">
        <v>46</v>
      </c>
      <c r="D10" s="17">
        <f t="shared" si="2"/>
        <v>133.1</v>
      </c>
      <c r="E10" s="12">
        <v>31.0</v>
      </c>
      <c r="F10" s="12">
        <v>40.0</v>
      </c>
      <c r="G10" s="12">
        <v>46.0</v>
      </c>
      <c r="H10" s="12">
        <v>25.0</v>
      </c>
      <c r="I10" s="12"/>
      <c r="J10" s="12">
        <v>19.0</v>
      </c>
      <c r="K10" s="12"/>
      <c r="L10" s="12"/>
      <c r="M10" s="12"/>
      <c r="N10" s="12"/>
      <c r="O10" s="12"/>
      <c r="P10" s="12"/>
      <c r="Q10" s="18"/>
      <c r="R10" s="18"/>
      <c r="S10" s="19" t="s">
        <v>50</v>
      </c>
      <c r="T10" s="11"/>
      <c r="U10" s="11"/>
      <c r="V10" s="11"/>
      <c r="W10" s="11"/>
      <c r="X10" s="11"/>
    </row>
    <row r="11" ht="15.0" customHeight="1">
      <c r="A11" s="21" t="s">
        <v>44</v>
      </c>
      <c r="B11" s="12" t="s">
        <v>72</v>
      </c>
      <c r="C11" s="16" t="s">
        <v>73</v>
      </c>
      <c r="D11" s="17">
        <f t="shared" si="2"/>
        <v>111.2</v>
      </c>
      <c r="E11" s="12">
        <v>42.0</v>
      </c>
      <c r="F11" s="12">
        <v>36.0</v>
      </c>
      <c r="G11" s="12">
        <v>68.0</v>
      </c>
      <c r="H11" s="12"/>
      <c r="I11" s="12"/>
      <c r="J11" s="12"/>
      <c r="K11" s="12"/>
      <c r="L11" s="12"/>
      <c r="M11" s="12"/>
      <c r="N11" s="12"/>
      <c r="O11" s="12"/>
      <c r="P11" s="12"/>
      <c r="Q11" s="18"/>
      <c r="R11" s="18"/>
      <c r="S11" s="19" t="s">
        <v>74</v>
      </c>
      <c r="T11" s="11"/>
      <c r="U11" s="11"/>
      <c r="V11" s="11"/>
      <c r="W11" s="11"/>
      <c r="X11" s="11"/>
    </row>
    <row r="12">
      <c r="A12" s="21" t="s">
        <v>55</v>
      </c>
      <c r="B12" s="12" t="s">
        <v>56</v>
      </c>
      <c r="C12" s="12" t="s">
        <v>57</v>
      </c>
      <c r="D12" s="17">
        <f t="shared" si="2"/>
        <v>125.7</v>
      </c>
      <c r="E12" s="12">
        <v>54.0</v>
      </c>
      <c r="F12" s="12">
        <v>15.0</v>
      </c>
      <c r="G12" s="12">
        <v>37.0</v>
      </c>
      <c r="H12" s="12">
        <v>18.0</v>
      </c>
      <c r="I12" s="12"/>
      <c r="J12" s="12"/>
      <c r="K12" s="12"/>
      <c r="L12" s="12"/>
      <c r="M12" s="12">
        <v>1.0</v>
      </c>
      <c r="N12" s="12">
        <v>1.0</v>
      </c>
      <c r="O12" s="12"/>
      <c r="P12" s="12"/>
      <c r="Q12" s="18" t="s">
        <v>60</v>
      </c>
      <c r="R12" s="18" t="s">
        <v>61</v>
      </c>
      <c r="S12" s="19" t="s">
        <v>62</v>
      </c>
      <c r="T12" s="11"/>
      <c r="U12" s="11"/>
      <c r="V12" s="11"/>
      <c r="W12" s="11"/>
      <c r="X12" s="11"/>
    </row>
    <row r="13">
      <c r="A13" s="21" t="s">
        <v>44</v>
      </c>
      <c r="B13" s="12" t="s">
        <v>80</v>
      </c>
      <c r="C13" s="16" t="s">
        <v>81</v>
      </c>
      <c r="D13" s="17">
        <f t="shared" si="2"/>
        <v>104.6</v>
      </c>
      <c r="E13" s="12">
        <v>37.0</v>
      </c>
      <c r="F13" s="12">
        <v>38.0</v>
      </c>
      <c r="G13" s="12">
        <v>43.0</v>
      </c>
      <c r="H13" s="12">
        <v>32.0</v>
      </c>
      <c r="I13" s="12"/>
      <c r="J13" s="12"/>
      <c r="K13" s="12"/>
      <c r="L13" s="12"/>
      <c r="M13" s="12"/>
      <c r="N13" s="12"/>
      <c r="O13" s="12"/>
      <c r="P13" s="12"/>
      <c r="Q13" s="18"/>
      <c r="R13" s="18"/>
      <c r="S13" s="19" t="s">
        <v>82</v>
      </c>
      <c r="T13" s="11"/>
      <c r="U13" s="11"/>
      <c r="V13" s="11"/>
      <c r="W13" s="11"/>
      <c r="X13" s="11"/>
    </row>
    <row r="14">
      <c r="A14" s="2" t="s">
        <v>83</v>
      </c>
      <c r="B14" s="11"/>
      <c r="C14" s="11"/>
      <c r="D14" s="1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27"/>
      <c r="T14" s="11"/>
      <c r="U14" s="11"/>
      <c r="V14" s="11"/>
      <c r="W14" s="11"/>
      <c r="X14" s="11"/>
    </row>
    <row r="15">
      <c r="A15" s="12" t="s">
        <v>44</v>
      </c>
      <c r="B15" s="28" t="s">
        <v>84</v>
      </c>
      <c r="C15" s="28" t="s">
        <v>85</v>
      </c>
      <c r="D15" s="17">
        <f t="shared" ref="D15:D20" si="3">(F15*1.2)+(G15)+(H15*0.5)+(I15*0.95)+(J15*1.4)+(L15*0.6)+(M15*50.5)+(N15*11.2)+(O15*11.2)+(P15*11.2)</f>
        <v>72.2</v>
      </c>
      <c r="E15" s="28">
        <v>24.0</v>
      </c>
      <c r="F15" s="28">
        <v>21.0</v>
      </c>
      <c r="G15" s="28">
        <v>26.0</v>
      </c>
      <c r="H15" s="28"/>
      <c r="I15" s="28"/>
      <c r="J15" s="28">
        <v>15.0</v>
      </c>
      <c r="K15" s="28"/>
      <c r="L15" s="28"/>
      <c r="M15" s="28"/>
      <c r="N15" s="28"/>
      <c r="O15" s="28"/>
      <c r="P15" s="28"/>
      <c r="Q15" s="29"/>
      <c r="R15" s="30"/>
      <c r="S15" s="31" t="s">
        <v>86</v>
      </c>
      <c r="T15" s="32"/>
      <c r="U15" s="11"/>
      <c r="V15" s="11"/>
      <c r="W15" s="11"/>
      <c r="X15" s="11"/>
      <c r="Y15" s="11"/>
    </row>
    <row r="16">
      <c r="A16" s="12" t="s">
        <v>44</v>
      </c>
      <c r="B16" s="28" t="s">
        <v>89</v>
      </c>
      <c r="C16" s="28" t="s">
        <v>40</v>
      </c>
      <c r="D16" s="17">
        <f t="shared" si="3"/>
        <v>63.5</v>
      </c>
      <c r="E16" s="28">
        <v>18.0</v>
      </c>
      <c r="F16" s="28">
        <v>20.0</v>
      </c>
      <c r="G16" s="28">
        <v>28.0</v>
      </c>
      <c r="H16" s="28">
        <v>23.0</v>
      </c>
      <c r="I16" s="28"/>
      <c r="J16" s="28"/>
      <c r="K16" s="28"/>
      <c r="L16" s="28"/>
      <c r="M16" s="28"/>
      <c r="N16" s="28"/>
      <c r="O16" s="28"/>
      <c r="P16" s="28"/>
      <c r="Q16" s="29"/>
      <c r="R16" s="30"/>
      <c r="S16" s="31" t="s">
        <v>92</v>
      </c>
      <c r="T16" s="32"/>
      <c r="U16" s="11"/>
      <c r="V16" s="11"/>
      <c r="W16" s="11"/>
      <c r="X16" s="11"/>
      <c r="Y16" s="11"/>
    </row>
    <row r="17">
      <c r="A17" s="11"/>
      <c r="B17" s="28" t="s">
        <v>93</v>
      </c>
      <c r="C17" s="28" t="s">
        <v>94</v>
      </c>
      <c r="D17" s="17">
        <f t="shared" si="3"/>
        <v>60.6</v>
      </c>
      <c r="E17" s="28">
        <v>17.0</v>
      </c>
      <c r="F17" s="28">
        <v>16.0</v>
      </c>
      <c r="G17" s="28">
        <v>19.0</v>
      </c>
      <c r="H17" s="28"/>
      <c r="I17" s="28"/>
      <c r="J17" s="28">
        <v>16.0</v>
      </c>
      <c r="K17" s="28"/>
      <c r="L17" s="28"/>
      <c r="M17" s="28"/>
      <c r="N17" s="28"/>
      <c r="O17" s="28"/>
      <c r="P17" s="28"/>
      <c r="Q17" s="29"/>
      <c r="R17" s="30"/>
      <c r="S17" s="31" t="s">
        <v>95</v>
      </c>
      <c r="T17" s="32"/>
      <c r="U17" s="11"/>
      <c r="V17" s="11"/>
      <c r="W17" s="11"/>
      <c r="X17" s="11"/>
      <c r="Y17" s="11"/>
    </row>
    <row r="18">
      <c r="A18" s="11"/>
      <c r="B18" s="12" t="s">
        <v>87</v>
      </c>
      <c r="C18" s="12" t="s">
        <v>88</v>
      </c>
      <c r="D18" s="17">
        <f t="shared" si="3"/>
        <v>59.6</v>
      </c>
      <c r="E18" s="12">
        <v>31.0</v>
      </c>
      <c r="F18" s="12">
        <v>12.0</v>
      </c>
      <c r="G18" s="12">
        <v>26.0</v>
      </c>
      <c r="H18" s="12">
        <v>16.0</v>
      </c>
      <c r="I18" s="12"/>
      <c r="J18" s="12"/>
      <c r="K18" s="12"/>
      <c r="L18" s="12"/>
      <c r="M18" s="12"/>
      <c r="N18" s="12"/>
      <c r="O18" s="12">
        <v>1.0</v>
      </c>
      <c r="P18" s="12"/>
      <c r="Q18" s="18" t="s">
        <v>90</v>
      </c>
      <c r="R18" s="30"/>
      <c r="S18" s="19" t="s">
        <v>91</v>
      </c>
      <c r="T18" s="12"/>
      <c r="U18" s="11"/>
      <c r="V18" s="11"/>
      <c r="W18" s="11"/>
      <c r="X18" s="11"/>
      <c r="Y18" s="11"/>
    </row>
    <row r="19">
      <c r="A19" s="11"/>
      <c r="B19" s="12" t="s">
        <v>96</v>
      </c>
      <c r="C19" s="12" t="s">
        <v>97</v>
      </c>
      <c r="D19" s="17">
        <f t="shared" si="3"/>
        <v>56</v>
      </c>
      <c r="E19" s="12">
        <v>15.0</v>
      </c>
      <c r="F19" s="12">
        <v>12.0</v>
      </c>
      <c r="G19" s="12">
        <v>22.0</v>
      </c>
      <c r="H19" s="12">
        <v>14.0</v>
      </c>
      <c r="I19" s="12"/>
      <c r="J19" s="12">
        <v>9.0</v>
      </c>
      <c r="K19" s="12"/>
      <c r="L19" s="12"/>
      <c r="M19" s="12"/>
      <c r="N19" s="12"/>
      <c r="O19" s="12"/>
      <c r="P19" s="12"/>
      <c r="Q19" s="18"/>
      <c r="R19" s="30"/>
      <c r="S19" s="19" t="s">
        <v>98</v>
      </c>
      <c r="T19" s="11"/>
      <c r="U19" s="11"/>
      <c r="V19" s="11"/>
      <c r="W19" s="11"/>
      <c r="X19" s="11"/>
      <c r="Y19" s="11"/>
    </row>
    <row r="20">
      <c r="A20" s="11"/>
      <c r="B20" s="12" t="s">
        <v>101</v>
      </c>
      <c r="C20" s="12" t="s">
        <v>102</v>
      </c>
      <c r="D20" s="17">
        <f t="shared" si="3"/>
        <v>54.4</v>
      </c>
      <c r="E20" s="12">
        <v>24.0</v>
      </c>
      <c r="F20" s="12">
        <v>22.0</v>
      </c>
      <c r="G20" s="12">
        <v>28.0</v>
      </c>
      <c r="H20" s="12"/>
      <c r="I20" s="12"/>
      <c r="J20" s="12"/>
      <c r="K20" s="12"/>
      <c r="L20" s="12"/>
      <c r="M20" s="12"/>
      <c r="N20" s="12"/>
      <c r="O20" s="12"/>
      <c r="P20" s="12"/>
      <c r="Q20" s="18"/>
      <c r="R20" s="30"/>
      <c r="S20" s="19" t="s">
        <v>104</v>
      </c>
      <c r="T20" s="12"/>
      <c r="U20" s="11"/>
      <c r="V20" s="11"/>
      <c r="W20" s="11"/>
      <c r="X20" s="11"/>
      <c r="Y20" s="11"/>
    </row>
    <row r="21">
      <c r="A21" s="11"/>
      <c r="B21" s="12" t="s">
        <v>106</v>
      </c>
      <c r="C21" s="12" t="s">
        <v>107</v>
      </c>
      <c r="D21" s="17" t="s">
        <v>108</v>
      </c>
      <c r="E21" s="12">
        <v>18.0</v>
      </c>
      <c r="F21" s="12">
        <v>19.0</v>
      </c>
      <c r="G21" s="12">
        <v>23.0</v>
      </c>
      <c r="H21" s="12"/>
      <c r="I21" s="12"/>
      <c r="J21" s="12"/>
      <c r="K21" s="12"/>
      <c r="L21" s="12">
        <v>14.0</v>
      </c>
      <c r="M21" s="12"/>
      <c r="N21" s="12"/>
      <c r="O21" s="12"/>
      <c r="P21" s="12"/>
      <c r="Q21" s="18"/>
      <c r="R21" s="18" t="s">
        <v>109</v>
      </c>
      <c r="S21" s="19" t="s">
        <v>110</v>
      </c>
      <c r="T21" s="11"/>
      <c r="U21" s="11"/>
      <c r="V21" s="11"/>
      <c r="W21" s="11"/>
      <c r="X21" s="11"/>
      <c r="Y21" s="11"/>
    </row>
    <row r="22">
      <c r="A22" s="2" t="s">
        <v>111</v>
      </c>
      <c r="B22" s="11"/>
      <c r="C22" s="11"/>
      <c r="D22" s="17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31"/>
      <c r="T22" s="11"/>
      <c r="U22" s="11"/>
      <c r="V22" s="11"/>
      <c r="W22" s="11"/>
      <c r="X22" s="11"/>
    </row>
    <row r="23">
      <c r="A23" s="21" t="s">
        <v>33</v>
      </c>
      <c r="B23" s="12" t="s">
        <v>113</v>
      </c>
      <c r="C23" s="12" t="s">
        <v>114</v>
      </c>
      <c r="D23" s="17">
        <f t="shared" ref="D23:D26" si="4">(F23*1.2)+(G23)+(H23*0.5)+(I23*0.95)+(J23*1.4)+(L23*0.6)+(M23*50.5)+(N23*11.2)+(O23*11.2)+(P23*11.2)</f>
        <v>97.7</v>
      </c>
      <c r="E23" s="12">
        <v>25.0</v>
      </c>
      <c r="F23" s="12">
        <v>26.0</v>
      </c>
      <c r="G23" s="12">
        <v>27.0</v>
      </c>
      <c r="H23" s="12">
        <v>15.0</v>
      </c>
      <c r="I23" s="12"/>
      <c r="J23" s="12"/>
      <c r="K23" s="12"/>
      <c r="L23" s="12">
        <v>16.0</v>
      </c>
      <c r="M23" s="12"/>
      <c r="N23" s="12">
        <v>1.0</v>
      </c>
      <c r="O23" s="12">
        <v>1.0</v>
      </c>
      <c r="P23" s="12"/>
      <c r="Q23" s="18" t="s">
        <v>116</v>
      </c>
      <c r="R23" s="18" t="s">
        <v>42</v>
      </c>
      <c r="S23" s="19" t="s">
        <v>117</v>
      </c>
      <c r="T23" s="11"/>
      <c r="U23" s="11"/>
      <c r="V23" s="11"/>
      <c r="W23" s="11"/>
      <c r="X23" s="11"/>
      <c r="Y23" s="11"/>
    </row>
    <row r="24">
      <c r="A24" s="26" t="s">
        <v>55</v>
      </c>
      <c r="B24" s="12" t="s">
        <v>120</v>
      </c>
      <c r="C24" s="12" t="s">
        <v>57</v>
      </c>
      <c r="D24" s="17">
        <f t="shared" si="4"/>
        <v>76.5</v>
      </c>
      <c r="E24" s="12">
        <v>42.0</v>
      </c>
      <c r="F24" s="12">
        <v>13.0</v>
      </c>
      <c r="G24" s="12">
        <v>32.0</v>
      </c>
      <c r="H24" s="12">
        <v>13.0</v>
      </c>
      <c r="I24" s="12"/>
      <c r="J24" s="12"/>
      <c r="K24" s="12"/>
      <c r="L24" s="12"/>
      <c r="M24" s="12"/>
      <c r="N24" s="12"/>
      <c r="O24" s="12">
        <v>1.0</v>
      </c>
      <c r="P24" s="12">
        <v>1.0</v>
      </c>
      <c r="Q24" s="18" t="s">
        <v>121</v>
      </c>
      <c r="R24" s="18" t="s">
        <v>122</v>
      </c>
      <c r="S24" s="19" t="s">
        <v>124</v>
      </c>
      <c r="T24" s="11"/>
      <c r="U24" s="11"/>
      <c r="V24" s="11"/>
      <c r="W24" s="11"/>
      <c r="X24" s="11"/>
    </row>
    <row r="25">
      <c r="A25" s="11"/>
      <c r="B25" s="12" t="s">
        <v>126</v>
      </c>
      <c r="C25" s="12" t="s">
        <v>127</v>
      </c>
      <c r="D25" s="17">
        <f t="shared" si="4"/>
        <v>75.8</v>
      </c>
      <c r="E25" s="12">
        <v>29.0</v>
      </c>
      <c r="F25" s="12">
        <v>25.0</v>
      </c>
      <c r="G25" s="12">
        <v>29.0</v>
      </c>
      <c r="H25" s="12"/>
      <c r="I25" s="12"/>
      <c r="J25" s="12">
        <v>12.0</v>
      </c>
      <c r="K25" s="12"/>
      <c r="L25" s="12"/>
      <c r="M25" s="12"/>
      <c r="N25" s="12"/>
      <c r="O25" s="12"/>
      <c r="P25" s="12"/>
      <c r="Q25" s="18"/>
      <c r="R25" s="18"/>
      <c r="S25" s="19" t="s">
        <v>128</v>
      </c>
      <c r="T25" s="11"/>
      <c r="U25" s="11"/>
      <c r="V25" s="11"/>
      <c r="W25" s="11"/>
      <c r="X25" s="11"/>
      <c r="Y25" s="11"/>
    </row>
    <row r="26">
      <c r="A26" s="21" t="s">
        <v>52</v>
      </c>
      <c r="B26" s="12" t="s">
        <v>129</v>
      </c>
      <c r="C26" s="12" t="s">
        <v>130</v>
      </c>
      <c r="D26" s="17">
        <f t="shared" si="4"/>
        <v>71.8</v>
      </c>
      <c r="E26" s="12">
        <v>25.0</v>
      </c>
      <c r="F26" s="12">
        <v>17.0</v>
      </c>
      <c r="G26" s="12">
        <v>29.0</v>
      </c>
      <c r="H26" s="12"/>
      <c r="I26" s="12"/>
      <c r="J26" s="12"/>
      <c r="K26" s="12"/>
      <c r="L26" s="12"/>
      <c r="M26" s="12"/>
      <c r="N26" s="12"/>
      <c r="O26" s="12">
        <v>1.0</v>
      </c>
      <c r="P26" s="12">
        <v>1.0</v>
      </c>
      <c r="Q26" s="18" t="s">
        <v>123</v>
      </c>
      <c r="R26" s="18"/>
      <c r="S26" s="19" t="s">
        <v>131</v>
      </c>
      <c r="T26" s="11"/>
      <c r="U26" s="11"/>
      <c r="V26" s="11"/>
      <c r="W26" s="11"/>
      <c r="X26" s="11"/>
      <c r="Y26" s="11"/>
    </row>
    <row r="27">
      <c r="A27" s="21" t="s">
        <v>52</v>
      </c>
      <c r="B27" s="12" t="s">
        <v>134</v>
      </c>
      <c r="C27" s="12" t="s">
        <v>135</v>
      </c>
      <c r="D27" s="17" t="s">
        <v>137</v>
      </c>
      <c r="E27" s="12">
        <v>25.0</v>
      </c>
      <c r="F27" s="12">
        <v>17.0</v>
      </c>
      <c r="G27" s="12">
        <v>20.0</v>
      </c>
      <c r="H27" s="12">
        <v>16.0</v>
      </c>
      <c r="I27" s="12"/>
      <c r="J27" s="12"/>
      <c r="K27" s="12"/>
      <c r="L27" s="12"/>
      <c r="M27" s="12"/>
      <c r="N27" s="12">
        <v>1.0</v>
      </c>
      <c r="O27" s="12">
        <v>1.0</v>
      </c>
      <c r="P27" s="12"/>
      <c r="Q27" s="18" t="s">
        <v>121</v>
      </c>
      <c r="R27" s="18" t="s">
        <v>78</v>
      </c>
      <c r="S27" s="19" t="s">
        <v>138</v>
      </c>
      <c r="T27" s="11"/>
      <c r="U27" s="11"/>
      <c r="V27" s="11"/>
      <c r="W27" s="11"/>
      <c r="X27" s="11"/>
      <c r="Y27" s="11"/>
    </row>
    <row r="28">
      <c r="A28" s="12" t="s">
        <v>44</v>
      </c>
      <c r="B28" s="12" t="s">
        <v>140</v>
      </c>
      <c r="C28" s="12" t="s">
        <v>141</v>
      </c>
      <c r="D28" s="17">
        <f t="shared" ref="D28:D29" si="5">(F28*1.2)+(G28)+(H28*0.5)+(I28*0.95)+(J28*1.4)+(L28*0.6)+(M28*50.5)+(N28*11.2)+(O28*11.2)+(P28*11.2)</f>
        <v>69.8</v>
      </c>
      <c r="E28" s="12">
        <v>33.0</v>
      </c>
      <c r="F28" s="12">
        <v>29.0</v>
      </c>
      <c r="G28" s="12">
        <v>35.0</v>
      </c>
      <c r="H28" s="12"/>
      <c r="I28" s="12"/>
      <c r="J28" s="12"/>
      <c r="K28" s="12"/>
      <c r="L28" s="12"/>
      <c r="M28" s="12"/>
      <c r="N28" s="12"/>
      <c r="O28" s="12"/>
      <c r="P28" s="12"/>
      <c r="Q28" s="18"/>
      <c r="R28" s="18" t="s">
        <v>143</v>
      </c>
      <c r="S28" s="19" t="s">
        <v>144</v>
      </c>
      <c r="T28" s="11"/>
      <c r="U28" s="11"/>
      <c r="V28" s="11"/>
      <c r="W28" s="11"/>
      <c r="X28" s="11"/>
      <c r="Y28" s="11"/>
    </row>
    <row r="29">
      <c r="A29" s="11"/>
      <c r="B29" s="12" t="s">
        <v>132</v>
      </c>
      <c r="C29" s="12" t="s">
        <v>133</v>
      </c>
      <c r="D29" s="17">
        <f t="shared" si="5"/>
        <v>62.2</v>
      </c>
      <c r="E29" s="12">
        <v>10.0</v>
      </c>
      <c r="F29" s="12">
        <v>7.0</v>
      </c>
      <c r="G29" s="12">
        <v>40.0</v>
      </c>
      <c r="H29" s="12">
        <v>18.0</v>
      </c>
      <c r="I29" s="12"/>
      <c r="J29" s="12"/>
      <c r="K29" s="12"/>
      <c r="L29" s="12">
        <v>8.0</v>
      </c>
      <c r="M29" s="12"/>
      <c r="N29" s="12"/>
      <c r="O29" s="12"/>
      <c r="P29" s="12"/>
      <c r="Q29" s="18"/>
      <c r="R29" s="18"/>
      <c r="S29" s="19" t="s">
        <v>136</v>
      </c>
      <c r="T29" s="11"/>
      <c r="U29" s="11"/>
      <c r="V29" s="11"/>
      <c r="W29" s="11"/>
      <c r="X29" s="11"/>
    </row>
    <row r="30">
      <c r="A30" s="2" t="s">
        <v>145</v>
      </c>
      <c r="B30" s="11"/>
      <c r="C30" s="11"/>
      <c r="D30" s="17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27"/>
      <c r="T30" s="11"/>
      <c r="U30" s="11"/>
      <c r="V30" s="11"/>
      <c r="W30" s="11"/>
      <c r="X30" s="11"/>
    </row>
    <row r="31">
      <c r="A31" s="12" t="s">
        <v>44</v>
      </c>
      <c r="B31" s="16" t="s">
        <v>146</v>
      </c>
      <c r="C31" s="12" t="s">
        <v>40</v>
      </c>
      <c r="D31" s="17">
        <f t="shared" ref="D31:D38" si="6">(F31*1.2)+(G31)+(H31*0.5)+(I31*0.95)+(J31*1.4)+(L31*0.6)+(M31*50.5)+(N31*11.2)+(O31*11.2)+(P31*11.2)</f>
        <v>80.4</v>
      </c>
      <c r="E31" s="12">
        <v>22.0</v>
      </c>
      <c r="F31" s="12">
        <v>21.0</v>
      </c>
      <c r="G31" s="12">
        <v>30.0</v>
      </c>
      <c r="H31" s="12"/>
      <c r="I31" s="12"/>
      <c r="J31" s="12">
        <v>18.0</v>
      </c>
      <c r="K31" s="12"/>
      <c r="L31" s="12"/>
      <c r="M31" s="12"/>
      <c r="N31" s="12"/>
      <c r="O31" s="12"/>
      <c r="P31" s="12"/>
      <c r="Q31" s="18"/>
      <c r="R31" s="30"/>
      <c r="S31" s="19" t="s">
        <v>147</v>
      </c>
      <c r="T31" s="12"/>
      <c r="U31" s="11"/>
      <c r="V31" s="11"/>
      <c r="W31" s="11"/>
      <c r="X31" s="11"/>
      <c r="Y31" s="11"/>
    </row>
    <row r="32">
      <c r="A32" s="12" t="s">
        <v>44</v>
      </c>
      <c r="B32" s="16" t="s">
        <v>148</v>
      </c>
      <c r="C32" s="12" t="s">
        <v>114</v>
      </c>
      <c r="D32" s="17">
        <f t="shared" si="6"/>
        <v>63.5</v>
      </c>
      <c r="E32" s="12">
        <v>18.0</v>
      </c>
      <c r="F32" s="12">
        <v>20.0</v>
      </c>
      <c r="G32" s="12">
        <v>28.0</v>
      </c>
      <c r="H32" s="12">
        <v>23.0</v>
      </c>
      <c r="I32" s="12"/>
      <c r="J32" s="12"/>
      <c r="K32" s="12"/>
      <c r="L32" s="12"/>
      <c r="M32" s="12"/>
      <c r="N32" s="12"/>
      <c r="O32" s="12"/>
      <c r="P32" s="12"/>
      <c r="Q32" s="18"/>
      <c r="R32" s="30"/>
      <c r="S32" s="19" t="s">
        <v>149</v>
      </c>
      <c r="T32" s="12"/>
      <c r="U32" s="11"/>
      <c r="V32" s="11"/>
      <c r="W32" s="11"/>
      <c r="X32" s="11"/>
      <c r="Y32" s="11"/>
    </row>
    <row r="33">
      <c r="A33" s="12" t="s">
        <v>44</v>
      </c>
      <c r="B33" s="16" t="s">
        <v>150</v>
      </c>
      <c r="C33" s="12" t="s">
        <v>151</v>
      </c>
      <c r="D33" s="17">
        <f t="shared" si="6"/>
        <v>63.5</v>
      </c>
      <c r="E33" s="12"/>
      <c r="F33" s="12">
        <v>15.0</v>
      </c>
      <c r="G33" s="12">
        <v>36.0</v>
      </c>
      <c r="H33" s="12">
        <v>19.0</v>
      </c>
      <c r="I33" s="12"/>
      <c r="J33" s="12"/>
      <c r="K33" s="12"/>
      <c r="L33" s="12"/>
      <c r="M33" s="12"/>
      <c r="N33" s="12"/>
      <c r="O33" s="12"/>
      <c r="P33" s="12"/>
      <c r="Q33" s="18"/>
      <c r="R33" s="30"/>
      <c r="S33" s="19" t="s">
        <v>152</v>
      </c>
      <c r="T33" s="12"/>
      <c r="U33" s="11"/>
      <c r="V33" s="11"/>
      <c r="W33" s="11"/>
      <c r="X33" s="11"/>
      <c r="Y33" s="11"/>
    </row>
    <row r="34">
      <c r="A34" s="11"/>
      <c r="B34" s="16" t="s">
        <v>153</v>
      </c>
      <c r="C34" s="12" t="s">
        <v>154</v>
      </c>
      <c r="D34" s="17">
        <f t="shared" si="6"/>
        <v>60.4</v>
      </c>
      <c r="E34" s="12">
        <v>18.0</v>
      </c>
      <c r="F34" s="12">
        <v>18.0</v>
      </c>
      <c r="G34" s="12">
        <v>22.0</v>
      </c>
      <c r="H34" s="12"/>
      <c r="I34" s="12"/>
      <c r="J34" s="12">
        <v>12.0</v>
      </c>
      <c r="K34" s="12"/>
      <c r="L34" s="12"/>
      <c r="M34" s="12"/>
      <c r="N34" s="12"/>
      <c r="O34" s="12"/>
      <c r="P34" s="12"/>
      <c r="Q34" s="18"/>
      <c r="R34" s="30"/>
      <c r="S34" s="19" t="s">
        <v>155</v>
      </c>
      <c r="T34" s="12"/>
      <c r="U34" s="11"/>
      <c r="V34" s="11"/>
      <c r="W34" s="11"/>
      <c r="X34" s="11"/>
      <c r="Y34" s="11"/>
    </row>
    <row r="35">
      <c r="A35" s="12" t="s">
        <v>44</v>
      </c>
      <c r="B35" s="16" t="s">
        <v>156</v>
      </c>
      <c r="C35" s="12" t="s">
        <v>85</v>
      </c>
      <c r="D35" s="17">
        <f t="shared" si="6"/>
        <v>57.6</v>
      </c>
      <c r="E35" s="12">
        <v>19.0</v>
      </c>
      <c r="F35" s="12">
        <v>18.0</v>
      </c>
      <c r="G35" s="12">
        <v>36.0</v>
      </c>
      <c r="H35" s="12"/>
      <c r="I35" s="12"/>
      <c r="J35" s="12"/>
      <c r="K35" s="12"/>
      <c r="L35" s="12"/>
      <c r="M35" s="12"/>
      <c r="N35" s="12"/>
      <c r="O35" s="12"/>
      <c r="P35" s="12"/>
      <c r="Q35" s="18"/>
      <c r="R35" s="30"/>
      <c r="S35" s="19" t="s">
        <v>157</v>
      </c>
      <c r="T35" s="12"/>
      <c r="U35" s="11"/>
      <c r="V35" s="11"/>
      <c r="W35" s="11"/>
      <c r="X35" s="11"/>
      <c r="Y35" s="11"/>
    </row>
    <row r="36">
      <c r="A36" s="11"/>
      <c r="B36" s="12" t="s">
        <v>158</v>
      </c>
      <c r="C36" s="12" t="s">
        <v>107</v>
      </c>
      <c r="D36" s="17">
        <f t="shared" si="6"/>
        <v>52.2</v>
      </c>
      <c r="E36" s="12"/>
      <c r="F36" s="12">
        <v>11.0</v>
      </c>
      <c r="G36" s="12">
        <v>25.0</v>
      </c>
      <c r="H36" s="12"/>
      <c r="I36" s="12"/>
      <c r="J36" s="12">
        <v>10.0</v>
      </c>
      <c r="K36" s="12"/>
      <c r="L36" s="12"/>
      <c r="M36" s="12"/>
      <c r="N36" s="12"/>
      <c r="O36" s="12"/>
      <c r="P36" s="12"/>
      <c r="Q36" s="18"/>
      <c r="R36" s="30"/>
      <c r="S36" s="19" t="s">
        <v>159</v>
      </c>
      <c r="T36" s="11"/>
      <c r="U36" s="11"/>
      <c r="V36" s="11"/>
      <c r="W36" s="11"/>
      <c r="X36" s="11"/>
      <c r="Y36" s="11"/>
    </row>
    <row r="37">
      <c r="A37" s="34"/>
      <c r="B37" s="16" t="s">
        <v>160</v>
      </c>
      <c r="C37" s="16" t="s">
        <v>161</v>
      </c>
      <c r="D37" s="17">
        <f t="shared" si="6"/>
        <v>52.2</v>
      </c>
      <c r="E37" s="12">
        <v>18.0</v>
      </c>
      <c r="F37" s="12">
        <v>16.0</v>
      </c>
      <c r="G37" s="12">
        <v>33.0</v>
      </c>
      <c r="H37" s="12"/>
      <c r="I37" s="12"/>
      <c r="J37" s="12"/>
      <c r="K37" s="12"/>
      <c r="L37" s="12"/>
      <c r="M37" s="12"/>
      <c r="N37" s="12"/>
      <c r="O37" s="12"/>
      <c r="P37" s="12"/>
      <c r="Q37" s="18"/>
      <c r="R37" s="18" t="s">
        <v>162</v>
      </c>
      <c r="S37" s="19" t="s">
        <v>163</v>
      </c>
      <c r="T37" s="11"/>
      <c r="U37" s="11"/>
      <c r="V37" s="11"/>
      <c r="W37" s="11"/>
      <c r="X37" s="11"/>
      <c r="Y37" s="34"/>
      <c r="Z37" s="34"/>
    </row>
    <row r="38">
      <c r="A38" s="11"/>
      <c r="B38" s="12" t="s">
        <v>164</v>
      </c>
      <c r="C38" s="12" t="s">
        <v>102</v>
      </c>
      <c r="D38" s="17">
        <f t="shared" si="6"/>
        <v>51.2</v>
      </c>
      <c r="E38" s="12">
        <v>18.0</v>
      </c>
      <c r="F38" s="12">
        <v>16.0</v>
      </c>
      <c r="G38" s="12">
        <v>21.0</v>
      </c>
      <c r="H38" s="12">
        <v>22.0</v>
      </c>
      <c r="I38" s="12"/>
      <c r="J38" s="12"/>
      <c r="K38" s="12"/>
      <c r="L38" s="12"/>
      <c r="M38" s="12"/>
      <c r="N38" s="12"/>
      <c r="O38" s="12"/>
      <c r="P38" s="12"/>
      <c r="Q38" s="18"/>
      <c r="R38" s="30"/>
      <c r="S38" s="19" t="s">
        <v>165</v>
      </c>
      <c r="T38" s="11"/>
      <c r="U38" s="11"/>
      <c r="V38" s="11"/>
      <c r="W38" s="11"/>
      <c r="X38" s="11"/>
      <c r="Y38" s="11"/>
    </row>
    <row r="39">
      <c r="A39" s="2" t="s">
        <v>170</v>
      </c>
      <c r="B39" s="11"/>
      <c r="C39" s="11"/>
      <c r="D39" s="17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30"/>
      <c r="S39" s="27"/>
      <c r="T39" s="11"/>
      <c r="U39" s="11"/>
      <c r="V39" s="11"/>
      <c r="W39" s="11"/>
      <c r="X39" s="11"/>
    </row>
    <row r="40">
      <c r="A40" s="21" t="s">
        <v>33</v>
      </c>
      <c r="B40" s="35" t="s">
        <v>171</v>
      </c>
      <c r="C40" s="12" t="s">
        <v>172</v>
      </c>
      <c r="D40" s="17">
        <f>(F40*1.2)+(G40)+(H40*0.5)+(I40*0.95)+(J40*1.4)+(L40*0.6)+(M40*50.5)+(N40*11.2)+(O40*11.2)+(P40*11.2)</f>
        <v>129.4</v>
      </c>
      <c r="E40" s="12">
        <v>34.0</v>
      </c>
      <c r="F40" s="12">
        <v>32.0</v>
      </c>
      <c r="G40" s="12">
        <v>49.0</v>
      </c>
      <c r="H40" s="12"/>
      <c r="I40" s="12"/>
      <c r="J40" s="12"/>
      <c r="K40" s="12"/>
      <c r="L40" s="12">
        <v>14.0</v>
      </c>
      <c r="M40" s="12"/>
      <c r="N40" s="12"/>
      <c r="O40" s="12">
        <v>1.0</v>
      </c>
      <c r="P40" s="12">
        <v>2.0</v>
      </c>
      <c r="Q40" s="18" t="s">
        <v>29</v>
      </c>
      <c r="R40" s="18" t="s">
        <v>180</v>
      </c>
      <c r="S40" s="19" t="s">
        <v>181</v>
      </c>
      <c r="T40" s="11"/>
      <c r="U40" s="11"/>
      <c r="V40" s="11"/>
      <c r="W40" s="11"/>
      <c r="X40" s="11"/>
    </row>
    <row r="41">
      <c r="A41" s="11"/>
      <c r="B41" s="12" t="s">
        <v>173</v>
      </c>
      <c r="C41" s="12" t="s">
        <v>174</v>
      </c>
      <c r="D41" s="17" t="s">
        <v>182</v>
      </c>
      <c r="E41" s="12"/>
      <c r="F41" s="12">
        <v>17.0</v>
      </c>
      <c r="G41" s="12">
        <v>72.0</v>
      </c>
      <c r="H41" s="12">
        <v>28.0</v>
      </c>
      <c r="I41" s="12"/>
      <c r="J41" s="12"/>
      <c r="K41" s="12"/>
      <c r="L41" s="12"/>
      <c r="M41" s="12"/>
      <c r="N41" s="12"/>
      <c r="O41" s="12">
        <v>1.0</v>
      </c>
      <c r="P41" s="12">
        <v>1.0</v>
      </c>
      <c r="Q41" s="18" t="s">
        <v>176</v>
      </c>
      <c r="R41" s="33" t="s">
        <v>184</v>
      </c>
      <c r="S41" s="19" t="s">
        <v>178</v>
      </c>
      <c r="T41" s="11"/>
      <c r="U41" s="11"/>
      <c r="V41" s="11"/>
      <c r="W41" s="11"/>
      <c r="X41" s="11"/>
    </row>
    <row r="42">
      <c r="A42" s="11"/>
      <c r="B42" s="35" t="s">
        <v>185</v>
      </c>
      <c r="C42" s="12" t="s">
        <v>186</v>
      </c>
      <c r="D42" s="17">
        <f t="shared" ref="D42:D46" si="7">(F42*1.2)+(G42)+(H42*0.5)+(I42*0.95)+(J42*1.4)+(L42*0.6)+(M42*50.5)+(N42*11.2)+(O42*11.2)+(P42*11.2)</f>
        <v>122.6</v>
      </c>
      <c r="E42" s="12"/>
      <c r="F42" s="12">
        <v>24.0</v>
      </c>
      <c r="G42" s="12">
        <v>28.0</v>
      </c>
      <c r="H42" s="12"/>
      <c r="I42" s="12"/>
      <c r="J42" s="12">
        <v>23.0</v>
      </c>
      <c r="K42" s="12"/>
      <c r="L42" s="12"/>
      <c r="M42" s="12"/>
      <c r="N42" s="12">
        <v>1.0</v>
      </c>
      <c r="O42" s="12">
        <v>2.0</v>
      </c>
      <c r="P42" s="12"/>
      <c r="Q42" s="18" t="s">
        <v>187</v>
      </c>
      <c r="R42" s="18"/>
      <c r="S42" s="19" t="s">
        <v>189</v>
      </c>
      <c r="T42" s="11"/>
      <c r="U42" s="11"/>
      <c r="V42" s="11"/>
      <c r="W42" s="11"/>
      <c r="X42" s="11"/>
    </row>
    <row r="43">
      <c r="A43" s="11"/>
      <c r="B43" s="35" t="s">
        <v>179</v>
      </c>
      <c r="C43" s="12" t="s">
        <v>107</v>
      </c>
      <c r="D43" s="17">
        <f t="shared" si="7"/>
        <v>119.6</v>
      </c>
      <c r="E43" s="12"/>
      <c r="F43" s="12">
        <v>23.0</v>
      </c>
      <c r="G43" s="12">
        <v>50.0</v>
      </c>
      <c r="H43" s="12"/>
      <c r="I43" s="12"/>
      <c r="J43" s="12">
        <v>30.0</v>
      </c>
      <c r="K43" s="12"/>
      <c r="L43" s="12"/>
      <c r="M43" s="12"/>
      <c r="N43" s="12"/>
      <c r="O43" s="12"/>
      <c r="P43" s="12"/>
      <c r="Q43" s="18"/>
      <c r="R43" s="18"/>
      <c r="S43" s="19" t="s">
        <v>183</v>
      </c>
      <c r="T43" s="11"/>
      <c r="U43" s="11"/>
      <c r="V43" s="11"/>
      <c r="W43" s="11"/>
      <c r="X43" s="11"/>
    </row>
    <row r="44">
      <c r="A44" s="11"/>
      <c r="B44" s="35" t="s">
        <v>191</v>
      </c>
      <c r="C44" s="12" t="s">
        <v>192</v>
      </c>
      <c r="D44" s="17">
        <f t="shared" si="7"/>
        <v>114</v>
      </c>
      <c r="E44" s="12">
        <v>27.0</v>
      </c>
      <c r="F44" s="12">
        <v>28.0</v>
      </c>
      <c r="G44" s="12">
        <v>30.0</v>
      </c>
      <c r="H44" s="12"/>
      <c r="I44" s="12"/>
      <c r="J44" s="12">
        <v>12.0</v>
      </c>
      <c r="K44" s="12"/>
      <c r="L44" s="12"/>
      <c r="M44" s="12"/>
      <c r="N44" s="12">
        <v>1.0</v>
      </c>
      <c r="O44" s="12">
        <v>1.0</v>
      </c>
      <c r="P44" s="12">
        <v>1.0</v>
      </c>
      <c r="Q44" s="18" t="s">
        <v>187</v>
      </c>
      <c r="R44" s="18"/>
      <c r="S44" s="19" t="s">
        <v>193</v>
      </c>
      <c r="T44" s="11"/>
      <c r="U44" s="11"/>
      <c r="V44" s="11"/>
      <c r="W44" s="11"/>
      <c r="X44" s="11"/>
    </row>
    <row r="45">
      <c r="A45" s="21" t="s">
        <v>52</v>
      </c>
      <c r="B45" s="35" t="s">
        <v>197</v>
      </c>
      <c r="C45" s="12" t="s">
        <v>192</v>
      </c>
      <c r="D45" s="17">
        <f t="shared" si="7"/>
        <v>106.2</v>
      </c>
      <c r="E45" s="12">
        <v>24.0</v>
      </c>
      <c r="F45" s="12">
        <v>22.0</v>
      </c>
      <c r="G45" s="12">
        <v>29.0</v>
      </c>
      <c r="H45" s="12">
        <v>8.0</v>
      </c>
      <c r="I45" s="12"/>
      <c r="J45" s="12"/>
      <c r="K45" s="12"/>
      <c r="L45" s="12">
        <v>22.0</v>
      </c>
      <c r="M45" s="12"/>
      <c r="N45" s="12">
        <v>1.0</v>
      </c>
      <c r="O45" s="12">
        <v>2.0</v>
      </c>
      <c r="P45" s="12"/>
      <c r="Q45" s="18" t="s">
        <v>198</v>
      </c>
      <c r="R45" s="18"/>
      <c r="S45" s="19" t="s">
        <v>200</v>
      </c>
      <c r="T45" s="11"/>
      <c r="U45" s="11"/>
      <c r="V45" s="11"/>
      <c r="W45" s="11"/>
      <c r="X45" s="11"/>
    </row>
    <row r="46">
      <c r="A46" s="11"/>
      <c r="B46" s="35" t="s">
        <v>199</v>
      </c>
      <c r="C46" s="12" t="s">
        <v>107</v>
      </c>
      <c r="D46" s="17">
        <f t="shared" si="7"/>
        <v>104</v>
      </c>
      <c r="E46" s="12"/>
      <c r="F46" s="12">
        <v>30.0</v>
      </c>
      <c r="G46" s="12">
        <v>53.0</v>
      </c>
      <c r="H46" s="12">
        <v>30.0</v>
      </c>
      <c r="I46" s="12"/>
      <c r="J46" s="12"/>
      <c r="K46" s="12"/>
      <c r="L46" s="12"/>
      <c r="M46" s="12"/>
      <c r="N46" s="12"/>
      <c r="O46" s="12"/>
      <c r="P46" s="12"/>
      <c r="Q46" s="18"/>
      <c r="R46" s="18"/>
      <c r="S46" s="19" t="s">
        <v>201</v>
      </c>
      <c r="T46" s="11"/>
      <c r="U46" s="11"/>
      <c r="V46" s="11"/>
      <c r="W46" s="11"/>
      <c r="X46" s="11"/>
    </row>
    <row r="47">
      <c r="A47" s="21" t="s">
        <v>52</v>
      </c>
      <c r="B47" s="35" t="s">
        <v>207</v>
      </c>
      <c r="C47" s="12" t="s">
        <v>208</v>
      </c>
      <c r="D47" s="17" t="s">
        <v>209</v>
      </c>
      <c r="E47" s="12">
        <v>25.0</v>
      </c>
      <c r="F47" s="12">
        <v>25.0</v>
      </c>
      <c r="G47" s="12">
        <v>29.0</v>
      </c>
      <c r="H47" s="12">
        <v>17.0</v>
      </c>
      <c r="I47" s="12"/>
      <c r="J47" s="12"/>
      <c r="K47" s="12"/>
      <c r="L47" s="12"/>
      <c r="M47" s="12"/>
      <c r="N47" s="12">
        <v>1.0</v>
      </c>
      <c r="O47" s="12">
        <v>1.0</v>
      </c>
      <c r="P47" s="12">
        <v>1.0</v>
      </c>
      <c r="Q47" s="18" t="s">
        <v>29</v>
      </c>
      <c r="R47" s="18" t="s">
        <v>78</v>
      </c>
      <c r="S47" s="19" t="s">
        <v>210</v>
      </c>
      <c r="T47" s="11"/>
      <c r="U47" s="11"/>
      <c r="V47" s="11"/>
      <c r="W47" s="11"/>
      <c r="X47" s="11"/>
    </row>
    <row r="48">
      <c r="A48" s="11"/>
      <c r="B48" s="35" t="s">
        <v>215</v>
      </c>
      <c r="C48" s="12" t="s">
        <v>216</v>
      </c>
      <c r="D48" s="17">
        <f t="shared" ref="D48:D49" si="8">(F48*1.2)+(G48)+(H48*0.5)+(I48*0.95)+(J48*1.4)+(L48*0.6)+(M48*50.5)+(N48*11.2)+(O48*11.2)+(P48*11.2)</f>
        <v>101</v>
      </c>
      <c r="E48" s="12">
        <v>19.0</v>
      </c>
      <c r="F48" s="12">
        <v>26.0</v>
      </c>
      <c r="G48" s="12">
        <v>40.0</v>
      </c>
      <c r="H48" s="12"/>
      <c r="I48" s="12"/>
      <c r="J48" s="12">
        <v>14.0</v>
      </c>
      <c r="K48" s="12"/>
      <c r="L48" s="12">
        <v>17.0</v>
      </c>
      <c r="M48" s="12"/>
      <c r="N48" s="12"/>
      <c r="O48" s="12"/>
      <c r="P48" s="12"/>
      <c r="Q48" s="18"/>
      <c r="R48" s="18"/>
      <c r="S48" s="19" t="s">
        <v>219</v>
      </c>
      <c r="T48" s="11"/>
      <c r="U48" s="11"/>
      <c r="V48" s="11"/>
      <c r="W48" s="11"/>
      <c r="X48" s="11"/>
    </row>
    <row r="49">
      <c r="A49" s="21" t="s">
        <v>55</v>
      </c>
      <c r="B49" s="12" t="s">
        <v>194</v>
      </c>
      <c r="C49" s="12" t="s">
        <v>57</v>
      </c>
      <c r="D49" s="17">
        <f t="shared" si="8"/>
        <v>99.7</v>
      </c>
      <c r="E49" s="12">
        <v>51.0</v>
      </c>
      <c r="F49" s="12">
        <v>18.0</v>
      </c>
      <c r="G49" s="12">
        <v>32.0</v>
      </c>
      <c r="H49" s="12">
        <v>25.0</v>
      </c>
      <c r="I49" s="12"/>
      <c r="J49" s="12"/>
      <c r="K49" s="12"/>
      <c r="L49" s="12"/>
      <c r="M49" s="12"/>
      <c r="N49" s="12">
        <v>1.0</v>
      </c>
      <c r="O49" s="12">
        <v>2.0</v>
      </c>
      <c r="P49" s="12"/>
      <c r="Q49" s="18" t="s">
        <v>187</v>
      </c>
      <c r="R49" s="18" t="s">
        <v>195</v>
      </c>
      <c r="S49" s="19" t="s">
        <v>196</v>
      </c>
      <c r="T49" s="11"/>
      <c r="U49" s="11"/>
      <c r="V49" s="11"/>
      <c r="W49" s="11"/>
      <c r="X49" s="11"/>
    </row>
    <row r="50">
      <c r="A50" s="12" t="s">
        <v>44</v>
      </c>
      <c r="B50" s="35" t="s">
        <v>202</v>
      </c>
      <c r="C50" s="12" t="s">
        <v>203</v>
      </c>
      <c r="D50" s="17" t="s">
        <v>228</v>
      </c>
      <c r="E50" s="12">
        <v>27.0</v>
      </c>
      <c r="F50" s="12">
        <v>29.0</v>
      </c>
      <c r="G50" s="12">
        <v>32.0</v>
      </c>
      <c r="H50" s="12">
        <v>24.0</v>
      </c>
      <c r="I50" s="12"/>
      <c r="J50" s="12"/>
      <c r="K50" s="12"/>
      <c r="L50" s="12">
        <v>24.0</v>
      </c>
      <c r="M50" s="12"/>
      <c r="N50" s="12"/>
      <c r="O50" s="12"/>
      <c r="P50" s="12"/>
      <c r="Q50" s="18"/>
      <c r="R50" s="38" t="s">
        <v>205</v>
      </c>
      <c r="S50" s="19" t="s">
        <v>206</v>
      </c>
      <c r="T50" s="11"/>
      <c r="U50" s="11"/>
      <c r="V50" s="11"/>
      <c r="W50" s="11"/>
      <c r="X50" s="11"/>
    </row>
    <row r="51">
      <c r="A51" s="2" t="s">
        <v>212</v>
      </c>
      <c r="B51" s="11"/>
      <c r="C51" s="11"/>
      <c r="D51" s="17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3"/>
      <c r="R51" s="13"/>
      <c r="S51" s="27"/>
      <c r="T51" s="11"/>
      <c r="U51" s="11"/>
      <c r="V51" s="11"/>
      <c r="W51" s="11"/>
      <c r="X51" s="11"/>
    </row>
    <row r="52">
      <c r="A52" s="11"/>
      <c r="B52" s="12" t="s">
        <v>213</v>
      </c>
      <c r="C52" s="12" t="s">
        <v>214</v>
      </c>
      <c r="D52" s="17">
        <f t="shared" ref="D52:D58" si="9">(F52*1.2)+(G52)+(H52*0.5)+(I52*0.95)+(J52*1.4)+(L52*0.6)+(M52*50.5)+(N52*11.2)+(O52*11.2)+(P52*11.2)</f>
        <v>60.4</v>
      </c>
      <c r="E52" s="12">
        <v>18.0</v>
      </c>
      <c r="F52" s="12">
        <v>18.0</v>
      </c>
      <c r="G52" s="12">
        <v>22.0</v>
      </c>
      <c r="H52" s="12"/>
      <c r="I52" s="12"/>
      <c r="J52" s="12">
        <v>12.0</v>
      </c>
      <c r="K52" s="12"/>
      <c r="L52" s="12"/>
      <c r="M52" s="12"/>
      <c r="N52" s="12"/>
      <c r="O52" s="12"/>
      <c r="P52" s="12"/>
      <c r="Q52" s="18"/>
      <c r="R52" s="30"/>
      <c r="S52" s="19" t="s">
        <v>218</v>
      </c>
      <c r="T52" s="12"/>
      <c r="U52" s="11"/>
      <c r="V52" s="11"/>
      <c r="W52" s="11"/>
      <c r="X52" s="11"/>
      <c r="Y52" s="11"/>
    </row>
    <row r="53">
      <c r="A53" s="12" t="s">
        <v>44</v>
      </c>
      <c r="B53" s="12" t="s">
        <v>229</v>
      </c>
      <c r="C53" s="12" t="s">
        <v>230</v>
      </c>
      <c r="D53" s="17">
        <f t="shared" si="9"/>
        <v>58.4</v>
      </c>
      <c r="E53" s="12">
        <v>27.0</v>
      </c>
      <c r="F53" s="12">
        <v>22.0</v>
      </c>
      <c r="G53" s="12">
        <v>32.0</v>
      </c>
      <c r="H53" s="12"/>
      <c r="I53" s="12"/>
      <c r="J53" s="12"/>
      <c r="K53" s="12"/>
      <c r="L53" s="12"/>
      <c r="M53" s="12"/>
      <c r="N53" s="12"/>
      <c r="O53" s="12"/>
      <c r="P53" s="12"/>
      <c r="Q53" s="18"/>
      <c r="R53" s="30"/>
      <c r="S53" s="19" t="s">
        <v>231</v>
      </c>
      <c r="T53" s="12"/>
      <c r="U53" s="11"/>
      <c r="V53" s="11"/>
      <c r="W53" s="11"/>
      <c r="X53" s="11"/>
      <c r="Y53" s="11"/>
    </row>
    <row r="54">
      <c r="A54" s="11"/>
      <c r="B54" s="12" t="s">
        <v>224</v>
      </c>
      <c r="C54" s="12" t="s">
        <v>225</v>
      </c>
      <c r="D54" s="17">
        <f t="shared" si="9"/>
        <v>57.6</v>
      </c>
      <c r="E54" s="12">
        <v>22.0</v>
      </c>
      <c r="F54" s="12">
        <v>17.0</v>
      </c>
      <c r="G54" s="12">
        <v>20.0</v>
      </c>
      <c r="H54" s="12">
        <v>12.0</v>
      </c>
      <c r="I54" s="12"/>
      <c r="J54" s="12"/>
      <c r="K54" s="12"/>
      <c r="L54" s="12"/>
      <c r="M54" s="12"/>
      <c r="N54" s="12"/>
      <c r="O54" s="12">
        <v>1.0</v>
      </c>
      <c r="P54" s="12"/>
      <c r="Q54" s="18" t="s">
        <v>221</v>
      </c>
      <c r="R54" s="33" t="s">
        <v>226</v>
      </c>
      <c r="S54" s="19" t="s">
        <v>227</v>
      </c>
      <c r="T54" s="12"/>
      <c r="U54" s="11"/>
      <c r="V54" s="11"/>
      <c r="W54" s="11"/>
      <c r="X54" s="11"/>
      <c r="Y54" s="11"/>
    </row>
    <row r="55">
      <c r="A55" s="12" t="s">
        <v>44</v>
      </c>
      <c r="B55" s="12" t="s">
        <v>238</v>
      </c>
      <c r="C55" s="12" t="s">
        <v>239</v>
      </c>
      <c r="D55" s="17">
        <f t="shared" si="9"/>
        <v>51.2</v>
      </c>
      <c r="E55" s="12">
        <v>21.0</v>
      </c>
      <c r="F55" s="12">
        <v>21.0</v>
      </c>
      <c r="G55" s="12">
        <v>26.0</v>
      </c>
      <c r="H55" s="12"/>
      <c r="I55" s="12"/>
      <c r="J55" s="12"/>
      <c r="K55" s="12">
        <v>14.0</v>
      </c>
      <c r="L55" s="12"/>
      <c r="M55" s="12"/>
      <c r="N55" s="12"/>
      <c r="O55" s="12"/>
      <c r="P55" s="12"/>
      <c r="Q55" s="18"/>
      <c r="R55" s="33"/>
      <c r="S55" s="19" t="s">
        <v>240</v>
      </c>
      <c r="T55" s="12"/>
      <c r="U55" s="11"/>
      <c r="V55" s="11"/>
      <c r="W55" s="11"/>
      <c r="X55" s="11"/>
      <c r="Y55" s="11"/>
    </row>
    <row r="56">
      <c r="A56" s="11"/>
      <c r="B56" s="12" t="s">
        <v>232</v>
      </c>
      <c r="C56" s="12" t="s">
        <v>233</v>
      </c>
      <c r="D56" s="17">
        <f t="shared" si="9"/>
        <v>55.4</v>
      </c>
      <c r="E56" s="12">
        <v>25.0</v>
      </c>
      <c r="F56" s="12">
        <v>22.0</v>
      </c>
      <c r="G56" s="12">
        <v>29.0</v>
      </c>
      <c r="H56" s="12"/>
      <c r="I56" s="12"/>
      <c r="J56" s="12"/>
      <c r="K56" s="12"/>
      <c r="L56" s="12"/>
      <c r="M56" s="12"/>
      <c r="N56" s="12"/>
      <c r="O56" s="12"/>
      <c r="P56" s="12"/>
      <c r="Q56" s="18"/>
      <c r="R56" s="30"/>
      <c r="S56" s="19" t="s">
        <v>234</v>
      </c>
      <c r="T56" s="12"/>
      <c r="U56" s="11"/>
      <c r="V56" s="11"/>
      <c r="W56" s="11"/>
      <c r="X56" s="11"/>
      <c r="Y56" s="11"/>
    </row>
    <row r="57">
      <c r="B57" s="12" t="s">
        <v>222</v>
      </c>
      <c r="C57" s="12" t="s">
        <v>35</v>
      </c>
      <c r="D57" s="17">
        <f t="shared" si="9"/>
        <v>55.6</v>
      </c>
      <c r="E57" s="12"/>
      <c r="F57" s="12">
        <v>12.0</v>
      </c>
      <c r="G57" s="12">
        <v>30.0</v>
      </c>
      <c r="H57" s="12"/>
      <c r="I57" s="12"/>
      <c r="J57" s="12"/>
      <c r="K57" s="12"/>
      <c r="L57" s="12"/>
      <c r="M57" s="12"/>
      <c r="N57" s="12"/>
      <c r="O57" s="12">
        <v>1.0</v>
      </c>
      <c r="P57" s="12"/>
      <c r="Q57" s="18" t="s">
        <v>90</v>
      </c>
      <c r="R57" s="30"/>
      <c r="S57" s="19" t="s">
        <v>223</v>
      </c>
      <c r="T57" s="12"/>
      <c r="U57" s="11"/>
      <c r="V57" s="11"/>
      <c r="W57" s="11"/>
      <c r="X57" s="11"/>
      <c r="Y57" s="11"/>
    </row>
    <row r="58">
      <c r="A58" s="11"/>
      <c r="B58" s="12" t="s">
        <v>235</v>
      </c>
      <c r="C58" s="12" t="s">
        <v>236</v>
      </c>
      <c r="D58" s="17">
        <f t="shared" si="9"/>
        <v>48</v>
      </c>
      <c r="E58" s="12">
        <v>14.0</v>
      </c>
      <c r="F58" s="12">
        <v>15.0</v>
      </c>
      <c r="G58" s="12">
        <v>30.0</v>
      </c>
      <c r="H58" s="12"/>
      <c r="I58" s="12"/>
      <c r="J58" s="12"/>
      <c r="K58" s="12"/>
      <c r="L58" s="12"/>
      <c r="M58" s="12"/>
      <c r="N58" s="12"/>
      <c r="O58" s="12"/>
      <c r="P58" s="12"/>
      <c r="Q58" s="18"/>
      <c r="R58" s="30"/>
      <c r="S58" s="39" t="s">
        <v>237</v>
      </c>
      <c r="T58" s="12"/>
      <c r="U58" s="11"/>
      <c r="V58" s="11"/>
      <c r="W58" s="11"/>
      <c r="X58" s="11"/>
      <c r="Y58" s="11"/>
    </row>
    <row r="59">
      <c r="A59" s="2" t="s">
        <v>241</v>
      </c>
      <c r="B59" s="11"/>
      <c r="C59" s="11"/>
      <c r="D59" s="17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3"/>
      <c r="R59" s="13"/>
      <c r="S59" s="27"/>
      <c r="T59" s="11"/>
      <c r="U59" s="11"/>
      <c r="V59" s="11"/>
      <c r="W59" s="11"/>
      <c r="X59" s="11"/>
    </row>
    <row r="60">
      <c r="A60" s="21" t="s">
        <v>33</v>
      </c>
      <c r="B60" s="16" t="s">
        <v>250</v>
      </c>
      <c r="C60" s="12" t="s">
        <v>251</v>
      </c>
      <c r="D60" s="17">
        <f t="shared" ref="D60:D62" si="10">(F60*1.2)+(G60)+(H60*0.5)+(I60*0.95)+(J60*1.4)+(L60*0.6)+(M60*50.5)+(N60*11.2)+(O60*11.2)+(P60*11.2)</f>
        <v>106.1</v>
      </c>
      <c r="E60" s="12">
        <v>19.0</v>
      </c>
      <c r="F60" s="12">
        <v>22.0</v>
      </c>
      <c r="G60" s="12">
        <v>35.0</v>
      </c>
      <c r="H60" s="12">
        <v>19.0</v>
      </c>
      <c r="I60" s="12"/>
      <c r="J60" s="12">
        <v>17.0</v>
      </c>
      <c r="K60" s="12"/>
      <c r="L60" s="12">
        <v>19.0</v>
      </c>
      <c r="M60" s="12"/>
      <c r="N60" s="12"/>
      <c r="O60" s="12"/>
      <c r="P60" s="12"/>
      <c r="Q60" s="18"/>
      <c r="R60" s="18" t="s">
        <v>42</v>
      </c>
      <c r="S60" s="19" t="s">
        <v>252</v>
      </c>
      <c r="T60" s="12"/>
      <c r="U60" s="11"/>
      <c r="V60" s="11"/>
      <c r="W60" s="11"/>
      <c r="X60" s="11"/>
      <c r="Y60" s="34"/>
      <c r="Z60" s="34"/>
    </row>
    <row r="61">
      <c r="A61" s="12" t="s">
        <v>44</v>
      </c>
      <c r="B61" s="12" t="s">
        <v>249</v>
      </c>
      <c r="C61" s="12" t="s">
        <v>239</v>
      </c>
      <c r="D61" s="17">
        <f t="shared" si="10"/>
        <v>103.4</v>
      </c>
      <c r="E61" s="12">
        <v>24.0</v>
      </c>
      <c r="F61" s="12">
        <v>22.0</v>
      </c>
      <c r="G61" s="12">
        <v>35.0</v>
      </c>
      <c r="H61" s="12"/>
      <c r="I61" s="12"/>
      <c r="J61" s="12">
        <v>14.0</v>
      </c>
      <c r="K61" s="12"/>
      <c r="L61" s="12"/>
      <c r="M61" s="12"/>
      <c r="N61" s="12"/>
      <c r="O61" s="12">
        <v>1.0</v>
      </c>
      <c r="P61" s="12">
        <v>1.0</v>
      </c>
      <c r="Q61" s="18" t="s">
        <v>123</v>
      </c>
      <c r="R61" s="18"/>
      <c r="S61" s="19" t="s">
        <v>253</v>
      </c>
      <c r="T61" s="11"/>
      <c r="U61" s="11"/>
      <c r="V61" s="11"/>
      <c r="W61" s="11"/>
      <c r="X61" s="11"/>
    </row>
    <row r="62">
      <c r="A62" s="12" t="s">
        <v>44</v>
      </c>
      <c r="B62" s="12" t="s">
        <v>258</v>
      </c>
      <c r="C62" s="12" t="s">
        <v>172</v>
      </c>
      <c r="D62" s="17">
        <f t="shared" si="10"/>
        <v>97.7</v>
      </c>
      <c r="E62" s="12">
        <v>31.0</v>
      </c>
      <c r="F62" s="12">
        <v>24.0</v>
      </c>
      <c r="G62" s="12">
        <v>36.0</v>
      </c>
      <c r="H62" s="12">
        <v>21.0</v>
      </c>
      <c r="I62" s="12"/>
      <c r="J62" s="12"/>
      <c r="K62" s="12"/>
      <c r="L62" s="12"/>
      <c r="M62" s="12"/>
      <c r="N62" s="12"/>
      <c r="O62" s="12">
        <v>1.0</v>
      </c>
      <c r="P62" s="12">
        <v>1.0</v>
      </c>
      <c r="Q62" s="18" t="s">
        <v>116</v>
      </c>
      <c r="R62" s="18"/>
      <c r="S62" s="19" t="s">
        <v>259</v>
      </c>
      <c r="T62" s="11"/>
      <c r="U62" s="11"/>
      <c r="V62" s="11"/>
      <c r="W62" s="11"/>
      <c r="X62" s="11"/>
    </row>
    <row r="63">
      <c r="A63" s="11"/>
      <c r="B63" s="16" t="s">
        <v>246</v>
      </c>
      <c r="C63" s="12" t="s">
        <v>174</v>
      </c>
      <c r="D63" s="17" t="s">
        <v>271</v>
      </c>
      <c r="E63" s="12"/>
      <c r="F63" s="12">
        <v>10.0</v>
      </c>
      <c r="G63" s="12">
        <v>50.0</v>
      </c>
      <c r="H63" s="12">
        <v>23.0</v>
      </c>
      <c r="I63" s="12"/>
      <c r="J63" s="12"/>
      <c r="K63" s="12"/>
      <c r="L63" s="12"/>
      <c r="M63" s="12"/>
      <c r="N63" s="12"/>
      <c r="O63" s="12">
        <v>1.0</v>
      </c>
      <c r="P63" s="12">
        <v>1.0</v>
      </c>
      <c r="Q63" s="18" t="s">
        <v>176</v>
      </c>
      <c r="R63" s="18" t="s">
        <v>184</v>
      </c>
      <c r="S63" s="19" t="s">
        <v>248</v>
      </c>
      <c r="T63" s="12"/>
      <c r="U63" s="11"/>
      <c r="V63" s="11"/>
      <c r="W63" s="11"/>
      <c r="X63" s="11"/>
      <c r="Y63" s="34"/>
      <c r="Z63" s="34"/>
    </row>
    <row r="64">
      <c r="A64" s="12" t="s">
        <v>44</v>
      </c>
      <c r="B64" s="16" t="s">
        <v>242</v>
      </c>
      <c r="C64" s="12" t="s">
        <v>243</v>
      </c>
      <c r="D64" s="17">
        <f t="shared" ref="D64:D68" si="11">(F64*1.2)+(G64)+(H64*0.5)+(I64*0.95)+(J64*1.4)+(L64*0.6)+(M64*50.5)+(N64*11.2)+(O64*11.2)+(P64*11.2)</f>
        <v>92.9</v>
      </c>
      <c r="E64" s="12"/>
      <c r="F64" s="12"/>
      <c r="G64" s="12">
        <v>30.0</v>
      </c>
      <c r="H64" s="12">
        <v>25.0</v>
      </c>
      <c r="I64" s="12"/>
      <c r="J64" s="12">
        <v>20.0</v>
      </c>
      <c r="K64" s="12"/>
      <c r="L64" s="12"/>
      <c r="M64" s="12"/>
      <c r="N64" s="12">
        <v>2.0</v>
      </c>
      <c r="O64" s="12"/>
      <c r="P64" s="12"/>
      <c r="Q64" s="18" t="s">
        <v>244</v>
      </c>
      <c r="R64" s="18"/>
      <c r="S64" s="19" t="s">
        <v>245</v>
      </c>
      <c r="T64" s="12"/>
      <c r="U64" s="11"/>
      <c r="V64" s="11"/>
      <c r="W64" s="11"/>
      <c r="X64" s="11"/>
      <c r="Y64" s="34"/>
      <c r="Z64" s="34"/>
    </row>
    <row r="65">
      <c r="A65" s="11"/>
      <c r="B65" s="12" t="s">
        <v>260</v>
      </c>
      <c r="C65" s="12" t="s">
        <v>261</v>
      </c>
      <c r="D65" s="17">
        <f t="shared" si="11"/>
        <v>83</v>
      </c>
      <c r="E65" s="12">
        <v>24.0</v>
      </c>
      <c r="F65" s="12">
        <v>24.0</v>
      </c>
      <c r="G65" s="12">
        <v>29.0</v>
      </c>
      <c r="H65" s="12"/>
      <c r="I65" s="12"/>
      <c r="J65" s="12">
        <v>18.0</v>
      </c>
      <c r="K65" s="12"/>
      <c r="L65" s="12"/>
      <c r="M65" s="12"/>
      <c r="N65" s="12"/>
      <c r="O65" s="12"/>
      <c r="P65" s="12"/>
      <c r="Q65" s="18"/>
      <c r="R65" s="18"/>
      <c r="S65" s="19" t="s">
        <v>262</v>
      </c>
      <c r="T65" s="11"/>
      <c r="U65" s="11"/>
      <c r="V65" s="11"/>
      <c r="W65" s="11"/>
      <c r="X65" s="11"/>
    </row>
    <row r="66">
      <c r="A66" s="21" t="s">
        <v>52</v>
      </c>
      <c r="B66" s="12" t="s">
        <v>263</v>
      </c>
      <c r="C66" s="12" t="s">
        <v>264</v>
      </c>
      <c r="D66" s="17">
        <f t="shared" si="11"/>
        <v>79.2</v>
      </c>
      <c r="E66" s="12">
        <v>33.0</v>
      </c>
      <c r="F66" s="12">
        <v>21.0</v>
      </c>
      <c r="G66" s="12">
        <v>26.0</v>
      </c>
      <c r="H66" s="12"/>
      <c r="I66" s="12"/>
      <c r="J66" s="12">
        <v>20.0</v>
      </c>
      <c r="K66" s="12"/>
      <c r="L66" s="12"/>
      <c r="M66" s="12"/>
      <c r="N66" s="12"/>
      <c r="O66" s="12"/>
      <c r="P66" s="12"/>
      <c r="Q66" s="18"/>
      <c r="R66" s="18"/>
      <c r="S66" s="19" t="s">
        <v>265</v>
      </c>
      <c r="T66" s="11"/>
      <c r="U66" s="11"/>
      <c r="V66" s="11"/>
      <c r="W66" s="11"/>
      <c r="X66" s="11"/>
    </row>
    <row r="67">
      <c r="B67" s="12" t="s">
        <v>293</v>
      </c>
      <c r="C67" s="12" t="s">
        <v>295</v>
      </c>
      <c r="D67" s="17">
        <f t="shared" si="11"/>
        <v>77</v>
      </c>
      <c r="E67" s="12">
        <v>10.0</v>
      </c>
      <c r="F67" s="12">
        <v>20.0</v>
      </c>
      <c r="G67" s="12">
        <v>27.0</v>
      </c>
      <c r="H67" s="12"/>
      <c r="I67" s="12"/>
      <c r="J67" s="12"/>
      <c r="K67" s="12"/>
      <c r="L67" s="12">
        <v>6.0</v>
      </c>
      <c r="M67" s="12"/>
      <c r="N67" s="12"/>
      <c r="O67" s="12"/>
      <c r="P67" s="12">
        <v>2.0</v>
      </c>
      <c r="Q67" s="18" t="s">
        <v>244</v>
      </c>
      <c r="R67" s="18" t="s">
        <v>300</v>
      </c>
      <c r="S67" s="19" t="s">
        <v>301</v>
      </c>
      <c r="T67" s="11"/>
      <c r="U67" s="11"/>
      <c r="V67" s="11"/>
      <c r="W67" s="11"/>
      <c r="X67" s="11"/>
    </row>
    <row r="68">
      <c r="A68" s="26" t="s">
        <v>55</v>
      </c>
      <c r="B68" s="12" t="s">
        <v>269</v>
      </c>
      <c r="C68" s="12" t="s">
        <v>57</v>
      </c>
      <c r="D68" s="17">
        <f t="shared" si="11"/>
        <v>59.3</v>
      </c>
      <c r="E68" s="12">
        <v>39.0</v>
      </c>
      <c r="F68" s="12">
        <v>14.0</v>
      </c>
      <c r="G68" s="12">
        <v>32.0</v>
      </c>
      <c r="H68" s="12">
        <v>21.0</v>
      </c>
      <c r="I68" s="12"/>
      <c r="J68" s="12"/>
      <c r="K68" s="12"/>
      <c r="L68" s="12"/>
      <c r="M68" s="12"/>
      <c r="N68" s="12"/>
      <c r="O68" s="12"/>
      <c r="P68" s="12"/>
      <c r="Q68" s="18"/>
      <c r="R68" s="18" t="s">
        <v>122</v>
      </c>
      <c r="S68" s="19" t="s">
        <v>270</v>
      </c>
      <c r="T68" s="11"/>
      <c r="U68" s="11"/>
      <c r="V68" s="11"/>
      <c r="W68" s="11"/>
      <c r="X68" s="11"/>
    </row>
    <row r="69">
      <c r="A69" s="2" t="s">
        <v>272</v>
      </c>
      <c r="B69" s="11"/>
      <c r="C69" s="11"/>
      <c r="D69" s="17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3"/>
      <c r="R69" s="13"/>
      <c r="S69" s="40"/>
      <c r="T69" s="11"/>
      <c r="U69" s="11"/>
      <c r="V69" s="11"/>
      <c r="W69" s="11"/>
      <c r="X69" s="11"/>
    </row>
    <row r="70">
      <c r="A70" s="11"/>
      <c r="B70" s="12" t="s">
        <v>283</v>
      </c>
      <c r="C70" s="12" t="s">
        <v>174</v>
      </c>
      <c r="D70" s="17" t="s">
        <v>307</v>
      </c>
      <c r="E70" s="12"/>
      <c r="F70" s="12">
        <v>18.0</v>
      </c>
      <c r="G70" s="12">
        <v>50.0</v>
      </c>
      <c r="H70" s="12">
        <v>18.0</v>
      </c>
      <c r="I70" s="12"/>
      <c r="J70" s="12"/>
      <c r="K70" s="12"/>
      <c r="L70" s="12"/>
      <c r="M70" s="12"/>
      <c r="N70" s="12"/>
      <c r="O70" s="12">
        <v>1.0</v>
      </c>
      <c r="P70" s="12">
        <v>1.0</v>
      </c>
      <c r="Q70" s="18" t="s">
        <v>176</v>
      </c>
      <c r="R70" s="18" t="s">
        <v>184</v>
      </c>
      <c r="S70" s="19" t="s">
        <v>286</v>
      </c>
      <c r="T70" s="11"/>
      <c r="U70" s="11"/>
      <c r="V70" s="11"/>
      <c r="W70" s="11"/>
      <c r="X70" s="11"/>
    </row>
    <row r="71">
      <c r="A71" s="12" t="s">
        <v>44</v>
      </c>
      <c r="B71" s="12" t="s">
        <v>276</v>
      </c>
      <c r="C71" s="12" t="s">
        <v>114</v>
      </c>
      <c r="D71" s="17">
        <f t="shared" ref="D71:D77" si="12">(F71*1.2)+(G71)+(H71*0.5)+(I71*0.95)+(J71*1.4)+(L71*0.6)+(M71*50.5)+(N71*11.2)+(O71*11.2)+(P71*11.2)</f>
        <v>96.6</v>
      </c>
      <c r="E71" s="12">
        <v>27.0</v>
      </c>
      <c r="F71" s="12">
        <v>26.0</v>
      </c>
      <c r="G71" s="12">
        <v>43.0</v>
      </c>
      <c r="H71" s="12"/>
      <c r="I71" s="12"/>
      <c r="J71" s="12"/>
      <c r="K71" s="12"/>
      <c r="L71" s="12"/>
      <c r="M71" s="12"/>
      <c r="N71" s="12"/>
      <c r="O71" s="12">
        <v>1.0</v>
      </c>
      <c r="P71" s="12">
        <v>1.0</v>
      </c>
      <c r="Q71" s="18" t="s">
        <v>116</v>
      </c>
      <c r="R71" s="18"/>
      <c r="S71" s="37"/>
      <c r="T71" s="11"/>
      <c r="U71" s="11"/>
      <c r="V71" s="11"/>
      <c r="W71" s="11"/>
      <c r="X71" s="11"/>
    </row>
    <row r="72">
      <c r="A72" s="11"/>
      <c r="B72" s="12" t="s">
        <v>277</v>
      </c>
      <c r="C72" s="12" t="s">
        <v>278</v>
      </c>
      <c r="D72" s="17">
        <f t="shared" si="12"/>
        <v>90.2</v>
      </c>
      <c r="E72" s="12">
        <v>31.0</v>
      </c>
      <c r="F72" s="12">
        <v>27.0</v>
      </c>
      <c r="G72" s="12">
        <v>34.0</v>
      </c>
      <c r="H72" s="12"/>
      <c r="I72" s="12"/>
      <c r="J72" s="12">
        <v>17.0</v>
      </c>
      <c r="K72" s="12"/>
      <c r="L72" s="12"/>
      <c r="M72" s="12"/>
      <c r="N72" s="12"/>
      <c r="O72" s="12"/>
      <c r="P72" s="12"/>
      <c r="Q72" s="18"/>
      <c r="R72" s="18"/>
      <c r="S72" s="19" t="s">
        <v>279</v>
      </c>
      <c r="T72" s="11"/>
      <c r="U72" s="11"/>
      <c r="V72" s="11"/>
      <c r="W72" s="11"/>
      <c r="X72" s="11"/>
    </row>
    <row r="73">
      <c r="A73" s="11"/>
      <c r="B73" s="12" t="s">
        <v>274</v>
      </c>
      <c r="C73" s="12" t="s">
        <v>35</v>
      </c>
      <c r="D73" s="17">
        <f t="shared" si="12"/>
        <v>87</v>
      </c>
      <c r="E73" s="12">
        <v>18.0</v>
      </c>
      <c r="F73" s="12">
        <v>13.0</v>
      </c>
      <c r="G73" s="12">
        <v>39.0</v>
      </c>
      <c r="H73" s="12">
        <v>20.0</v>
      </c>
      <c r="I73" s="12"/>
      <c r="J73" s="12"/>
      <c r="K73" s="12"/>
      <c r="L73" s="12"/>
      <c r="M73" s="12"/>
      <c r="N73" s="12">
        <v>1.0</v>
      </c>
      <c r="O73" s="12">
        <v>1.0</v>
      </c>
      <c r="P73" s="12"/>
      <c r="Q73" s="18" t="s">
        <v>176</v>
      </c>
      <c r="R73" s="18"/>
      <c r="S73" s="19" t="s">
        <v>275</v>
      </c>
      <c r="T73" s="11"/>
      <c r="U73" s="11"/>
      <c r="V73" s="11"/>
      <c r="W73" s="11"/>
      <c r="X73" s="11"/>
    </row>
    <row r="74">
      <c r="A74" s="12" t="s">
        <v>44</v>
      </c>
      <c r="B74" s="12" t="s">
        <v>305</v>
      </c>
      <c r="C74" s="12" t="s">
        <v>85</v>
      </c>
      <c r="D74" s="17">
        <f t="shared" si="12"/>
        <v>84.2</v>
      </c>
      <c r="E74" s="12">
        <v>22.0</v>
      </c>
      <c r="F74" s="12">
        <v>30.0</v>
      </c>
      <c r="G74" s="12">
        <v>35.0</v>
      </c>
      <c r="H74" s="12"/>
      <c r="I74" s="12"/>
      <c r="J74" s="12"/>
      <c r="K74" s="12"/>
      <c r="L74" s="12">
        <v>22.0</v>
      </c>
      <c r="M74" s="12"/>
      <c r="N74" s="12"/>
      <c r="O74" s="12"/>
      <c r="P74" s="12"/>
      <c r="Q74" s="18"/>
      <c r="R74" s="18"/>
      <c r="S74" s="19" t="s">
        <v>306</v>
      </c>
      <c r="T74" s="11"/>
      <c r="U74" s="11"/>
      <c r="V74" s="11"/>
      <c r="W74" s="11"/>
      <c r="X74" s="11"/>
    </row>
    <row r="75">
      <c r="A75" s="12" t="s">
        <v>44</v>
      </c>
      <c r="B75" s="12" t="s">
        <v>280</v>
      </c>
      <c r="C75" s="12" t="s">
        <v>281</v>
      </c>
      <c r="D75" s="17">
        <f t="shared" si="12"/>
        <v>78.7</v>
      </c>
      <c r="E75" s="12">
        <v>27.0</v>
      </c>
      <c r="F75" s="12">
        <v>26.0</v>
      </c>
      <c r="G75" s="12">
        <v>37.0</v>
      </c>
      <c r="H75" s="12">
        <v>21.0</v>
      </c>
      <c r="I75" s="12"/>
      <c r="J75" s="12"/>
      <c r="K75" s="12"/>
      <c r="L75" s="12"/>
      <c r="M75" s="12"/>
      <c r="N75" s="12"/>
      <c r="O75" s="12"/>
      <c r="P75" s="12"/>
      <c r="Q75" s="18"/>
      <c r="R75" s="18"/>
      <c r="S75" s="19" t="s">
        <v>282</v>
      </c>
      <c r="T75" s="11"/>
      <c r="U75" s="11"/>
      <c r="V75" s="11"/>
      <c r="W75" s="11"/>
      <c r="X75" s="11"/>
    </row>
    <row r="76">
      <c r="A76" s="11"/>
      <c r="B76" s="12" t="s">
        <v>294</v>
      </c>
      <c r="C76" s="12" t="s">
        <v>296</v>
      </c>
      <c r="D76" s="17">
        <f t="shared" si="12"/>
        <v>78</v>
      </c>
      <c r="E76" s="12">
        <v>18.0</v>
      </c>
      <c r="F76" s="12">
        <v>23.0</v>
      </c>
      <c r="G76" s="12">
        <v>28.0</v>
      </c>
      <c r="H76" s="12">
        <v>22.0</v>
      </c>
      <c r="I76" s="12"/>
      <c r="J76" s="12"/>
      <c r="K76" s="12"/>
      <c r="L76" s="12">
        <v>19.0</v>
      </c>
      <c r="M76" s="12"/>
      <c r="N76" s="12"/>
      <c r="O76" s="12"/>
      <c r="P76" s="12"/>
      <c r="Q76" s="18"/>
      <c r="R76" s="18"/>
      <c r="S76" s="19" t="s">
        <v>299</v>
      </c>
      <c r="T76" s="11"/>
      <c r="U76" s="11"/>
      <c r="V76" s="11"/>
      <c r="W76" s="11"/>
      <c r="X76" s="11"/>
    </row>
    <row r="77">
      <c r="A77" s="11"/>
      <c r="B77" s="12" t="s">
        <v>302</v>
      </c>
      <c r="C77" s="12" t="s">
        <v>303</v>
      </c>
      <c r="D77" s="17">
        <f t="shared" si="12"/>
        <v>67.6</v>
      </c>
      <c r="E77" s="12">
        <v>33.0</v>
      </c>
      <c r="F77" s="12">
        <v>23.0</v>
      </c>
      <c r="G77" s="12">
        <v>28.0</v>
      </c>
      <c r="H77" s="12">
        <v>24.0</v>
      </c>
      <c r="I77" s="12"/>
      <c r="J77" s="12"/>
      <c r="K77" s="12"/>
      <c r="L77" s="12"/>
      <c r="M77" s="12"/>
      <c r="N77" s="12"/>
      <c r="O77" s="12"/>
      <c r="P77" s="12"/>
      <c r="Q77" s="18"/>
      <c r="R77" s="18" t="s">
        <v>195</v>
      </c>
      <c r="S77" s="19" t="s">
        <v>304</v>
      </c>
      <c r="T77" s="11"/>
      <c r="U77" s="11"/>
      <c r="V77" s="11"/>
      <c r="W77" s="11"/>
      <c r="X77" s="11"/>
    </row>
    <row r="78">
      <c r="A78" s="2" t="s">
        <v>308</v>
      </c>
      <c r="B78" s="11"/>
      <c r="C78" s="11"/>
      <c r="D78" s="17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3"/>
      <c r="R78" s="13"/>
      <c r="S78" s="27"/>
      <c r="T78" s="11"/>
      <c r="U78" s="11"/>
      <c r="V78" s="11"/>
      <c r="W78" s="11"/>
      <c r="X78" s="11"/>
    </row>
    <row r="79">
      <c r="A79" s="11"/>
      <c r="B79" s="12" t="s">
        <v>311</v>
      </c>
      <c r="C79" s="12" t="s">
        <v>35</v>
      </c>
      <c r="D79" s="17" t="s">
        <v>336</v>
      </c>
      <c r="E79" s="12">
        <v>12.0</v>
      </c>
      <c r="F79" s="12">
        <v>8.0</v>
      </c>
      <c r="G79" s="12">
        <v>46.0</v>
      </c>
      <c r="H79" s="12">
        <v>26.0</v>
      </c>
      <c r="I79" s="12"/>
      <c r="J79" s="12">
        <v>22.0</v>
      </c>
      <c r="K79" s="12"/>
      <c r="L79" s="12"/>
      <c r="M79" s="12"/>
      <c r="N79" s="12">
        <v>1.0</v>
      </c>
      <c r="O79" s="12">
        <v>1.0</v>
      </c>
      <c r="P79" s="12">
        <v>1.0</v>
      </c>
      <c r="Q79" s="18" t="s">
        <v>38</v>
      </c>
      <c r="R79" s="33" t="s">
        <v>48</v>
      </c>
      <c r="S79" s="19" t="s">
        <v>313</v>
      </c>
      <c r="T79" s="12"/>
      <c r="U79" s="11"/>
      <c r="V79" s="11"/>
      <c r="W79" s="11"/>
      <c r="X79" s="11"/>
      <c r="Y79" s="11"/>
    </row>
    <row r="80">
      <c r="A80" s="21" t="s">
        <v>44</v>
      </c>
      <c r="B80" s="12" t="s">
        <v>309</v>
      </c>
      <c r="C80" s="12" t="s">
        <v>151</v>
      </c>
      <c r="D80" s="17">
        <f t="shared" ref="D80:D85" si="13">(F80*1.2)+(G80)+(H80*0.5)+(I80*0.95)+(J80*1.4)+(L80*0.6)+(M80*50.5)+(N80*11.2)+(O80*11.2)+(P80*11.2)</f>
        <v>147.7</v>
      </c>
      <c r="E80" s="12"/>
      <c r="F80" s="12">
        <v>22.0</v>
      </c>
      <c r="G80" s="12">
        <v>50.0</v>
      </c>
      <c r="H80" s="12">
        <v>25.0</v>
      </c>
      <c r="I80" s="12"/>
      <c r="J80" s="12">
        <v>18.0</v>
      </c>
      <c r="K80" s="12"/>
      <c r="L80" s="12"/>
      <c r="M80" s="12"/>
      <c r="N80" s="12">
        <v>1.0</v>
      </c>
      <c r="O80" s="12">
        <v>2.0</v>
      </c>
      <c r="P80" s="12"/>
      <c r="Q80" s="18" t="s">
        <v>29</v>
      </c>
      <c r="R80" s="33"/>
      <c r="S80" s="19" t="s">
        <v>310</v>
      </c>
      <c r="T80" s="12"/>
      <c r="U80" s="11"/>
      <c r="V80" s="11"/>
      <c r="W80" s="11"/>
      <c r="X80" s="11"/>
      <c r="Y80" s="11"/>
    </row>
    <row r="81">
      <c r="A81" s="21" t="s">
        <v>33</v>
      </c>
      <c r="B81" s="12" t="s">
        <v>314</v>
      </c>
      <c r="C81" s="12" t="s">
        <v>73</v>
      </c>
      <c r="D81" s="17">
        <f t="shared" si="13"/>
        <v>144.4</v>
      </c>
      <c r="E81" s="12">
        <v>31.0</v>
      </c>
      <c r="F81" s="12">
        <v>40.0</v>
      </c>
      <c r="G81" s="12">
        <v>49.0</v>
      </c>
      <c r="H81" s="12"/>
      <c r="I81" s="12"/>
      <c r="J81" s="12">
        <v>24.0</v>
      </c>
      <c r="K81" s="12"/>
      <c r="L81" s="12">
        <v>23.0</v>
      </c>
      <c r="M81" s="12"/>
      <c r="N81" s="12"/>
      <c r="O81" s="12"/>
      <c r="P81" s="12"/>
      <c r="Q81" s="18"/>
      <c r="R81" s="33" t="s">
        <v>42</v>
      </c>
      <c r="S81" s="19" t="s">
        <v>315</v>
      </c>
      <c r="T81" s="12"/>
      <c r="U81" s="11"/>
      <c r="V81" s="11"/>
      <c r="W81" s="11"/>
      <c r="X81" s="11"/>
      <c r="Y81" s="11"/>
    </row>
    <row r="82">
      <c r="A82" s="21" t="s">
        <v>44</v>
      </c>
      <c r="B82" s="12" t="s">
        <v>317</v>
      </c>
      <c r="C82" s="12" t="s">
        <v>318</v>
      </c>
      <c r="D82" s="17">
        <f t="shared" si="13"/>
        <v>130.6</v>
      </c>
      <c r="E82" s="12">
        <v>42.0</v>
      </c>
      <c r="F82" s="12">
        <v>40.0</v>
      </c>
      <c r="G82" s="12">
        <v>49.0</v>
      </c>
      <c r="H82" s="12"/>
      <c r="I82" s="12"/>
      <c r="J82" s="12"/>
      <c r="K82" s="12"/>
      <c r="L82" s="12"/>
      <c r="M82" s="12"/>
      <c r="N82" s="12"/>
      <c r="O82" s="12">
        <v>3.0</v>
      </c>
      <c r="P82" s="12"/>
      <c r="Q82" s="18" t="s">
        <v>29</v>
      </c>
      <c r="R82" s="33"/>
      <c r="S82" s="19" t="s">
        <v>319</v>
      </c>
      <c r="T82" s="12"/>
      <c r="U82" s="11"/>
      <c r="V82" s="11"/>
      <c r="W82" s="11"/>
      <c r="X82" s="11"/>
      <c r="Y82" s="11"/>
    </row>
    <row r="83">
      <c r="A83" s="11"/>
      <c r="B83" s="12" t="s">
        <v>323</v>
      </c>
      <c r="C83" s="12" t="s">
        <v>324</v>
      </c>
      <c r="D83" s="17">
        <f t="shared" si="13"/>
        <v>119.4</v>
      </c>
      <c r="E83" s="12">
        <v>27.0</v>
      </c>
      <c r="F83" s="12">
        <v>29.0</v>
      </c>
      <c r="G83" s="12">
        <v>36.0</v>
      </c>
      <c r="H83" s="12"/>
      <c r="I83" s="12"/>
      <c r="J83" s="12"/>
      <c r="K83" s="12"/>
      <c r="L83" s="12">
        <v>25.0</v>
      </c>
      <c r="M83" s="12"/>
      <c r="N83" s="12">
        <v>1.0</v>
      </c>
      <c r="O83" s="12">
        <v>1.0</v>
      </c>
      <c r="P83" s="12">
        <v>1.0</v>
      </c>
      <c r="Q83" s="18" t="s">
        <v>325</v>
      </c>
      <c r="R83" s="17"/>
      <c r="S83" s="19" t="s">
        <v>326</v>
      </c>
      <c r="T83" s="12"/>
      <c r="U83" s="11"/>
      <c r="V83" s="11"/>
      <c r="W83" s="11"/>
      <c r="X83" s="11"/>
      <c r="Y83" s="11"/>
    </row>
    <row r="84">
      <c r="A84" s="11"/>
      <c r="B84" s="12" t="s">
        <v>327</v>
      </c>
      <c r="C84" s="12" t="s">
        <v>328</v>
      </c>
      <c r="D84" s="17">
        <f t="shared" si="13"/>
        <v>105</v>
      </c>
      <c r="E84" s="12">
        <v>20.0</v>
      </c>
      <c r="F84" s="12">
        <v>22.0</v>
      </c>
      <c r="G84" s="12">
        <v>36.0</v>
      </c>
      <c r="H84" s="12"/>
      <c r="I84" s="12"/>
      <c r="J84" s="12"/>
      <c r="K84" s="12"/>
      <c r="L84" s="12">
        <v>15.0</v>
      </c>
      <c r="M84" s="12"/>
      <c r="N84" s="12"/>
      <c r="O84" s="12">
        <v>1.0</v>
      </c>
      <c r="P84" s="12">
        <v>2.0</v>
      </c>
      <c r="Q84" s="18" t="s">
        <v>29</v>
      </c>
      <c r="R84" s="17"/>
      <c r="S84" s="19" t="s">
        <v>329</v>
      </c>
      <c r="T84" s="12"/>
      <c r="U84" s="11"/>
      <c r="V84" s="11"/>
      <c r="W84" s="11"/>
      <c r="X84" s="11"/>
      <c r="Y84" s="11"/>
    </row>
    <row r="85">
      <c r="A85" s="21" t="s">
        <v>55</v>
      </c>
      <c r="B85" s="16" t="s">
        <v>333</v>
      </c>
      <c r="C85" s="12" t="s">
        <v>57</v>
      </c>
      <c r="D85" s="17">
        <f t="shared" si="13"/>
        <v>86</v>
      </c>
      <c r="E85" s="12">
        <v>54.0</v>
      </c>
      <c r="F85" s="12">
        <v>25.0</v>
      </c>
      <c r="G85" s="12">
        <v>42.0</v>
      </c>
      <c r="H85" s="12">
        <v>28.0</v>
      </c>
      <c r="I85" s="12"/>
      <c r="J85" s="12"/>
      <c r="K85" s="12"/>
      <c r="L85" s="12"/>
      <c r="M85" s="12"/>
      <c r="N85" s="12"/>
      <c r="O85" s="12"/>
      <c r="P85" s="12"/>
      <c r="Q85" s="18"/>
      <c r="R85" s="18" t="s">
        <v>61</v>
      </c>
      <c r="S85" s="39" t="s">
        <v>334</v>
      </c>
      <c r="T85" s="11"/>
      <c r="U85" s="11"/>
      <c r="V85" s="11"/>
      <c r="W85" s="11"/>
      <c r="X85" s="11"/>
    </row>
    <row r="86">
      <c r="A86" s="2" t="s">
        <v>335</v>
      </c>
      <c r="B86" s="11"/>
      <c r="C86" s="11"/>
      <c r="D86" s="17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3"/>
      <c r="R86" s="13"/>
      <c r="S86" s="27"/>
      <c r="T86" s="11"/>
      <c r="U86" s="11"/>
      <c r="V86" s="11"/>
      <c r="W86" s="11"/>
      <c r="X86" s="11"/>
    </row>
    <row r="87">
      <c r="A87" s="12" t="s">
        <v>44</v>
      </c>
      <c r="B87" s="12" t="s">
        <v>339</v>
      </c>
      <c r="C87" s="12" t="s">
        <v>81</v>
      </c>
      <c r="D87" s="17">
        <f t="shared" ref="D87:D94" si="14">(F87*1.2)+(G87)+(H87*0.5)+(I87*0.95)+(J87*1.4)+(L87*0.6)+(M87*50.5)+(N87*11.2)+(O87*11.2)+(P87*11.2)</f>
        <v>92.2</v>
      </c>
      <c r="E87" s="12">
        <v>33.0</v>
      </c>
      <c r="F87" s="12">
        <v>29.0</v>
      </c>
      <c r="G87" s="12">
        <v>35.0</v>
      </c>
      <c r="H87" s="12"/>
      <c r="I87" s="12"/>
      <c r="J87" s="12">
        <v>16.0</v>
      </c>
      <c r="K87" s="12"/>
      <c r="L87" s="12"/>
      <c r="M87" s="12"/>
      <c r="N87" s="12"/>
      <c r="O87" s="12"/>
      <c r="P87" s="12"/>
      <c r="Q87" s="18"/>
      <c r="R87" s="18" t="s">
        <v>340</v>
      </c>
      <c r="S87" s="19" t="s">
        <v>341</v>
      </c>
      <c r="T87" s="11"/>
      <c r="U87" s="11"/>
      <c r="V87" s="11"/>
      <c r="W87" s="11"/>
      <c r="X87" s="11"/>
    </row>
    <row r="88">
      <c r="A88" s="12" t="s">
        <v>44</v>
      </c>
      <c r="B88" s="12" t="s">
        <v>342</v>
      </c>
      <c r="C88" s="12" t="s">
        <v>230</v>
      </c>
      <c r="D88" s="17">
        <f t="shared" si="14"/>
        <v>85.5</v>
      </c>
      <c r="E88" s="12">
        <v>27.0</v>
      </c>
      <c r="F88" s="12">
        <v>23.0</v>
      </c>
      <c r="G88" s="12">
        <v>26.0</v>
      </c>
      <c r="H88" s="12">
        <v>19.0</v>
      </c>
      <c r="I88" s="12"/>
      <c r="J88" s="12"/>
      <c r="K88" s="12"/>
      <c r="L88" s="12"/>
      <c r="M88" s="12"/>
      <c r="N88" s="12">
        <v>1.0</v>
      </c>
      <c r="O88" s="12">
        <v>1.0</v>
      </c>
      <c r="P88" s="12"/>
      <c r="Q88" s="18" t="s">
        <v>343</v>
      </c>
      <c r="R88" s="18"/>
      <c r="S88" s="19" t="s">
        <v>344</v>
      </c>
      <c r="T88" s="11"/>
      <c r="U88" s="11"/>
      <c r="V88" s="11"/>
      <c r="W88" s="11"/>
      <c r="X88" s="11"/>
    </row>
    <row r="89">
      <c r="A89" s="12" t="s">
        <v>44</v>
      </c>
      <c r="B89" s="12" t="s">
        <v>356</v>
      </c>
      <c r="C89" s="12" t="s">
        <v>141</v>
      </c>
      <c r="D89" s="17">
        <f t="shared" si="14"/>
        <v>82.6</v>
      </c>
      <c r="E89" s="12">
        <v>27.0</v>
      </c>
      <c r="F89" s="12">
        <v>27.0</v>
      </c>
      <c r="G89" s="12">
        <v>34.0</v>
      </c>
      <c r="H89" s="12"/>
      <c r="I89" s="12"/>
      <c r="J89" s="12"/>
      <c r="K89" s="12"/>
      <c r="L89" s="12">
        <v>27.0</v>
      </c>
      <c r="M89" s="12"/>
      <c r="N89" s="12"/>
      <c r="O89" s="12"/>
      <c r="P89" s="12"/>
      <c r="Q89" s="18"/>
      <c r="R89" s="18"/>
      <c r="S89" s="19" t="s">
        <v>357</v>
      </c>
      <c r="T89" s="11"/>
      <c r="U89" s="11"/>
      <c r="V89" s="11"/>
      <c r="W89" s="11"/>
      <c r="X89" s="11"/>
    </row>
    <row r="90">
      <c r="A90" s="11"/>
      <c r="B90" s="12" t="s">
        <v>376</v>
      </c>
      <c r="C90" s="12" t="s">
        <v>377</v>
      </c>
      <c r="D90" s="17">
        <f t="shared" si="14"/>
        <v>81.6</v>
      </c>
      <c r="E90" s="12">
        <v>27.0</v>
      </c>
      <c r="F90" s="12">
        <v>27.0</v>
      </c>
      <c r="G90" s="12">
        <v>33.0</v>
      </c>
      <c r="H90" s="12"/>
      <c r="I90" s="12"/>
      <c r="J90" s="12"/>
      <c r="K90" s="12"/>
      <c r="L90" s="12">
        <v>27.0</v>
      </c>
      <c r="M90" s="12"/>
      <c r="N90" s="12"/>
      <c r="O90" s="12"/>
      <c r="P90" s="12"/>
      <c r="Q90" s="18"/>
      <c r="R90" s="18"/>
      <c r="S90" s="19" t="s">
        <v>379</v>
      </c>
      <c r="T90" s="11"/>
      <c r="U90" s="11"/>
      <c r="V90" s="11"/>
      <c r="W90" s="11"/>
      <c r="X90" s="11"/>
    </row>
    <row r="91">
      <c r="A91" s="11"/>
      <c r="B91" s="12" t="s">
        <v>345</v>
      </c>
      <c r="C91" s="12" t="s">
        <v>346</v>
      </c>
      <c r="D91" s="17">
        <f t="shared" si="14"/>
        <v>78.4</v>
      </c>
      <c r="E91" s="12">
        <v>27.0</v>
      </c>
      <c r="F91" s="12">
        <v>24.0</v>
      </c>
      <c r="G91" s="12">
        <v>30.0</v>
      </c>
      <c r="H91" s="12"/>
      <c r="I91" s="12"/>
      <c r="J91" s="12">
        <v>14.0</v>
      </c>
      <c r="K91" s="12"/>
      <c r="L91" s="12"/>
      <c r="M91" s="12"/>
      <c r="N91" s="12"/>
      <c r="O91" s="12"/>
      <c r="P91" s="12"/>
      <c r="Q91" s="18"/>
      <c r="R91" s="18"/>
      <c r="S91" s="19" t="s">
        <v>347</v>
      </c>
      <c r="T91" s="11"/>
      <c r="U91" s="11"/>
      <c r="V91" s="11"/>
      <c r="W91" s="11"/>
      <c r="X91" s="11"/>
    </row>
    <row r="92">
      <c r="A92" s="11"/>
      <c r="B92" s="12" t="s">
        <v>348</v>
      </c>
      <c r="C92" s="12" t="s">
        <v>67</v>
      </c>
      <c r="D92" s="17">
        <f t="shared" si="14"/>
        <v>72.5</v>
      </c>
      <c r="E92" s="12">
        <v>24.0</v>
      </c>
      <c r="F92" s="12">
        <v>18.0</v>
      </c>
      <c r="G92" s="12">
        <v>20.0</v>
      </c>
      <c r="H92" s="12">
        <v>17.0</v>
      </c>
      <c r="I92" s="12"/>
      <c r="J92" s="12"/>
      <c r="K92" s="12"/>
      <c r="L92" s="12"/>
      <c r="M92" s="12"/>
      <c r="N92" s="12">
        <v>1.0</v>
      </c>
      <c r="O92" s="12">
        <v>1.0</v>
      </c>
      <c r="P92" s="12"/>
      <c r="Q92" s="18" t="s">
        <v>343</v>
      </c>
      <c r="R92" s="18"/>
      <c r="S92" s="19" t="s">
        <v>349</v>
      </c>
      <c r="T92" s="11"/>
      <c r="U92" s="11"/>
      <c r="V92" s="11"/>
      <c r="W92" s="11"/>
      <c r="X92" s="11"/>
    </row>
    <row r="93">
      <c r="A93" s="11"/>
      <c r="B93" s="12" t="s">
        <v>373</v>
      </c>
      <c r="C93" s="12" t="s">
        <v>374</v>
      </c>
      <c r="D93" s="17">
        <f t="shared" si="14"/>
        <v>70.8</v>
      </c>
      <c r="E93" s="12">
        <v>36.0</v>
      </c>
      <c r="F93" s="12">
        <v>29.0</v>
      </c>
      <c r="G93" s="12">
        <v>36.0</v>
      </c>
      <c r="H93" s="12"/>
      <c r="I93" s="12"/>
      <c r="J93" s="12"/>
      <c r="K93" s="12"/>
      <c r="L93" s="12"/>
      <c r="M93" s="12"/>
      <c r="N93" s="12"/>
      <c r="O93" s="12"/>
      <c r="P93" s="12"/>
      <c r="Q93" s="18"/>
      <c r="R93" s="18"/>
      <c r="S93" s="19" t="s">
        <v>378</v>
      </c>
      <c r="T93" s="11"/>
      <c r="U93" s="11"/>
      <c r="V93" s="11"/>
      <c r="W93" s="11"/>
      <c r="X93" s="11"/>
    </row>
    <row r="94">
      <c r="A94" s="11"/>
      <c r="B94" s="12" t="s">
        <v>353</v>
      </c>
      <c r="C94" s="12" t="s">
        <v>354</v>
      </c>
      <c r="D94" s="17">
        <f t="shared" si="14"/>
        <v>67.6</v>
      </c>
      <c r="E94" s="12">
        <v>33.0</v>
      </c>
      <c r="F94" s="12">
        <v>23.0</v>
      </c>
      <c r="G94" s="12">
        <v>28.0</v>
      </c>
      <c r="H94" s="12">
        <v>24.0</v>
      </c>
      <c r="I94" s="12"/>
      <c r="J94" s="12"/>
      <c r="K94" s="12"/>
      <c r="L94" s="12"/>
      <c r="M94" s="12"/>
      <c r="N94" s="12"/>
      <c r="O94" s="12"/>
      <c r="P94" s="12"/>
      <c r="Q94" s="18"/>
      <c r="R94" s="18" t="s">
        <v>195</v>
      </c>
      <c r="S94" s="19" t="s">
        <v>355</v>
      </c>
      <c r="T94" s="11"/>
      <c r="U94" s="11"/>
      <c r="V94" s="11"/>
      <c r="W94" s="11"/>
      <c r="X94" s="11"/>
    </row>
    <row r="95">
      <c r="A95" s="2" t="s">
        <v>358</v>
      </c>
      <c r="B95" s="11"/>
      <c r="C95" s="11"/>
      <c r="D95" s="17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3"/>
      <c r="R95" s="13"/>
      <c r="S95" s="27"/>
      <c r="T95" s="11"/>
      <c r="U95" s="11"/>
      <c r="V95" s="11"/>
      <c r="W95" s="11"/>
      <c r="X95" s="11"/>
    </row>
    <row r="96">
      <c r="A96" s="12" t="s">
        <v>44</v>
      </c>
      <c r="B96" s="12" t="s">
        <v>359</v>
      </c>
      <c r="C96" s="12" t="s">
        <v>360</v>
      </c>
      <c r="D96" s="17">
        <f t="shared" ref="D96:D101" si="15">(F96*1.2)+(G96)+(H96*0.5)+(I96*0.95)+(J96*1.4)+(L96*0.6)+(M96*50.5)+(N96*11.2)+(O96*11.2)+(P96*11.2)</f>
        <v>76.8</v>
      </c>
      <c r="E96" s="12">
        <v>22.0</v>
      </c>
      <c r="F96" s="12">
        <v>22.0</v>
      </c>
      <c r="G96" s="12">
        <v>28.0</v>
      </c>
      <c r="H96" s="12"/>
      <c r="I96" s="12"/>
      <c r="J96" s="12">
        <v>16.0</v>
      </c>
      <c r="K96" s="12"/>
      <c r="L96" s="12"/>
      <c r="M96" s="12"/>
      <c r="N96" s="12"/>
      <c r="O96" s="12"/>
      <c r="P96" s="12"/>
      <c r="Q96" s="18"/>
      <c r="R96" s="18"/>
      <c r="S96" s="19" t="s">
        <v>361</v>
      </c>
      <c r="T96" s="11"/>
      <c r="U96" s="11"/>
      <c r="V96" s="11"/>
      <c r="W96" s="11"/>
      <c r="X96" s="11"/>
    </row>
    <row r="97">
      <c r="A97" s="12" t="s">
        <v>44</v>
      </c>
      <c r="B97" s="12" t="s">
        <v>368</v>
      </c>
      <c r="C97" s="12" t="s">
        <v>369</v>
      </c>
      <c r="D97" s="17">
        <f t="shared" si="15"/>
        <v>65.1</v>
      </c>
      <c r="E97" s="12">
        <v>24.0</v>
      </c>
      <c r="F97" s="12">
        <v>23.0</v>
      </c>
      <c r="G97" s="12">
        <v>29.0</v>
      </c>
      <c r="H97" s="12">
        <v>17.0</v>
      </c>
      <c r="I97" s="12"/>
      <c r="J97" s="12"/>
      <c r="K97" s="12"/>
      <c r="L97" s="12"/>
      <c r="M97" s="12"/>
      <c r="N97" s="12"/>
      <c r="O97" s="12"/>
      <c r="P97" s="12"/>
      <c r="Q97" s="18"/>
      <c r="R97" s="18"/>
      <c r="S97" s="19" t="s">
        <v>370</v>
      </c>
      <c r="T97" s="11"/>
      <c r="U97" s="11"/>
      <c r="V97" s="11"/>
      <c r="W97" s="11"/>
      <c r="X97" s="11"/>
    </row>
    <row r="98">
      <c r="A98" s="11"/>
      <c r="B98" s="12" t="s">
        <v>365</v>
      </c>
      <c r="C98" s="12" t="s">
        <v>366</v>
      </c>
      <c r="D98" s="17">
        <f t="shared" si="15"/>
        <v>59.8</v>
      </c>
      <c r="E98" s="12">
        <v>13.0</v>
      </c>
      <c r="F98" s="12">
        <v>14.0</v>
      </c>
      <c r="G98" s="12">
        <v>22.0</v>
      </c>
      <c r="H98" s="12">
        <v>14.0</v>
      </c>
      <c r="I98" s="12"/>
      <c r="J98" s="12">
        <v>10.0</v>
      </c>
      <c r="K98" s="12"/>
      <c r="L98" s="12"/>
      <c r="M98" s="12"/>
      <c r="N98" s="12"/>
      <c r="O98" s="12"/>
      <c r="P98" s="12"/>
      <c r="Q98" s="18"/>
      <c r="R98" s="18"/>
      <c r="S98" s="19" t="s">
        <v>367</v>
      </c>
      <c r="T98" s="11"/>
      <c r="U98" s="11"/>
      <c r="V98" s="11"/>
      <c r="W98" s="11"/>
      <c r="X98" s="11"/>
    </row>
    <row r="99">
      <c r="A99" s="11"/>
      <c r="B99" s="12" t="s">
        <v>410</v>
      </c>
      <c r="C99" s="12" t="s">
        <v>411</v>
      </c>
      <c r="D99" s="17">
        <f t="shared" si="15"/>
        <v>58.4</v>
      </c>
      <c r="E99" s="12"/>
      <c r="F99" s="12">
        <v>20.0</v>
      </c>
      <c r="G99" s="12">
        <v>23.0</v>
      </c>
      <c r="H99" s="12"/>
      <c r="I99" s="12"/>
      <c r="J99" s="12"/>
      <c r="K99" s="12"/>
      <c r="L99" s="12">
        <v>19.0</v>
      </c>
      <c r="M99" s="12"/>
      <c r="N99" s="12"/>
      <c r="O99" s="12"/>
      <c r="P99" s="12"/>
      <c r="Q99" s="18"/>
      <c r="R99" s="18"/>
      <c r="S99" s="19" t="s">
        <v>413</v>
      </c>
      <c r="T99" s="11"/>
      <c r="U99" s="11"/>
      <c r="V99" s="11"/>
      <c r="W99" s="11"/>
      <c r="X99" s="11"/>
    </row>
    <row r="100">
      <c r="A100" s="12" t="s">
        <v>44</v>
      </c>
      <c r="B100" s="12" t="s">
        <v>388</v>
      </c>
      <c r="C100" s="12" t="s">
        <v>239</v>
      </c>
      <c r="D100" s="17">
        <f t="shared" si="15"/>
        <v>57.8</v>
      </c>
      <c r="E100" s="12">
        <v>22.0</v>
      </c>
      <c r="F100" s="12">
        <v>24.0</v>
      </c>
      <c r="G100" s="12">
        <v>29.0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8"/>
      <c r="R100" s="18"/>
      <c r="S100" s="19" t="s">
        <v>389</v>
      </c>
      <c r="T100" s="11"/>
      <c r="U100" s="11"/>
      <c r="V100" s="11"/>
      <c r="W100" s="11"/>
      <c r="X100" s="11"/>
    </row>
    <row r="101">
      <c r="A101" s="11"/>
      <c r="B101" s="12" t="s">
        <v>385</v>
      </c>
      <c r="C101" s="12" t="s">
        <v>386</v>
      </c>
      <c r="D101" s="17">
        <f t="shared" si="15"/>
        <v>55.4</v>
      </c>
      <c r="E101" s="12">
        <v>19.0</v>
      </c>
      <c r="F101" s="12">
        <v>17.0</v>
      </c>
      <c r="G101" s="12">
        <v>35.0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8"/>
      <c r="R101" s="18"/>
      <c r="S101" s="19" t="s">
        <v>387</v>
      </c>
      <c r="T101" s="11"/>
      <c r="U101" s="11"/>
      <c r="V101" s="11"/>
      <c r="W101" s="11"/>
      <c r="X101" s="11"/>
    </row>
    <row r="102">
      <c r="A102" s="11"/>
      <c r="B102" s="12" t="s">
        <v>390</v>
      </c>
      <c r="C102" s="12" t="s">
        <v>107</v>
      </c>
      <c r="D102" s="17" t="s">
        <v>427</v>
      </c>
      <c r="E102" s="12">
        <v>15.0</v>
      </c>
      <c r="F102" s="12">
        <v>14.0</v>
      </c>
      <c r="G102" s="12">
        <v>29.0</v>
      </c>
      <c r="H102" s="12"/>
      <c r="I102" s="12"/>
      <c r="J102" s="12"/>
      <c r="K102" s="12"/>
      <c r="L102" s="12">
        <v>13.0</v>
      </c>
      <c r="M102" s="12"/>
      <c r="N102" s="12"/>
      <c r="O102" s="12"/>
      <c r="P102" s="12"/>
      <c r="Q102" s="18"/>
      <c r="R102" s="18" t="s">
        <v>109</v>
      </c>
      <c r="S102" s="19" t="s">
        <v>392</v>
      </c>
      <c r="T102" s="11"/>
      <c r="U102" s="11"/>
      <c r="V102" s="11"/>
      <c r="W102" s="11"/>
      <c r="X102" s="11"/>
    </row>
    <row r="103">
      <c r="B103" s="12" t="s">
        <v>383</v>
      </c>
      <c r="C103" s="12" t="s">
        <v>102</v>
      </c>
      <c r="D103" s="17">
        <f t="shared" ref="D103:D104" si="16">(F103*1.2)+(G103)+(H103*0.5)+(I103*0.95)+(J103*1.4)+(L103*0.6)+(M103*50.5)+(N103*11.2)+(O103*11.2)+(P103*11.2)</f>
        <v>53.4</v>
      </c>
      <c r="E103" s="12">
        <v>16.0</v>
      </c>
      <c r="F103" s="12">
        <v>17.0</v>
      </c>
      <c r="G103" s="12">
        <v>23.0</v>
      </c>
      <c r="H103" s="12">
        <v>20.0</v>
      </c>
      <c r="I103" s="12"/>
      <c r="J103" s="12"/>
      <c r="K103" s="12"/>
      <c r="L103" s="12"/>
      <c r="M103" s="12"/>
      <c r="N103" s="12"/>
      <c r="O103" s="12"/>
      <c r="P103" s="12"/>
      <c r="Q103" s="18"/>
      <c r="R103" s="18"/>
      <c r="S103" s="39" t="s">
        <v>384</v>
      </c>
      <c r="T103" s="11"/>
      <c r="U103" s="11"/>
      <c r="V103" s="11"/>
      <c r="W103" s="11"/>
      <c r="X103" s="11"/>
    </row>
    <row r="104">
      <c r="A104" s="11"/>
      <c r="B104" s="12" t="s">
        <v>362</v>
      </c>
      <c r="C104" s="12" t="s">
        <v>363</v>
      </c>
      <c r="D104" s="17">
        <f t="shared" si="16"/>
        <v>52.4</v>
      </c>
      <c r="E104" s="12">
        <v>30.0</v>
      </c>
      <c r="F104" s="12"/>
      <c r="G104" s="12">
        <v>23.0</v>
      </c>
      <c r="H104" s="12"/>
      <c r="I104" s="12"/>
      <c r="J104" s="12">
        <v>21.0</v>
      </c>
      <c r="K104" s="12"/>
      <c r="L104" s="12"/>
      <c r="M104" s="12"/>
      <c r="N104" s="12"/>
      <c r="O104" s="12"/>
      <c r="P104" s="12"/>
      <c r="Q104" s="18"/>
      <c r="R104" s="18"/>
      <c r="S104" s="19" t="s">
        <v>364</v>
      </c>
      <c r="T104" s="11"/>
      <c r="U104" s="11"/>
      <c r="V104" s="11"/>
      <c r="W104" s="11"/>
      <c r="X104" s="11"/>
    </row>
    <row r="105">
      <c r="A105" s="11"/>
      <c r="B105" s="12"/>
      <c r="C105" s="12"/>
      <c r="D105" s="17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8"/>
      <c r="R105" s="18"/>
      <c r="S105" s="37"/>
      <c r="T105" s="11"/>
      <c r="U105" s="11"/>
      <c r="V105" s="11"/>
      <c r="W105" s="11"/>
      <c r="X105" s="11"/>
    </row>
    <row r="106">
      <c r="A106" s="2" t="s">
        <v>393</v>
      </c>
      <c r="B106" s="41" t="str">
        <f>HYPERLINK("http://web.archive.org/web/20081023121844/http://wiki.shadowpriest.com/index.php?title=SimulationCraft/Trinkets/Mage","Click Here for Trinket/Set Bonus Sims")</f>
        <v>Click Here for Trinket/Set Bonus Sims</v>
      </c>
      <c r="C106" s="11"/>
      <c r="D106" s="42" t="s">
        <v>443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3"/>
      <c r="R106" s="13"/>
      <c r="S106" s="27"/>
      <c r="T106" s="11"/>
      <c r="U106" s="11"/>
      <c r="V106" s="11"/>
      <c r="W106" s="11"/>
      <c r="X106" s="11"/>
    </row>
    <row r="107">
      <c r="A107" s="12" t="s">
        <v>44</v>
      </c>
      <c r="B107" s="12" t="s">
        <v>418</v>
      </c>
      <c r="C107" s="16" t="s">
        <v>281</v>
      </c>
      <c r="D107" s="45">
        <v>104.4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419</v>
      </c>
      <c r="T107" s="12"/>
      <c r="U107" s="11"/>
      <c r="V107" s="11"/>
      <c r="W107" s="11"/>
      <c r="X107" s="11"/>
      <c r="Y107" s="11"/>
    </row>
    <row r="108">
      <c r="A108" s="11"/>
      <c r="B108" s="12" t="s">
        <v>395</v>
      </c>
      <c r="C108" s="16" t="s">
        <v>396</v>
      </c>
      <c r="D108" s="43">
        <v>80.0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8"/>
      <c r="R108" s="18"/>
      <c r="S108" s="19" t="s">
        <v>397</v>
      </c>
      <c r="T108" s="12"/>
      <c r="U108" s="11"/>
      <c r="V108" s="11"/>
      <c r="W108" s="11"/>
      <c r="X108" s="11"/>
      <c r="Y108" s="11"/>
    </row>
    <row r="109">
      <c r="A109" s="11"/>
      <c r="B109" s="12" t="s">
        <v>414</v>
      </c>
      <c r="C109" s="12" t="s">
        <v>374</v>
      </c>
      <c r="D109" s="43">
        <v>78.1</v>
      </c>
      <c r="E109" s="12"/>
      <c r="F109" s="12"/>
      <c r="G109" s="12">
        <v>37.0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8"/>
      <c r="R109" s="18"/>
      <c r="S109" s="19" t="s">
        <v>415</v>
      </c>
      <c r="T109" s="12"/>
      <c r="U109" s="11"/>
      <c r="V109" s="11"/>
      <c r="W109" s="11"/>
      <c r="X109" s="11"/>
      <c r="Y109" s="11"/>
    </row>
    <row r="110">
      <c r="A110" s="11"/>
      <c r="B110" s="12" t="s">
        <v>404</v>
      </c>
      <c r="C110" s="12" t="s">
        <v>405</v>
      </c>
      <c r="D110" s="45" t="s">
        <v>457</v>
      </c>
      <c r="E110" s="12"/>
      <c r="F110" s="12"/>
      <c r="G110" s="12"/>
      <c r="H110" s="12"/>
      <c r="I110" s="12"/>
      <c r="J110" s="12">
        <v>32.0</v>
      </c>
      <c r="K110" s="12"/>
      <c r="L110" s="12"/>
      <c r="M110" s="12"/>
      <c r="N110" s="12"/>
      <c r="O110" s="12"/>
      <c r="P110" s="12"/>
      <c r="Q110" s="18"/>
      <c r="R110" s="18"/>
      <c r="S110" s="19" t="s">
        <v>407</v>
      </c>
      <c r="T110" s="12"/>
      <c r="U110" s="11"/>
      <c r="V110" s="11"/>
      <c r="W110" s="11"/>
      <c r="X110" s="11"/>
      <c r="Y110" s="11"/>
    </row>
    <row r="111">
      <c r="A111" s="12" t="s">
        <v>44</v>
      </c>
      <c r="B111" s="12" t="s">
        <v>401</v>
      </c>
      <c r="C111" s="16" t="s">
        <v>172</v>
      </c>
      <c r="D111" s="45">
        <v>73.2</v>
      </c>
      <c r="E111" s="12"/>
      <c r="F111" s="12"/>
      <c r="G111" s="12">
        <v>54.0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 t="s">
        <v>402</v>
      </c>
      <c r="S111" s="19" t="s">
        <v>403</v>
      </c>
      <c r="T111" s="12"/>
      <c r="U111" s="11"/>
      <c r="V111" s="11"/>
      <c r="W111" s="11"/>
      <c r="X111" s="11"/>
      <c r="Y111" s="11"/>
    </row>
    <row r="112">
      <c r="A112" s="11"/>
      <c r="B112" s="12" t="s">
        <v>398</v>
      </c>
      <c r="C112" s="12" t="s">
        <v>399</v>
      </c>
      <c r="D112" s="43">
        <v>71.3</v>
      </c>
      <c r="E112" s="12"/>
      <c r="F112" s="12"/>
      <c r="G112" s="12">
        <v>43.0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8"/>
      <c r="R112" s="18"/>
      <c r="S112" s="19" t="s">
        <v>400</v>
      </c>
      <c r="T112" s="12"/>
      <c r="U112" s="11"/>
      <c r="V112" s="11"/>
      <c r="W112" s="11"/>
      <c r="X112" s="11"/>
      <c r="Y112" s="11"/>
    </row>
    <row r="113">
      <c r="A113" s="11"/>
      <c r="B113" s="12" t="s">
        <v>420</v>
      </c>
      <c r="C113" s="12" t="s">
        <v>366</v>
      </c>
      <c r="D113" s="45" t="s">
        <v>461</v>
      </c>
      <c r="E113" s="12"/>
      <c r="F113" s="12"/>
      <c r="G113" s="12"/>
      <c r="H113" s="12"/>
      <c r="I113" s="12"/>
      <c r="J113" s="12">
        <v>25.0</v>
      </c>
      <c r="K113" s="12"/>
      <c r="L113" s="12"/>
      <c r="M113" s="12"/>
      <c r="N113" s="12"/>
      <c r="O113" s="12"/>
      <c r="P113" s="12"/>
      <c r="Q113" s="18"/>
      <c r="R113" s="18"/>
      <c r="S113" s="19" t="s">
        <v>422</v>
      </c>
      <c r="T113" s="11"/>
      <c r="U113" s="11"/>
      <c r="V113" s="11"/>
      <c r="W113" s="11"/>
      <c r="X113" s="11"/>
    </row>
    <row r="114">
      <c r="A114" s="11"/>
      <c r="B114" s="12" t="s">
        <v>423</v>
      </c>
      <c r="C114" s="12" t="s">
        <v>67</v>
      </c>
      <c r="D114" s="43">
        <v>54.9</v>
      </c>
      <c r="E114" s="12"/>
      <c r="F114" s="12"/>
      <c r="G114" s="12"/>
      <c r="H114" s="12">
        <v>30.0</v>
      </c>
      <c r="I114" s="12"/>
      <c r="J114" s="12"/>
      <c r="K114" s="12"/>
      <c r="L114" s="12"/>
      <c r="M114" s="12"/>
      <c r="N114" s="12"/>
      <c r="O114" s="12"/>
      <c r="P114" s="12"/>
      <c r="Q114" s="18"/>
      <c r="R114" s="18"/>
      <c r="S114" s="19" t="s">
        <v>424</v>
      </c>
      <c r="T114" s="12"/>
      <c r="U114" s="11"/>
      <c r="V114" s="11"/>
      <c r="W114" s="11"/>
      <c r="X114" s="11"/>
      <c r="Y114" s="11"/>
    </row>
    <row r="115">
      <c r="A115" s="11"/>
      <c r="B115" s="12" t="s">
        <v>426</v>
      </c>
      <c r="C115" s="12" t="s">
        <v>428</v>
      </c>
      <c r="D115" s="43">
        <v>43.2</v>
      </c>
      <c r="E115" s="12"/>
      <c r="F115" s="12"/>
      <c r="G115" s="12"/>
      <c r="H115" s="12">
        <v>32.0</v>
      </c>
      <c r="I115" s="12"/>
      <c r="J115" s="12"/>
      <c r="K115" s="12"/>
      <c r="L115" s="12"/>
      <c r="M115" s="12"/>
      <c r="N115" s="12"/>
      <c r="O115" s="12"/>
      <c r="P115" s="12"/>
      <c r="Q115" s="18"/>
      <c r="R115" s="18"/>
      <c r="S115" s="19" t="s">
        <v>429</v>
      </c>
      <c r="T115" s="12"/>
      <c r="U115" s="11"/>
      <c r="V115" s="11"/>
      <c r="W115" s="11"/>
      <c r="X115" s="11"/>
      <c r="Y115" s="11"/>
    </row>
    <row r="116">
      <c r="A116" s="11"/>
      <c r="B116" s="12" t="s">
        <v>430</v>
      </c>
      <c r="C116" s="12" t="s">
        <v>431</v>
      </c>
      <c r="D116" s="46">
        <v>38.2</v>
      </c>
      <c r="E116" s="12">
        <v>33.0</v>
      </c>
      <c r="F116" s="12">
        <v>23.0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18" t="s">
        <v>432</v>
      </c>
      <c r="S116" s="19" t="s">
        <v>433</v>
      </c>
      <c r="T116" s="12"/>
      <c r="U116" s="11"/>
      <c r="V116" s="11"/>
      <c r="W116" s="11"/>
      <c r="X116" s="11"/>
      <c r="Y116" s="11"/>
    </row>
    <row r="117">
      <c r="A117" s="11"/>
      <c r="B117" s="12" t="s">
        <v>434</v>
      </c>
      <c r="C117" s="12" t="s">
        <v>435</v>
      </c>
      <c r="D117" s="43">
        <v>36.6</v>
      </c>
      <c r="E117" s="12"/>
      <c r="F117" s="12"/>
      <c r="G117" s="12"/>
      <c r="H117" s="12">
        <v>26.0</v>
      </c>
      <c r="I117" s="12"/>
      <c r="J117" s="12"/>
      <c r="K117" s="12"/>
      <c r="L117" s="12"/>
      <c r="M117" s="12"/>
      <c r="N117" s="12"/>
      <c r="O117" s="12"/>
      <c r="P117" s="12"/>
      <c r="Q117" s="18"/>
      <c r="R117" s="18"/>
      <c r="S117" s="19" t="s">
        <v>436</v>
      </c>
      <c r="T117" s="12"/>
      <c r="U117" s="11"/>
      <c r="V117" s="11"/>
      <c r="W117" s="11"/>
      <c r="X117" s="11"/>
      <c r="Y117" s="11"/>
    </row>
    <row r="118">
      <c r="A118" s="2" t="s">
        <v>438</v>
      </c>
      <c r="B118" s="11"/>
      <c r="C118" s="11"/>
      <c r="D118" s="17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3"/>
      <c r="R118" s="13"/>
      <c r="S118" s="27"/>
      <c r="T118" s="11"/>
      <c r="U118" s="11"/>
      <c r="V118" s="11"/>
      <c r="W118" s="11"/>
      <c r="X118" s="11"/>
    </row>
    <row r="119">
      <c r="A119" s="12" t="s">
        <v>44</v>
      </c>
      <c r="B119" s="12" t="s">
        <v>439</v>
      </c>
      <c r="C119" s="12" t="s">
        <v>141</v>
      </c>
      <c r="D119" s="17">
        <f t="shared" ref="D119:D126" si="17">(F119*1.2)+(G119)+(H119*0.5)+(I119*0.95)+(J119*1.4)+(L119*0.6)+(M119*50.5)+(N119*11.2)+(O119*11.2)+(P119*11.2)</f>
        <v>41.2</v>
      </c>
      <c r="E119" s="12">
        <v>10.0</v>
      </c>
      <c r="F119" s="12">
        <v>9.0</v>
      </c>
      <c r="G119" s="12">
        <v>15.0</v>
      </c>
      <c r="H119" s="12"/>
      <c r="I119" s="47"/>
      <c r="J119" s="12">
        <v>11.0</v>
      </c>
      <c r="K119" s="47"/>
      <c r="L119" s="47"/>
      <c r="M119" s="47"/>
      <c r="N119" s="47"/>
      <c r="O119" s="47"/>
      <c r="P119" s="47"/>
      <c r="Q119" s="48"/>
      <c r="R119" s="48"/>
      <c r="S119" s="19" t="s">
        <v>441</v>
      </c>
      <c r="T119" s="11"/>
      <c r="U119" s="11"/>
      <c r="V119" s="11"/>
      <c r="W119" s="11"/>
      <c r="X119" s="11"/>
    </row>
    <row r="120">
      <c r="A120" s="12" t="s">
        <v>44</v>
      </c>
      <c r="B120" s="12" t="s">
        <v>442</v>
      </c>
      <c r="C120" s="12" t="s">
        <v>172</v>
      </c>
      <c r="D120" s="17">
        <f t="shared" si="17"/>
        <v>36.2</v>
      </c>
      <c r="E120" s="12">
        <v>10.0</v>
      </c>
      <c r="F120" s="12">
        <v>11.0</v>
      </c>
      <c r="G120" s="12">
        <v>16.0</v>
      </c>
      <c r="H120" s="12">
        <v>14.0</v>
      </c>
      <c r="I120" s="47"/>
      <c r="J120" s="12"/>
      <c r="K120" s="47"/>
      <c r="L120" s="47"/>
      <c r="M120" s="47"/>
      <c r="N120" s="47"/>
      <c r="O120" s="47"/>
      <c r="P120" s="47"/>
      <c r="Q120" s="48"/>
      <c r="R120" s="48"/>
      <c r="S120" s="19" t="s">
        <v>444</v>
      </c>
      <c r="T120" s="11"/>
      <c r="U120" s="11"/>
      <c r="V120" s="11"/>
      <c r="W120" s="11"/>
      <c r="X120" s="11"/>
    </row>
    <row r="121">
      <c r="A121" s="11"/>
      <c r="B121" s="12" t="s">
        <v>448</v>
      </c>
      <c r="C121" s="12" t="s">
        <v>449</v>
      </c>
      <c r="D121" s="17">
        <f t="shared" si="17"/>
        <v>36.2</v>
      </c>
      <c r="E121" s="12">
        <v>9.0</v>
      </c>
      <c r="F121" s="12">
        <v>10.0</v>
      </c>
      <c r="G121" s="12">
        <v>13.0</v>
      </c>
      <c r="H121" s="47"/>
      <c r="I121" s="47"/>
      <c r="J121" s="12">
        <v>8.0</v>
      </c>
      <c r="K121" s="47"/>
      <c r="L121" s="47"/>
      <c r="M121" s="47"/>
      <c r="N121" s="47"/>
      <c r="O121" s="47"/>
      <c r="P121" s="47"/>
      <c r="Q121" s="48"/>
      <c r="R121" s="48"/>
      <c r="S121" s="19" t="s">
        <v>450</v>
      </c>
      <c r="T121" s="11"/>
      <c r="U121" s="11"/>
      <c r="V121" s="11"/>
      <c r="W121" s="11"/>
      <c r="X121" s="11"/>
    </row>
    <row r="122">
      <c r="A122" s="11"/>
      <c r="B122" s="12" t="s">
        <v>451</v>
      </c>
      <c r="C122" s="12" t="s">
        <v>452</v>
      </c>
      <c r="D122" s="17">
        <f t="shared" si="17"/>
        <v>31.6</v>
      </c>
      <c r="E122" s="12">
        <v>9.0</v>
      </c>
      <c r="F122" s="12">
        <v>9.0</v>
      </c>
      <c r="G122" s="12">
        <v>11.0</v>
      </c>
      <c r="H122" s="47"/>
      <c r="I122" s="47"/>
      <c r="J122" s="12">
        <v>7.0</v>
      </c>
      <c r="K122" s="47"/>
      <c r="L122" s="47"/>
      <c r="M122" s="47"/>
      <c r="N122" s="47"/>
      <c r="O122" s="47"/>
      <c r="P122" s="47"/>
      <c r="Q122" s="48"/>
      <c r="R122" s="48"/>
      <c r="S122" s="19" t="s">
        <v>453</v>
      </c>
      <c r="T122" s="11"/>
      <c r="U122" s="11"/>
      <c r="V122" s="11"/>
      <c r="W122" s="11"/>
      <c r="X122" s="11"/>
    </row>
    <row r="123">
      <c r="B123" s="12" t="s">
        <v>485</v>
      </c>
      <c r="C123" s="16" t="s">
        <v>57</v>
      </c>
      <c r="D123" s="17">
        <f t="shared" si="17"/>
        <v>27.2</v>
      </c>
      <c r="E123" s="12">
        <v>15.0</v>
      </c>
      <c r="F123" s="12">
        <v>11.0</v>
      </c>
      <c r="G123" s="12">
        <v>14.0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8"/>
      <c r="R123" s="18" t="s">
        <v>486</v>
      </c>
      <c r="S123" s="19" t="s">
        <v>487</v>
      </c>
      <c r="T123" s="11"/>
      <c r="U123" s="11"/>
      <c r="V123" s="11"/>
      <c r="W123" s="11"/>
      <c r="X123" s="11"/>
    </row>
    <row r="124">
      <c r="A124" s="11"/>
      <c r="B124" s="12" t="s">
        <v>445</v>
      </c>
      <c r="C124" s="12" t="s">
        <v>446</v>
      </c>
      <c r="D124" s="17">
        <f t="shared" si="17"/>
        <v>25.5</v>
      </c>
      <c r="E124" s="12">
        <v>10.0</v>
      </c>
      <c r="F124" s="12"/>
      <c r="G124" s="12">
        <v>20.0</v>
      </c>
      <c r="H124" s="12">
        <v>11.0</v>
      </c>
      <c r="I124" s="12"/>
      <c r="J124" s="12"/>
      <c r="K124" s="12"/>
      <c r="L124" s="12"/>
      <c r="M124" s="12"/>
      <c r="N124" s="12"/>
      <c r="O124" s="12"/>
      <c r="P124" s="12"/>
      <c r="Q124" s="18"/>
      <c r="R124" s="18"/>
      <c r="S124" s="19" t="s">
        <v>447</v>
      </c>
      <c r="T124" s="11"/>
      <c r="U124" s="11"/>
      <c r="V124" s="11"/>
      <c r="W124" s="11"/>
      <c r="X124" s="11"/>
    </row>
    <row r="125">
      <c r="A125" s="11"/>
      <c r="B125" s="12" t="s">
        <v>496</v>
      </c>
      <c r="C125" s="12" t="s">
        <v>497</v>
      </c>
      <c r="D125" s="17">
        <f t="shared" si="17"/>
        <v>25.5</v>
      </c>
      <c r="E125" s="12">
        <v>9.0</v>
      </c>
      <c r="F125" s="12">
        <v>10.0</v>
      </c>
      <c r="G125" s="12">
        <v>8.0</v>
      </c>
      <c r="H125" s="12">
        <v>11.0</v>
      </c>
      <c r="I125" s="47"/>
      <c r="J125" s="47"/>
      <c r="K125" s="47"/>
      <c r="L125" s="47"/>
      <c r="M125" s="47"/>
      <c r="N125" s="47"/>
      <c r="O125" s="47"/>
      <c r="P125" s="47"/>
      <c r="Q125" s="48"/>
      <c r="R125" s="48"/>
      <c r="S125" s="19" t="s">
        <v>498</v>
      </c>
      <c r="T125" s="11"/>
      <c r="U125" s="11"/>
      <c r="V125" s="11"/>
      <c r="W125" s="11"/>
      <c r="X125" s="11"/>
    </row>
    <row r="126">
      <c r="A126" s="11"/>
      <c r="B126" s="12" t="s">
        <v>455</v>
      </c>
      <c r="C126" s="12" t="s">
        <v>456</v>
      </c>
      <c r="D126" s="17">
        <f t="shared" si="17"/>
        <v>24.2</v>
      </c>
      <c r="E126" s="12">
        <v>9.0</v>
      </c>
      <c r="F126" s="12"/>
      <c r="G126" s="12">
        <v>13.0</v>
      </c>
      <c r="H126" s="12"/>
      <c r="I126" s="12"/>
      <c r="J126" s="12"/>
      <c r="K126" s="12"/>
      <c r="L126" s="12"/>
      <c r="M126" s="12"/>
      <c r="N126" s="12"/>
      <c r="O126" s="12"/>
      <c r="P126" s="12">
        <v>1.0</v>
      </c>
      <c r="Q126" s="18" t="s">
        <v>221</v>
      </c>
      <c r="R126" s="18"/>
      <c r="S126" s="19" t="s">
        <v>458</v>
      </c>
      <c r="T126" s="11"/>
      <c r="U126" s="11"/>
      <c r="V126" s="11"/>
      <c r="W126" s="11"/>
      <c r="X126" s="11"/>
    </row>
    <row r="127">
      <c r="A127" s="11"/>
      <c r="B127" s="12"/>
      <c r="C127" s="12"/>
      <c r="D127" s="17"/>
      <c r="E127" s="12"/>
      <c r="F127" s="47"/>
      <c r="G127" s="12"/>
      <c r="H127" s="47"/>
      <c r="I127" s="47"/>
      <c r="J127" s="47"/>
      <c r="K127" s="47"/>
      <c r="L127" s="47"/>
      <c r="M127" s="47"/>
      <c r="N127" s="47"/>
      <c r="O127" s="47"/>
      <c r="P127" s="47"/>
      <c r="Q127" s="48"/>
      <c r="R127" s="48"/>
      <c r="S127" s="37"/>
      <c r="T127" s="11"/>
      <c r="U127" s="11"/>
      <c r="V127" s="11"/>
      <c r="W127" s="11"/>
      <c r="X127" s="11"/>
    </row>
    <row r="128">
      <c r="A128" s="3"/>
      <c r="B128" s="49"/>
      <c r="C128" s="49"/>
      <c r="D128" s="3" t="s">
        <v>3</v>
      </c>
      <c r="E128" s="2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2" t="s">
        <v>9</v>
      </c>
      <c r="K128" s="3" t="s">
        <v>10</v>
      </c>
      <c r="L128" s="3" t="s">
        <v>11</v>
      </c>
      <c r="M128" s="3" t="s">
        <v>12</v>
      </c>
      <c r="N128" s="3" t="s">
        <v>13</v>
      </c>
      <c r="O128" s="3" t="s">
        <v>14</v>
      </c>
      <c r="P128" s="3" t="s">
        <v>15</v>
      </c>
      <c r="Q128" s="50" t="s">
        <v>16</v>
      </c>
      <c r="R128" s="3" t="s">
        <v>17</v>
      </c>
      <c r="S128" s="51" t="s">
        <v>18</v>
      </c>
      <c r="T128" s="2"/>
      <c r="U128" s="52"/>
      <c r="V128" s="49"/>
      <c r="W128" s="49"/>
      <c r="X128" s="49"/>
    </row>
    <row r="129">
      <c r="A129" s="53" t="s">
        <v>459</v>
      </c>
      <c r="B129" s="28"/>
      <c r="C129" s="28"/>
      <c r="D129" s="17"/>
      <c r="E129" s="28"/>
      <c r="F129" s="28"/>
      <c r="G129" s="26"/>
      <c r="H129" s="28"/>
      <c r="I129" s="28"/>
      <c r="J129" s="28"/>
      <c r="K129" s="28"/>
      <c r="L129" s="28"/>
      <c r="M129" s="28"/>
      <c r="N129" s="28"/>
      <c r="O129" s="28"/>
      <c r="P129" s="28"/>
      <c r="Q129" s="29"/>
      <c r="R129" s="29"/>
      <c r="S129" s="37"/>
      <c r="T129" s="28"/>
      <c r="U129" s="54"/>
      <c r="V129" s="28"/>
      <c r="W129" s="28"/>
      <c r="X129" s="55"/>
    </row>
    <row r="130">
      <c r="A130" s="12" t="s">
        <v>44</v>
      </c>
      <c r="B130" s="28" t="s">
        <v>460</v>
      </c>
      <c r="C130" s="28" t="s">
        <v>243</v>
      </c>
      <c r="D130" s="17">
        <f t="shared" ref="D130:D138" si="18">(F130*1.2)+(G130)+(H130*0.5)+(I130*0.95)+(J130*1.4)+(L130*0.6)+(M130*50.5)+(N130*11.2)+(O130*11.2)+(P130*11.2)</f>
        <v>250.5</v>
      </c>
      <c r="E130" s="28"/>
      <c r="F130" s="28">
        <v>10.0</v>
      </c>
      <c r="G130" s="28">
        <v>194.0</v>
      </c>
      <c r="H130" s="28">
        <v>19.0</v>
      </c>
      <c r="I130" s="28"/>
      <c r="J130" s="28">
        <v>9.0</v>
      </c>
      <c r="K130" s="28"/>
      <c r="L130" s="28"/>
      <c r="M130" s="28"/>
      <c r="N130" s="28"/>
      <c r="O130" s="28">
        <v>2.0</v>
      </c>
      <c r="P130" s="28"/>
      <c r="Q130" s="29" t="s">
        <v>343</v>
      </c>
      <c r="R130" s="29"/>
      <c r="S130" s="19" t="s">
        <v>462</v>
      </c>
      <c r="T130" s="28"/>
      <c r="U130" s="28"/>
      <c r="V130" s="28"/>
      <c r="W130" s="28"/>
      <c r="X130" s="55"/>
    </row>
    <row r="131">
      <c r="A131" s="12" t="s">
        <v>44</v>
      </c>
      <c r="B131" s="28" t="s">
        <v>464</v>
      </c>
      <c r="C131" s="28" t="s">
        <v>40</v>
      </c>
      <c r="D131" s="17">
        <f t="shared" si="18"/>
        <v>236.1</v>
      </c>
      <c r="E131" s="28">
        <v>18.0</v>
      </c>
      <c r="F131" s="28">
        <v>18.0</v>
      </c>
      <c r="G131" s="28">
        <v>203.0</v>
      </c>
      <c r="H131" s="28">
        <v>23.0</v>
      </c>
      <c r="I131" s="28"/>
      <c r="J131" s="28"/>
      <c r="K131" s="28"/>
      <c r="L131" s="28"/>
      <c r="M131" s="28"/>
      <c r="N131" s="28"/>
      <c r="O131" s="28"/>
      <c r="P131" s="28"/>
      <c r="Q131" s="29"/>
      <c r="R131" s="29"/>
      <c r="S131" s="19" t="s">
        <v>465</v>
      </c>
      <c r="T131" s="28"/>
      <c r="U131" s="28"/>
      <c r="V131" s="28"/>
      <c r="W131" s="28"/>
      <c r="X131" s="55"/>
    </row>
    <row r="132">
      <c r="A132" s="12" t="s">
        <v>44</v>
      </c>
      <c r="B132" s="28" t="s">
        <v>463</v>
      </c>
      <c r="C132" s="28" t="s">
        <v>73</v>
      </c>
      <c r="D132" s="17">
        <f t="shared" si="18"/>
        <v>233.5</v>
      </c>
      <c r="E132" s="28">
        <v>16.0</v>
      </c>
      <c r="F132" s="28">
        <v>15.0</v>
      </c>
      <c r="G132" s="28">
        <v>203.0</v>
      </c>
      <c r="H132" s="28">
        <v>25.0</v>
      </c>
      <c r="I132" s="28"/>
      <c r="J132" s="28"/>
      <c r="K132" s="28"/>
      <c r="L132" s="28"/>
      <c r="M132" s="28"/>
      <c r="N132" s="28"/>
      <c r="O132" s="28"/>
      <c r="P132" s="28"/>
      <c r="Q132" s="29"/>
      <c r="R132" s="29"/>
      <c r="S132" s="56" t="str">
        <f>HYPERLINK("https://www.burning-crusade.com/database/?item=28802","https://www.burning-crusade.com/database/?item=28802")</f>
        <v>https://www.burning-crusade.com/database/?item=28802</v>
      </c>
      <c r="T132" s="28"/>
      <c r="U132" s="28"/>
      <c r="V132" s="28"/>
      <c r="W132" s="28"/>
      <c r="X132" s="55"/>
    </row>
    <row r="133">
      <c r="A133" s="11"/>
      <c r="B133" s="28" t="s">
        <v>466</v>
      </c>
      <c r="C133" s="28" t="s">
        <v>57</v>
      </c>
      <c r="D133" s="17">
        <f t="shared" si="18"/>
        <v>220.6</v>
      </c>
      <c r="E133" s="28">
        <v>28.0</v>
      </c>
      <c r="F133" s="28">
        <v>18.0</v>
      </c>
      <c r="G133" s="28">
        <v>199.0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9"/>
      <c r="R133" s="29" t="s">
        <v>467</v>
      </c>
      <c r="S133" s="19" t="s">
        <v>468</v>
      </c>
      <c r="T133" s="28"/>
      <c r="U133" s="28"/>
      <c r="V133" s="28"/>
      <c r="W133" s="28"/>
      <c r="X133" s="55"/>
    </row>
    <row r="134">
      <c r="A134" s="11"/>
      <c r="B134" s="28" t="s">
        <v>469</v>
      </c>
      <c r="C134" s="28" t="s">
        <v>470</v>
      </c>
      <c r="D134" s="17">
        <f t="shared" si="18"/>
        <v>201.3</v>
      </c>
      <c r="E134" s="28"/>
      <c r="F134" s="28">
        <v>19.0</v>
      </c>
      <c r="G134" s="16">
        <v>168.0</v>
      </c>
      <c r="H134" s="28">
        <v>21.0</v>
      </c>
      <c r="I134" s="28"/>
      <c r="J134" s="28"/>
      <c r="K134" s="28"/>
      <c r="L134" s="28"/>
      <c r="M134" s="28"/>
      <c r="N134" s="28"/>
      <c r="O134" s="28"/>
      <c r="P134" s="28"/>
      <c r="Q134" s="29"/>
      <c r="R134" s="29"/>
      <c r="S134" s="19" t="s">
        <v>471</v>
      </c>
      <c r="T134" s="28"/>
      <c r="U134" s="28"/>
      <c r="V134" s="28"/>
      <c r="W134" s="28"/>
      <c r="X134" s="55"/>
    </row>
    <row r="135">
      <c r="A135" s="11"/>
      <c r="B135" s="28" t="s">
        <v>513</v>
      </c>
      <c r="C135" s="28" t="s">
        <v>514</v>
      </c>
      <c r="D135" s="17">
        <f t="shared" si="18"/>
        <v>183.9</v>
      </c>
      <c r="E135" s="28">
        <v>12.0</v>
      </c>
      <c r="F135" s="28">
        <v>12.0</v>
      </c>
      <c r="G135" s="16">
        <v>159.0</v>
      </c>
      <c r="H135" s="28">
        <v>21.0</v>
      </c>
      <c r="I135" s="28"/>
      <c r="J135" s="28"/>
      <c r="K135" s="28"/>
      <c r="L135" s="28"/>
      <c r="M135" s="28"/>
      <c r="N135" s="28"/>
      <c r="O135" s="28"/>
      <c r="P135" s="28"/>
      <c r="Q135" s="29"/>
      <c r="R135" s="29"/>
      <c r="S135" s="19" t="s">
        <v>474</v>
      </c>
      <c r="T135" s="28"/>
      <c r="U135" s="28"/>
      <c r="V135" s="28"/>
      <c r="W135" s="28"/>
      <c r="X135" s="55"/>
    </row>
    <row r="136">
      <c r="A136" s="11"/>
      <c r="B136" s="28" t="s">
        <v>515</v>
      </c>
      <c r="C136" s="28" t="s">
        <v>130</v>
      </c>
      <c r="D136" s="17">
        <f t="shared" si="18"/>
        <v>166.4</v>
      </c>
      <c r="E136" s="28">
        <v>15.0</v>
      </c>
      <c r="F136" s="28">
        <v>14.0</v>
      </c>
      <c r="G136" s="16">
        <v>130.0</v>
      </c>
      <c r="H136" s="28"/>
      <c r="I136" s="28"/>
      <c r="J136" s="28">
        <v>14.0</v>
      </c>
      <c r="K136" s="28"/>
      <c r="L136" s="28"/>
      <c r="M136" s="28"/>
      <c r="N136" s="28"/>
      <c r="O136" s="28"/>
      <c r="P136" s="28"/>
      <c r="Q136" s="29"/>
      <c r="R136" s="29"/>
      <c r="S136" s="19" t="s">
        <v>516</v>
      </c>
      <c r="T136" s="28"/>
      <c r="U136" s="28"/>
      <c r="V136" s="28"/>
      <c r="W136" s="28"/>
      <c r="X136" s="55"/>
    </row>
    <row r="137">
      <c r="A137" s="11"/>
      <c r="B137" s="28" t="s">
        <v>517</v>
      </c>
      <c r="C137" s="28" t="s">
        <v>518</v>
      </c>
      <c r="D137" s="17">
        <f t="shared" si="18"/>
        <v>161.4</v>
      </c>
      <c r="E137" s="28">
        <v>15.0</v>
      </c>
      <c r="F137" s="28">
        <v>15.0</v>
      </c>
      <c r="G137" s="16">
        <v>121.0</v>
      </c>
      <c r="H137" s="28"/>
      <c r="I137" s="28"/>
      <c r="J137" s="28">
        <v>16.0</v>
      </c>
      <c r="K137" s="28"/>
      <c r="L137" s="28"/>
      <c r="M137" s="28"/>
      <c r="N137" s="28"/>
      <c r="O137" s="28"/>
      <c r="P137" s="28"/>
      <c r="Q137" s="29"/>
      <c r="R137" s="29"/>
      <c r="S137" s="19" t="s">
        <v>519</v>
      </c>
      <c r="T137" s="28"/>
      <c r="U137" s="28"/>
      <c r="V137" s="28"/>
      <c r="W137" s="28"/>
      <c r="X137" s="55"/>
    </row>
    <row r="138">
      <c r="A138" s="11"/>
      <c r="B138" s="28" t="s">
        <v>475</v>
      </c>
      <c r="C138" s="28" t="s">
        <v>107</v>
      </c>
      <c r="D138" s="17">
        <f t="shared" si="18"/>
        <v>159</v>
      </c>
      <c r="E138" s="28"/>
      <c r="F138" s="28"/>
      <c r="G138" s="16">
        <v>159.0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9"/>
      <c r="R138" s="29" t="s">
        <v>476</v>
      </c>
      <c r="S138" s="19" t="s">
        <v>477</v>
      </c>
      <c r="T138" s="28"/>
      <c r="U138" s="28"/>
      <c r="V138" s="28"/>
      <c r="W138" s="28"/>
      <c r="X138" s="55"/>
    </row>
    <row r="139">
      <c r="A139" s="3" t="s">
        <v>478</v>
      </c>
      <c r="B139" s="28"/>
      <c r="C139" s="28"/>
      <c r="D139" s="17"/>
      <c r="E139" s="28"/>
      <c r="F139" s="28"/>
      <c r="G139" s="16"/>
      <c r="H139" s="28"/>
      <c r="I139" s="28"/>
      <c r="J139" s="28"/>
      <c r="K139" s="28"/>
      <c r="L139" s="28"/>
      <c r="M139" s="28"/>
      <c r="N139" s="28"/>
      <c r="O139" s="28"/>
      <c r="P139" s="28"/>
      <c r="Q139" s="29"/>
      <c r="R139" s="29"/>
      <c r="S139" s="37"/>
      <c r="T139" s="28"/>
      <c r="U139" s="28"/>
      <c r="V139" s="28"/>
      <c r="W139" s="28"/>
      <c r="X139" s="55"/>
    </row>
    <row r="140">
      <c r="A140" s="12" t="s">
        <v>44</v>
      </c>
      <c r="B140" s="28" t="s">
        <v>481</v>
      </c>
      <c r="C140" s="28" t="s">
        <v>46</v>
      </c>
      <c r="D140" s="17">
        <f t="shared" ref="D140:D145" si="19">(F140*1.2)+(G140)+(H140*0.5)+(I140*0.95)+(J140*1.4)+(L140*0.6)+(M140*50.5)+(N140*11.2)+(O140*11.2)+(P140*11.2)</f>
        <v>74</v>
      </c>
      <c r="E140" s="28">
        <v>19.0</v>
      </c>
      <c r="F140" s="28">
        <v>18.0</v>
      </c>
      <c r="G140" s="28">
        <v>23.0</v>
      </c>
      <c r="H140" s="28"/>
      <c r="I140" s="28"/>
      <c r="J140" s="28">
        <v>21.0</v>
      </c>
      <c r="K140" s="28"/>
      <c r="L140" s="28"/>
      <c r="M140" s="28"/>
      <c r="N140" s="28"/>
      <c r="O140" s="28"/>
      <c r="P140" s="28"/>
      <c r="Q140" s="29"/>
      <c r="R140" s="29"/>
      <c r="S140" s="19" t="s">
        <v>482</v>
      </c>
      <c r="T140" s="28"/>
      <c r="U140" s="28"/>
      <c r="V140" s="28"/>
      <c r="W140" s="28"/>
      <c r="X140" s="55"/>
    </row>
    <row r="141">
      <c r="A141" s="11"/>
      <c r="B141" s="28" t="s">
        <v>520</v>
      </c>
      <c r="C141" s="28" t="s">
        <v>102</v>
      </c>
      <c r="D141" s="17">
        <f t="shared" si="19"/>
        <v>66.8</v>
      </c>
      <c r="E141" s="28"/>
      <c r="F141" s="28">
        <v>14.0</v>
      </c>
      <c r="G141" s="28">
        <v>50.0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9"/>
      <c r="R141" s="29"/>
      <c r="S141" s="19" t="s">
        <v>521</v>
      </c>
      <c r="T141" s="28"/>
      <c r="U141" s="28"/>
      <c r="V141" s="28"/>
      <c r="W141" s="28"/>
      <c r="X141" s="55"/>
    </row>
    <row r="142">
      <c r="A142" s="12" t="s">
        <v>44</v>
      </c>
      <c r="B142" s="28" t="s">
        <v>492</v>
      </c>
      <c r="C142" s="28" t="s">
        <v>172</v>
      </c>
      <c r="D142" s="17">
        <f t="shared" si="19"/>
        <v>62.6</v>
      </c>
      <c r="E142" s="28">
        <v>23.0</v>
      </c>
      <c r="F142" s="28">
        <v>23.0</v>
      </c>
      <c r="G142" s="28">
        <v>35.0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9"/>
      <c r="R142" s="29"/>
      <c r="S142" s="19" t="s">
        <v>493</v>
      </c>
      <c r="T142" s="28"/>
      <c r="U142" s="28"/>
      <c r="V142" s="28"/>
      <c r="W142" s="28"/>
      <c r="X142" s="55"/>
    </row>
    <row r="143" ht="1.5" customHeight="1">
      <c r="B143" s="28" t="s">
        <v>483</v>
      </c>
      <c r="C143" s="28" t="s">
        <v>67</v>
      </c>
      <c r="D143" s="17">
        <f t="shared" si="19"/>
        <v>61.1</v>
      </c>
      <c r="E143" s="28">
        <v>13.0</v>
      </c>
      <c r="F143" s="28">
        <v>14.0</v>
      </c>
      <c r="G143" s="28">
        <v>21.0</v>
      </c>
      <c r="H143" s="28">
        <v>13.0</v>
      </c>
      <c r="I143" s="28"/>
      <c r="J143" s="28">
        <v>12.0</v>
      </c>
      <c r="K143" s="28"/>
      <c r="L143" s="28"/>
      <c r="M143" s="28"/>
      <c r="N143" s="28"/>
      <c r="O143" s="28"/>
      <c r="P143" s="28"/>
      <c r="Q143" s="29"/>
      <c r="R143" s="29"/>
      <c r="S143" s="19" t="s">
        <v>484</v>
      </c>
      <c r="T143" s="28"/>
      <c r="U143" s="28"/>
      <c r="V143" s="28"/>
      <c r="W143" s="28"/>
      <c r="X143" s="55"/>
    </row>
    <row r="144">
      <c r="A144" s="11"/>
      <c r="B144" s="28" t="s">
        <v>490</v>
      </c>
      <c r="C144" s="28" t="s">
        <v>328</v>
      </c>
      <c r="D144" s="17">
        <f t="shared" si="19"/>
        <v>60.4</v>
      </c>
      <c r="E144" s="28">
        <v>17.0</v>
      </c>
      <c r="F144" s="28">
        <v>18.0</v>
      </c>
      <c r="G144" s="28">
        <v>22.0</v>
      </c>
      <c r="H144" s="28"/>
      <c r="I144" s="28"/>
      <c r="J144" s="28">
        <v>12.0</v>
      </c>
      <c r="K144" s="28"/>
      <c r="L144" s="28"/>
      <c r="M144" s="28"/>
      <c r="N144" s="28"/>
      <c r="O144" s="28"/>
      <c r="P144" s="28"/>
      <c r="Q144" s="29"/>
      <c r="R144" s="29"/>
      <c r="S144" s="19" t="s">
        <v>491</v>
      </c>
      <c r="T144" s="28"/>
      <c r="U144" s="55"/>
      <c r="V144" s="28"/>
      <c r="W144" s="28"/>
      <c r="X144" s="55"/>
    </row>
    <row r="145">
      <c r="A145" s="12" t="s">
        <v>44</v>
      </c>
      <c r="B145" s="28" t="s">
        <v>488</v>
      </c>
      <c r="C145" s="28" t="s">
        <v>203</v>
      </c>
      <c r="D145" s="17">
        <f t="shared" si="19"/>
        <v>59.3</v>
      </c>
      <c r="E145" s="28">
        <v>19.0</v>
      </c>
      <c r="F145" s="28">
        <v>19.0</v>
      </c>
      <c r="G145" s="28">
        <v>28.0</v>
      </c>
      <c r="H145" s="28">
        <v>17.0</v>
      </c>
      <c r="I145" s="28"/>
      <c r="J145" s="28"/>
      <c r="K145" s="28"/>
      <c r="L145" s="28"/>
      <c r="M145" s="28"/>
      <c r="N145" s="28"/>
      <c r="O145" s="28"/>
      <c r="P145" s="28"/>
      <c r="Q145" s="29"/>
      <c r="R145" s="29"/>
      <c r="S145" s="19" t="s">
        <v>489</v>
      </c>
      <c r="T145" s="28"/>
      <c r="U145" s="28"/>
      <c r="V145" s="28"/>
      <c r="W145" s="28"/>
      <c r="X145" s="55"/>
    </row>
    <row r="146">
      <c r="A146" s="11"/>
      <c r="B146" s="28"/>
      <c r="C146" s="28"/>
      <c r="D146" s="17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9"/>
      <c r="R146" s="29"/>
      <c r="S146" s="37"/>
      <c r="T146" s="28"/>
      <c r="U146" s="54"/>
      <c r="V146" s="28"/>
      <c r="W146" s="28"/>
      <c r="X146" s="55"/>
    </row>
    <row r="147">
      <c r="A147" s="3"/>
      <c r="B147" s="60"/>
      <c r="C147" s="60"/>
      <c r="D147" s="3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1"/>
      <c r="R147" s="60"/>
      <c r="S147" s="62"/>
      <c r="T147" s="60"/>
      <c r="U147" s="60"/>
      <c r="V147" s="60"/>
      <c r="W147" s="60"/>
      <c r="X147" s="60"/>
      <c r="Y147" s="63"/>
      <c r="Z147" s="63"/>
    </row>
    <row r="148">
      <c r="A148" s="53" t="s">
        <v>494</v>
      </c>
      <c r="B148" s="28"/>
      <c r="C148" s="28"/>
      <c r="D148" s="17"/>
      <c r="E148" s="64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9"/>
      <c r="R148" s="28"/>
      <c r="S148" s="37"/>
      <c r="T148" s="28"/>
      <c r="U148" s="28"/>
      <c r="V148" s="28"/>
      <c r="W148" s="28"/>
      <c r="X148" s="55"/>
    </row>
    <row r="149">
      <c r="A149" s="95"/>
      <c r="B149" s="28" t="s">
        <v>495</v>
      </c>
      <c r="C149" s="28" t="s">
        <v>57</v>
      </c>
      <c r="D149" s="17">
        <f t="shared" ref="D149:D154" si="20">(F149*1.2)+(G149)+(H149*0.5)+(I149*0.95)+(J149*1.4)+(L149*0.6)+(M149*50.5)+(N149*11.2)+(O149*11.2)+(P149*11.2)</f>
        <v>288.4</v>
      </c>
      <c r="E149" s="28">
        <v>48.0</v>
      </c>
      <c r="F149" s="28">
        <v>35.0</v>
      </c>
      <c r="G149" s="28">
        <v>199.0</v>
      </c>
      <c r="H149" s="28">
        <v>36.0</v>
      </c>
      <c r="I149" s="28"/>
      <c r="J149" s="28">
        <v>21.0</v>
      </c>
      <c r="K149" s="28"/>
      <c r="L149" s="28"/>
      <c r="M149" s="28"/>
      <c r="N149" s="28"/>
      <c r="O149" s="28"/>
      <c r="P149" s="28"/>
      <c r="Q149" s="29"/>
      <c r="R149" s="29" t="s">
        <v>499</v>
      </c>
      <c r="S149" s="19" t="s">
        <v>500</v>
      </c>
      <c r="T149" s="28"/>
      <c r="U149" s="28"/>
      <c r="V149" s="28"/>
      <c r="W149" s="32"/>
      <c r="X149" s="66"/>
    </row>
    <row r="150">
      <c r="A150" s="67" t="s">
        <v>44</v>
      </c>
      <c r="B150" s="28" t="s">
        <v>501</v>
      </c>
      <c r="C150" s="28" t="s">
        <v>251</v>
      </c>
      <c r="D150" s="17">
        <f t="shared" si="20"/>
        <v>278.4</v>
      </c>
      <c r="E150" s="28">
        <v>61.0</v>
      </c>
      <c r="F150" s="28">
        <v>51.0</v>
      </c>
      <c r="G150" s="28">
        <v>185.0</v>
      </c>
      <c r="H150" s="28"/>
      <c r="I150" s="28"/>
      <c r="J150" s="28">
        <v>23.0</v>
      </c>
      <c r="K150" s="28"/>
      <c r="L150" s="28"/>
      <c r="M150" s="28"/>
      <c r="N150" s="28"/>
      <c r="O150" s="28"/>
      <c r="P150" s="28"/>
      <c r="Q150" s="29"/>
      <c r="R150" s="29"/>
      <c r="S150" s="19" t="s">
        <v>502</v>
      </c>
      <c r="T150" s="28"/>
      <c r="U150" s="28"/>
      <c r="V150" s="28"/>
      <c r="W150" s="32"/>
      <c r="X150" s="66"/>
    </row>
    <row r="151">
      <c r="A151" s="95"/>
      <c r="B151" s="28" t="s">
        <v>503</v>
      </c>
      <c r="C151" s="28" t="s">
        <v>504</v>
      </c>
      <c r="D151" s="17">
        <f t="shared" si="20"/>
        <v>236.9</v>
      </c>
      <c r="E151" s="28">
        <v>40.0</v>
      </c>
      <c r="F151" s="28">
        <v>42.0</v>
      </c>
      <c r="G151" s="28">
        <v>168.0</v>
      </c>
      <c r="H151" s="28">
        <v>37.0</v>
      </c>
      <c r="I151" s="28"/>
      <c r="J151" s="28"/>
      <c r="K151" s="28"/>
      <c r="L151" s="28"/>
      <c r="M151" s="28"/>
      <c r="N151" s="28"/>
      <c r="O151" s="28"/>
      <c r="P151" s="28"/>
      <c r="Q151" s="29"/>
      <c r="R151" s="29"/>
      <c r="S151" s="19" t="s">
        <v>505</v>
      </c>
      <c r="T151" s="28"/>
      <c r="U151" s="28"/>
      <c r="V151" s="28"/>
      <c r="W151" s="12"/>
      <c r="X151" s="11"/>
    </row>
    <row r="152" ht="14.25" customHeight="1">
      <c r="A152" s="104"/>
      <c r="B152" s="16" t="s">
        <v>506</v>
      </c>
      <c r="C152" s="16" t="s">
        <v>507</v>
      </c>
      <c r="D152" s="17">
        <f t="shared" si="20"/>
        <v>215.8</v>
      </c>
      <c r="E152" s="16"/>
      <c r="F152" s="16">
        <v>46.0</v>
      </c>
      <c r="G152" s="16">
        <v>121.0</v>
      </c>
      <c r="H152" s="16">
        <v>26.0</v>
      </c>
      <c r="I152" s="16"/>
      <c r="J152" s="16">
        <v>19.0</v>
      </c>
      <c r="K152" s="16"/>
      <c r="L152" s="16"/>
      <c r="M152" s="16"/>
      <c r="N152" s="16"/>
      <c r="O152" s="16"/>
      <c r="P152" s="16"/>
      <c r="Q152" s="33"/>
      <c r="R152" s="33"/>
      <c r="S152" s="39" t="s">
        <v>508</v>
      </c>
      <c r="T152" s="34"/>
      <c r="U152" s="34"/>
      <c r="V152" s="34"/>
      <c r="W152" s="34"/>
      <c r="X152" s="34"/>
      <c r="Y152" s="34"/>
      <c r="Z152" s="34"/>
    </row>
    <row r="153">
      <c r="A153" s="95"/>
      <c r="B153" s="28" t="s">
        <v>509</v>
      </c>
      <c r="C153" s="28" t="s">
        <v>192</v>
      </c>
      <c r="D153" s="17">
        <f t="shared" si="20"/>
        <v>202</v>
      </c>
      <c r="E153" s="28">
        <v>37.0</v>
      </c>
      <c r="F153" s="28">
        <v>38.0</v>
      </c>
      <c r="G153" s="28">
        <v>121.0</v>
      </c>
      <c r="H153" s="28">
        <v>26.0</v>
      </c>
      <c r="I153" s="28"/>
      <c r="J153" s="28">
        <v>16.0</v>
      </c>
      <c r="K153" s="28"/>
      <c r="L153" s="28"/>
      <c r="M153" s="28"/>
      <c r="N153" s="28"/>
      <c r="O153" s="28"/>
      <c r="P153" s="28"/>
      <c r="Q153" s="29"/>
      <c r="R153" s="29"/>
      <c r="S153" s="19" t="s">
        <v>510</v>
      </c>
      <c r="T153" s="28"/>
      <c r="U153" s="28"/>
      <c r="V153" s="28"/>
      <c r="W153" s="70"/>
      <c r="X153" s="71"/>
    </row>
    <row r="154">
      <c r="A154" s="95"/>
      <c r="B154" s="12" t="s">
        <v>527</v>
      </c>
      <c r="C154" s="12" t="s">
        <v>386</v>
      </c>
      <c r="D154" s="17">
        <f t="shared" si="20"/>
        <v>199.2</v>
      </c>
      <c r="E154" s="12">
        <v>45.0</v>
      </c>
      <c r="F154" s="12">
        <v>43.0</v>
      </c>
      <c r="G154" s="12">
        <v>121.0</v>
      </c>
      <c r="H154" s="12"/>
      <c r="I154" s="12"/>
      <c r="J154" s="12">
        <v>19.0</v>
      </c>
      <c r="K154" s="12"/>
      <c r="L154" s="12"/>
      <c r="M154" s="12"/>
      <c r="N154" s="12"/>
      <c r="O154" s="12"/>
      <c r="P154" s="12"/>
      <c r="Q154" s="18"/>
      <c r="R154" s="18"/>
      <c r="S154" s="19" t="s">
        <v>528</v>
      </c>
      <c r="T154" s="12"/>
      <c r="U154" s="12"/>
      <c r="V154" s="12"/>
      <c r="W154" s="16"/>
      <c r="X154" s="11"/>
    </row>
    <row r="155">
      <c r="A155" s="95"/>
      <c r="B155" s="7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9"/>
      <c r="R155" s="29"/>
      <c r="S155" s="37"/>
      <c r="T155" s="28"/>
      <c r="U155" s="28"/>
      <c r="V155" s="28"/>
      <c r="W155" s="28"/>
      <c r="X155" s="55"/>
      <c r="Y155" s="34"/>
      <c r="Z155" s="34"/>
    </row>
    <row r="156">
      <c r="A156" s="95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9"/>
      <c r="R156" s="29"/>
      <c r="S156" s="37"/>
      <c r="T156" s="28"/>
      <c r="U156" s="28"/>
      <c r="V156" s="28"/>
      <c r="W156" s="70"/>
      <c r="X156" s="71"/>
    </row>
    <row r="157">
      <c r="A157" s="95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9"/>
      <c r="R157" s="29"/>
      <c r="S157" s="37"/>
      <c r="T157" s="28"/>
      <c r="U157" s="28"/>
      <c r="V157" s="28"/>
      <c r="W157" s="32"/>
      <c r="X157" s="66"/>
    </row>
    <row r="158">
      <c r="A158" s="95"/>
      <c r="B158" s="28"/>
      <c r="C158" s="28"/>
      <c r="D158" s="28"/>
      <c r="E158" s="64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9"/>
      <c r="R158" s="29"/>
      <c r="S158" s="37"/>
      <c r="T158" s="28"/>
      <c r="U158" s="28"/>
      <c r="V158" s="28"/>
      <c r="W158" s="12"/>
      <c r="X158" s="11"/>
    </row>
    <row r="159">
      <c r="A159" s="68"/>
      <c r="B159" s="28"/>
      <c r="C159" s="28"/>
      <c r="D159" s="28"/>
      <c r="E159" s="64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9"/>
      <c r="R159" s="29"/>
      <c r="S159" s="37"/>
      <c r="T159" s="28"/>
      <c r="U159" s="28"/>
      <c r="V159" s="28"/>
      <c r="W159" s="28"/>
      <c r="X159" s="55"/>
    </row>
    <row r="160">
      <c r="A160" s="73"/>
      <c r="B160" s="74"/>
      <c r="C160" s="74"/>
      <c r="D160" s="74"/>
      <c r="E160" s="75"/>
      <c r="F160" s="75"/>
      <c r="G160" s="75"/>
      <c r="H160" s="10"/>
      <c r="I160" s="10"/>
      <c r="J160" s="10"/>
      <c r="K160" s="10"/>
      <c r="L160" s="10"/>
      <c r="M160" s="10"/>
      <c r="N160" s="10"/>
      <c r="O160" s="10"/>
      <c r="P160" s="10"/>
      <c r="Q160" s="76"/>
      <c r="R160" s="76"/>
      <c r="S160" s="10"/>
      <c r="T160" s="10"/>
      <c r="U160" s="75"/>
      <c r="V160" s="74"/>
      <c r="W160" s="11"/>
      <c r="X160" s="74"/>
      <c r="Y160" s="78"/>
      <c r="Z160" s="78"/>
    </row>
    <row r="161">
      <c r="A161" s="10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9"/>
      <c r="R161" s="78"/>
      <c r="S161" s="78"/>
      <c r="T161" s="78"/>
      <c r="U161" s="78"/>
      <c r="V161" s="78"/>
      <c r="W161" s="78"/>
      <c r="X161" s="81"/>
      <c r="Y161" s="78"/>
      <c r="Z161" s="78"/>
    </row>
    <row r="162">
      <c r="A162" s="68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82"/>
      <c r="R162" s="64"/>
      <c r="S162" s="64"/>
      <c r="T162" s="64"/>
      <c r="U162" s="64"/>
      <c r="V162" s="64"/>
      <c r="W162" s="83"/>
      <c r="X162" s="81"/>
      <c r="Y162" s="78"/>
      <c r="Z162" s="78"/>
    </row>
    <row r="163">
      <c r="A163" s="8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82"/>
      <c r="R163" s="64"/>
      <c r="S163" s="64"/>
      <c r="T163" s="64"/>
      <c r="U163" s="64"/>
      <c r="V163" s="64"/>
      <c r="W163" s="85"/>
      <c r="X163" s="84"/>
      <c r="Y163" s="78"/>
      <c r="Z163" s="78"/>
    </row>
    <row r="164">
      <c r="A164" s="69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82"/>
      <c r="R164" s="64"/>
      <c r="S164" s="64"/>
      <c r="T164" s="64"/>
      <c r="U164" s="64"/>
      <c r="V164" s="64"/>
      <c r="W164" s="85"/>
      <c r="X164" s="86"/>
      <c r="Y164" s="78"/>
      <c r="Z164" s="78"/>
    </row>
    <row r="165">
      <c r="A165" s="65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82"/>
      <c r="R165" s="64"/>
      <c r="S165" s="64"/>
      <c r="T165" s="64"/>
      <c r="U165" s="64"/>
      <c r="V165" s="64"/>
      <c r="W165" s="87"/>
      <c r="X165" s="84"/>
      <c r="Y165" s="78"/>
      <c r="Z165" s="78"/>
    </row>
    <row r="166">
      <c r="A166" s="81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9"/>
      <c r="R166" s="88"/>
      <c r="S166" s="88"/>
      <c r="T166" s="88"/>
      <c r="U166" s="88"/>
      <c r="V166" s="88"/>
      <c r="W166" s="81"/>
      <c r="X166" s="81"/>
      <c r="Y166" s="78"/>
      <c r="Z166" s="78"/>
    </row>
    <row r="167">
      <c r="A167" s="81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9"/>
      <c r="R167" s="88"/>
      <c r="S167" s="88"/>
      <c r="T167" s="88"/>
      <c r="U167" s="88"/>
      <c r="V167" s="88"/>
      <c r="W167" s="81"/>
      <c r="X167" s="81"/>
      <c r="Y167" s="78"/>
      <c r="Z167" s="78"/>
    </row>
    <row r="168">
      <c r="A168" s="6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9"/>
      <c r="R168" s="88"/>
      <c r="S168" s="88"/>
      <c r="T168" s="88"/>
      <c r="U168" s="88"/>
      <c r="V168" s="88"/>
      <c r="W168" s="81"/>
      <c r="X168" s="81"/>
      <c r="Y168" s="78"/>
      <c r="Z168" s="78"/>
    </row>
    <row r="169">
      <c r="A169" s="86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9"/>
      <c r="R169" s="88"/>
      <c r="S169" s="88"/>
      <c r="T169" s="88"/>
      <c r="U169" s="88"/>
      <c r="V169" s="88"/>
      <c r="W169" s="86"/>
      <c r="X169" s="86"/>
      <c r="Y169" s="78"/>
      <c r="Z169" s="78"/>
    </row>
    <row r="170">
      <c r="A170" s="81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9"/>
      <c r="R170" s="88"/>
      <c r="S170" s="88"/>
      <c r="T170" s="88"/>
      <c r="U170" s="88"/>
      <c r="V170" s="88"/>
      <c r="W170" s="81"/>
      <c r="X170" s="81"/>
      <c r="Y170" s="78"/>
      <c r="Z170" s="78"/>
    </row>
    <row r="171">
      <c r="A171" s="81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9"/>
      <c r="R171" s="88"/>
      <c r="S171" s="88"/>
      <c r="T171" s="88"/>
      <c r="U171" s="88"/>
      <c r="V171" s="88"/>
      <c r="W171" s="81"/>
      <c r="X171" s="81"/>
      <c r="Y171" s="78"/>
      <c r="Z171" s="78"/>
    </row>
    <row r="172">
      <c r="A172" s="81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9"/>
      <c r="R172" s="88"/>
      <c r="S172" s="88"/>
      <c r="T172" s="88"/>
      <c r="U172" s="88"/>
      <c r="V172" s="88"/>
      <c r="W172" s="81"/>
      <c r="X172" s="81"/>
      <c r="Y172" s="78"/>
      <c r="Z172" s="78"/>
    </row>
    <row r="173">
      <c r="A173" s="65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9"/>
      <c r="R173" s="88"/>
      <c r="S173" s="88"/>
      <c r="T173" s="88"/>
      <c r="U173" s="88"/>
      <c r="V173" s="88"/>
      <c r="W173" s="84"/>
      <c r="X173" s="84"/>
      <c r="Y173" s="78"/>
      <c r="Z173" s="78"/>
    </row>
    <row r="174">
      <c r="A174" s="69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9"/>
      <c r="R174" s="88"/>
      <c r="S174" s="88"/>
      <c r="T174" s="88"/>
      <c r="U174" s="88"/>
      <c r="V174" s="88"/>
      <c r="W174" s="86"/>
      <c r="X174" s="86"/>
      <c r="Y174" s="78"/>
      <c r="Z174" s="78"/>
    </row>
    <row r="175">
      <c r="A175" s="6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9"/>
      <c r="R175" s="88"/>
      <c r="S175" s="88"/>
      <c r="T175" s="88"/>
      <c r="U175" s="88"/>
      <c r="V175" s="88"/>
      <c r="W175" s="81"/>
      <c r="X175" s="81"/>
      <c r="Y175" s="78"/>
      <c r="Z175" s="78"/>
    </row>
    <row r="176">
      <c r="A176" s="6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9"/>
      <c r="R176" s="88"/>
      <c r="S176" s="88"/>
      <c r="T176" s="88"/>
      <c r="U176" s="88"/>
      <c r="V176" s="88"/>
      <c r="W176" s="81"/>
      <c r="X176" s="81"/>
      <c r="Y176" s="78"/>
      <c r="Z176" s="78"/>
    </row>
    <row r="177">
      <c r="A177" s="6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9"/>
      <c r="R177" s="88"/>
      <c r="S177" s="88"/>
      <c r="T177" s="88"/>
      <c r="U177" s="88"/>
      <c r="V177" s="88"/>
      <c r="W177" s="81"/>
      <c r="X177" s="81"/>
      <c r="Y177" s="78"/>
      <c r="Z177" s="78"/>
    </row>
    <row r="178">
      <c r="A178" s="69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9"/>
      <c r="R178" s="88"/>
      <c r="S178" s="88"/>
      <c r="T178" s="88"/>
      <c r="U178" s="88"/>
      <c r="V178" s="88"/>
      <c r="W178" s="86"/>
      <c r="X178" s="86"/>
      <c r="Y178" s="78"/>
      <c r="Z178" s="78"/>
    </row>
    <row r="179">
      <c r="A179" s="6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9"/>
      <c r="R179" s="88"/>
      <c r="S179" s="88"/>
      <c r="T179" s="88"/>
      <c r="U179" s="88"/>
      <c r="V179" s="88"/>
      <c r="W179" s="81"/>
      <c r="X179" s="81"/>
      <c r="Y179" s="78"/>
      <c r="Z179" s="78"/>
    </row>
    <row r="180">
      <c r="A180" s="68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1"/>
      <c r="R180" s="90"/>
      <c r="S180" s="90"/>
      <c r="T180" s="90"/>
      <c r="U180" s="90"/>
      <c r="V180" s="90"/>
      <c r="W180" s="81"/>
      <c r="X180" s="81"/>
      <c r="Y180" s="78"/>
      <c r="Z180" s="78"/>
    </row>
    <row r="181">
      <c r="A181" s="68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1"/>
      <c r="R181" s="90"/>
      <c r="S181" s="90"/>
      <c r="T181" s="90"/>
      <c r="U181" s="90"/>
      <c r="V181" s="90"/>
      <c r="W181" s="81"/>
      <c r="X181" s="81"/>
      <c r="Y181" s="78"/>
      <c r="Z181" s="78"/>
    </row>
    <row r="182">
      <c r="A182" s="1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1"/>
      <c r="R182" s="90"/>
      <c r="S182" s="90"/>
      <c r="T182" s="90"/>
      <c r="U182" s="90"/>
      <c r="V182" s="90"/>
      <c r="W182" s="81"/>
      <c r="X182" s="81"/>
      <c r="Y182" s="78"/>
      <c r="Z182" s="78"/>
    </row>
    <row r="183">
      <c r="A183" s="11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92"/>
      <c r="R183" s="54"/>
      <c r="S183" s="54"/>
      <c r="T183" s="54"/>
      <c r="U183" s="54"/>
      <c r="V183" s="54"/>
      <c r="W183" s="11"/>
      <c r="X183" s="11"/>
    </row>
    <row r="184">
      <c r="A184" s="69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92"/>
      <c r="R184" s="54"/>
      <c r="S184" s="54"/>
      <c r="T184" s="54"/>
      <c r="U184" s="54"/>
      <c r="V184" s="54"/>
      <c r="W184" s="71"/>
      <c r="X184" s="71"/>
    </row>
    <row r="185">
      <c r="A185" s="69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92"/>
      <c r="R185" s="54"/>
      <c r="S185" s="54"/>
      <c r="T185" s="54"/>
      <c r="U185" s="54"/>
      <c r="V185" s="54"/>
      <c r="W185" s="71"/>
      <c r="X185" s="71"/>
    </row>
    <row r="186">
      <c r="A186" s="68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92"/>
      <c r="R186" s="54"/>
      <c r="S186" s="54"/>
      <c r="T186" s="54"/>
      <c r="U186" s="54"/>
      <c r="V186" s="54"/>
      <c r="W186" s="11"/>
      <c r="X186" s="11"/>
    </row>
    <row r="187">
      <c r="A187" s="68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92"/>
      <c r="R187" s="54"/>
      <c r="S187" s="54"/>
      <c r="T187" s="54"/>
      <c r="U187" s="54"/>
      <c r="V187" s="54"/>
      <c r="W187" s="11"/>
      <c r="X187" s="11"/>
    </row>
    <row r="188">
      <c r="A188" s="68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92"/>
      <c r="R188" s="54"/>
      <c r="S188" s="54"/>
      <c r="T188" s="54"/>
      <c r="U188" s="54"/>
      <c r="V188" s="54"/>
      <c r="W188" s="11"/>
      <c r="X188" s="11"/>
    </row>
    <row r="189">
      <c r="A189" s="68"/>
      <c r="B189" s="11"/>
      <c r="C189" s="11"/>
      <c r="D189" s="11"/>
      <c r="E189" s="11"/>
      <c r="F189" s="11"/>
      <c r="G189" s="54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</row>
    <row r="190">
      <c r="A190" s="68"/>
      <c r="B190" s="11"/>
      <c r="C190" s="11"/>
      <c r="D190" s="11"/>
      <c r="E190" s="11"/>
      <c r="F190" s="11"/>
      <c r="G190" s="54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</row>
    <row r="191">
      <c r="A191" s="68"/>
      <c r="B191" s="11"/>
      <c r="C191" s="11"/>
      <c r="D191" s="11"/>
      <c r="E191" s="11"/>
      <c r="F191" s="11"/>
      <c r="G191" s="54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68"/>
      <c r="B192" s="11"/>
      <c r="C192" s="11"/>
      <c r="D192" s="11"/>
      <c r="E192" s="11"/>
      <c r="F192" s="11"/>
      <c r="G192" s="54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68"/>
      <c r="B193" s="11"/>
      <c r="C193" s="11"/>
      <c r="D193" s="11"/>
      <c r="E193" s="11"/>
      <c r="F193" s="11"/>
      <c r="G193" s="54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68"/>
      <c r="B194" s="11"/>
      <c r="C194" s="11"/>
      <c r="D194" s="11"/>
      <c r="E194" s="11"/>
      <c r="F194" s="11"/>
      <c r="G194" s="54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68"/>
      <c r="B195" s="11"/>
      <c r="C195" s="11"/>
      <c r="D195" s="11"/>
      <c r="E195" s="11"/>
      <c r="F195" s="11"/>
      <c r="G195" s="54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68"/>
      <c r="B196" s="11"/>
      <c r="C196" s="11"/>
      <c r="D196" s="11"/>
      <c r="E196" s="11"/>
      <c r="F196" s="11"/>
      <c r="G196" s="54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68"/>
      <c r="B197" s="11"/>
      <c r="C197" s="11"/>
      <c r="D197" s="11"/>
      <c r="E197" s="11"/>
      <c r="F197" s="11"/>
      <c r="G197" s="54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68"/>
      <c r="B198" s="11"/>
      <c r="C198" s="11"/>
      <c r="D198" s="11"/>
      <c r="E198" s="11"/>
      <c r="F198" s="11"/>
      <c r="G198" s="55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68"/>
      <c r="B199" s="11"/>
      <c r="C199" s="11"/>
      <c r="D199" s="11"/>
      <c r="E199" s="11"/>
      <c r="F199" s="11"/>
      <c r="G199" s="55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68"/>
      <c r="B200" s="11"/>
      <c r="C200" s="11"/>
      <c r="D200" s="11"/>
      <c r="E200" s="11"/>
      <c r="F200" s="11"/>
      <c r="G200" s="55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68"/>
      <c r="B201" s="11"/>
      <c r="C201" s="11"/>
      <c r="D201" s="11"/>
      <c r="E201" s="11"/>
      <c r="F201" s="11"/>
      <c r="G201" s="28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68"/>
      <c r="B202" s="11"/>
      <c r="C202" s="11"/>
      <c r="D202" s="11"/>
      <c r="E202" s="11"/>
      <c r="F202" s="11"/>
      <c r="G202" s="28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68"/>
      <c r="B203" s="11"/>
      <c r="C203" s="11"/>
      <c r="D203" s="11"/>
      <c r="E203" s="11"/>
      <c r="F203" s="11"/>
      <c r="G203" s="28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68"/>
      <c r="B204" s="11"/>
      <c r="C204" s="11"/>
      <c r="D204" s="11"/>
      <c r="E204" s="11"/>
      <c r="F204" s="11"/>
      <c r="G204" s="28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6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6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6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6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6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6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6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6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6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6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6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6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6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6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6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6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6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6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6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6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6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6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6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6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6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6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6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6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6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5"/>
    <hyperlink r:id="rId12" ref="S16"/>
    <hyperlink r:id="rId13" ref="S17"/>
    <hyperlink r:id="rId14" ref="S18"/>
    <hyperlink r:id="rId15" ref="S19"/>
    <hyperlink r:id="rId16" ref="S20"/>
    <hyperlink r:id="rId17" ref="S21"/>
    <hyperlink r:id="rId18" ref="S23"/>
    <hyperlink r:id="rId19" ref="S24"/>
    <hyperlink r:id="rId20" ref="S25"/>
    <hyperlink r:id="rId21" ref="S26"/>
    <hyperlink r:id="rId22" ref="S27"/>
    <hyperlink r:id="rId23" ref="S28"/>
    <hyperlink r:id="rId24" ref="S29"/>
    <hyperlink r:id="rId25" ref="S31"/>
    <hyperlink r:id="rId26" ref="S32"/>
    <hyperlink r:id="rId27" ref="S33"/>
    <hyperlink r:id="rId28" ref="S34"/>
    <hyperlink r:id="rId29" ref="S35"/>
    <hyperlink r:id="rId30" ref="S36"/>
    <hyperlink r:id="rId31" ref="S37"/>
    <hyperlink r:id="rId32" ref="S38"/>
    <hyperlink r:id="rId33" ref="S40"/>
    <hyperlink r:id="rId34" ref="S41"/>
    <hyperlink r:id="rId35" ref="S42"/>
    <hyperlink r:id="rId36" ref="S43"/>
    <hyperlink r:id="rId37" ref="S44"/>
    <hyperlink r:id="rId38" ref="S45"/>
    <hyperlink r:id="rId39" ref="S46"/>
    <hyperlink r:id="rId40" ref="S47"/>
    <hyperlink r:id="rId41" ref="S48"/>
    <hyperlink r:id="rId42" ref="S49"/>
    <hyperlink r:id="rId43" ref="S50"/>
    <hyperlink r:id="rId44" ref="S52"/>
    <hyperlink r:id="rId45" ref="S53"/>
    <hyperlink r:id="rId46" ref="S54"/>
    <hyperlink r:id="rId47" ref="S55"/>
    <hyperlink r:id="rId48" ref="S56"/>
    <hyperlink r:id="rId49" ref="S57"/>
    <hyperlink r:id="rId50" ref="S58"/>
    <hyperlink r:id="rId51" ref="S60"/>
    <hyperlink r:id="rId52" ref="S61"/>
    <hyperlink r:id="rId53" ref="S62"/>
    <hyperlink r:id="rId54" ref="S63"/>
    <hyperlink r:id="rId55" ref="S64"/>
    <hyperlink r:id="rId56" ref="S65"/>
    <hyperlink r:id="rId57" ref="S66"/>
    <hyperlink r:id="rId58" ref="S67"/>
    <hyperlink r:id="rId59" ref="S68"/>
    <hyperlink r:id="rId60" ref="S70"/>
    <hyperlink r:id="rId61" ref="S72"/>
    <hyperlink r:id="rId62" ref="S73"/>
    <hyperlink r:id="rId63" ref="S74"/>
    <hyperlink r:id="rId64" ref="S75"/>
    <hyperlink r:id="rId65" ref="S76"/>
    <hyperlink r:id="rId66" ref="S77"/>
    <hyperlink r:id="rId67" ref="S79"/>
    <hyperlink r:id="rId68" ref="S80"/>
    <hyperlink r:id="rId69" ref="S81"/>
    <hyperlink r:id="rId70" ref="S82"/>
    <hyperlink r:id="rId71" ref="S83"/>
    <hyperlink r:id="rId72" ref="S84"/>
    <hyperlink r:id="rId73" ref="S85"/>
    <hyperlink r:id="rId74" ref="S87"/>
    <hyperlink r:id="rId75" ref="S88"/>
    <hyperlink r:id="rId76" ref="S89"/>
    <hyperlink r:id="rId77" ref="S90"/>
    <hyperlink r:id="rId78" ref="S91"/>
    <hyperlink r:id="rId79" ref="S92"/>
    <hyperlink r:id="rId80" ref="S93"/>
    <hyperlink r:id="rId81" ref="S94"/>
    <hyperlink r:id="rId82" ref="S96"/>
    <hyperlink r:id="rId83" ref="S97"/>
    <hyperlink r:id="rId84" ref="S98"/>
    <hyperlink r:id="rId85" ref="S99"/>
    <hyperlink r:id="rId86" ref="S100"/>
    <hyperlink r:id="rId87" ref="S101"/>
    <hyperlink r:id="rId88" ref="S102"/>
    <hyperlink r:id="rId89" ref="S103"/>
    <hyperlink r:id="rId90" ref="S104"/>
    <hyperlink r:id="rId91" ref="S107"/>
    <hyperlink r:id="rId92" ref="S108"/>
    <hyperlink r:id="rId93" ref="S109"/>
    <hyperlink r:id="rId94" ref="S110"/>
    <hyperlink r:id="rId95" ref="S111"/>
    <hyperlink r:id="rId96" ref="S112"/>
    <hyperlink r:id="rId97" ref="S113"/>
    <hyperlink r:id="rId98" ref="S114"/>
    <hyperlink r:id="rId99" ref="S115"/>
    <hyperlink r:id="rId100" ref="S116"/>
    <hyperlink r:id="rId101" ref="S117"/>
    <hyperlink r:id="rId102" ref="S119"/>
    <hyperlink r:id="rId103" ref="S120"/>
    <hyperlink r:id="rId104" ref="S121"/>
    <hyperlink r:id="rId105" ref="S122"/>
    <hyperlink r:id="rId106" ref="S123"/>
    <hyperlink r:id="rId107" ref="S124"/>
    <hyperlink r:id="rId108" ref="S125"/>
    <hyperlink r:id="rId109" ref="S126"/>
    <hyperlink r:id="rId110" ref="S130"/>
    <hyperlink r:id="rId111" ref="S131"/>
    <hyperlink r:id="rId112" ref="S133"/>
    <hyperlink r:id="rId113" ref="S134"/>
    <hyperlink r:id="rId114" ref="S135"/>
    <hyperlink r:id="rId115" ref="S136"/>
    <hyperlink r:id="rId116" ref="S137"/>
    <hyperlink r:id="rId117" ref="S138"/>
    <hyperlink r:id="rId118" ref="S140"/>
    <hyperlink r:id="rId119" ref="S141"/>
    <hyperlink r:id="rId120" ref="S142"/>
    <hyperlink r:id="rId121" ref="S143"/>
    <hyperlink r:id="rId122" ref="S144"/>
    <hyperlink r:id="rId123" ref="S145"/>
    <hyperlink r:id="rId124" ref="S149"/>
    <hyperlink r:id="rId125" ref="S150"/>
    <hyperlink r:id="rId126" ref="S151"/>
    <hyperlink r:id="rId127" ref="S152"/>
    <hyperlink r:id="rId128" ref="S153"/>
    <hyperlink r:id="rId129" ref="S154"/>
  </hyperlinks>
  <drawing r:id="rId130"/>
  <legacyDrawing r:id="rId13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8.14"/>
    <col customWidth="1" min="6" max="6" width="5.86"/>
    <col customWidth="1" min="7" max="7" width="6.29"/>
    <col customWidth="1" min="8" max="8" width="12.71"/>
    <col customWidth="1" min="9" max="9" width="6.43"/>
    <col customWidth="1" min="10" max="10" width="7.57"/>
    <col customWidth="1" min="11" max="11" width="6.14"/>
    <col customWidth="1" min="12" max="12" width="11.0"/>
    <col customWidth="1" min="13" max="13" width="7.0"/>
    <col customWidth="1" min="14" max="14" width="6.14"/>
    <col customWidth="1" min="15" max="15" width="7.43"/>
    <col customWidth="1" min="16" max="16" width="6.43"/>
    <col customWidth="1" min="17" max="17" width="16.0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1587</v>
      </c>
      <c r="G1" s="3" t="s">
        <v>522</v>
      </c>
      <c r="H1" s="3" t="s">
        <v>523</v>
      </c>
      <c r="I1" s="3" t="s">
        <v>7</v>
      </c>
      <c r="J1" s="3" t="s">
        <v>8</v>
      </c>
      <c r="K1" s="2" t="s">
        <v>9</v>
      </c>
      <c r="L1" s="3" t="s">
        <v>524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63"/>
      <c r="B2" s="12"/>
      <c r="C2" s="12"/>
      <c r="D2" s="12" t="s">
        <v>1588</v>
      </c>
      <c r="E2" s="11"/>
      <c r="F2" s="11"/>
      <c r="G2" s="11"/>
      <c r="H2" s="11"/>
      <c r="I2" s="11"/>
      <c r="J2" s="11"/>
      <c r="K2" s="11"/>
      <c r="L2" s="11"/>
      <c r="M2" s="12" t="s">
        <v>1589</v>
      </c>
      <c r="N2" s="12" t="s">
        <v>1590</v>
      </c>
      <c r="O2" s="12" t="s">
        <v>1591</v>
      </c>
      <c r="P2" s="12" t="s">
        <v>1590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1592</v>
      </c>
      <c r="C5" s="16"/>
      <c r="D5" s="2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8"/>
      <c r="R5" s="18"/>
      <c r="S5" s="12"/>
      <c r="T5" s="11"/>
      <c r="U5" s="11"/>
      <c r="V5" s="11"/>
      <c r="W5" s="11"/>
      <c r="X5" s="11"/>
    </row>
    <row r="6">
      <c r="A6" s="11"/>
      <c r="B6" s="12" t="s">
        <v>1593</v>
      </c>
      <c r="C6" s="16" t="s">
        <v>28</v>
      </c>
      <c r="D6" s="26">
        <f t="shared" ref="D6:D9" si="1">ROUND((F6*2)+(G6*1.74)+(H6)+(I6*1.97)+(J6*1.28)+(K6*1.34)+(L6*3)+(M6*20.88)+(N6*16)+(O6*15.76)+(P6*16), 2)</f>
        <v>225.16</v>
      </c>
      <c r="E6" s="12">
        <v>28.0</v>
      </c>
      <c r="F6" s="12"/>
      <c r="G6" s="12"/>
      <c r="H6" s="12">
        <v>96.0</v>
      </c>
      <c r="I6" s="12">
        <v>38.0</v>
      </c>
      <c r="J6" s="12"/>
      <c r="K6" s="12">
        <v>13.0</v>
      </c>
      <c r="L6" s="12"/>
      <c r="M6" s="12">
        <v>1.0</v>
      </c>
      <c r="N6" s="12"/>
      <c r="O6" s="12"/>
      <c r="P6" s="12">
        <v>1.0</v>
      </c>
      <c r="Q6" s="18" t="s">
        <v>535</v>
      </c>
      <c r="R6" s="18" t="s">
        <v>30</v>
      </c>
      <c r="S6" s="19" t="s">
        <v>1594</v>
      </c>
      <c r="T6" s="11"/>
      <c r="U6" s="11"/>
      <c r="V6" s="11"/>
      <c r="W6" s="11"/>
      <c r="X6" s="11"/>
    </row>
    <row r="7">
      <c r="A7" s="112"/>
      <c r="B7" s="97" t="s">
        <v>1595</v>
      </c>
      <c r="C7" s="97" t="s">
        <v>114</v>
      </c>
      <c r="D7" s="112">
        <f t="shared" si="1"/>
        <v>168.74</v>
      </c>
      <c r="E7" s="97">
        <v>43.0</v>
      </c>
      <c r="F7" s="97"/>
      <c r="G7" s="97"/>
      <c r="H7" s="97">
        <v>86.0</v>
      </c>
      <c r="I7" s="97">
        <v>42.0</v>
      </c>
      <c r="J7" s="97"/>
      <c r="K7" s="97"/>
      <c r="L7" s="97"/>
      <c r="M7" s="97"/>
      <c r="N7" s="97"/>
      <c r="O7" s="97"/>
      <c r="P7" s="97"/>
      <c r="Q7" s="100"/>
      <c r="R7" s="100" t="s">
        <v>1596</v>
      </c>
      <c r="S7" s="101" t="s">
        <v>1597</v>
      </c>
      <c r="T7" s="102"/>
      <c r="U7" s="102"/>
      <c r="V7" s="102"/>
      <c r="W7" s="102"/>
      <c r="X7" s="102"/>
      <c r="Y7" s="103"/>
      <c r="Z7" s="103"/>
      <c r="AA7" s="103"/>
      <c r="AB7" s="103"/>
      <c r="AC7" s="103"/>
    </row>
    <row r="8">
      <c r="A8" s="26" t="s">
        <v>55</v>
      </c>
      <c r="B8" s="12" t="s">
        <v>1599</v>
      </c>
      <c r="C8" s="12" t="s">
        <v>57</v>
      </c>
      <c r="D8" s="26">
        <f t="shared" si="1"/>
        <v>156.1</v>
      </c>
      <c r="E8" s="12">
        <v>51.0</v>
      </c>
      <c r="F8" s="12">
        <v>34.0</v>
      </c>
      <c r="G8" s="12"/>
      <c r="H8" s="12"/>
      <c r="I8" s="12">
        <v>26.0</v>
      </c>
      <c r="J8" s="12"/>
      <c r="K8" s="12"/>
      <c r="L8" s="12"/>
      <c r="M8" s="12">
        <v>1.0</v>
      </c>
      <c r="N8" s="12">
        <v>1.0</v>
      </c>
      <c r="O8" s="12"/>
      <c r="P8" s="12"/>
      <c r="Q8" s="18" t="s">
        <v>60</v>
      </c>
      <c r="R8" s="18" t="s">
        <v>61</v>
      </c>
      <c r="S8" s="19" t="s">
        <v>1603</v>
      </c>
      <c r="T8" s="11"/>
      <c r="U8" s="11"/>
      <c r="V8" s="11"/>
      <c r="W8" s="11"/>
      <c r="X8" s="11"/>
    </row>
    <row r="9">
      <c r="A9" s="112" t="s">
        <v>33</v>
      </c>
      <c r="B9" s="97" t="s">
        <v>1605</v>
      </c>
      <c r="C9" s="97" t="s">
        <v>40</v>
      </c>
      <c r="D9" s="112">
        <f t="shared" si="1"/>
        <v>155.86</v>
      </c>
      <c r="E9" s="97">
        <v>40.0</v>
      </c>
      <c r="F9" s="97">
        <v>36.0</v>
      </c>
      <c r="G9" s="97">
        <v>27.0</v>
      </c>
      <c r="H9" s="97"/>
      <c r="I9" s="97"/>
      <c r="J9" s="97"/>
      <c r="K9" s="97"/>
      <c r="L9" s="97"/>
      <c r="M9" s="97">
        <v>1.0</v>
      </c>
      <c r="N9" s="97">
        <v>1.0</v>
      </c>
      <c r="O9" s="97"/>
      <c r="P9" s="97"/>
      <c r="Q9" s="100" t="s">
        <v>898</v>
      </c>
      <c r="R9" s="100" t="s">
        <v>1606</v>
      </c>
      <c r="S9" s="101" t="s">
        <v>1607</v>
      </c>
      <c r="T9" s="102"/>
      <c r="U9" s="102"/>
      <c r="V9" s="102"/>
      <c r="W9" s="102"/>
      <c r="X9" s="102"/>
      <c r="Y9" s="103"/>
      <c r="Z9" s="103"/>
      <c r="AA9" s="103"/>
      <c r="AB9" s="103"/>
      <c r="AC9" s="103"/>
    </row>
    <row r="10">
      <c r="A10" s="21" t="s">
        <v>52</v>
      </c>
      <c r="B10" s="12" t="s">
        <v>1608</v>
      </c>
      <c r="C10" s="16" t="s">
        <v>76</v>
      </c>
      <c r="D10" s="17" t="s">
        <v>1609</v>
      </c>
      <c r="E10" s="12">
        <v>21.0</v>
      </c>
      <c r="F10" s="12"/>
      <c r="G10" s="12"/>
      <c r="H10" s="12">
        <v>66.0</v>
      </c>
      <c r="I10" s="12">
        <v>14.0</v>
      </c>
      <c r="J10" s="12"/>
      <c r="K10" s="12"/>
      <c r="L10" s="12"/>
      <c r="M10" s="12">
        <v>1.0</v>
      </c>
      <c r="N10" s="12"/>
      <c r="O10" s="12">
        <v>1.0</v>
      </c>
      <c r="P10" s="12"/>
      <c r="Q10" s="18" t="s">
        <v>1611</v>
      </c>
      <c r="R10" s="18" t="s">
        <v>78</v>
      </c>
      <c r="S10" s="19" t="s">
        <v>1612</v>
      </c>
      <c r="T10" s="11"/>
      <c r="U10" s="11"/>
      <c r="V10" s="11"/>
      <c r="W10" s="11"/>
      <c r="X10" s="11"/>
    </row>
    <row r="11">
      <c r="A11" s="112"/>
      <c r="B11" s="97" t="s">
        <v>1616</v>
      </c>
      <c r="C11" s="97" t="s">
        <v>141</v>
      </c>
      <c r="D11" s="112">
        <f>ROUND((F11*2)+(G11*1.74)+(H11)+(I11*1.97)+(J11*1.28)+(K11*1.34)+(L11*3)+(M11*20.88)+(N11*16)+(O11*15.76)+(P11*16), 2)</f>
        <v>124.64</v>
      </c>
      <c r="E11" s="97">
        <v>34.0</v>
      </c>
      <c r="F11" s="97"/>
      <c r="G11" s="97">
        <v>36.0</v>
      </c>
      <c r="H11" s="97">
        <v>62.0</v>
      </c>
      <c r="I11" s="97"/>
      <c r="J11" s="97"/>
      <c r="K11" s="97"/>
      <c r="L11" s="97"/>
      <c r="M11" s="97"/>
      <c r="N11" s="97"/>
      <c r="O11" s="97"/>
      <c r="P11" s="97"/>
      <c r="Q11" s="100"/>
      <c r="R11" s="100" t="s">
        <v>1617</v>
      </c>
      <c r="S11" s="101" t="s">
        <v>1618</v>
      </c>
      <c r="T11" s="102"/>
      <c r="U11" s="102"/>
      <c r="V11" s="102"/>
      <c r="W11" s="102"/>
      <c r="X11" s="102"/>
      <c r="Y11" s="103"/>
      <c r="Z11" s="103"/>
      <c r="AA11" s="103"/>
      <c r="AB11" s="103"/>
      <c r="AC11" s="103"/>
    </row>
    <row r="12">
      <c r="A12" s="26"/>
      <c r="B12" s="12"/>
      <c r="C12" s="12"/>
      <c r="D12" s="26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8"/>
      <c r="R12" s="18"/>
      <c r="S12" s="37"/>
      <c r="T12" s="11"/>
      <c r="U12" s="11"/>
      <c r="V12" s="11"/>
      <c r="W12" s="11"/>
      <c r="X12" s="11"/>
    </row>
    <row r="13">
      <c r="A13" s="26"/>
      <c r="B13" s="12" t="s">
        <v>1623</v>
      </c>
      <c r="C13" s="12"/>
      <c r="D13" s="26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8"/>
      <c r="R13" s="18"/>
      <c r="S13" s="37"/>
      <c r="T13" s="11"/>
      <c r="U13" s="11"/>
      <c r="V13" s="11"/>
      <c r="W13" s="11"/>
      <c r="X13" s="11"/>
    </row>
    <row r="14">
      <c r="A14" s="97"/>
      <c r="B14" s="97" t="s">
        <v>545</v>
      </c>
      <c r="C14" s="98" t="s">
        <v>114</v>
      </c>
      <c r="D14" s="112">
        <f t="shared" ref="D14:D15" si="2">ROUND((F14*2)+(G14*1.74)+(H14)+(I14*1.97)+(J14*1.28)+(K14*1.34)+(L14*3)+(M14*20.88)+(N14*16)+(O14*15.76)+(P14*16), 2)</f>
        <v>208.28</v>
      </c>
      <c r="E14" s="97">
        <v>45.0</v>
      </c>
      <c r="F14" s="97"/>
      <c r="G14" s="97"/>
      <c r="H14" s="97">
        <v>84.0</v>
      </c>
      <c r="I14" s="97">
        <v>42.0</v>
      </c>
      <c r="J14" s="97"/>
      <c r="K14" s="97">
        <v>31.0</v>
      </c>
      <c r="L14" s="97"/>
      <c r="M14" s="97"/>
      <c r="N14" s="97"/>
      <c r="O14" s="97"/>
      <c r="P14" s="97"/>
      <c r="Q14" s="100"/>
      <c r="R14" s="100"/>
      <c r="S14" s="101" t="s">
        <v>546</v>
      </c>
      <c r="T14" s="102"/>
      <c r="U14" s="102"/>
      <c r="V14" s="102"/>
      <c r="W14" s="102"/>
      <c r="X14" s="102"/>
      <c r="Y14" s="103"/>
      <c r="Z14" s="103"/>
      <c r="AA14" s="103"/>
      <c r="AB14" s="103"/>
      <c r="AC14" s="103"/>
    </row>
    <row r="15">
      <c r="A15" s="97"/>
      <c r="B15" s="97" t="s">
        <v>543</v>
      </c>
      <c r="C15" s="98" t="s">
        <v>46</v>
      </c>
      <c r="D15" s="112">
        <f t="shared" si="2"/>
        <v>191.32</v>
      </c>
      <c r="E15" s="97">
        <v>33.0</v>
      </c>
      <c r="F15" s="97"/>
      <c r="G15" s="97">
        <v>34.0</v>
      </c>
      <c r="H15" s="97">
        <v>100.0</v>
      </c>
      <c r="I15" s="97"/>
      <c r="J15" s="97"/>
      <c r="K15" s="97">
        <v>24.0</v>
      </c>
      <c r="L15" s="97"/>
      <c r="M15" s="97"/>
      <c r="N15" s="97"/>
      <c r="O15" s="97"/>
      <c r="P15" s="97"/>
      <c r="Q15" s="100"/>
      <c r="R15" s="100"/>
      <c r="S15" s="101" t="s">
        <v>544</v>
      </c>
      <c r="T15" s="102"/>
      <c r="U15" s="102"/>
      <c r="V15" s="102"/>
      <c r="W15" s="102"/>
      <c r="X15" s="102"/>
      <c r="Y15" s="103"/>
      <c r="Z15" s="103"/>
      <c r="AA15" s="103"/>
      <c r="AB15" s="103"/>
      <c r="AC15" s="103"/>
    </row>
    <row r="16">
      <c r="A16" s="21" t="s">
        <v>52</v>
      </c>
      <c r="B16" s="12" t="s">
        <v>547</v>
      </c>
      <c r="C16" s="12" t="s">
        <v>366</v>
      </c>
      <c r="D16" s="17" t="s">
        <v>1630</v>
      </c>
      <c r="E16" s="12">
        <v>30.0</v>
      </c>
      <c r="F16" s="12"/>
      <c r="G16" s="12"/>
      <c r="H16" s="12">
        <v>56.0</v>
      </c>
      <c r="I16" s="12">
        <v>22.0</v>
      </c>
      <c r="J16" s="12"/>
      <c r="K16" s="12">
        <v>18.0</v>
      </c>
      <c r="L16" s="12"/>
      <c r="M16" s="12">
        <v>1.0</v>
      </c>
      <c r="N16" s="12"/>
      <c r="O16" s="12"/>
      <c r="P16" s="12">
        <v>1.0</v>
      </c>
      <c r="Q16" s="18" t="s">
        <v>549</v>
      </c>
      <c r="R16" s="18" t="s">
        <v>78</v>
      </c>
      <c r="S16" s="19" t="s">
        <v>550</v>
      </c>
      <c r="T16" s="11"/>
      <c r="U16" s="11"/>
      <c r="V16" s="11"/>
      <c r="W16" s="11"/>
      <c r="X16" s="11"/>
    </row>
    <row r="17">
      <c r="A17" s="2" t="s">
        <v>83</v>
      </c>
      <c r="B17" s="11"/>
      <c r="C17" s="11"/>
      <c r="D17" s="2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27"/>
      <c r="T17" s="11"/>
      <c r="U17" s="11"/>
      <c r="V17" s="11"/>
      <c r="W17" s="11"/>
      <c r="X17" s="11"/>
    </row>
    <row r="18">
      <c r="A18" s="11"/>
      <c r="B18" s="28" t="s">
        <v>559</v>
      </c>
      <c r="C18" s="28" t="s">
        <v>102</v>
      </c>
      <c r="D18" s="26">
        <f t="shared" ref="D18:D24" si="3">ROUND((F18*2)+(G18*1.74)+(H18)+(I18*1.97)+(J18*1.28)+(K18*1.34)+(L18*3)+(M18*20.88)+(N18*16)+(O18*15.76)+(P18*16), 2)</f>
        <v>100.92</v>
      </c>
      <c r="E18" s="28">
        <v>18.0</v>
      </c>
      <c r="F18" s="28"/>
      <c r="G18" s="28">
        <v>20.0</v>
      </c>
      <c r="H18" s="28">
        <v>42.0</v>
      </c>
      <c r="I18" s="28"/>
      <c r="J18" s="28"/>
      <c r="K18" s="28">
        <v>18.0</v>
      </c>
      <c r="L18" s="28"/>
      <c r="M18" s="28"/>
      <c r="N18" s="28"/>
      <c r="O18" s="28"/>
      <c r="P18" s="28"/>
      <c r="Q18" s="29"/>
      <c r="R18" s="30"/>
      <c r="S18" s="31" t="s">
        <v>560</v>
      </c>
      <c r="T18" s="32"/>
      <c r="U18" s="11"/>
      <c r="V18" s="11"/>
      <c r="W18" s="11"/>
      <c r="X18" s="11"/>
      <c r="Y18" s="11"/>
    </row>
    <row r="19">
      <c r="A19" s="133"/>
      <c r="B19" s="134" t="s">
        <v>561</v>
      </c>
      <c r="C19" s="134" t="s">
        <v>239</v>
      </c>
      <c r="D19" s="112">
        <f t="shared" si="3"/>
        <v>99.58</v>
      </c>
      <c r="E19" s="135">
        <v>21.0</v>
      </c>
      <c r="F19" s="135"/>
      <c r="G19" s="167">
        <v>20.0</v>
      </c>
      <c r="H19" s="168">
        <v>42.0</v>
      </c>
      <c r="I19" s="134"/>
      <c r="J19" s="135"/>
      <c r="K19" s="168">
        <v>17.0</v>
      </c>
      <c r="L19" s="136"/>
      <c r="M19" s="136"/>
      <c r="N19" s="136"/>
      <c r="O19" s="136"/>
      <c r="P19" s="136"/>
      <c r="Q19" s="136"/>
      <c r="R19" s="138"/>
      <c r="S19" s="137" t="s">
        <v>562</v>
      </c>
      <c r="T19" s="136"/>
      <c r="U19" s="138"/>
      <c r="V19" s="138"/>
      <c r="W19" s="138"/>
      <c r="X19" s="138"/>
      <c r="Y19" s="138"/>
      <c r="Z19" s="138"/>
      <c r="AA19" s="138"/>
      <c r="AB19" s="138"/>
      <c r="AC19" s="138"/>
    </row>
    <row r="20">
      <c r="A20" s="97"/>
      <c r="B20" s="108" t="s">
        <v>1641</v>
      </c>
      <c r="C20" s="108" t="s">
        <v>590</v>
      </c>
      <c r="D20" s="112">
        <f t="shared" si="3"/>
        <v>94.28</v>
      </c>
      <c r="E20" s="114">
        <v>22.0</v>
      </c>
      <c r="F20" s="108">
        <v>28.0</v>
      </c>
      <c r="G20" s="108">
        <v>22.0</v>
      </c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10" t="s">
        <v>1645</v>
      </c>
      <c r="T20" s="109"/>
      <c r="U20" s="105"/>
      <c r="V20" s="110"/>
      <c r="W20" s="111"/>
      <c r="X20" s="102"/>
      <c r="Y20" s="102"/>
      <c r="Z20" s="102"/>
      <c r="AA20" s="102"/>
      <c r="AB20" s="102"/>
      <c r="AC20" s="103"/>
    </row>
    <row r="21">
      <c r="A21" s="11"/>
      <c r="B21" s="12" t="s">
        <v>1646</v>
      </c>
      <c r="C21" s="12" t="s">
        <v>374</v>
      </c>
      <c r="D21" s="26">
        <f t="shared" si="3"/>
        <v>93.1</v>
      </c>
      <c r="E21" s="12">
        <v>19.0</v>
      </c>
      <c r="F21" s="12"/>
      <c r="G21" s="12"/>
      <c r="H21" s="12">
        <v>34.0</v>
      </c>
      <c r="I21" s="12">
        <v>30.0</v>
      </c>
      <c r="J21" s="12"/>
      <c r="K21" s="12"/>
      <c r="L21" s="12"/>
      <c r="M21" s="12"/>
      <c r="N21" s="12"/>
      <c r="O21" s="12"/>
      <c r="P21" s="12"/>
      <c r="Q21" s="18"/>
      <c r="R21" s="30"/>
      <c r="S21" s="19" t="s">
        <v>1647</v>
      </c>
      <c r="T21" s="12"/>
      <c r="U21" s="11"/>
      <c r="V21" s="11"/>
      <c r="W21" s="11"/>
      <c r="X21" s="11"/>
      <c r="Y21" s="11"/>
    </row>
    <row r="22">
      <c r="A22" s="11"/>
      <c r="B22" s="12" t="s">
        <v>568</v>
      </c>
      <c r="C22" s="12" t="s">
        <v>569</v>
      </c>
      <c r="D22" s="26">
        <f t="shared" si="3"/>
        <v>92.95</v>
      </c>
      <c r="E22" s="12"/>
      <c r="F22" s="12"/>
      <c r="G22" s="12"/>
      <c r="H22" s="12">
        <v>50.0</v>
      </c>
      <c r="I22" s="12">
        <v>15.0</v>
      </c>
      <c r="J22" s="12"/>
      <c r="K22" s="12">
        <v>10.0</v>
      </c>
      <c r="L22" s="12"/>
      <c r="M22" s="12"/>
      <c r="N22" s="12"/>
      <c r="O22" s="12"/>
      <c r="P22" s="12"/>
      <c r="Q22" s="18"/>
      <c r="R22" s="30"/>
      <c r="S22" s="19" t="s">
        <v>570</v>
      </c>
      <c r="T22" s="12"/>
      <c r="U22" s="11"/>
      <c r="V22" s="11"/>
      <c r="W22" s="11"/>
      <c r="X22" s="11"/>
      <c r="Y22" s="11"/>
    </row>
    <row r="23">
      <c r="A23" s="11"/>
      <c r="B23" s="28" t="s">
        <v>573</v>
      </c>
      <c r="C23" s="28" t="s">
        <v>518</v>
      </c>
      <c r="D23" s="26">
        <f t="shared" si="3"/>
        <v>89.54</v>
      </c>
      <c r="E23" s="28">
        <v>18.0</v>
      </c>
      <c r="F23" s="28"/>
      <c r="G23" s="28"/>
      <c r="H23" s="28">
        <v>38.0</v>
      </c>
      <c r="I23" s="28">
        <v>18.0</v>
      </c>
      <c r="J23" s="28"/>
      <c r="K23" s="28">
        <v>12.0</v>
      </c>
      <c r="L23" s="28"/>
      <c r="M23" s="28"/>
      <c r="N23" s="28"/>
      <c r="O23" s="28"/>
      <c r="P23" s="28"/>
      <c r="Q23" s="29"/>
      <c r="R23" s="30"/>
      <c r="S23" s="31" t="s">
        <v>575</v>
      </c>
      <c r="T23" s="32"/>
      <c r="U23" s="11"/>
      <c r="V23" s="11"/>
      <c r="W23" s="11"/>
      <c r="X23" s="11"/>
      <c r="Y23" s="11"/>
    </row>
    <row r="24">
      <c r="A24" s="97"/>
      <c r="B24" s="108" t="s">
        <v>581</v>
      </c>
      <c r="C24" s="108" t="s">
        <v>141</v>
      </c>
      <c r="D24" s="112">
        <f t="shared" si="3"/>
        <v>82.54</v>
      </c>
      <c r="E24" s="108">
        <v>33.0</v>
      </c>
      <c r="F24" s="108"/>
      <c r="G24" s="108">
        <v>21.0</v>
      </c>
      <c r="H24" s="108">
        <v>46.0</v>
      </c>
      <c r="I24" s="108"/>
      <c r="J24" s="108"/>
      <c r="K24" s="108"/>
      <c r="L24" s="108"/>
      <c r="M24" s="108"/>
      <c r="N24" s="108"/>
      <c r="O24" s="108"/>
      <c r="P24" s="108"/>
      <c r="Q24" s="109"/>
      <c r="R24" s="105"/>
      <c r="S24" s="110" t="s">
        <v>582</v>
      </c>
      <c r="T24" s="111"/>
      <c r="U24" s="102"/>
      <c r="V24" s="102"/>
      <c r="W24" s="102"/>
      <c r="X24" s="102"/>
      <c r="Y24" s="102"/>
      <c r="Z24" s="103"/>
      <c r="AA24" s="103"/>
      <c r="AB24" s="103"/>
      <c r="AC24" s="103"/>
    </row>
    <row r="25">
      <c r="A25" s="2" t="s">
        <v>111</v>
      </c>
      <c r="B25" s="11"/>
      <c r="C25" s="11"/>
      <c r="D25" s="26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31"/>
      <c r="T25" s="11"/>
      <c r="U25" s="11"/>
      <c r="V25" s="11"/>
      <c r="W25" s="11"/>
      <c r="X25" s="11"/>
    </row>
    <row r="26">
      <c r="A26" s="21"/>
      <c r="B26" s="12" t="s">
        <v>1592</v>
      </c>
      <c r="C26" s="12"/>
      <c r="D26" s="26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8"/>
      <c r="R26" s="18"/>
      <c r="S26" s="37"/>
      <c r="T26" s="11"/>
      <c r="U26" s="11"/>
      <c r="V26" s="11"/>
      <c r="W26" s="11"/>
      <c r="X26" s="11"/>
    </row>
    <row r="27">
      <c r="A27" s="96" t="s">
        <v>33</v>
      </c>
      <c r="B27" s="97" t="s">
        <v>1650</v>
      </c>
      <c r="C27" s="97" t="s">
        <v>114</v>
      </c>
      <c r="D27" s="112">
        <f t="shared" ref="D27:D30" si="4">ROUND((F27*2)+(G27*1.74)+(H27)+(I27*1.97)+(J27*1.28)+(K27*1.34)+(L27*3)+(M27*20.88)+(N27*16)+(O27*15.76)+(P27*16), 2)</f>
        <v>133.84</v>
      </c>
      <c r="E27" s="97">
        <v>31.0</v>
      </c>
      <c r="F27" s="97">
        <v>26.0</v>
      </c>
      <c r="G27" s="97">
        <v>18.0</v>
      </c>
      <c r="H27" s="97"/>
      <c r="I27" s="97"/>
      <c r="J27" s="97"/>
      <c r="K27" s="97">
        <v>14.0</v>
      </c>
      <c r="L27" s="97"/>
      <c r="M27" s="97"/>
      <c r="N27" s="97">
        <v>1.0</v>
      </c>
      <c r="O27" s="97">
        <v>1.0</v>
      </c>
      <c r="P27" s="97"/>
      <c r="Q27" s="100" t="s">
        <v>611</v>
      </c>
      <c r="R27" s="100" t="s">
        <v>1651</v>
      </c>
      <c r="S27" s="101" t="s">
        <v>1652</v>
      </c>
      <c r="T27" s="102"/>
      <c r="U27" s="102"/>
      <c r="V27" s="102"/>
      <c r="W27" s="102"/>
      <c r="X27" s="102"/>
      <c r="Y27" s="103"/>
      <c r="Z27" s="103"/>
      <c r="AA27" s="103"/>
      <c r="AB27" s="103"/>
      <c r="AC27" s="103"/>
    </row>
    <row r="28">
      <c r="A28" s="21"/>
      <c r="B28" s="12" t="s">
        <v>1654</v>
      </c>
      <c r="C28" s="12" t="s">
        <v>1655</v>
      </c>
      <c r="D28" s="26">
        <f t="shared" si="4"/>
        <v>119.96</v>
      </c>
      <c r="E28" s="12"/>
      <c r="F28" s="12"/>
      <c r="G28" s="12">
        <v>15.0</v>
      </c>
      <c r="H28" s="12">
        <v>42.0</v>
      </c>
      <c r="I28" s="12"/>
      <c r="J28" s="12"/>
      <c r="K28" s="12">
        <v>15.0</v>
      </c>
      <c r="L28" s="12"/>
      <c r="M28" s="12"/>
      <c r="N28" s="12">
        <v>1.0</v>
      </c>
      <c r="O28" s="12">
        <v>1.0</v>
      </c>
      <c r="P28" s="12"/>
      <c r="Q28" s="18" t="s">
        <v>176</v>
      </c>
      <c r="R28" s="18"/>
      <c r="S28" s="19" t="s">
        <v>1656</v>
      </c>
      <c r="T28" s="11"/>
      <c r="U28" s="11"/>
      <c r="V28" s="11"/>
      <c r="W28" s="11"/>
      <c r="X28" s="11"/>
    </row>
    <row r="29">
      <c r="A29" s="21" t="s">
        <v>55</v>
      </c>
      <c r="B29" s="12" t="s">
        <v>1657</v>
      </c>
      <c r="C29" s="12" t="s">
        <v>57</v>
      </c>
      <c r="D29" s="26">
        <f t="shared" si="4"/>
        <v>113.1</v>
      </c>
      <c r="E29" s="12">
        <v>42.0</v>
      </c>
      <c r="F29" s="12">
        <v>19.0</v>
      </c>
      <c r="G29" s="12"/>
      <c r="H29" s="12"/>
      <c r="I29" s="12">
        <v>22.0</v>
      </c>
      <c r="J29" s="12"/>
      <c r="K29" s="12"/>
      <c r="L29" s="12"/>
      <c r="M29" s="12"/>
      <c r="N29" s="12">
        <v>1.0</v>
      </c>
      <c r="O29" s="12">
        <v>1.0</v>
      </c>
      <c r="P29" s="12"/>
      <c r="Q29" s="18" t="s">
        <v>121</v>
      </c>
      <c r="R29" s="18" t="s">
        <v>122</v>
      </c>
      <c r="S29" s="19" t="s">
        <v>1658</v>
      </c>
      <c r="T29" s="11"/>
      <c r="U29" s="11"/>
      <c r="V29" s="11"/>
      <c r="W29" s="11"/>
      <c r="X29" s="11"/>
    </row>
    <row r="30">
      <c r="A30" s="21" t="s">
        <v>52</v>
      </c>
      <c r="B30" s="12" t="s">
        <v>1659</v>
      </c>
      <c r="C30" s="12" t="s">
        <v>290</v>
      </c>
      <c r="D30" s="26">
        <f t="shared" si="4"/>
        <v>109.26</v>
      </c>
      <c r="E30" s="12"/>
      <c r="F30" s="12"/>
      <c r="G30" s="12">
        <v>25.0</v>
      </c>
      <c r="H30" s="12">
        <v>34.0</v>
      </c>
      <c r="I30" s="12"/>
      <c r="J30" s="12"/>
      <c r="K30" s="12"/>
      <c r="L30" s="12"/>
      <c r="M30" s="12"/>
      <c r="N30" s="12">
        <v>1.0</v>
      </c>
      <c r="O30" s="12">
        <v>1.0</v>
      </c>
      <c r="P30" s="12"/>
      <c r="Q30" s="18" t="s">
        <v>176</v>
      </c>
      <c r="R30" s="18" t="s">
        <v>1660</v>
      </c>
      <c r="S30" s="19" t="s">
        <v>1661</v>
      </c>
      <c r="T30" s="11"/>
      <c r="U30" s="11"/>
      <c r="V30" s="11"/>
      <c r="W30" s="11"/>
      <c r="X30" s="11"/>
    </row>
    <row r="31">
      <c r="A31" s="21" t="s">
        <v>52</v>
      </c>
      <c r="B31" s="12" t="s">
        <v>1662</v>
      </c>
      <c r="C31" s="12" t="s">
        <v>374</v>
      </c>
      <c r="D31" s="17" t="s">
        <v>1663</v>
      </c>
      <c r="E31" s="12">
        <v>16.0</v>
      </c>
      <c r="F31" s="12"/>
      <c r="G31" s="12">
        <v>23.0</v>
      </c>
      <c r="H31" s="12"/>
      <c r="I31" s="12"/>
      <c r="J31" s="12"/>
      <c r="K31" s="12">
        <v>17.0</v>
      </c>
      <c r="L31" s="12"/>
      <c r="M31" s="12"/>
      <c r="N31" s="12">
        <v>2.0</v>
      </c>
      <c r="O31" s="12"/>
      <c r="P31" s="12"/>
      <c r="Q31" s="18" t="s">
        <v>611</v>
      </c>
      <c r="R31" s="18" t="s">
        <v>78</v>
      </c>
      <c r="S31" s="19" t="s">
        <v>1664</v>
      </c>
      <c r="T31" s="11"/>
      <c r="U31" s="11"/>
      <c r="V31" s="11"/>
      <c r="W31" s="11"/>
      <c r="X31" s="11"/>
    </row>
    <row r="32">
      <c r="A32" s="96"/>
      <c r="B32" s="97" t="s">
        <v>1666</v>
      </c>
      <c r="C32" s="97" t="s">
        <v>318</v>
      </c>
      <c r="D32" s="112">
        <f>ROUND((F32*2)+(G32*1.74)+(H32)+(I32*1.97)+(J32*1.28)+(K32*1.34)+(L32*3)+(M32*20.88)+(N32*16)+(O32*15.76)+(P32*16), 2)</f>
        <v>87.76</v>
      </c>
      <c r="E32" s="97">
        <v>22.0</v>
      </c>
      <c r="F32" s="97"/>
      <c r="G32" s="97">
        <v>24.0</v>
      </c>
      <c r="H32" s="97">
        <v>46.0</v>
      </c>
      <c r="I32" s="97"/>
      <c r="J32" s="97"/>
      <c r="K32" s="97"/>
      <c r="L32" s="97"/>
      <c r="M32" s="97"/>
      <c r="N32" s="97"/>
      <c r="O32" s="97"/>
      <c r="P32" s="97"/>
      <c r="Q32" s="97"/>
      <c r="R32" s="100" t="s">
        <v>1668</v>
      </c>
      <c r="S32" s="128" t="s">
        <v>1669</v>
      </c>
      <c r="T32" s="100"/>
      <c r="U32" s="128"/>
      <c r="V32" s="102"/>
      <c r="W32" s="102"/>
      <c r="X32" s="102"/>
      <c r="Y32" s="102"/>
      <c r="Z32" s="102"/>
      <c r="AA32" s="103"/>
      <c r="AB32" s="103"/>
      <c r="AC32" s="103"/>
    </row>
    <row r="33">
      <c r="A33" s="21"/>
      <c r="B33" s="12"/>
      <c r="C33" s="12"/>
      <c r="D33" s="2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8"/>
      <c r="R33" s="18"/>
      <c r="S33" s="37"/>
      <c r="T33" s="11"/>
      <c r="U33" s="11"/>
      <c r="V33" s="11"/>
      <c r="W33" s="11"/>
      <c r="X33" s="11"/>
    </row>
    <row r="34">
      <c r="A34" s="21"/>
      <c r="B34" s="12" t="s">
        <v>1623</v>
      </c>
      <c r="C34" s="12"/>
      <c r="D34" s="26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8"/>
      <c r="R34" s="18"/>
      <c r="S34" s="37"/>
      <c r="T34" s="11"/>
      <c r="U34" s="11"/>
      <c r="V34" s="11"/>
      <c r="W34" s="11"/>
      <c r="X34" s="11"/>
    </row>
    <row r="35">
      <c r="A35" s="96"/>
      <c r="B35" s="97" t="s">
        <v>609</v>
      </c>
      <c r="C35" s="97" t="s">
        <v>590</v>
      </c>
      <c r="D35" s="112">
        <f t="shared" ref="D35:D36" si="5">ROUND((F35*2)+(G35*1.74)+(H35)+(I35*1.97)+(J35*1.28)+(K35*1.34)+(L35*3)+(M35*20.88)+(N35*16)+(O35*15.76)+(P35*16), 2)</f>
        <v>148.31</v>
      </c>
      <c r="E35" s="97">
        <v>30.0</v>
      </c>
      <c r="F35" s="97"/>
      <c r="G35" s="97"/>
      <c r="H35" s="135">
        <v>58.0</v>
      </c>
      <c r="I35" s="135">
        <v>21.0</v>
      </c>
      <c r="J35" s="136"/>
      <c r="K35" s="135">
        <v>13.0</v>
      </c>
      <c r="L35" s="97"/>
      <c r="M35" s="97"/>
      <c r="N35" s="97"/>
      <c r="O35" s="97">
        <v>2.0</v>
      </c>
      <c r="P35" s="97"/>
      <c r="Q35" s="100" t="s">
        <v>611</v>
      </c>
      <c r="R35" s="100"/>
      <c r="S35" s="101" t="s">
        <v>612</v>
      </c>
      <c r="T35" s="102"/>
      <c r="U35" s="102"/>
      <c r="V35" s="102"/>
      <c r="W35" s="102"/>
      <c r="X35" s="102"/>
      <c r="Y35" s="102"/>
      <c r="Z35" s="103"/>
      <c r="AA35" s="103"/>
      <c r="AB35" s="103"/>
      <c r="AC35" s="103"/>
    </row>
    <row r="36">
      <c r="A36" s="21"/>
      <c r="B36" s="12" t="s">
        <v>586</v>
      </c>
      <c r="C36" s="12" t="s">
        <v>587</v>
      </c>
      <c r="D36" s="26">
        <f t="shared" si="5"/>
        <v>139.06</v>
      </c>
      <c r="E36" s="12"/>
      <c r="F36" s="12"/>
      <c r="G36" s="12">
        <v>25.0</v>
      </c>
      <c r="H36" s="12">
        <v>50.0</v>
      </c>
      <c r="I36" s="12"/>
      <c r="J36" s="12"/>
      <c r="K36" s="12">
        <v>34.0</v>
      </c>
      <c r="L36" s="12"/>
      <c r="M36" s="12"/>
      <c r="N36" s="12"/>
      <c r="O36" s="12"/>
      <c r="P36" s="12"/>
      <c r="Q36" s="18"/>
      <c r="R36" s="18"/>
      <c r="S36" s="19" t="s">
        <v>591</v>
      </c>
      <c r="T36" s="11"/>
      <c r="U36" s="11"/>
      <c r="V36" s="11"/>
      <c r="W36" s="11"/>
      <c r="X36" s="11"/>
      <c r="Y36" s="11"/>
    </row>
    <row r="37">
      <c r="A37" s="21" t="s">
        <v>52</v>
      </c>
      <c r="B37" s="12" t="s">
        <v>594</v>
      </c>
      <c r="C37" s="12" t="s">
        <v>595</v>
      </c>
      <c r="D37" s="17" t="s">
        <v>1670</v>
      </c>
      <c r="E37" s="12">
        <v>13.0</v>
      </c>
      <c r="F37" s="12"/>
      <c r="G37" s="12">
        <v>25.0</v>
      </c>
      <c r="H37" s="12">
        <v>34.0</v>
      </c>
      <c r="I37" s="12"/>
      <c r="J37" s="12"/>
      <c r="K37" s="12">
        <v>16.0</v>
      </c>
      <c r="L37" s="12"/>
      <c r="M37" s="12"/>
      <c r="N37" s="12">
        <v>1.0</v>
      </c>
      <c r="O37" s="12"/>
      <c r="P37" s="12">
        <v>1.0</v>
      </c>
      <c r="Q37" s="18" t="s">
        <v>599</v>
      </c>
      <c r="R37" s="18" t="s">
        <v>78</v>
      </c>
      <c r="S37" s="19" t="s">
        <v>600</v>
      </c>
      <c r="T37" s="11"/>
      <c r="U37" s="11"/>
      <c r="V37" s="11"/>
      <c r="W37" s="11"/>
      <c r="X37" s="11"/>
    </row>
    <row r="38">
      <c r="A38" s="21"/>
      <c r="B38" s="12" t="s">
        <v>622</v>
      </c>
      <c r="C38" s="12" t="s">
        <v>208</v>
      </c>
      <c r="D38" s="26">
        <f t="shared" ref="D38:D40" si="6">ROUND((F38*2)+(G38*1.74)+(H38)+(I38*1.97)+(J38*1.28)+(K38*1.34)+(L38*3)+(M38*20.88)+(N38*16)+(O38*15.76)+(P38*16), 2)</f>
        <v>128.13</v>
      </c>
      <c r="E38" s="12">
        <v>24.0</v>
      </c>
      <c r="F38" s="12"/>
      <c r="G38" s="12"/>
      <c r="H38" s="12">
        <v>20.0</v>
      </c>
      <c r="I38" s="12">
        <v>23.0</v>
      </c>
      <c r="J38" s="12"/>
      <c r="K38" s="12">
        <v>23.0</v>
      </c>
      <c r="L38" s="12"/>
      <c r="M38" s="12"/>
      <c r="N38" s="12">
        <v>2.0</v>
      </c>
      <c r="O38" s="12"/>
      <c r="P38" s="12"/>
      <c r="Q38" s="18" t="s">
        <v>624</v>
      </c>
      <c r="R38" s="18"/>
      <c r="S38" s="19" t="s">
        <v>625</v>
      </c>
      <c r="T38" s="11"/>
      <c r="U38" s="11"/>
      <c r="V38" s="11"/>
      <c r="W38" s="11"/>
      <c r="X38" s="11"/>
      <c r="Y38" s="11"/>
    </row>
    <row r="39">
      <c r="A39" s="26"/>
      <c r="B39" s="12" t="s">
        <v>629</v>
      </c>
      <c r="C39" s="12" t="s">
        <v>630</v>
      </c>
      <c r="D39" s="26">
        <f t="shared" si="6"/>
        <v>124.9</v>
      </c>
      <c r="E39" s="12"/>
      <c r="F39" s="12"/>
      <c r="G39" s="12">
        <v>20.0</v>
      </c>
      <c r="H39" s="12">
        <v>70.0</v>
      </c>
      <c r="I39" s="12"/>
      <c r="J39" s="12"/>
      <c r="K39" s="12">
        <v>15.0</v>
      </c>
      <c r="L39" s="12"/>
      <c r="M39" s="12"/>
      <c r="N39" s="12"/>
      <c r="O39" s="12"/>
      <c r="P39" s="12"/>
      <c r="Q39" s="18"/>
      <c r="R39" s="18"/>
      <c r="S39" s="19" t="s">
        <v>632</v>
      </c>
      <c r="T39" s="11"/>
      <c r="U39" s="11"/>
      <c r="V39" s="11"/>
      <c r="W39" s="11"/>
      <c r="X39" s="11"/>
    </row>
    <row r="40">
      <c r="A40" s="11"/>
      <c r="B40" s="12" t="s">
        <v>634</v>
      </c>
      <c r="C40" s="12" t="s">
        <v>636</v>
      </c>
      <c r="D40" s="26">
        <f t="shared" si="6"/>
        <v>124.9</v>
      </c>
      <c r="E40" s="12"/>
      <c r="F40" s="12"/>
      <c r="G40" s="12">
        <v>20.0</v>
      </c>
      <c r="H40" s="12">
        <v>70.0</v>
      </c>
      <c r="I40" s="12"/>
      <c r="J40" s="12"/>
      <c r="K40" s="12">
        <v>15.0</v>
      </c>
      <c r="L40" s="12"/>
      <c r="M40" s="12"/>
      <c r="N40" s="12"/>
      <c r="O40" s="12"/>
      <c r="P40" s="12"/>
      <c r="Q40" s="18"/>
      <c r="R40" s="18"/>
      <c r="S40" s="19" t="s">
        <v>639</v>
      </c>
      <c r="T40" s="11"/>
      <c r="U40" s="11"/>
      <c r="V40" s="11"/>
      <c r="W40" s="11"/>
      <c r="X40" s="11"/>
      <c r="Y40" s="11"/>
    </row>
    <row r="41">
      <c r="A41" s="2" t="s">
        <v>145</v>
      </c>
      <c r="B41" s="11"/>
      <c r="C41" s="11"/>
      <c r="D41" s="26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27"/>
      <c r="T41" s="11"/>
      <c r="U41" s="11"/>
      <c r="V41" s="11"/>
      <c r="W41" s="11"/>
      <c r="X41" s="11"/>
    </row>
    <row r="42">
      <c r="A42" s="97"/>
      <c r="B42" s="98" t="s">
        <v>654</v>
      </c>
      <c r="C42" s="97" t="s">
        <v>243</v>
      </c>
      <c r="D42" s="112">
        <f t="shared" ref="D42:D48" si="7">ROUND((F42*2)+(G42*1.74)+(H42)+(I42*1.97)+(J42*1.28)+(K42*1.34)+(L42*3)+(M42*20.88)+(N42*16)+(O42*15.76)+(P42*16), 2)</f>
        <v>119.1</v>
      </c>
      <c r="E42" s="97"/>
      <c r="F42" s="97"/>
      <c r="G42" s="97"/>
      <c r="H42" s="97">
        <v>60.0</v>
      </c>
      <c r="I42" s="97">
        <v>30.0</v>
      </c>
      <c r="J42" s="97"/>
      <c r="K42" s="97"/>
      <c r="L42" s="97"/>
      <c r="M42" s="97"/>
      <c r="N42" s="97"/>
      <c r="O42" s="97"/>
      <c r="P42" s="97"/>
      <c r="Q42" s="100"/>
      <c r="R42" s="105"/>
      <c r="S42" s="101" t="s">
        <v>656</v>
      </c>
      <c r="T42" s="97"/>
      <c r="U42" s="102"/>
      <c r="V42" s="102"/>
      <c r="W42" s="102"/>
      <c r="X42" s="102"/>
      <c r="Y42" s="102"/>
      <c r="Z42" s="103"/>
      <c r="AA42" s="103"/>
      <c r="AB42" s="103"/>
      <c r="AC42" s="103"/>
    </row>
    <row r="43">
      <c r="A43" s="11"/>
      <c r="B43" s="16" t="s">
        <v>660</v>
      </c>
      <c r="C43" s="12" t="s">
        <v>1675</v>
      </c>
      <c r="D43" s="26">
        <f t="shared" si="7"/>
        <v>113.31</v>
      </c>
      <c r="E43" s="12"/>
      <c r="F43" s="12"/>
      <c r="G43" s="12"/>
      <c r="H43" s="12">
        <v>52.0</v>
      </c>
      <c r="I43" s="12">
        <v>23.0</v>
      </c>
      <c r="J43" s="12"/>
      <c r="K43" s="12"/>
      <c r="L43" s="12"/>
      <c r="M43" s="12"/>
      <c r="N43" s="12">
        <v>1.0</v>
      </c>
      <c r="O43" s="12"/>
      <c r="P43" s="12"/>
      <c r="Q43" s="18" t="s">
        <v>661</v>
      </c>
      <c r="R43" s="30"/>
      <c r="S43" s="19" t="s">
        <v>663</v>
      </c>
      <c r="T43" s="12"/>
      <c r="U43" s="11"/>
      <c r="V43" s="11"/>
      <c r="W43" s="11"/>
      <c r="X43" s="11"/>
      <c r="Y43" s="11"/>
    </row>
    <row r="44">
      <c r="A44" s="11"/>
      <c r="B44" s="12" t="s">
        <v>1677</v>
      </c>
      <c r="C44" s="12" t="s">
        <v>1678</v>
      </c>
      <c r="D44" s="26">
        <f t="shared" si="7"/>
        <v>109.28</v>
      </c>
      <c r="E44" s="12">
        <v>25.0</v>
      </c>
      <c r="F44" s="12">
        <v>23.0</v>
      </c>
      <c r="G44" s="12"/>
      <c r="H44" s="12"/>
      <c r="I44" s="12">
        <v>24.0</v>
      </c>
      <c r="J44" s="12"/>
      <c r="K44" s="12"/>
      <c r="L44" s="12"/>
      <c r="M44" s="12"/>
      <c r="N44" s="12"/>
      <c r="O44" s="12"/>
      <c r="P44" s="12">
        <v>1.0</v>
      </c>
      <c r="Q44" s="18" t="s">
        <v>1679</v>
      </c>
      <c r="R44" s="33"/>
      <c r="S44" s="19" t="s">
        <v>1680</v>
      </c>
      <c r="T44" s="11"/>
      <c r="U44" s="11"/>
      <c r="V44" s="11"/>
      <c r="W44" s="11"/>
      <c r="X44" s="11"/>
      <c r="Y44" s="11"/>
    </row>
    <row r="45">
      <c r="A45" s="97"/>
      <c r="B45" s="98" t="s">
        <v>680</v>
      </c>
      <c r="C45" s="97" t="s">
        <v>172</v>
      </c>
      <c r="D45" s="112">
        <f t="shared" si="7"/>
        <v>103.28</v>
      </c>
      <c r="E45" s="97">
        <v>28.0</v>
      </c>
      <c r="F45" s="97"/>
      <c r="G45" s="97"/>
      <c r="H45" s="97">
        <v>56.0</v>
      </c>
      <c r="I45" s="97">
        <v>24.0</v>
      </c>
      <c r="J45" s="97"/>
      <c r="K45" s="97"/>
      <c r="L45" s="97"/>
      <c r="M45" s="97"/>
      <c r="N45" s="97"/>
      <c r="O45" s="97"/>
      <c r="P45" s="97"/>
      <c r="Q45" s="100"/>
      <c r="R45" s="105"/>
      <c r="S45" s="101" t="s">
        <v>681</v>
      </c>
      <c r="T45" s="97"/>
      <c r="U45" s="102"/>
      <c r="V45" s="102"/>
      <c r="W45" s="102"/>
      <c r="X45" s="102"/>
      <c r="Y45" s="102"/>
      <c r="Z45" s="103"/>
      <c r="AA45" s="103"/>
      <c r="AB45" s="103"/>
      <c r="AC45" s="103"/>
    </row>
    <row r="46">
      <c r="A46" s="97"/>
      <c r="B46" s="98" t="s">
        <v>643</v>
      </c>
      <c r="C46" s="97" t="s">
        <v>141</v>
      </c>
      <c r="D46" s="112">
        <f t="shared" si="7"/>
        <v>98.54</v>
      </c>
      <c r="E46" s="97">
        <v>21.0</v>
      </c>
      <c r="F46" s="97"/>
      <c r="G46" s="97">
        <v>24.0</v>
      </c>
      <c r="H46" s="97">
        <v>34.0</v>
      </c>
      <c r="I46" s="97"/>
      <c r="J46" s="97"/>
      <c r="K46" s="97">
        <v>17.0</v>
      </c>
      <c r="L46" s="97"/>
      <c r="M46" s="97"/>
      <c r="N46" s="97"/>
      <c r="O46" s="97"/>
      <c r="P46" s="97"/>
      <c r="Q46" s="100"/>
      <c r="R46" s="105"/>
      <c r="S46" s="101" t="s">
        <v>651</v>
      </c>
      <c r="T46" s="97"/>
      <c r="U46" s="102"/>
      <c r="V46" s="102"/>
      <c r="W46" s="102"/>
      <c r="X46" s="102"/>
      <c r="Y46" s="102"/>
      <c r="Z46" s="103"/>
      <c r="AA46" s="103"/>
      <c r="AB46" s="103"/>
      <c r="AC46" s="103"/>
    </row>
    <row r="47">
      <c r="A47" s="11"/>
      <c r="B47" s="12" t="s">
        <v>675</v>
      </c>
      <c r="C47" s="12" t="s">
        <v>102</v>
      </c>
      <c r="D47" s="26">
        <f t="shared" si="7"/>
        <v>88.02</v>
      </c>
      <c r="E47" s="12">
        <v>22.0</v>
      </c>
      <c r="F47" s="12"/>
      <c r="G47" s="12">
        <v>23.0</v>
      </c>
      <c r="H47" s="12">
        <v>48.0</v>
      </c>
      <c r="I47" s="12"/>
      <c r="J47" s="12"/>
      <c r="K47" s="12"/>
      <c r="L47" s="12"/>
      <c r="M47" s="12"/>
      <c r="N47" s="12"/>
      <c r="O47" s="12"/>
      <c r="P47" s="12"/>
      <c r="Q47" s="18"/>
      <c r="R47" s="30"/>
      <c r="S47" s="19" t="s">
        <v>677</v>
      </c>
      <c r="T47" s="11"/>
      <c r="U47" s="11"/>
      <c r="V47" s="11"/>
      <c r="W47" s="11"/>
      <c r="X47" s="11"/>
      <c r="Y47" s="11"/>
    </row>
    <row r="48">
      <c r="A48" s="97"/>
      <c r="B48" s="98" t="s">
        <v>690</v>
      </c>
      <c r="C48" s="97" t="s">
        <v>40</v>
      </c>
      <c r="D48" s="112">
        <f t="shared" si="7"/>
        <v>70</v>
      </c>
      <c r="E48" s="97">
        <v>36.0</v>
      </c>
      <c r="F48" s="97"/>
      <c r="G48" s="97"/>
      <c r="H48" s="97">
        <v>70.0</v>
      </c>
      <c r="I48" s="97"/>
      <c r="J48" s="97"/>
      <c r="K48" s="97"/>
      <c r="L48" s="97"/>
      <c r="M48" s="97"/>
      <c r="N48" s="97"/>
      <c r="O48" s="97"/>
      <c r="P48" s="97"/>
      <c r="Q48" s="100"/>
      <c r="R48" s="105"/>
      <c r="S48" s="101" t="s">
        <v>691</v>
      </c>
      <c r="T48" s="97"/>
      <c r="U48" s="102"/>
      <c r="V48" s="102"/>
      <c r="W48" s="102"/>
      <c r="X48" s="102"/>
      <c r="Y48" s="102"/>
      <c r="Z48" s="103"/>
      <c r="AA48" s="103"/>
      <c r="AB48" s="103"/>
      <c r="AC48" s="103"/>
    </row>
    <row r="49">
      <c r="A49" s="2" t="s">
        <v>170</v>
      </c>
      <c r="B49" s="11"/>
      <c r="C49" s="11"/>
      <c r="D49" s="2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3"/>
      <c r="R49" s="30"/>
      <c r="S49" s="27"/>
      <c r="T49" s="11"/>
      <c r="U49" s="11"/>
      <c r="V49" s="11"/>
      <c r="W49" s="11"/>
      <c r="X49" s="11"/>
    </row>
    <row r="50">
      <c r="A50" s="11"/>
      <c r="B50" s="12" t="s">
        <v>1592</v>
      </c>
      <c r="C50" s="12"/>
      <c r="D50" s="26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8"/>
      <c r="R50" s="33"/>
      <c r="S50" s="37"/>
      <c r="T50" s="11"/>
      <c r="U50" s="11"/>
      <c r="V50" s="11"/>
      <c r="W50" s="11"/>
      <c r="X50" s="11"/>
    </row>
    <row r="51">
      <c r="A51" s="11"/>
      <c r="B51" s="12" t="s">
        <v>1691</v>
      </c>
      <c r="C51" s="12" t="s">
        <v>1692</v>
      </c>
      <c r="D51" s="17" t="s">
        <v>1693</v>
      </c>
      <c r="E51" s="12">
        <v>25.0</v>
      </c>
      <c r="F51" s="12"/>
      <c r="G51" s="12"/>
      <c r="H51" s="12">
        <v>80.0</v>
      </c>
      <c r="I51" s="12">
        <v>31.0</v>
      </c>
      <c r="J51" s="12"/>
      <c r="K51" s="12"/>
      <c r="L51" s="12"/>
      <c r="M51" s="12"/>
      <c r="N51" s="12"/>
      <c r="O51" s="12">
        <v>1.0</v>
      </c>
      <c r="P51" s="12">
        <v>2.0</v>
      </c>
      <c r="Q51" s="18" t="s">
        <v>535</v>
      </c>
      <c r="R51" s="33" t="s">
        <v>1694</v>
      </c>
      <c r="S51" s="19" t="s">
        <v>1695</v>
      </c>
      <c r="T51" s="11"/>
      <c r="U51" s="11"/>
      <c r="V51" s="11"/>
      <c r="W51" s="11"/>
      <c r="X51" s="11"/>
    </row>
    <row r="52">
      <c r="A52" s="96" t="s">
        <v>33</v>
      </c>
      <c r="B52" s="115" t="s">
        <v>1698</v>
      </c>
      <c r="C52" s="97" t="s">
        <v>172</v>
      </c>
      <c r="D52" s="112">
        <f t="shared" ref="D52:D53" si="8">ROUND((F52*2)+(G52*1.74)+(H52)+(I52*1.97)+(J52*1.28)+(K52*1.34)+(L52*3)+(M52*20.88)+(N52*16)+(O52*15.76)+(P52*16), 2)</f>
        <v>163.01</v>
      </c>
      <c r="E52" s="97">
        <v>31.0</v>
      </c>
      <c r="F52" s="97">
        <v>33.0</v>
      </c>
      <c r="G52" s="97"/>
      <c r="H52" s="97"/>
      <c r="I52" s="97">
        <v>25.0</v>
      </c>
      <c r="J52" s="97"/>
      <c r="K52" s="97"/>
      <c r="L52" s="97"/>
      <c r="M52" s="97"/>
      <c r="N52" s="97">
        <v>2.0</v>
      </c>
      <c r="O52" s="97">
        <v>1.0</v>
      </c>
      <c r="P52" s="97"/>
      <c r="Q52" s="100" t="s">
        <v>1699</v>
      </c>
      <c r="R52" s="100" t="s">
        <v>1700</v>
      </c>
      <c r="S52" s="101" t="s">
        <v>1701</v>
      </c>
      <c r="T52" s="102"/>
      <c r="U52" s="102"/>
      <c r="V52" s="102"/>
      <c r="W52" s="102"/>
      <c r="X52" s="102"/>
      <c r="Y52" s="103"/>
      <c r="Z52" s="103"/>
      <c r="AA52" s="103"/>
      <c r="AB52" s="103"/>
      <c r="AC52" s="103"/>
    </row>
    <row r="53">
      <c r="A53" s="21" t="s">
        <v>55</v>
      </c>
      <c r="B53" s="35" t="s">
        <v>1705</v>
      </c>
      <c r="C53" s="12" t="s">
        <v>57</v>
      </c>
      <c r="D53" s="26">
        <f t="shared" si="8"/>
        <v>160.92</v>
      </c>
      <c r="E53" s="12">
        <v>51.0</v>
      </c>
      <c r="F53" s="12">
        <v>29.0</v>
      </c>
      <c r="G53" s="12"/>
      <c r="H53" s="12"/>
      <c r="I53" s="12">
        <v>28.0</v>
      </c>
      <c r="J53" s="12"/>
      <c r="K53" s="12"/>
      <c r="L53" s="12"/>
      <c r="M53" s="12"/>
      <c r="N53" s="12">
        <v>2.0</v>
      </c>
      <c r="O53" s="12">
        <v>1.0</v>
      </c>
      <c r="P53" s="12"/>
      <c r="Q53" s="18" t="s">
        <v>700</v>
      </c>
      <c r="R53" s="18" t="s">
        <v>1707</v>
      </c>
      <c r="S53" s="19" t="s">
        <v>1708</v>
      </c>
      <c r="T53" s="11"/>
      <c r="U53" s="11"/>
      <c r="V53" s="11"/>
      <c r="W53" s="11"/>
      <c r="X53" s="11"/>
    </row>
    <row r="54">
      <c r="A54" s="11"/>
      <c r="B54" s="12" t="s">
        <v>1709</v>
      </c>
      <c r="C54" s="12" t="s">
        <v>1678</v>
      </c>
      <c r="D54" s="17" t="s">
        <v>1710</v>
      </c>
      <c r="E54" s="12"/>
      <c r="F54" s="12"/>
      <c r="G54" s="12">
        <v>26.0</v>
      </c>
      <c r="H54" s="12">
        <v>52.0</v>
      </c>
      <c r="I54" s="12"/>
      <c r="J54" s="12"/>
      <c r="K54" s="12"/>
      <c r="L54" s="12"/>
      <c r="M54" s="12"/>
      <c r="N54" s="12">
        <v>2.0</v>
      </c>
      <c r="O54" s="12"/>
      <c r="P54" s="12">
        <v>1.0</v>
      </c>
      <c r="Q54" s="18" t="s">
        <v>38</v>
      </c>
      <c r="R54" s="33" t="s">
        <v>1694</v>
      </c>
      <c r="S54" s="19" t="s">
        <v>1712</v>
      </c>
      <c r="T54" s="11"/>
      <c r="U54" s="11"/>
      <c r="V54" s="11"/>
      <c r="W54" s="11"/>
      <c r="X54" s="11"/>
    </row>
    <row r="55">
      <c r="A55" s="11"/>
      <c r="B55" s="12" t="s">
        <v>1715</v>
      </c>
      <c r="C55" s="12" t="s">
        <v>1716</v>
      </c>
      <c r="D55" s="26">
        <f t="shared" ref="D55:D56" si="9">ROUND((F55*2)+(G55*1.74)+(H55)+(I55*1.97)+(J55*1.28)+(K55*1.34)+(L55*3)+(M55*20.88)+(N55*16)+(O55*15.76)+(P55*16), 2)</f>
        <v>141.26</v>
      </c>
      <c r="E55" s="12">
        <v>11.0</v>
      </c>
      <c r="F55" s="12"/>
      <c r="G55" s="12">
        <v>25.0</v>
      </c>
      <c r="H55" s="12">
        <v>50.0</v>
      </c>
      <c r="I55" s="12"/>
      <c r="J55" s="12"/>
      <c r="K55" s="12"/>
      <c r="L55" s="12"/>
      <c r="M55" s="12"/>
      <c r="N55" s="12"/>
      <c r="O55" s="12">
        <v>1.0</v>
      </c>
      <c r="P55" s="12">
        <v>2.0</v>
      </c>
      <c r="Q55" s="18" t="s">
        <v>1720</v>
      </c>
      <c r="R55" s="33" t="s">
        <v>1721</v>
      </c>
      <c r="S55" s="19" t="s">
        <v>1722</v>
      </c>
      <c r="T55" s="11"/>
      <c r="U55" s="11"/>
      <c r="V55" s="11"/>
      <c r="W55" s="11"/>
      <c r="X55" s="11"/>
    </row>
    <row r="56">
      <c r="A56" s="11"/>
      <c r="B56" s="12" t="s">
        <v>1724</v>
      </c>
      <c r="C56" s="12" t="s">
        <v>1010</v>
      </c>
      <c r="D56" s="26">
        <f t="shared" si="9"/>
        <v>131.01</v>
      </c>
      <c r="E56" s="12">
        <v>49.0</v>
      </c>
      <c r="F56" s="12"/>
      <c r="G56" s="12"/>
      <c r="H56" s="12">
        <v>66.0</v>
      </c>
      <c r="I56" s="12">
        <v>33.0</v>
      </c>
      <c r="J56" s="12"/>
      <c r="K56" s="12"/>
      <c r="L56" s="12"/>
      <c r="M56" s="12"/>
      <c r="N56" s="12"/>
      <c r="O56" s="12"/>
      <c r="P56" s="12"/>
      <c r="Q56" s="18"/>
      <c r="R56" s="33"/>
      <c r="S56" s="37"/>
      <c r="T56" s="11"/>
      <c r="U56" s="11"/>
      <c r="V56" s="11"/>
      <c r="W56" s="11"/>
      <c r="X56" s="11"/>
    </row>
    <row r="57">
      <c r="A57" s="21" t="s">
        <v>52</v>
      </c>
      <c r="B57" s="12" t="s">
        <v>1726</v>
      </c>
      <c r="C57" s="12" t="s">
        <v>366</v>
      </c>
      <c r="D57" s="17" t="s">
        <v>1727</v>
      </c>
      <c r="E57" s="12">
        <v>28.0</v>
      </c>
      <c r="F57" s="12"/>
      <c r="G57" s="12"/>
      <c r="H57" s="12">
        <v>50.0</v>
      </c>
      <c r="I57" s="12">
        <v>16.0</v>
      </c>
      <c r="J57" s="12"/>
      <c r="K57" s="12"/>
      <c r="L57" s="12"/>
      <c r="M57" s="12"/>
      <c r="N57" s="12">
        <v>1.0</v>
      </c>
      <c r="O57" s="12">
        <v>2.0</v>
      </c>
      <c r="P57" s="12"/>
      <c r="Q57" s="18" t="s">
        <v>1720</v>
      </c>
      <c r="R57" s="33" t="s">
        <v>78</v>
      </c>
      <c r="S57" s="19" t="s">
        <v>1728</v>
      </c>
      <c r="T57" s="11"/>
      <c r="U57" s="11"/>
      <c r="V57" s="11"/>
      <c r="W57" s="11"/>
      <c r="X57" s="11"/>
    </row>
    <row r="58">
      <c r="A58" s="96"/>
      <c r="B58" s="115" t="s">
        <v>1731</v>
      </c>
      <c r="C58" s="97" t="s">
        <v>203</v>
      </c>
      <c r="D58" s="112">
        <f>ROUND((F58*2)+(G58*1.74)+(H58)+(I58*1.97)+(J58*1.28)+(K58*1.34)+(L58*3)+(M58*20.88)+(N58*16)+(O58*15.76)+(P58*16), 2)</f>
        <v>127.28</v>
      </c>
      <c r="E58" s="97">
        <v>33.0</v>
      </c>
      <c r="F58" s="97"/>
      <c r="G58" s="97"/>
      <c r="H58" s="97">
        <v>80.0</v>
      </c>
      <c r="I58" s="97">
        <v>24.0</v>
      </c>
      <c r="J58" s="97"/>
      <c r="K58" s="97"/>
      <c r="L58" s="97"/>
      <c r="M58" s="97"/>
      <c r="N58" s="97"/>
      <c r="O58" s="97"/>
      <c r="P58" s="97"/>
      <c r="Q58" s="100"/>
      <c r="R58" s="100" t="s">
        <v>1734</v>
      </c>
      <c r="S58" s="101" t="s">
        <v>1735</v>
      </c>
      <c r="T58" s="102"/>
      <c r="U58" s="102"/>
      <c r="V58" s="102"/>
      <c r="W58" s="102"/>
      <c r="X58" s="102"/>
      <c r="Y58" s="103"/>
      <c r="Z58" s="103"/>
      <c r="AA58" s="103"/>
      <c r="AB58" s="103"/>
      <c r="AC58" s="103"/>
    </row>
    <row r="59">
      <c r="A59" s="11"/>
      <c r="B59" s="12"/>
      <c r="C59" s="12"/>
      <c r="D59" s="26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8"/>
      <c r="R59" s="33"/>
      <c r="S59" s="37"/>
      <c r="T59" s="11"/>
      <c r="U59" s="11"/>
      <c r="V59" s="11"/>
      <c r="W59" s="11"/>
      <c r="X59" s="11"/>
    </row>
    <row r="60">
      <c r="A60" s="11"/>
      <c r="B60" s="12" t="s">
        <v>1623</v>
      </c>
      <c r="C60" s="12"/>
      <c r="D60" s="26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8"/>
      <c r="R60" s="33"/>
      <c r="S60" s="37"/>
      <c r="T60" s="11"/>
      <c r="U60" s="11"/>
      <c r="V60" s="11"/>
      <c r="W60" s="11"/>
      <c r="X60" s="11"/>
    </row>
    <row r="61">
      <c r="A61" s="97"/>
      <c r="B61" s="115" t="s">
        <v>696</v>
      </c>
      <c r="C61" s="97" t="s">
        <v>243</v>
      </c>
      <c r="D61" s="112">
        <f>ROUND((F61*2)+(G61*1.74)+(H61)+(I61*1.97)+(J61*1.28)+(K61*1.34)+(L61*3)+(M61*20.88)+(N61*16)+(O61*15.76)+(P61*16), 2)</f>
        <v>220.91</v>
      </c>
      <c r="E61" s="97"/>
      <c r="F61" s="97"/>
      <c r="G61" s="97"/>
      <c r="H61" s="97">
        <v>96.0</v>
      </c>
      <c r="I61" s="97">
        <v>25.0</v>
      </c>
      <c r="J61" s="97"/>
      <c r="K61" s="97">
        <v>21.0</v>
      </c>
      <c r="L61" s="97"/>
      <c r="M61" s="97"/>
      <c r="N61" s="97">
        <v>1.0</v>
      </c>
      <c r="O61" s="97">
        <v>2.0</v>
      </c>
      <c r="P61" s="97"/>
      <c r="Q61" s="100" t="s">
        <v>700</v>
      </c>
      <c r="R61" s="100"/>
      <c r="S61" s="101" t="s">
        <v>701</v>
      </c>
      <c r="T61" s="102"/>
      <c r="U61" s="102"/>
      <c r="V61" s="102"/>
      <c r="W61" s="102"/>
      <c r="X61" s="102"/>
      <c r="Y61" s="103"/>
      <c r="Z61" s="103"/>
      <c r="AA61" s="103"/>
      <c r="AB61" s="103"/>
      <c r="AC61" s="103"/>
    </row>
    <row r="62">
      <c r="A62" s="11"/>
      <c r="B62" s="12" t="s">
        <v>716</v>
      </c>
      <c r="C62" s="12" t="s">
        <v>717</v>
      </c>
      <c r="D62" s="17" t="s">
        <v>1744</v>
      </c>
      <c r="E62" s="12">
        <v>39.0</v>
      </c>
      <c r="F62" s="12"/>
      <c r="G62" s="12">
        <v>38.0</v>
      </c>
      <c r="H62" s="12">
        <v>108.0</v>
      </c>
      <c r="I62" s="12"/>
      <c r="J62" s="12"/>
      <c r="K62" s="12">
        <v>12.0</v>
      </c>
      <c r="L62" s="12"/>
      <c r="M62" s="12"/>
      <c r="N62" s="12"/>
      <c r="O62" s="12"/>
      <c r="P62" s="12"/>
      <c r="Q62" s="18"/>
      <c r="R62" s="33" t="s">
        <v>719</v>
      </c>
      <c r="S62" s="19" t="s">
        <v>720</v>
      </c>
      <c r="T62" s="11"/>
      <c r="U62" s="11"/>
      <c r="V62" s="11"/>
      <c r="W62" s="11"/>
      <c r="X62" s="11"/>
    </row>
    <row r="63">
      <c r="A63" s="97"/>
      <c r="B63" s="97" t="s">
        <v>711</v>
      </c>
      <c r="C63" s="97" t="s">
        <v>203</v>
      </c>
      <c r="D63" s="112">
        <f>ROUND((F63*2)+(G63*1.74)+(H63)+(I63*1.97)+(J63*1.28)+(K63*1.34)+(L63*3)+(M63*20.88)+(N63*16)+(O63*15.76)+(P63*16), 2)</f>
        <v>183.86</v>
      </c>
      <c r="E63" s="97">
        <v>36.0</v>
      </c>
      <c r="F63" s="97"/>
      <c r="G63" s="97">
        <v>37.0</v>
      </c>
      <c r="H63" s="97">
        <v>90.0</v>
      </c>
      <c r="I63" s="97"/>
      <c r="J63" s="97"/>
      <c r="K63" s="97">
        <v>22.0</v>
      </c>
      <c r="L63" s="97"/>
      <c r="M63" s="97"/>
      <c r="N63" s="97"/>
      <c r="O63" s="97"/>
      <c r="P63" s="97"/>
      <c r="Q63" s="100"/>
      <c r="R63" s="114"/>
      <c r="S63" s="101" t="s">
        <v>714</v>
      </c>
      <c r="T63" s="102"/>
      <c r="U63" s="102"/>
      <c r="V63" s="102"/>
      <c r="W63" s="102"/>
      <c r="X63" s="102"/>
      <c r="Y63" s="103"/>
      <c r="Z63" s="103"/>
      <c r="AA63" s="103"/>
      <c r="AB63" s="103"/>
      <c r="AC63" s="103"/>
    </row>
    <row r="64">
      <c r="A64" s="21" t="s">
        <v>52</v>
      </c>
      <c r="B64" s="35" t="s">
        <v>740</v>
      </c>
      <c r="C64" s="12" t="s">
        <v>646</v>
      </c>
      <c r="D64" s="17" t="s">
        <v>1749</v>
      </c>
      <c r="E64" s="12">
        <v>36.0</v>
      </c>
      <c r="F64" s="12"/>
      <c r="G64" s="12">
        <v>28.0</v>
      </c>
      <c r="H64" s="12">
        <v>56.0</v>
      </c>
      <c r="I64" s="12"/>
      <c r="J64" s="12"/>
      <c r="K64" s="12"/>
      <c r="L64" s="12"/>
      <c r="M64" s="12"/>
      <c r="N64" s="12"/>
      <c r="O64" s="12">
        <v>3.0</v>
      </c>
      <c r="P64" s="12"/>
      <c r="Q64" s="18" t="s">
        <v>535</v>
      </c>
      <c r="R64" s="18" t="s">
        <v>78</v>
      </c>
      <c r="S64" s="19" t="s">
        <v>742</v>
      </c>
      <c r="T64" s="11"/>
      <c r="U64" s="11"/>
      <c r="V64" s="11"/>
      <c r="W64" s="11"/>
      <c r="X64" s="11"/>
    </row>
    <row r="65">
      <c r="A65" s="2" t="s">
        <v>212</v>
      </c>
      <c r="B65" s="11"/>
      <c r="C65" s="11"/>
      <c r="D65" s="26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3"/>
      <c r="R65" s="13"/>
      <c r="S65" s="27"/>
      <c r="T65" s="11"/>
      <c r="U65" s="11"/>
      <c r="V65" s="11"/>
      <c r="W65" s="11"/>
      <c r="X65" s="11"/>
    </row>
    <row r="66">
      <c r="A66" s="11"/>
      <c r="B66" s="12" t="s">
        <v>1592</v>
      </c>
      <c r="C66" s="12"/>
      <c r="D66" s="26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8"/>
      <c r="R66" s="30"/>
      <c r="S66" s="37"/>
      <c r="T66" s="12"/>
      <c r="U66" s="11"/>
      <c r="V66" s="11"/>
      <c r="W66" s="11"/>
      <c r="X66" s="11"/>
      <c r="Y66" s="11"/>
    </row>
    <row r="67">
      <c r="A67" s="11"/>
      <c r="B67" s="12" t="s">
        <v>1753</v>
      </c>
      <c r="C67" s="12" t="s">
        <v>1754</v>
      </c>
      <c r="D67" s="17" t="s">
        <v>1755</v>
      </c>
      <c r="E67" s="12">
        <v>25.0</v>
      </c>
      <c r="F67" s="12"/>
      <c r="G67" s="12"/>
      <c r="H67" s="12">
        <v>38.0</v>
      </c>
      <c r="I67" s="12">
        <v>17.0</v>
      </c>
      <c r="J67" s="12"/>
      <c r="K67" s="12"/>
      <c r="L67" s="12"/>
      <c r="M67" s="12"/>
      <c r="N67" s="12"/>
      <c r="O67" s="12">
        <v>1.0</v>
      </c>
      <c r="P67" s="12"/>
      <c r="Q67" s="18" t="s">
        <v>1757</v>
      </c>
      <c r="R67" s="33" t="s">
        <v>1694</v>
      </c>
      <c r="S67" s="19" t="s">
        <v>1758</v>
      </c>
      <c r="T67" s="12"/>
      <c r="U67" s="11"/>
      <c r="V67" s="11"/>
      <c r="W67" s="11"/>
      <c r="X67" s="11"/>
      <c r="Y67" s="11"/>
    </row>
    <row r="68">
      <c r="A68" s="11"/>
      <c r="B68" s="12" t="s">
        <v>1761</v>
      </c>
      <c r="C68" s="12" t="s">
        <v>557</v>
      </c>
      <c r="D68" s="17" t="s">
        <v>1762</v>
      </c>
      <c r="E68" s="12"/>
      <c r="F68" s="12"/>
      <c r="G68" s="12">
        <v>18.0</v>
      </c>
      <c r="H68" s="12">
        <v>38.0</v>
      </c>
      <c r="I68" s="12"/>
      <c r="J68" s="12"/>
      <c r="K68" s="12"/>
      <c r="L68" s="12"/>
      <c r="M68" s="12"/>
      <c r="N68" s="12"/>
      <c r="O68" s="12"/>
      <c r="P68" s="12">
        <v>1.0</v>
      </c>
      <c r="Q68" s="18" t="s">
        <v>938</v>
      </c>
      <c r="R68" s="33" t="s">
        <v>1694</v>
      </c>
      <c r="S68" s="19" t="s">
        <v>1763</v>
      </c>
      <c r="T68" s="12"/>
      <c r="U68" s="11"/>
      <c r="V68" s="11"/>
      <c r="W68" s="11"/>
      <c r="X68" s="11"/>
      <c r="Y68" s="11"/>
    </row>
    <row r="69">
      <c r="A69" s="11"/>
      <c r="B69" s="12" t="s">
        <v>1765</v>
      </c>
      <c r="C69" s="12" t="s">
        <v>771</v>
      </c>
      <c r="D69" s="26">
        <f>ROUND((F69*2)+(G69*1.74)+(H69)+(I69*1.97)+(J69*1.28)+(K69*1.34)+(L69*3)+(M69*20.88)+(N69*16)+(O69*15.76)+(P69*16), 2)</f>
        <v>76.87</v>
      </c>
      <c r="E69" s="12">
        <v>25.0</v>
      </c>
      <c r="F69" s="12"/>
      <c r="G69" s="12">
        <v>18.0</v>
      </c>
      <c r="H69" s="12">
        <v>16.0</v>
      </c>
      <c r="I69" s="12">
        <v>7.0</v>
      </c>
      <c r="J69" s="12"/>
      <c r="K69" s="12"/>
      <c r="L69" s="12"/>
      <c r="M69" s="12"/>
      <c r="N69" s="12"/>
      <c r="O69" s="12">
        <v>1.0</v>
      </c>
      <c r="P69" s="12"/>
      <c r="Q69" s="18" t="s">
        <v>1769</v>
      </c>
      <c r="R69" s="33" t="s">
        <v>226</v>
      </c>
      <c r="S69" s="19" t="s">
        <v>1770</v>
      </c>
      <c r="T69" s="12"/>
      <c r="U69" s="11"/>
      <c r="V69" s="11"/>
      <c r="W69" s="11"/>
      <c r="X69" s="11"/>
      <c r="Y69" s="11"/>
    </row>
    <row r="70">
      <c r="A70" s="11"/>
      <c r="B70" s="12"/>
      <c r="C70" s="12"/>
      <c r="D70" s="26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8"/>
      <c r="R70" s="176"/>
      <c r="S70" s="37"/>
      <c r="T70" s="12"/>
      <c r="U70" s="11"/>
      <c r="V70" s="11"/>
      <c r="W70" s="11"/>
      <c r="X70" s="11"/>
      <c r="Y70" s="11"/>
    </row>
    <row r="71">
      <c r="A71" s="11"/>
      <c r="B71" s="12" t="s">
        <v>1623</v>
      </c>
      <c r="C71" s="12"/>
      <c r="D71" s="26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8"/>
      <c r="R71" s="176"/>
      <c r="S71" s="37"/>
      <c r="T71" s="12"/>
      <c r="U71" s="11"/>
      <c r="V71" s="11"/>
      <c r="W71" s="11"/>
      <c r="X71" s="11"/>
      <c r="Y71" s="11"/>
    </row>
    <row r="72">
      <c r="A72" s="97"/>
      <c r="B72" s="97" t="s">
        <v>776</v>
      </c>
      <c r="C72" s="97" t="s">
        <v>230</v>
      </c>
      <c r="D72" s="112">
        <f>ROUND((F72*2)+(G72*1.74)+(H72)+(I72*1.97)+(J72*1.28)+(K72*1.34)+(L72*3)+(M72*20.88)+(N72*16)+(O72*15.76)+(P72*16), 2)</f>
        <v>93.34</v>
      </c>
      <c r="E72" s="97">
        <v>25.0</v>
      </c>
      <c r="F72" s="97"/>
      <c r="G72" s="97"/>
      <c r="H72" s="97">
        <v>50.0</v>
      </c>
      <c r="I72" s="97">
        <v>22.0</v>
      </c>
      <c r="J72" s="97"/>
      <c r="K72" s="97"/>
      <c r="L72" s="97"/>
      <c r="M72" s="97"/>
      <c r="N72" s="97"/>
      <c r="O72" s="97"/>
      <c r="P72" s="97"/>
      <c r="Q72" s="100"/>
      <c r="R72" s="105"/>
      <c r="S72" s="101" t="s">
        <v>780</v>
      </c>
      <c r="T72" s="97"/>
      <c r="U72" s="102"/>
      <c r="V72" s="102"/>
      <c r="W72" s="102"/>
      <c r="X72" s="102"/>
      <c r="Y72" s="102"/>
      <c r="Z72" s="103"/>
      <c r="AA72" s="103"/>
      <c r="AB72" s="103"/>
      <c r="AC72" s="103"/>
    </row>
    <row r="73">
      <c r="B73" s="12" t="s">
        <v>751</v>
      </c>
      <c r="C73" s="12" t="s">
        <v>717</v>
      </c>
      <c r="D73" s="17" t="s">
        <v>1774</v>
      </c>
      <c r="E73" s="12">
        <v>21.0</v>
      </c>
      <c r="F73" s="12"/>
      <c r="G73" s="12">
        <v>15.0</v>
      </c>
      <c r="H73" s="12">
        <v>64.0</v>
      </c>
      <c r="I73" s="12"/>
      <c r="J73" s="12"/>
      <c r="K73" s="12"/>
      <c r="L73" s="12"/>
      <c r="M73" s="12"/>
      <c r="N73" s="12"/>
      <c r="O73" s="12"/>
      <c r="P73" s="12"/>
      <c r="Q73" s="18"/>
      <c r="R73" s="33" t="s">
        <v>719</v>
      </c>
      <c r="S73" s="19" t="s">
        <v>753</v>
      </c>
      <c r="T73" s="12"/>
      <c r="U73" s="11"/>
      <c r="V73" s="11"/>
      <c r="W73" s="11"/>
      <c r="X73" s="11"/>
      <c r="Y73" s="11"/>
    </row>
    <row r="74">
      <c r="A74" s="11"/>
      <c r="B74" s="12" t="s">
        <v>745</v>
      </c>
      <c r="C74" s="12" t="s">
        <v>366</v>
      </c>
      <c r="D74" s="26">
        <f>ROUND((F74*2)+(G74*1.74)+(H74)+(I74*1.97)+(J74*1.28)+(K74*1.34)+(L74*3)+(M74*20.88)+(N74*16)+(O74*15.76)+(P74*16), 2)</f>
        <v>87.76</v>
      </c>
      <c r="E74" s="12">
        <v>22.0</v>
      </c>
      <c r="F74" s="12"/>
      <c r="G74" s="12">
        <v>24.0</v>
      </c>
      <c r="H74" s="12">
        <v>46.0</v>
      </c>
      <c r="I74" s="12"/>
      <c r="J74" s="12"/>
      <c r="K74" s="12"/>
      <c r="L74" s="12"/>
      <c r="M74" s="12"/>
      <c r="N74" s="12"/>
      <c r="O74" s="12"/>
      <c r="P74" s="12"/>
      <c r="Q74" s="18"/>
      <c r="R74" s="30"/>
      <c r="S74" s="19" t="s">
        <v>748</v>
      </c>
      <c r="T74" s="12"/>
      <c r="U74" s="11"/>
      <c r="V74" s="11"/>
      <c r="W74" s="11"/>
      <c r="X74" s="11"/>
      <c r="Y74" s="11"/>
    </row>
    <row r="75">
      <c r="A75" s="2" t="s">
        <v>241</v>
      </c>
      <c r="B75" s="11"/>
      <c r="C75" s="11"/>
      <c r="D75" s="26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3"/>
      <c r="R75" s="13"/>
      <c r="S75" s="27"/>
      <c r="T75" s="11"/>
      <c r="U75" s="11"/>
      <c r="V75" s="11"/>
      <c r="W75" s="11"/>
      <c r="X75" s="11"/>
    </row>
    <row r="76">
      <c r="A76" s="21"/>
      <c r="B76" s="12" t="s">
        <v>1592</v>
      </c>
      <c r="C76" s="12"/>
      <c r="D76" s="26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8"/>
      <c r="R76" s="18"/>
      <c r="S76" s="37"/>
      <c r="T76" s="11"/>
      <c r="U76" s="11"/>
      <c r="V76" s="11"/>
      <c r="W76" s="11"/>
      <c r="X76" s="11"/>
    </row>
    <row r="77">
      <c r="A77" s="21"/>
      <c r="B77" s="12" t="s">
        <v>1781</v>
      </c>
      <c r="C77" s="12" t="s">
        <v>557</v>
      </c>
      <c r="D77" s="26">
        <f t="shared" ref="D77:D81" si="10">ROUND((F77*2)+(G77*1.74)+(H77)+(I77*1.97)+(J77*1.28)+(K77*1.34)+(L77*3)+(M77*20.88)+(N77*16)+(O77*15.76)+(P77*16), 2)</f>
        <v>126.1</v>
      </c>
      <c r="E77" s="12">
        <v>25.0</v>
      </c>
      <c r="F77" s="12">
        <v>36.0</v>
      </c>
      <c r="G77" s="12">
        <v>18.0</v>
      </c>
      <c r="H77" s="12"/>
      <c r="I77" s="12"/>
      <c r="J77" s="12"/>
      <c r="K77" s="12">
        <v>17.0</v>
      </c>
      <c r="L77" s="12"/>
      <c r="M77" s="12"/>
      <c r="N77" s="12"/>
      <c r="O77" s="12"/>
      <c r="P77" s="12"/>
      <c r="Q77" s="18"/>
      <c r="R77" s="18"/>
      <c r="S77" s="19" t="s">
        <v>1782</v>
      </c>
      <c r="T77" s="11"/>
      <c r="U77" s="11"/>
      <c r="V77" s="11"/>
      <c r="W77" s="11"/>
      <c r="X77" s="11"/>
    </row>
    <row r="78">
      <c r="A78" s="96"/>
      <c r="B78" s="97" t="s">
        <v>1783</v>
      </c>
      <c r="C78" s="97" t="s">
        <v>73</v>
      </c>
      <c r="D78" s="112">
        <f t="shared" si="10"/>
        <v>121.76</v>
      </c>
      <c r="E78" s="97">
        <v>27.0</v>
      </c>
      <c r="F78" s="97"/>
      <c r="G78" s="97">
        <v>24.0</v>
      </c>
      <c r="H78" s="97">
        <v>48.0</v>
      </c>
      <c r="I78" s="97"/>
      <c r="J78" s="97"/>
      <c r="K78" s="97"/>
      <c r="L78" s="97"/>
      <c r="M78" s="97"/>
      <c r="N78" s="97">
        <v>2.0</v>
      </c>
      <c r="O78" s="97"/>
      <c r="P78" s="97"/>
      <c r="Q78" s="100" t="s">
        <v>343</v>
      </c>
      <c r="R78" s="100" t="s">
        <v>1784</v>
      </c>
      <c r="S78" s="101" t="s">
        <v>1785</v>
      </c>
      <c r="T78" s="102"/>
      <c r="U78" s="102"/>
      <c r="V78" s="102"/>
      <c r="W78" s="102"/>
      <c r="X78" s="102"/>
      <c r="Y78" s="103"/>
      <c r="Z78" s="103"/>
      <c r="AA78" s="103"/>
      <c r="AB78" s="103"/>
      <c r="AC78" s="103"/>
    </row>
    <row r="79">
      <c r="A79" s="96"/>
      <c r="B79" s="97" t="s">
        <v>1787</v>
      </c>
      <c r="C79" s="97" t="s">
        <v>230</v>
      </c>
      <c r="D79" s="112">
        <f t="shared" si="10"/>
        <v>117.49</v>
      </c>
      <c r="E79" s="97">
        <v>22.0</v>
      </c>
      <c r="F79" s="97"/>
      <c r="G79" s="97"/>
      <c r="H79" s="97">
        <v>52.0</v>
      </c>
      <c r="I79" s="97">
        <v>17.0</v>
      </c>
      <c r="J79" s="97"/>
      <c r="K79" s="97"/>
      <c r="L79" s="97"/>
      <c r="M79" s="97"/>
      <c r="N79" s="97">
        <v>1.0</v>
      </c>
      <c r="O79" s="97"/>
      <c r="P79" s="97">
        <v>1.0</v>
      </c>
      <c r="Q79" s="100" t="s">
        <v>848</v>
      </c>
      <c r="R79" s="100" t="s">
        <v>1788</v>
      </c>
      <c r="S79" s="128" t="s">
        <v>1789</v>
      </c>
      <c r="T79" s="102"/>
      <c r="U79" s="128"/>
      <c r="V79" s="102"/>
      <c r="W79" s="102"/>
      <c r="X79" s="102"/>
      <c r="Y79" s="103"/>
      <c r="Z79" s="103"/>
      <c r="AA79" s="103"/>
      <c r="AB79" s="103"/>
      <c r="AC79" s="103"/>
    </row>
    <row r="80">
      <c r="A80" s="96" t="s">
        <v>33</v>
      </c>
      <c r="B80" s="97" t="s">
        <v>1790</v>
      </c>
      <c r="C80" s="97" t="s">
        <v>251</v>
      </c>
      <c r="D80" s="112">
        <f t="shared" si="10"/>
        <v>116</v>
      </c>
      <c r="E80" s="97">
        <v>26.0</v>
      </c>
      <c r="F80" s="97">
        <v>27.0</v>
      </c>
      <c r="G80" s="97">
        <v>21.0</v>
      </c>
      <c r="H80" s="97"/>
      <c r="I80" s="97"/>
      <c r="J80" s="97"/>
      <c r="K80" s="97">
        <v>19.0</v>
      </c>
      <c r="L80" s="97"/>
      <c r="M80" s="97"/>
      <c r="N80" s="97"/>
      <c r="O80" s="97"/>
      <c r="P80" s="97"/>
      <c r="Q80" s="100"/>
      <c r="R80" s="100" t="s">
        <v>1791</v>
      </c>
      <c r="S80" s="101" t="s">
        <v>1792</v>
      </c>
      <c r="T80" s="102"/>
      <c r="U80" s="128"/>
      <c r="V80" s="102"/>
      <c r="W80" s="102"/>
      <c r="X80" s="102"/>
      <c r="Y80" s="103"/>
      <c r="Z80" s="103"/>
      <c r="AA80" s="103"/>
      <c r="AB80" s="103"/>
      <c r="AC80" s="103"/>
    </row>
    <row r="81">
      <c r="A81" s="21" t="s">
        <v>55</v>
      </c>
      <c r="B81" s="12" t="s">
        <v>1793</v>
      </c>
      <c r="C81" s="12" t="s">
        <v>57</v>
      </c>
      <c r="D81" s="26">
        <f t="shared" si="10"/>
        <v>103.19</v>
      </c>
      <c r="E81" s="12">
        <v>40.0</v>
      </c>
      <c r="F81" s="12">
        <v>25.0</v>
      </c>
      <c r="G81" s="12"/>
      <c r="H81" s="12"/>
      <c r="I81" s="12">
        <v>27.0</v>
      </c>
      <c r="J81" s="12"/>
      <c r="K81" s="12"/>
      <c r="L81" s="12"/>
      <c r="M81" s="12"/>
      <c r="N81" s="12"/>
      <c r="O81" s="12"/>
      <c r="P81" s="12"/>
      <c r="Q81" s="18"/>
      <c r="R81" s="18" t="s">
        <v>122</v>
      </c>
      <c r="S81" s="19" t="s">
        <v>1794</v>
      </c>
      <c r="T81" s="11"/>
      <c r="U81" s="11"/>
      <c r="V81" s="11"/>
      <c r="W81" s="11"/>
      <c r="X81" s="11"/>
    </row>
    <row r="82">
      <c r="A82" s="21" t="s">
        <v>52</v>
      </c>
      <c r="B82" s="12" t="s">
        <v>1795</v>
      </c>
      <c r="C82" s="12" t="s">
        <v>791</v>
      </c>
      <c r="D82" s="17" t="s">
        <v>1796</v>
      </c>
      <c r="E82" s="12">
        <v>25.0</v>
      </c>
      <c r="F82" s="12"/>
      <c r="G82" s="12"/>
      <c r="H82" s="12">
        <v>32.0</v>
      </c>
      <c r="I82" s="12">
        <v>17.0</v>
      </c>
      <c r="J82" s="12"/>
      <c r="K82" s="12"/>
      <c r="L82" s="12"/>
      <c r="M82" s="12"/>
      <c r="N82" s="12">
        <v>2.0</v>
      </c>
      <c r="O82" s="12"/>
      <c r="P82" s="12"/>
      <c r="Q82" s="18" t="s">
        <v>121</v>
      </c>
      <c r="R82" s="18" t="s">
        <v>78</v>
      </c>
      <c r="S82" s="19" t="s">
        <v>1797</v>
      </c>
      <c r="T82" s="11"/>
      <c r="U82" s="11"/>
      <c r="V82" s="11"/>
      <c r="W82" s="11"/>
      <c r="X82" s="11"/>
    </row>
    <row r="83">
      <c r="B83" s="12"/>
      <c r="C83" s="12"/>
      <c r="D83" s="26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8"/>
      <c r="R83" s="18"/>
      <c r="S83" s="37"/>
      <c r="T83" s="11"/>
      <c r="U83" s="11"/>
      <c r="V83" s="11"/>
      <c r="W83" s="11"/>
      <c r="X83" s="11"/>
    </row>
    <row r="84">
      <c r="B84" s="12" t="s">
        <v>1801</v>
      </c>
      <c r="C84" s="12"/>
      <c r="D84" s="26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8"/>
      <c r="R84" s="18"/>
      <c r="S84" s="37"/>
      <c r="T84" s="11"/>
      <c r="U84" s="11"/>
      <c r="V84" s="11"/>
      <c r="W84" s="11"/>
      <c r="X84" s="11"/>
    </row>
    <row r="85" ht="14.25" customHeight="1">
      <c r="A85" s="112"/>
      <c r="B85" s="97" t="s">
        <v>782</v>
      </c>
      <c r="C85" s="97" t="s">
        <v>255</v>
      </c>
      <c r="D85" s="112">
        <f t="shared" ref="D85:D89" si="11">ROUND((F85*2)+(G85*1.74)+(H85)+(I85*1.97)+(J85*1.28)+(K85*1.34)+(L85*3)+(M85*20.88)+(N85*16)+(O85*15.76)+(P85*16), 2)</f>
        <v>155.46</v>
      </c>
      <c r="E85" s="97">
        <v>34.0</v>
      </c>
      <c r="F85" s="97"/>
      <c r="G85" s="97">
        <v>29.0</v>
      </c>
      <c r="H85" s="97">
        <v>60.0</v>
      </c>
      <c r="I85" s="97"/>
      <c r="J85" s="97"/>
      <c r="K85" s="97"/>
      <c r="L85" s="97">
        <v>15.0</v>
      </c>
      <c r="M85" s="97"/>
      <c r="N85" s="97"/>
      <c r="O85" s="97"/>
      <c r="P85" s="97"/>
      <c r="Q85" s="100"/>
      <c r="R85" s="100"/>
      <c r="S85" s="101" t="s">
        <v>784</v>
      </c>
      <c r="T85" s="102"/>
      <c r="U85" s="102"/>
      <c r="V85" s="102"/>
      <c r="W85" s="102"/>
      <c r="X85" s="102"/>
      <c r="Y85" s="103"/>
      <c r="Z85" s="103"/>
      <c r="AA85" s="103"/>
      <c r="AB85" s="103"/>
      <c r="AC85" s="103"/>
    </row>
    <row r="86" ht="14.25" customHeight="1">
      <c r="A86" s="112"/>
      <c r="B86" s="97" t="s">
        <v>800</v>
      </c>
      <c r="C86" s="97" t="s">
        <v>172</v>
      </c>
      <c r="D86" s="112">
        <f t="shared" si="11"/>
        <v>155.22</v>
      </c>
      <c r="E86" s="97">
        <v>31.0</v>
      </c>
      <c r="F86" s="97"/>
      <c r="G86" s="97"/>
      <c r="H86" s="97">
        <v>72.0</v>
      </c>
      <c r="I86" s="97">
        <v>26.0</v>
      </c>
      <c r="J86" s="97"/>
      <c r="K86" s="97"/>
      <c r="L86" s="97"/>
      <c r="M86" s="97"/>
      <c r="N86" s="97"/>
      <c r="O86" s="97"/>
      <c r="P86" s="97">
        <v>2.0</v>
      </c>
      <c r="Q86" s="100" t="s">
        <v>599</v>
      </c>
      <c r="R86" s="100"/>
      <c r="S86" s="101" t="s">
        <v>804</v>
      </c>
      <c r="T86" s="102"/>
      <c r="U86" s="102"/>
      <c r="V86" s="102"/>
      <c r="W86" s="102"/>
      <c r="X86" s="102"/>
      <c r="Y86" s="103"/>
      <c r="Z86" s="103"/>
      <c r="AA86" s="103"/>
      <c r="AB86" s="103"/>
      <c r="AC86" s="103"/>
    </row>
    <row r="87" ht="14.25" customHeight="1">
      <c r="B87" s="12" t="s">
        <v>808</v>
      </c>
      <c r="C87" s="12" t="s">
        <v>557</v>
      </c>
      <c r="D87" s="26">
        <f t="shared" si="11"/>
        <v>137.82</v>
      </c>
      <c r="E87" s="12"/>
      <c r="F87" s="12"/>
      <c r="G87" s="12"/>
      <c r="H87" s="12">
        <v>36.0</v>
      </c>
      <c r="I87" s="12">
        <v>24.0</v>
      </c>
      <c r="J87" s="12"/>
      <c r="K87" s="12">
        <v>17.0</v>
      </c>
      <c r="L87" s="12"/>
      <c r="M87" s="12"/>
      <c r="N87" s="12">
        <v>1.0</v>
      </c>
      <c r="O87" s="12">
        <v>1.0</v>
      </c>
      <c r="P87" s="12"/>
      <c r="Q87" s="18" t="s">
        <v>810</v>
      </c>
      <c r="R87" s="18" t="s">
        <v>42</v>
      </c>
      <c r="S87" s="19" t="s">
        <v>811</v>
      </c>
      <c r="T87" s="11"/>
      <c r="U87" s="11"/>
      <c r="V87" s="11"/>
      <c r="W87" s="11"/>
      <c r="X87" s="11"/>
    </row>
    <row r="88" ht="14.25" customHeight="1">
      <c r="A88" s="112"/>
      <c r="B88" s="97" t="s">
        <v>788</v>
      </c>
      <c r="C88" s="97" t="s">
        <v>239</v>
      </c>
      <c r="D88" s="112">
        <f t="shared" si="11"/>
        <v>134.9</v>
      </c>
      <c r="E88" s="97">
        <v>22.0</v>
      </c>
      <c r="F88" s="97"/>
      <c r="G88" s="97">
        <v>35.0</v>
      </c>
      <c r="H88" s="97">
        <v>42.0</v>
      </c>
      <c r="I88" s="97"/>
      <c r="J88" s="97"/>
      <c r="K88" s="97"/>
      <c r="L88" s="97"/>
      <c r="M88" s="97"/>
      <c r="N88" s="97">
        <v>1.0</v>
      </c>
      <c r="O88" s="97"/>
      <c r="P88" s="97">
        <v>1.0</v>
      </c>
      <c r="Q88" s="100" t="s">
        <v>599</v>
      </c>
      <c r="R88" s="100"/>
      <c r="S88" s="101" t="s">
        <v>789</v>
      </c>
      <c r="T88" s="102"/>
      <c r="U88" s="102"/>
      <c r="V88" s="102"/>
      <c r="W88" s="102"/>
      <c r="X88" s="102"/>
      <c r="Y88" s="103"/>
      <c r="Z88" s="103"/>
      <c r="AA88" s="103"/>
      <c r="AB88" s="103"/>
      <c r="AC88" s="103"/>
    </row>
    <row r="89">
      <c r="A89" s="21"/>
      <c r="B89" s="12" t="s">
        <v>1819</v>
      </c>
      <c r="C89" s="12" t="s">
        <v>557</v>
      </c>
      <c r="D89" s="26">
        <f t="shared" si="11"/>
        <v>126.05</v>
      </c>
      <c r="E89" s="12">
        <v>33.0</v>
      </c>
      <c r="F89" s="12"/>
      <c r="G89" s="12"/>
      <c r="H89" s="12">
        <v>50.0</v>
      </c>
      <c r="I89" s="12">
        <v>25.0</v>
      </c>
      <c r="J89" s="12"/>
      <c r="K89" s="12">
        <v>20.0</v>
      </c>
      <c r="L89" s="12"/>
      <c r="M89" s="12"/>
      <c r="N89" s="12"/>
      <c r="O89" s="12"/>
      <c r="P89" s="12"/>
      <c r="Q89" s="18"/>
      <c r="R89" s="18"/>
      <c r="S89" s="19" t="s">
        <v>1820</v>
      </c>
      <c r="T89" s="11"/>
      <c r="U89" s="11"/>
      <c r="V89" s="11"/>
      <c r="W89" s="11"/>
      <c r="X89" s="11"/>
    </row>
    <row r="90">
      <c r="A90" s="26" t="s">
        <v>52</v>
      </c>
      <c r="B90" s="12" t="s">
        <v>1825</v>
      </c>
      <c r="C90" s="12" t="s">
        <v>497</v>
      </c>
      <c r="D90" s="17" t="s">
        <v>1826</v>
      </c>
      <c r="E90" s="12">
        <v>33.0</v>
      </c>
      <c r="F90" s="12"/>
      <c r="G90" s="12">
        <v>32.0</v>
      </c>
      <c r="H90" s="12">
        <v>16.0</v>
      </c>
      <c r="I90" s="12"/>
      <c r="J90" s="12"/>
      <c r="K90" s="12"/>
      <c r="L90" s="12"/>
      <c r="M90" s="12"/>
      <c r="N90" s="12">
        <v>1.0</v>
      </c>
      <c r="O90" s="12">
        <v>1.0</v>
      </c>
      <c r="P90" s="12"/>
      <c r="Q90" s="18" t="s">
        <v>624</v>
      </c>
      <c r="R90" s="18" t="s">
        <v>78</v>
      </c>
      <c r="S90" s="19" t="s">
        <v>1827</v>
      </c>
      <c r="T90" s="11"/>
      <c r="U90" s="11"/>
      <c r="V90" s="11"/>
      <c r="W90" s="11"/>
      <c r="X90" s="11"/>
    </row>
    <row r="91">
      <c r="A91" s="2" t="s">
        <v>272</v>
      </c>
      <c r="B91" s="11"/>
      <c r="C91" s="11"/>
      <c r="D91" s="26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3"/>
      <c r="R91" s="13"/>
      <c r="S91" s="40"/>
      <c r="T91" s="11"/>
      <c r="U91" s="11"/>
      <c r="V91" s="11"/>
      <c r="W91" s="11"/>
      <c r="X91" s="11"/>
    </row>
    <row r="92">
      <c r="A92" s="11"/>
      <c r="B92" s="12" t="s">
        <v>1592</v>
      </c>
      <c r="C92" s="12"/>
      <c r="D92" s="26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8"/>
      <c r="R92" s="18"/>
      <c r="S92" s="37"/>
      <c r="T92" s="11"/>
      <c r="U92" s="11"/>
      <c r="V92" s="11"/>
      <c r="W92" s="11"/>
      <c r="X92" s="11"/>
    </row>
    <row r="93">
      <c r="A93" s="11"/>
      <c r="B93" s="12" t="s">
        <v>1828</v>
      </c>
      <c r="C93" s="12" t="s">
        <v>1692</v>
      </c>
      <c r="D93" s="17" t="s">
        <v>1829</v>
      </c>
      <c r="E93" s="12">
        <v>21.0</v>
      </c>
      <c r="F93" s="12"/>
      <c r="G93" s="12"/>
      <c r="H93" s="12">
        <v>48.0</v>
      </c>
      <c r="I93" s="12">
        <v>22.0</v>
      </c>
      <c r="J93" s="12"/>
      <c r="K93" s="12"/>
      <c r="L93" s="12"/>
      <c r="M93" s="12"/>
      <c r="N93" s="12"/>
      <c r="O93" s="12">
        <v>1.0</v>
      </c>
      <c r="P93" s="12">
        <v>1.0</v>
      </c>
      <c r="Q93" s="18" t="s">
        <v>848</v>
      </c>
      <c r="R93" s="18" t="s">
        <v>1694</v>
      </c>
      <c r="S93" s="19" t="s">
        <v>1830</v>
      </c>
      <c r="T93" s="11"/>
      <c r="U93" s="11"/>
      <c r="V93" s="11"/>
      <c r="W93" s="11"/>
      <c r="X93" s="11"/>
    </row>
    <row r="94">
      <c r="A94" s="97"/>
      <c r="B94" s="97" t="s">
        <v>1835</v>
      </c>
      <c r="C94" s="97" t="s">
        <v>172</v>
      </c>
      <c r="D94" s="99">
        <f t="shared" ref="D94:D95" si="12">ROUND((F94*2)+(G94*1.74)+(H94)+(I94*1.97)+(J94*1.28)+(K94*1.34)+(L94*3)+(M94*20.88)+(N94*16)+(O94*15.76)+(P94*16), 2)</f>
        <v>117.37</v>
      </c>
      <c r="E94" s="97">
        <v>18.0</v>
      </c>
      <c r="F94" s="97"/>
      <c r="G94" s="97"/>
      <c r="H94" s="97">
        <v>44.0</v>
      </c>
      <c r="I94" s="97">
        <v>21.0</v>
      </c>
      <c r="J94" s="97"/>
      <c r="K94" s="97"/>
      <c r="L94" s="97"/>
      <c r="M94" s="97"/>
      <c r="N94" s="97">
        <v>1.0</v>
      </c>
      <c r="O94" s="97"/>
      <c r="P94" s="97">
        <v>1.0</v>
      </c>
      <c r="Q94" s="100" t="s">
        <v>176</v>
      </c>
      <c r="R94" s="100" t="s">
        <v>1838</v>
      </c>
      <c r="S94" s="101" t="s">
        <v>1839</v>
      </c>
      <c r="T94" s="102"/>
      <c r="U94" s="102"/>
      <c r="V94" s="102"/>
      <c r="W94" s="102"/>
      <c r="X94" s="102"/>
      <c r="Y94" s="103"/>
      <c r="Z94" s="103"/>
      <c r="AA94" s="103"/>
      <c r="AB94" s="103"/>
      <c r="AC94" s="103"/>
    </row>
    <row r="95">
      <c r="A95" s="97"/>
      <c r="B95" s="97" t="s">
        <v>1841</v>
      </c>
      <c r="C95" s="97" t="s">
        <v>281</v>
      </c>
      <c r="D95" s="99">
        <f t="shared" si="12"/>
        <v>114.28</v>
      </c>
      <c r="E95" s="97">
        <v>21.0</v>
      </c>
      <c r="F95" s="97"/>
      <c r="G95" s="97">
        <v>25.0</v>
      </c>
      <c r="H95" s="97">
        <v>48.0</v>
      </c>
      <c r="I95" s="97"/>
      <c r="J95" s="97"/>
      <c r="K95" s="97">
        <v>17.0</v>
      </c>
      <c r="L95" s="97"/>
      <c r="M95" s="97"/>
      <c r="N95" s="97"/>
      <c r="O95" s="97"/>
      <c r="P95" s="97"/>
      <c r="Q95" s="100"/>
      <c r="R95" s="100" t="s">
        <v>1842</v>
      </c>
      <c r="S95" s="101" t="s">
        <v>1843</v>
      </c>
      <c r="T95" s="102"/>
      <c r="U95" s="102"/>
      <c r="V95" s="102"/>
      <c r="W95" s="102"/>
      <c r="X95" s="102"/>
      <c r="Y95" s="103"/>
      <c r="Z95" s="103"/>
      <c r="AA95" s="103"/>
      <c r="AB95" s="103"/>
      <c r="AC95" s="103"/>
    </row>
    <row r="96">
      <c r="A96" s="11"/>
      <c r="B96" s="12" t="s">
        <v>1845</v>
      </c>
      <c r="C96" s="12" t="s">
        <v>557</v>
      </c>
      <c r="D96" s="17" t="s">
        <v>1846</v>
      </c>
      <c r="E96" s="12"/>
      <c r="F96" s="12"/>
      <c r="G96" s="12">
        <v>18.0</v>
      </c>
      <c r="H96" s="12">
        <v>50.0</v>
      </c>
      <c r="I96" s="12"/>
      <c r="J96" s="12"/>
      <c r="K96" s="12"/>
      <c r="L96" s="12"/>
      <c r="M96" s="12"/>
      <c r="N96" s="12">
        <v>1.0</v>
      </c>
      <c r="O96" s="12"/>
      <c r="P96" s="12">
        <v>1.0</v>
      </c>
      <c r="Q96" s="18" t="s">
        <v>176</v>
      </c>
      <c r="R96" s="18" t="s">
        <v>1694</v>
      </c>
      <c r="S96" s="19" t="s">
        <v>1847</v>
      </c>
      <c r="T96" s="11"/>
      <c r="U96" s="11"/>
      <c r="V96" s="11"/>
      <c r="W96" s="11"/>
      <c r="X96" s="11"/>
    </row>
    <row r="97">
      <c r="A97" s="11"/>
      <c r="B97" s="12" t="s">
        <v>1849</v>
      </c>
      <c r="C97" s="12" t="s">
        <v>914</v>
      </c>
      <c r="D97" s="17">
        <f t="shared" ref="D97:D99" si="13">ROUND((F97*2)+(G97*1.74)+(H97)+(I97*1.97)+(J97*1.28)+(K97*1.34)+(L97*3)+(M97*20.88)+(N97*16)+(O97*15.76)+(P97*16), 2)</f>
        <v>112.26</v>
      </c>
      <c r="E97" s="12"/>
      <c r="F97" s="12"/>
      <c r="G97" s="12">
        <v>25.0</v>
      </c>
      <c r="H97" s="12">
        <v>50.0</v>
      </c>
      <c r="I97" s="12"/>
      <c r="J97" s="12"/>
      <c r="K97" s="12">
        <v>14.0</v>
      </c>
      <c r="L97" s="12"/>
      <c r="M97" s="12"/>
      <c r="N97" s="12"/>
      <c r="O97" s="12"/>
      <c r="P97" s="12"/>
      <c r="Q97" s="18"/>
      <c r="R97" s="18"/>
      <c r="S97" s="19" t="s">
        <v>1851</v>
      </c>
      <c r="T97" s="11"/>
      <c r="U97" s="11"/>
      <c r="V97" s="11"/>
      <c r="W97" s="11"/>
      <c r="X97" s="11"/>
    </row>
    <row r="98">
      <c r="A98" s="11"/>
      <c r="B98" s="12" t="s">
        <v>1855</v>
      </c>
      <c r="C98" s="12" t="s">
        <v>324</v>
      </c>
      <c r="D98" s="17">
        <f t="shared" si="13"/>
        <v>111.48</v>
      </c>
      <c r="E98" s="12">
        <v>21.0</v>
      </c>
      <c r="F98" s="12"/>
      <c r="G98" s="12">
        <v>28.0</v>
      </c>
      <c r="H98" s="12">
        <v>44.0</v>
      </c>
      <c r="I98" s="12"/>
      <c r="J98" s="12"/>
      <c r="K98" s="12">
        <v>14.0</v>
      </c>
      <c r="L98" s="12"/>
      <c r="M98" s="12"/>
      <c r="N98" s="12"/>
      <c r="O98" s="12"/>
      <c r="P98" s="12"/>
      <c r="Q98" s="18"/>
      <c r="R98" s="18" t="s">
        <v>1856</v>
      </c>
      <c r="S98" s="19" t="s">
        <v>1857</v>
      </c>
      <c r="T98" s="11"/>
      <c r="U98" s="11"/>
      <c r="V98" s="11"/>
      <c r="W98" s="11"/>
      <c r="X98" s="11"/>
    </row>
    <row r="99">
      <c r="A99" s="97"/>
      <c r="B99" s="97" t="s">
        <v>1859</v>
      </c>
      <c r="C99" s="97" t="s">
        <v>255</v>
      </c>
      <c r="D99" s="99">
        <f t="shared" si="13"/>
        <v>42</v>
      </c>
      <c r="E99" s="97"/>
      <c r="F99" s="97"/>
      <c r="G99" s="97"/>
      <c r="H99" s="97">
        <v>42.0</v>
      </c>
      <c r="I99" s="97"/>
      <c r="J99" s="97"/>
      <c r="K99" s="97"/>
      <c r="L99" s="97"/>
      <c r="M99" s="97"/>
      <c r="N99" s="97"/>
      <c r="O99" s="97"/>
      <c r="P99" s="97"/>
      <c r="Q99" s="100"/>
      <c r="R99" s="100" t="s">
        <v>1861</v>
      </c>
      <c r="S99" s="101" t="s">
        <v>1862</v>
      </c>
      <c r="T99" s="102"/>
      <c r="U99" s="102"/>
      <c r="V99" s="102"/>
      <c r="W99" s="102"/>
      <c r="X99" s="102"/>
      <c r="Y99" s="103"/>
      <c r="Z99" s="103"/>
      <c r="AA99" s="103"/>
      <c r="AB99" s="103"/>
      <c r="AC99" s="103"/>
    </row>
    <row r="100">
      <c r="A100" s="11"/>
      <c r="B100" s="12"/>
      <c r="C100" s="12"/>
      <c r="D100" s="17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8"/>
      <c r="R100" s="18"/>
      <c r="S100" s="37"/>
      <c r="T100" s="11"/>
      <c r="U100" s="11"/>
      <c r="V100" s="11"/>
      <c r="W100" s="11"/>
      <c r="X100" s="11"/>
    </row>
    <row r="101">
      <c r="A101" s="11"/>
      <c r="B101" s="12" t="s">
        <v>1623</v>
      </c>
      <c r="C101" s="12"/>
      <c r="D101" s="17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8"/>
      <c r="R101" s="18"/>
      <c r="S101" s="37"/>
      <c r="T101" s="11"/>
      <c r="U101" s="11"/>
      <c r="V101" s="11"/>
      <c r="W101" s="11"/>
      <c r="X101" s="11"/>
    </row>
    <row r="102">
      <c r="A102" s="97"/>
      <c r="B102" s="97" t="s">
        <v>827</v>
      </c>
      <c r="C102" s="97" t="s">
        <v>73</v>
      </c>
      <c r="D102" s="99">
        <f t="shared" ref="D102:D104" si="14">ROUND((F102*2)+(G102*1.74)+(H102)+(I102*1.97)+(J102*1.28)+(K102*1.34)+(L102*3)+(M102*20.88)+(N102*16)+(O102*15.76)+(P102*16), 2)</f>
        <v>153.01</v>
      </c>
      <c r="E102" s="97">
        <v>27.0</v>
      </c>
      <c r="F102" s="97"/>
      <c r="G102" s="97"/>
      <c r="H102" s="97">
        <v>72.0</v>
      </c>
      <c r="I102" s="97">
        <v>25.0</v>
      </c>
      <c r="J102" s="97"/>
      <c r="K102" s="97"/>
      <c r="L102" s="97"/>
      <c r="M102" s="97"/>
      <c r="N102" s="97"/>
      <c r="O102" s="97">
        <v>1.0</v>
      </c>
      <c r="P102" s="97">
        <v>1.0</v>
      </c>
      <c r="Q102" s="100" t="s">
        <v>599</v>
      </c>
      <c r="R102" s="100"/>
      <c r="S102" s="101" t="s">
        <v>828</v>
      </c>
      <c r="T102" s="102"/>
      <c r="U102" s="102"/>
      <c r="V102" s="102"/>
      <c r="W102" s="102"/>
      <c r="X102" s="102"/>
      <c r="Y102" s="103"/>
      <c r="Z102" s="103"/>
      <c r="AA102" s="103"/>
      <c r="AB102" s="103"/>
      <c r="AC102" s="103"/>
    </row>
    <row r="103">
      <c r="A103" s="11"/>
      <c r="B103" s="12" t="s">
        <v>822</v>
      </c>
      <c r="C103" s="12" t="s">
        <v>321</v>
      </c>
      <c r="D103" s="17">
        <f t="shared" si="14"/>
        <v>131.52</v>
      </c>
      <c r="E103" s="12">
        <v>28.0</v>
      </c>
      <c r="F103" s="12"/>
      <c r="G103" s="12">
        <v>28.0</v>
      </c>
      <c r="H103" s="12">
        <v>56.0</v>
      </c>
      <c r="I103" s="12"/>
      <c r="J103" s="12"/>
      <c r="K103" s="12">
        <v>20.0</v>
      </c>
      <c r="L103" s="12"/>
      <c r="M103" s="12"/>
      <c r="N103" s="12"/>
      <c r="O103" s="12"/>
      <c r="P103" s="12"/>
      <c r="Q103" s="18"/>
      <c r="R103" s="18"/>
      <c r="S103" s="19" t="s">
        <v>825</v>
      </c>
      <c r="T103" s="11"/>
      <c r="U103" s="11"/>
      <c r="V103" s="11"/>
      <c r="W103" s="11"/>
      <c r="X103" s="11"/>
    </row>
    <row r="104">
      <c r="A104" s="97"/>
      <c r="B104" s="97" t="s">
        <v>847</v>
      </c>
      <c r="C104" s="97" t="s">
        <v>590</v>
      </c>
      <c r="D104" s="99">
        <f t="shared" si="14"/>
        <v>121.32</v>
      </c>
      <c r="E104" s="97">
        <v>37.0</v>
      </c>
      <c r="F104" s="97"/>
      <c r="G104" s="97">
        <v>18.0</v>
      </c>
      <c r="H104" s="97">
        <v>58.0</v>
      </c>
      <c r="I104" s="97"/>
      <c r="J104" s="97"/>
      <c r="K104" s="97"/>
      <c r="L104" s="97"/>
      <c r="M104" s="97"/>
      <c r="N104" s="97">
        <v>2.0</v>
      </c>
      <c r="O104" s="97"/>
      <c r="P104" s="97"/>
      <c r="Q104" s="100" t="s">
        <v>848</v>
      </c>
      <c r="R104" s="100"/>
      <c r="S104" s="101" t="s">
        <v>849</v>
      </c>
      <c r="T104" s="102"/>
      <c r="U104" s="102"/>
      <c r="V104" s="102"/>
      <c r="W104" s="102"/>
      <c r="X104" s="102"/>
      <c r="Y104" s="103"/>
      <c r="Z104" s="103"/>
      <c r="AA104" s="103"/>
      <c r="AB104" s="103"/>
      <c r="AC104" s="103"/>
    </row>
    <row r="105">
      <c r="A105" s="11"/>
      <c r="B105" s="12" t="s">
        <v>855</v>
      </c>
      <c r="C105" s="12" t="s">
        <v>856</v>
      </c>
      <c r="D105" s="17" t="s">
        <v>1874</v>
      </c>
      <c r="E105" s="12">
        <v>32.0</v>
      </c>
      <c r="F105" s="12"/>
      <c r="G105" s="12">
        <v>20.0</v>
      </c>
      <c r="H105" s="12">
        <v>84.0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 t="s">
        <v>719</v>
      </c>
      <c r="S105" s="19" t="s">
        <v>858</v>
      </c>
      <c r="T105" s="11"/>
      <c r="U105" s="11"/>
      <c r="V105" s="11"/>
      <c r="W105" s="11"/>
      <c r="X105" s="11"/>
    </row>
    <row r="106">
      <c r="A106" s="11"/>
      <c r="B106" s="12" t="s">
        <v>1877</v>
      </c>
      <c r="C106" s="12" t="s">
        <v>94</v>
      </c>
      <c r="D106" s="17">
        <f>ROUND((F106*2)+(G106*1.74)+(H106)+(I106*1.97)+(J106*1.28)+(K106*1.34)+(L106*3)+(M106*20.88)+(N106*16)+(O106*15.76)+(P106*16), 2)</f>
        <v>118.54</v>
      </c>
      <c r="E106" s="12">
        <v>16.0</v>
      </c>
      <c r="F106" s="12"/>
      <c r="G106" s="12">
        <v>21.0</v>
      </c>
      <c r="H106" s="12">
        <v>50.0</v>
      </c>
      <c r="I106" s="12"/>
      <c r="J106" s="12"/>
      <c r="K106" s="12"/>
      <c r="L106" s="12"/>
      <c r="M106" s="12"/>
      <c r="N106" s="12">
        <v>1.0</v>
      </c>
      <c r="O106" s="12"/>
      <c r="P106" s="12">
        <v>1.0</v>
      </c>
      <c r="Q106" s="18" t="s">
        <v>848</v>
      </c>
      <c r="R106" s="18"/>
      <c r="S106" s="19" t="s">
        <v>1878</v>
      </c>
      <c r="T106" s="11"/>
      <c r="U106" s="11"/>
      <c r="V106" s="11"/>
      <c r="W106" s="11"/>
      <c r="X106" s="11"/>
    </row>
    <row r="107">
      <c r="A107" s="2" t="s">
        <v>308</v>
      </c>
      <c r="B107" s="11"/>
      <c r="C107" s="11"/>
      <c r="D107" s="17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3"/>
      <c r="R107" s="13"/>
      <c r="S107" s="27"/>
      <c r="T107" s="11"/>
      <c r="U107" s="11"/>
      <c r="V107" s="11"/>
      <c r="W107" s="11"/>
      <c r="X107" s="11"/>
    </row>
    <row r="108">
      <c r="A108" s="124"/>
      <c r="B108" s="12" t="s">
        <v>1592</v>
      </c>
      <c r="C108" s="12"/>
      <c r="D108" s="17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8"/>
      <c r="R108" s="33"/>
      <c r="S108" s="37"/>
      <c r="T108" s="12"/>
      <c r="U108" s="11"/>
      <c r="V108" s="11"/>
      <c r="W108" s="11"/>
      <c r="X108" s="11"/>
      <c r="Y108" s="11"/>
    </row>
    <row r="109">
      <c r="A109" s="96"/>
      <c r="B109" s="97" t="s">
        <v>1880</v>
      </c>
      <c r="C109" s="97" t="s">
        <v>151</v>
      </c>
      <c r="D109" s="99">
        <f t="shared" ref="D109:D114" si="15">ROUND((F109*2)+(G109*1.74)+(H109)+(I109*1.97)+(J109*1.28)+(K109*1.34)+(L109*3)+(M109*20.88)+(N109*16)+(O109*15.76)+(P109*16), 2)</f>
        <v>209.82</v>
      </c>
      <c r="E109" s="97"/>
      <c r="F109" s="97"/>
      <c r="G109" s="97">
        <v>37.0</v>
      </c>
      <c r="H109" s="97">
        <v>76.0</v>
      </c>
      <c r="I109" s="97"/>
      <c r="J109" s="97"/>
      <c r="K109" s="97">
        <v>16.0</v>
      </c>
      <c r="L109" s="97"/>
      <c r="M109" s="97"/>
      <c r="N109" s="97">
        <v>3.0</v>
      </c>
      <c r="O109" s="97"/>
      <c r="P109" s="97"/>
      <c r="Q109" s="100" t="s">
        <v>535</v>
      </c>
      <c r="R109" s="114"/>
      <c r="S109" s="101" t="s">
        <v>1881</v>
      </c>
      <c r="T109" s="97"/>
      <c r="U109" s="102"/>
      <c r="V109" s="102"/>
      <c r="W109" s="102"/>
      <c r="X109" s="102"/>
      <c r="Y109" s="102"/>
      <c r="Z109" s="103"/>
      <c r="AA109" s="103"/>
      <c r="AB109" s="103"/>
      <c r="AC109" s="103"/>
    </row>
    <row r="110">
      <c r="A110" s="124"/>
      <c r="B110" s="12" t="s">
        <v>1882</v>
      </c>
      <c r="C110" s="12" t="s">
        <v>366</v>
      </c>
      <c r="D110" s="17">
        <f t="shared" si="15"/>
        <v>162.98</v>
      </c>
      <c r="E110" s="12"/>
      <c r="F110" s="12"/>
      <c r="G110" s="12"/>
      <c r="H110" s="12">
        <v>64.0</v>
      </c>
      <c r="I110" s="12">
        <v>26.0</v>
      </c>
      <c r="J110" s="12"/>
      <c r="K110" s="12"/>
      <c r="L110" s="12"/>
      <c r="M110" s="12"/>
      <c r="N110" s="12"/>
      <c r="O110" s="12">
        <v>1.0</v>
      </c>
      <c r="P110" s="12">
        <v>2.0</v>
      </c>
      <c r="Q110" s="18" t="s">
        <v>549</v>
      </c>
      <c r="R110" s="33" t="s">
        <v>1883</v>
      </c>
      <c r="S110" s="19" t="s">
        <v>1884</v>
      </c>
      <c r="T110" s="12"/>
      <c r="U110" s="11"/>
      <c r="V110" s="11"/>
      <c r="W110" s="11"/>
      <c r="X110" s="11"/>
      <c r="Y110" s="11"/>
    </row>
    <row r="111">
      <c r="A111" s="96"/>
      <c r="B111" s="97" t="s">
        <v>1885</v>
      </c>
      <c r="C111" s="97" t="s">
        <v>46</v>
      </c>
      <c r="D111" s="99">
        <f t="shared" si="15"/>
        <v>158.92</v>
      </c>
      <c r="E111" s="97">
        <v>18.0</v>
      </c>
      <c r="F111" s="97"/>
      <c r="G111" s="97"/>
      <c r="H111" s="97">
        <v>56.0</v>
      </c>
      <c r="I111" s="97">
        <v>28.0</v>
      </c>
      <c r="J111" s="97"/>
      <c r="K111" s="97"/>
      <c r="L111" s="97"/>
      <c r="M111" s="97"/>
      <c r="N111" s="97">
        <v>1.0</v>
      </c>
      <c r="O111" s="97">
        <v>1.0</v>
      </c>
      <c r="P111" s="97">
        <v>1.0</v>
      </c>
      <c r="Q111" s="100" t="s">
        <v>38</v>
      </c>
      <c r="R111" s="114" t="s">
        <v>1886</v>
      </c>
      <c r="S111" s="101" t="s">
        <v>1887</v>
      </c>
      <c r="T111" s="97"/>
      <c r="U111" s="102"/>
      <c r="V111" s="102"/>
      <c r="W111" s="102"/>
      <c r="X111" s="102"/>
      <c r="Y111" s="102"/>
      <c r="Z111" s="103"/>
      <c r="AA111" s="103"/>
      <c r="AB111" s="103"/>
      <c r="AC111" s="103"/>
    </row>
    <row r="112">
      <c r="A112" s="124"/>
      <c r="B112" s="12" t="s">
        <v>1889</v>
      </c>
      <c r="C112" s="12" t="s">
        <v>1718</v>
      </c>
      <c r="D112" s="17">
        <f t="shared" si="15"/>
        <v>152.48</v>
      </c>
      <c r="E112" s="12"/>
      <c r="F112" s="12"/>
      <c r="G112" s="12">
        <v>28.0</v>
      </c>
      <c r="H112" s="12">
        <v>56.0</v>
      </c>
      <c r="I112" s="12"/>
      <c r="J112" s="12"/>
      <c r="K112" s="12"/>
      <c r="L112" s="12"/>
      <c r="M112" s="12"/>
      <c r="N112" s="12"/>
      <c r="O112" s="12">
        <v>1.0</v>
      </c>
      <c r="P112" s="12">
        <v>2.0</v>
      </c>
      <c r="Q112" s="18" t="s">
        <v>549</v>
      </c>
      <c r="R112" s="33" t="s">
        <v>1890</v>
      </c>
      <c r="S112" s="19" t="s">
        <v>1891</v>
      </c>
      <c r="T112" s="12"/>
      <c r="U112" s="11"/>
      <c r="V112" s="11"/>
      <c r="W112" s="11"/>
      <c r="X112" s="11"/>
      <c r="Y112" s="11"/>
    </row>
    <row r="113">
      <c r="A113" s="21" t="s">
        <v>55</v>
      </c>
      <c r="B113" s="12" t="s">
        <v>1894</v>
      </c>
      <c r="C113" s="12" t="s">
        <v>57</v>
      </c>
      <c r="D113" s="17">
        <f t="shared" si="15"/>
        <v>130.92</v>
      </c>
      <c r="E113" s="12">
        <v>54.0</v>
      </c>
      <c r="F113" s="12">
        <v>30.0</v>
      </c>
      <c r="G113" s="12"/>
      <c r="H113" s="12"/>
      <c r="I113" s="12">
        <v>36.0</v>
      </c>
      <c r="J113" s="12"/>
      <c r="K113" s="12"/>
      <c r="L113" s="12"/>
      <c r="M113" s="12"/>
      <c r="N113" s="12"/>
      <c r="O113" s="12"/>
      <c r="P113" s="12"/>
      <c r="Q113" s="18"/>
      <c r="R113" s="33" t="s">
        <v>1895</v>
      </c>
      <c r="S113" s="19" t="s">
        <v>1896</v>
      </c>
      <c r="T113" s="12"/>
      <c r="U113" s="11"/>
      <c r="V113" s="11"/>
      <c r="W113" s="11"/>
      <c r="X113" s="11"/>
      <c r="Y113" s="11"/>
    </row>
    <row r="114">
      <c r="A114" s="96" t="s">
        <v>33</v>
      </c>
      <c r="B114" s="97" t="s">
        <v>1897</v>
      </c>
      <c r="C114" s="97" t="s">
        <v>73</v>
      </c>
      <c r="D114" s="99">
        <f t="shared" si="15"/>
        <v>130.9</v>
      </c>
      <c r="E114" s="97">
        <v>52.0</v>
      </c>
      <c r="F114" s="97">
        <v>35.0</v>
      </c>
      <c r="G114" s="97">
        <v>35.0</v>
      </c>
      <c r="H114" s="97"/>
      <c r="I114" s="97"/>
      <c r="J114" s="97"/>
      <c r="K114" s="97"/>
      <c r="L114" s="97"/>
      <c r="M114" s="97"/>
      <c r="N114" s="97"/>
      <c r="O114" s="97"/>
      <c r="P114" s="97"/>
      <c r="Q114" s="100"/>
      <c r="R114" s="114" t="s">
        <v>1899</v>
      </c>
      <c r="S114" s="101" t="s">
        <v>1900</v>
      </c>
      <c r="T114" s="97"/>
      <c r="U114" s="102"/>
      <c r="V114" s="102"/>
      <c r="W114" s="102"/>
      <c r="X114" s="102"/>
      <c r="Y114" s="102"/>
      <c r="Z114" s="103"/>
      <c r="AA114" s="103"/>
      <c r="AB114" s="103"/>
      <c r="AC114" s="103"/>
    </row>
    <row r="115">
      <c r="A115" s="21" t="s">
        <v>52</v>
      </c>
      <c r="B115" s="12" t="s">
        <v>1905</v>
      </c>
      <c r="C115" s="12" t="s">
        <v>154</v>
      </c>
      <c r="D115" s="17" t="s">
        <v>1906</v>
      </c>
      <c r="E115" s="12">
        <v>24.0</v>
      </c>
      <c r="F115" s="12"/>
      <c r="G115" s="12"/>
      <c r="H115" s="12">
        <v>66.0</v>
      </c>
      <c r="I115" s="12">
        <v>22.0</v>
      </c>
      <c r="J115" s="12"/>
      <c r="K115" s="12">
        <v>12.0</v>
      </c>
      <c r="L115" s="12"/>
      <c r="M115" s="12"/>
      <c r="N115" s="12"/>
      <c r="O115" s="12"/>
      <c r="P115" s="12"/>
      <c r="Q115" s="18"/>
      <c r="R115" s="33" t="s">
        <v>1907</v>
      </c>
      <c r="S115" s="19" t="s">
        <v>1908</v>
      </c>
      <c r="T115" s="12"/>
      <c r="U115" s="11"/>
      <c r="V115" s="11"/>
      <c r="W115" s="11"/>
      <c r="X115" s="11"/>
      <c r="Y115" s="11"/>
    </row>
    <row r="116">
      <c r="A116" s="124"/>
      <c r="B116" s="12"/>
      <c r="C116" s="12"/>
      <c r="D116" s="26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33"/>
      <c r="S116" s="37"/>
      <c r="T116" s="12"/>
      <c r="U116" s="11"/>
      <c r="V116" s="11"/>
      <c r="W116" s="11"/>
      <c r="X116" s="11"/>
      <c r="Y116" s="11"/>
    </row>
    <row r="117">
      <c r="A117" s="124"/>
      <c r="B117" s="12" t="s">
        <v>1623</v>
      </c>
      <c r="C117" s="12"/>
      <c r="D117" s="26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8"/>
      <c r="R117" s="33"/>
      <c r="S117" s="37"/>
      <c r="T117" s="12"/>
      <c r="U117" s="11"/>
      <c r="V117" s="11"/>
      <c r="W117" s="11"/>
      <c r="X117" s="11"/>
      <c r="Y117" s="11"/>
    </row>
    <row r="118">
      <c r="A118" s="96"/>
      <c r="B118" s="97" t="s">
        <v>867</v>
      </c>
      <c r="C118" s="97" t="s">
        <v>46</v>
      </c>
      <c r="D118" s="112">
        <f t="shared" ref="D118:D121" si="16">ROUND((F118*2)+(G118*1.74)+(H118)+(I118*1.97)+(J118*1.28)+(K118*1.34)+(L118*3)+(M118*20.88)+(N118*16)+(O118*15.76)+(P118*16), 2)</f>
        <v>205.2</v>
      </c>
      <c r="E118" s="97">
        <v>28.0</v>
      </c>
      <c r="F118" s="97"/>
      <c r="G118" s="97">
        <v>32.0</v>
      </c>
      <c r="H118" s="97">
        <v>64.0</v>
      </c>
      <c r="I118" s="97"/>
      <c r="J118" s="97"/>
      <c r="K118" s="97">
        <v>28.0</v>
      </c>
      <c r="L118" s="97"/>
      <c r="M118" s="97"/>
      <c r="N118" s="97">
        <v>2.0</v>
      </c>
      <c r="O118" s="97"/>
      <c r="P118" s="97">
        <v>1.0</v>
      </c>
      <c r="Q118" s="100" t="s">
        <v>727</v>
      </c>
      <c r="R118" s="114"/>
      <c r="S118" s="101" t="s">
        <v>872</v>
      </c>
      <c r="T118" s="97"/>
      <c r="U118" s="102"/>
      <c r="V118" s="102"/>
      <c r="W118" s="102"/>
      <c r="X118" s="102"/>
      <c r="Y118" s="102"/>
      <c r="Z118" s="103"/>
      <c r="AA118" s="103"/>
      <c r="AB118" s="103"/>
      <c r="AC118" s="103"/>
    </row>
    <row r="119">
      <c r="A119" s="124"/>
      <c r="B119" s="12" t="s">
        <v>897</v>
      </c>
      <c r="C119" s="12" t="s">
        <v>374</v>
      </c>
      <c r="D119" s="26">
        <f t="shared" si="16"/>
        <v>187.97</v>
      </c>
      <c r="E119" s="12">
        <v>30.0</v>
      </c>
      <c r="F119" s="12"/>
      <c r="G119" s="12"/>
      <c r="H119" s="12">
        <v>64.0</v>
      </c>
      <c r="I119" s="12">
        <v>27.0</v>
      </c>
      <c r="J119" s="12"/>
      <c r="K119" s="12">
        <v>17.0</v>
      </c>
      <c r="L119" s="12"/>
      <c r="M119" s="12"/>
      <c r="N119" s="12">
        <v>2.0</v>
      </c>
      <c r="O119" s="12"/>
      <c r="P119" s="12">
        <v>1.0</v>
      </c>
      <c r="Q119" s="18" t="s">
        <v>898</v>
      </c>
      <c r="R119" s="18"/>
      <c r="S119" s="19" t="s">
        <v>899</v>
      </c>
      <c r="T119" s="11"/>
      <c r="U119" s="11"/>
      <c r="V119" s="11"/>
      <c r="W119" s="11"/>
      <c r="X119" s="11"/>
    </row>
    <row r="120">
      <c r="A120" s="124"/>
      <c r="B120" s="12" t="s">
        <v>890</v>
      </c>
      <c r="C120" s="12" t="s">
        <v>1678</v>
      </c>
      <c r="D120" s="26">
        <f t="shared" si="16"/>
        <v>182.27</v>
      </c>
      <c r="E120" s="12"/>
      <c r="F120" s="12"/>
      <c r="G120" s="12"/>
      <c r="H120" s="12">
        <v>52.0</v>
      </c>
      <c r="I120" s="12">
        <v>25.0</v>
      </c>
      <c r="J120" s="12"/>
      <c r="K120" s="12">
        <v>25.0</v>
      </c>
      <c r="L120" s="12"/>
      <c r="M120" s="12"/>
      <c r="N120" s="12">
        <v>1.0</v>
      </c>
      <c r="O120" s="12">
        <v>2.0</v>
      </c>
      <c r="P120" s="12"/>
      <c r="Q120" s="18" t="s">
        <v>549</v>
      </c>
      <c r="R120" s="33" t="s">
        <v>42</v>
      </c>
      <c r="S120" s="19" t="s">
        <v>895</v>
      </c>
      <c r="T120" s="12"/>
      <c r="U120" s="11"/>
      <c r="V120" s="11"/>
      <c r="W120" s="11"/>
      <c r="X120" s="11"/>
      <c r="Y120" s="11"/>
    </row>
    <row r="121">
      <c r="A121" s="124"/>
      <c r="B121" s="12" t="s">
        <v>882</v>
      </c>
      <c r="C121" s="12" t="s">
        <v>883</v>
      </c>
      <c r="D121" s="26">
        <f t="shared" si="16"/>
        <v>161.98</v>
      </c>
      <c r="E121" s="12">
        <v>24.0</v>
      </c>
      <c r="F121" s="12"/>
      <c r="G121" s="12">
        <v>30.0</v>
      </c>
      <c r="H121" s="12">
        <v>33.0</v>
      </c>
      <c r="I121" s="12"/>
      <c r="J121" s="12"/>
      <c r="K121" s="12">
        <v>17.0</v>
      </c>
      <c r="L121" s="12">
        <v>18.0</v>
      </c>
      <c r="M121" s="12"/>
      <c r="N121" s="12"/>
      <c r="O121" s="12"/>
      <c r="P121" s="12"/>
      <c r="Q121" s="18"/>
      <c r="R121" s="33"/>
      <c r="S121" s="19" t="s">
        <v>888</v>
      </c>
      <c r="T121" s="12"/>
      <c r="U121" s="11"/>
      <c r="V121" s="11"/>
      <c r="W121" s="11"/>
      <c r="X121" s="11"/>
      <c r="Y121" s="11"/>
    </row>
    <row r="122">
      <c r="A122" s="21" t="s">
        <v>52</v>
      </c>
      <c r="B122" s="12" t="s">
        <v>903</v>
      </c>
      <c r="C122" s="12" t="s">
        <v>386</v>
      </c>
      <c r="D122" s="17" t="s">
        <v>1924</v>
      </c>
      <c r="E122" s="12">
        <v>27.0</v>
      </c>
      <c r="F122" s="12"/>
      <c r="G122" s="12">
        <v>31.0</v>
      </c>
      <c r="H122" s="12">
        <v>28.0</v>
      </c>
      <c r="I122" s="12"/>
      <c r="J122" s="12"/>
      <c r="K122" s="12">
        <v>19.0</v>
      </c>
      <c r="L122" s="12"/>
      <c r="M122" s="12"/>
      <c r="N122" s="12">
        <v>2.0</v>
      </c>
      <c r="O122" s="12"/>
      <c r="P122" s="12">
        <v>1.0</v>
      </c>
      <c r="Q122" s="18" t="s">
        <v>60</v>
      </c>
      <c r="R122" s="33" t="s">
        <v>907</v>
      </c>
      <c r="S122" s="19" t="s">
        <v>908</v>
      </c>
      <c r="T122" s="12"/>
      <c r="U122" s="11"/>
      <c r="V122" s="11"/>
      <c r="W122" s="11"/>
      <c r="X122" s="11"/>
      <c r="Y122" s="11"/>
    </row>
    <row r="123">
      <c r="A123" s="2" t="s">
        <v>335</v>
      </c>
      <c r="B123" s="11"/>
      <c r="C123" s="11"/>
      <c r="D123" s="2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3"/>
      <c r="R123" s="13"/>
      <c r="S123" s="27"/>
      <c r="T123" s="11"/>
      <c r="U123" s="11"/>
      <c r="V123" s="11"/>
      <c r="W123" s="11"/>
      <c r="X123" s="11"/>
    </row>
    <row r="124">
      <c r="A124" s="124"/>
      <c r="B124" s="12" t="s">
        <v>1592</v>
      </c>
      <c r="C124" s="12"/>
      <c r="D124" s="26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8"/>
      <c r="R124" s="18"/>
      <c r="S124" s="37"/>
      <c r="T124" s="11"/>
      <c r="U124" s="11"/>
      <c r="V124" s="11"/>
      <c r="W124" s="11"/>
      <c r="X124" s="11"/>
    </row>
    <row r="125">
      <c r="A125" s="96"/>
      <c r="B125" s="97" t="s">
        <v>1925</v>
      </c>
      <c r="C125" s="97" t="s">
        <v>590</v>
      </c>
      <c r="D125" s="112">
        <f t="shared" ref="D125:D127" si="17">ROUND((F125*2)+(G125*1.74)+(H125)+(I125*1.97)+(J125*1.28)+(K125*1.34)+(L125*3)+(M125*20.88)+(N125*16)+(O125*15.76)+(P125*16), 2)</f>
        <v>134.02</v>
      </c>
      <c r="E125" s="97">
        <v>24.0</v>
      </c>
      <c r="F125" s="97"/>
      <c r="G125" s="97">
        <v>26.0</v>
      </c>
      <c r="H125" s="97">
        <v>34.0</v>
      </c>
      <c r="I125" s="97"/>
      <c r="J125" s="97"/>
      <c r="K125" s="97">
        <v>17.0</v>
      </c>
      <c r="L125" s="97"/>
      <c r="M125" s="97"/>
      <c r="N125" s="97">
        <v>1.0</v>
      </c>
      <c r="O125" s="97"/>
      <c r="P125" s="97">
        <v>1.0</v>
      </c>
      <c r="Q125" s="100" t="s">
        <v>848</v>
      </c>
      <c r="R125" s="100" t="s">
        <v>1928</v>
      </c>
      <c r="S125" s="101" t="s">
        <v>1929</v>
      </c>
      <c r="T125" s="102"/>
      <c r="U125" s="102"/>
      <c r="V125" s="102"/>
      <c r="W125" s="102"/>
      <c r="X125" s="102"/>
      <c r="Y125" s="103"/>
      <c r="Z125" s="103"/>
      <c r="AA125" s="103"/>
      <c r="AB125" s="103"/>
      <c r="AC125" s="103"/>
    </row>
    <row r="126">
      <c r="A126" s="96"/>
      <c r="B126" s="97" t="s">
        <v>1930</v>
      </c>
      <c r="C126" s="97" t="s">
        <v>203</v>
      </c>
      <c r="D126" s="112">
        <f t="shared" si="17"/>
        <v>121.28</v>
      </c>
      <c r="E126" s="97">
        <v>22.0</v>
      </c>
      <c r="F126" s="97"/>
      <c r="G126" s="97"/>
      <c r="H126" s="97">
        <v>58.0</v>
      </c>
      <c r="I126" s="97">
        <v>16.0</v>
      </c>
      <c r="J126" s="97"/>
      <c r="K126" s="97"/>
      <c r="L126" s="97"/>
      <c r="M126" s="97"/>
      <c r="N126" s="97"/>
      <c r="O126" s="135">
        <v>1.0</v>
      </c>
      <c r="P126" s="135">
        <v>1.0</v>
      </c>
      <c r="Q126" s="135" t="s">
        <v>810</v>
      </c>
      <c r="R126" s="136"/>
      <c r="S126" s="137" t="s">
        <v>1933</v>
      </c>
      <c r="T126" s="100"/>
      <c r="U126" s="128"/>
      <c r="V126" s="102"/>
      <c r="W126" s="102"/>
      <c r="X126" s="102"/>
      <c r="Y126" s="102"/>
      <c r="Z126" s="102"/>
      <c r="AA126" s="103"/>
      <c r="AB126" s="103"/>
      <c r="AC126" s="103"/>
    </row>
    <row r="127">
      <c r="A127" s="124"/>
      <c r="B127" s="12" t="s">
        <v>1937</v>
      </c>
      <c r="C127" s="12" t="s">
        <v>958</v>
      </c>
      <c r="D127" s="26">
        <f t="shared" si="17"/>
        <v>104.56</v>
      </c>
      <c r="E127" s="12">
        <v>39.0</v>
      </c>
      <c r="F127" s="12"/>
      <c r="G127" s="12">
        <v>27.0</v>
      </c>
      <c r="H127" s="12">
        <v>30.0</v>
      </c>
      <c r="I127" s="12">
        <v>14.0</v>
      </c>
      <c r="J127" s="12"/>
      <c r="K127" s="12"/>
      <c r="L127" s="12"/>
      <c r="M127" s="12"/>
      <c r="N127" s="12"/>
      <c r="O127" s="12"/>
      <c r="P127" s="12"/>
      <c r="Q127" s="18"/>
      <c r="R127" s="18" t="s">
        <v>1938</v>
      </c>
      <c r="S127" s="19" t="s">
        <v>1939</v>
      </c>
      <c r="T127" s="11"/>
      <c r="U127" s="11"/>
      <c r="V127" s="11"/>
      <c r="W127" s="11"/>
      <c r="X127" s="11"/>
    </row>
    <row r="128">
      <c r="A128" s="124"/>
      <c r="B128" s="12"/>
      <c r="C128" s="12"/>
      <c r="D128" s="26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8"/>
      <c r="R128" s="18"/>
      <c r="S128" s="37"/>
      <c r="T128" s="11"/>
      <c r="U128" s="11"/>
      <c r="V128" s="11"/>
      <c r="W128" s="11"/>
      <c r="X128" s="11"/>
    </row>
    <row r="129">
      <c r="A129" s="124"/>
      <c r="B129" s="12" t="s">
        <v>1623</v>
      </c>
      <c r="C129" s="12"/>
      <c r="D129" s="26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8"/>
      <c r="R129" s="18"/>
      <c r="S129" s="37"/>
      <c r="T129" s="11"/>
      <c r="U129" s="11"/>
      <c r="V129" s="11"/>
      <c r="W129" s="11"/>
      <c r="X129" s="11"/>
    </row>
    <row r="130">
      <c r="A130" s="96"/>
      <c r="B130" s="97" t="s">
        <v>925</v>
      </c>
      <c r="C130" s="97" t="s">
        <v>85</v>
      </c>
      <c r="D130" s="112">
        <f t="shared" ref="D130:D132" si="18">ROUND((F130*2)+(G130*1.74)+(H130)+(I130*1.97)+(J130*1.28)+(K130*1.34)+(L130*3)+(M130*20.88)+(N130*16)+(O130*15.76)+(P130*16), 2)</f>
        <v>143.64</v>
      </c>
      <c r="E130" s="97">
        <v>28.0</v>
      </c>
      <c r="F130" s="97"/>
      <c r="G130" s="97">
        <v>29.0</v>
      </c>
      <c r="H130" s="97">
        <v>44.0</v>
      </c>
      <c r="I130" s="97"/>
      <c r="J130" s="97"/>
      <c r="K130" s="97">
        <v>13.0</v>
      </c>
      <c r="L130" s="97"/>
      <c r="M130" s="97"/>
      <c r="N130" s="97">
        <v>1.0</v>
      </c>
      <c r="O130" s="97">
        <v>1.0</v>
      </c>
      <c r="P130" s="97"/>
      <c r="Q130" s="100" t="s">
        <v>611</v>
      </c>
      <c r="R130" s="100"/>
      <c r="S130" s="101" t="s">
        <v>930</v>
      </c>
      <c r="T130" s="102"/>
      <c r="U130" s="102"/>
      <c r="V130" s="102"/>
      <c r="W130" s="102"/>
      <c r="X130" s="102"/>
      <c r="Y130" s="103"/>
      <c r="Z130" s="103"/>
      <c r="AA130" s="103"/>
      <c r="AB130" s="103"/>
      <c r="AC130" s="103"/>
    </row>
    <row r="131">
      <c r="A131" s="96"/>
      <c r="B131" s="97" t="s">
        <v>953</v>
      </c>
      <c r="C131" s="97" t="s">
        <v>141</v>
      </c>
      <c r="D131" s="112">
        <f t="shared" si="18"/>
        <v>129.28</v>
      </c>
      <c r="E131" s="97">
        <v>26.0</v>
      </c>
      <c r="F131" s="97"/>
      <c r="G131" s="97"/>
      <c r="H131" s="97">
        <v>82.0</v>
      </c>
      <c r="I131" s="97">
        <v>24.0</v>
      </c>
      <c r="J131" s="97"/>
      <c r="K131" s="97"/>
      <c r="L131" s="97"/>
      <c r="M131" s="97"/>
      <c r="N131" s="97"/>
      <c r="O131" s="97"/>
      <c r="P131" s="97"/>
      <c r="Q131" s="100"/>
      <c r="R131" s="100"/>
      <c r="S131" s="101" t="s">
        <v>954</v>
      </c>
      <c r="T131" s="102"/>
      <c r="U131" s="102"/>
      <c r="V131" s="102"/>
      <c r="W131" s="102"/>
      <c r="X131" s="102"/>
      <c r="Y131" s="103"/>
      <c r="Z131" s="103"/>
      <c r="AA131" s="103"/>
      <c r="AB131" s="103"/>
      <c r="AC131" s="103"/>
    </row>
    <row r="132">
      <c r="A132" s="124"/>
      <c r="B132" s="12" t="s">
        <v>932</v>
      </c>
      <c r="C132" s="12" t="s">
        <v>1678</v>
      </c>
      <c r="D132" s="26">
        <f t="shared" si="18"/>
        <v>134.75</v>
      </c>
      <c r="E132" s="12"/>
      <c r="F132" s="12"/>
      <c r="G132" s="12"/>
      <c r="H132" s="12">
        <v>36.0</v>
      </c>
      <c r="I132" s="12">
        <v>17.0</v>
      </c>
      <c r="J132" s="12"/>
      <c r="K132" s="12">
        <v>25.0</v>
      </c>
      <c r="L132" s="12"/>
      <c r="M132" s="12"/>
      <c r="N132" s="12">
        <v>1.0</v>
      </c>
      <c r="O132" s="12">
        <v>1.0</v>
      </c>
      <c r="P132" s="12"/>
      <c r="Q132" s="18" t="s">
        <v>810</v>
      </c>
      <c r="R132" s="18" t="s">
        <v>42</v>
      </c>
      <c r="S132" s="19" t="s">
        <v>933</v>
      </c>
      <c r="T132" s="11"/>
      <c r="U132" s="11"/>
      <c r="V132" s="11"/>
      <c r="W132" s="11"/>
      <c r="X132" s="11"/>
    </row>
    <row r="133">
      <c r="A133" s="2" t="s">
        <v>358</v>
      </c>
      <c r="B133" s="11"/>
      <c r="C133" s="11"/>
      <c r="D133" s="26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3"/>
      <c r="R133" s="13"/>
      <c r="S133" s="27"/>
      <c r="T133" s="11"/>
      <c r="U133" s="11"/>
      <c r="V133" s="11"/>
      <c r="W133" s="11"/>
      <c r="X133" s="11"/>
    </row>
    <row r="134">
      <c r="A134" s="97"/>
      <c r="B134" s="97" t="s">
        <v>963</v>
      </c>
      <c r="C134" s="97" t="s">
        <v>151</v>
      </c>
      <c r="D134" s="112">
        <f t="shared" ref="D134:D142" si="19">ROUND((F134*2)+(G134*1.74)+(H134)+(I134*1.97)+(J134*1.28)+(K134*1.34)+(L134*3)+(M134*20.88)+(N134*16)+(O134*15.76)+(P134*16), 2)</f>
        <v>119.53</v>
      </c>
      <c r="E134" s="97"/>
      <c r="F134" s="97"/>
      <c r="G134" s="97"/>
      <c r="H134" s="97">
        <v>62.0</v>
      </c>
      <c r="I134" s="97">
        <v>19.0</v>
      </c>
      <c r="J134" s="97"/>
      <c r="K134" s="97">
        <v>15.0</v>
      </c>
      <c r="L134" s="97"/>
      <c r="M134" s="97"/>
      <c r="N134" s="97"/>
      <c r="O134" s="97"/>
      <c r="P134" s="97"/>
      <c r="Q134" s="100"/>
      <c r="R134" s="100"/>
      <c r="S134" s="101" t="s">
        <v>968</v>
      </c>
      <c r="T134" s="102"/>
      <c r="U134" s="102"/>
      <c r="V134" s="102"/>
      <c r="W134" s="102"/>
      <c r="X134" s="102"/>
      <c r="Y134" s="103"/>
      <c r="Z134" s="103"/>
      <c r="AA134" s="103"/>
      <c r="AB134" s="103"/>
      <c r="AC134" s="103"/>
    </row>
    <row r="135">
      <c r="A135" s="97"/>
      <c r="B135" s="97" t="s">
        <v>972</v>
      </c>
      <c r="C135" s="97" t="s">
        <v>40</v>
      </c>
      <c r="D135" s="112">
        <f t="shared" si="19"/>
        <v>114.77</v>
      </c>
      <c r="E135" s="97">
        <v>21.0</v>
      </c>
      <c r="F135" s="97"/>
      <c r="G135" s="97"/>
      <c r="H135" s="135">
        <v>44.0</v>
      </c>
      <c r="I135" s="135">
        <v>23.0</v>
      </c>
      <c r="J135" s="136"/>
      <c r="K135" s="135">
        <v>19.0</v>
      </c>
      <c r="L135" s="97"/>
      <c r="M135" s="97"/>
      <c r="N135" s="97"/>
      <c r="O135" s="97"/>
      <c r="P135" s="97"/>
      <c r="Q135" s="100"/>
      <c r="R135" s="100"/>
      <c r="S135" s="101" t="s">
        <v>973</v>
      </c>
      <c r="T135" s="102"/>
      <c r="U135" s="102"/>
      <c r="V135" s="102"/>
      <c r="W135" s="102"/>
      <c r="X135" s="102"/>
      <c r="Y135" s="103"/>
      <c r="Z135" s="103"/>
      <c r="AA135" s="103"/>
      <c r="AB135" s="103"/>
      <c r="AC135" s="103"/>
    </row>
    <row r="136">
      <c r="A136" s="11"/>
      <c r="B136" s="12" t="s">
        <v>984</v>
      </c>
      <c r="C136" s="12" t="s">
        <v>411</v>
      </c>
      <c r="D136" s="26">
        <f t="shared" si="19"/>
        <v>104.86</v>
      </c>
      <c r="E136" s="12"/>
      <c r="F136" s="12"/>
      <c r="G136" s="12"/>
      <c r="H136" s="12">
        <v>40.0</v>
      </c>
      <c r="I136" s="12">
        <v>20.0</v>
      </c>
      <c r="J136" s="12"/>
      <c r="K136" s="12">
        <v>19.0</v>
      </c>
      <c r="L136" s="12"/>
      <c r="M136" s="12"/>
      <c r="N136" s="12"/>
      <c r="O136" s="12"/>
      <c r="P136" s="12"/>
      <c r="Q136" s="18"/>
      <c r="R136" s="18"/>
      <c r="S136" s="19" t="s">
        <v>986</v>
      </c>
      <c r="T136" s="11"/>
      <c r="U136" s="11"/>
      <c r="V136" s="11"/>
      <c r="W136" s="11"/>
      <c r="X136" s="11"/>
    </row>
    <row r="137">
      <c r="A137" s="11"/>
      <c r="B137" s="12" t="s">
        <v>1020</v>
      </c>
      <c r="C137" s="12" t="s">
        <v>1022</v>
      </c>
      <c r="D137" s="26">
        <f t="shared" si="19"/>
        <v>103.5</v>
      </c>
      <c r="E137" s="12">
        <v>18.0</v>
      </c>
      <c r="F137" s="12"/>
      <c r="G137" s="12">
        <v>25.0</v>
      </c>
      <c r="H137" s="12"/>
      <c r="I137" s="12"/>
      <c r="J137" s="12"/>
      <c r="K137" s="12"/>
      <c r="L137" s="12">
        <v>20.0</v>
      </c>
      <c r="M137" s="12"/>
      <c r="N137" s="12"/>
      <c r="O137" s="12"/>
      <c r="P137" s="12"/>
      <c r="Q137" s="18"/>
      <c r="R137" s="18"/>
      <c r="S137" s="19" t="s">
        <v>1023</v>
      </c>
      <c r="T137" s="11"/>
      <c r="U137" s="11"/>
      <c r="V137" s="11"/>
      <c r="W137" s="11"/>
      <c r="X137" s="11"/>
    </row>
    <row r="138">
      <c r="A138" s="97"/>
      <c r="B138" s="97" t="s">
        <v>976</v>
      </c>
      <c r="C138" s="97" t="s">
        <v>251</v>
      </c>
      <c r="D138" s="112">
        <f t="shared" si="19"/>
        <v>98.92</v>
      </c>
      <c r="E138" s="97">
        <v>25.0</v>
      </c>
      <c r="F138" s="97"/>
      <c r="G138" s="97">
        <v>20.0</v>
      </c>
      <c r="H138" s="97">
        <v>40.0</v>
      </c>
      <c r="I138" s="97"/>
      <c r="J138" s="97"/>
      <c r="K138" s="97">
        <v>18.0</v>
      </c>
      <c r="L138" s="97"/>
      <c r="M138" s="97"/>
      <c r="N138" s="97"/>
      <c r="O138" s="97"/>
      <c r="P138" s="97"/>
      <c r="Q138" s="100"/>
      <c r="R138" s="100"/>
      <c r="S138" s="101" t="s">
        <v>978</v>
      </c>
      <c r="T138" s="102"/>
      <c r="U138" s="102"/>
      <c r="V138" s="102"/>
      <c r="W138" s="102"/>
      <c r="X138" s="102"/>
      <c r="Y138" s="103"/>
      <c r="Z138" s="103"/>
      <c r="AA138" s="103"/>
      <c r="AB138" s="103"/>
      <c r="AC138" s="103"/>
    </row>
    <row r="139">
      <c r="A139" s="97"/>
      <c r="B139" s="97" t="s">
        <v>1013</v>
      </c>
      <c r="C139" s="97" t="s">
        <v>360</v>
      </c>
      <c r="D139" s="112">
        <f t="shared" si="19"/>
        <v>95.76</v>
      </c>
      <c r="E139" s="97">
        <v>27.0</v>
      </c>
      <c r="F139" s="97"/>
      <c r="G139" s="97">
        <v>24.0</v>
      </c>
      <c r="H139" s="97">
        <v>54.0</v>
      </c>
      <c r="I139" s="97"/>
      <c r="J139" s="97"/>
      <c r="K139" s="97"/>
      <c r="L139" s="97"/>
      <c r="M139" s="97"/>
      <c r="N139" s="97"/>
      <c r="O139" s="97"/>
      <c r="P139" s="97"/>
      <c r="Q139" s="100"/>
      <c r="R139" s="100"/>
      <c r="S139" s="101" t="s">
        <v>1017</v>
      </c>
      <c r="T139" s="102"/>
      <c r="U139" s="102"/>
      <c r="V139" s="102"/>
      <c r="W139" s="102"/>
      <c r="X139" s="102"/>
      <c r="Y139" s="103"/>
      <c r="Z139" s="103"/>
      <c r="AA139" s="103"/>
      <c r="AB139" s="103"/>
      <c r="AC139" s="103"/>
    </row>
    <row r="140">
      <c r="A140" s="97"/>
      <c r="B140" s="97" t="s">
        <v>1961</v>
      </c>
      <c r="C140" s="97" t="s">
        <v>46</v>
      </c>
      <c r="D140" s="112">
        <f t="shared" si="19"/>
        <v>95.34</v>
      </c>
      <c r="E140" s="114">
        <v>24.0</v>
      </c>
      <c r="F140" s="97">
        <v>26.0</v>
      </c>
      <c r="G140" s="97"/>
      <c r="H140" s="97"/>
      <c r="I140" s="97">
        <v>22.0</v>
      </c>
      <c r="J140" s="97"/>
      <c r="K140" s="97"/>
      <c r="L140" s="97"/>
      <c r="M140" s="97"/>
      <c r="N140" s="97"/>
      <c r="O140" s="97"/>
      <c r="P140" s="97"/>
      <c r="Q140" s="97"/>
      <c r="R140" s="97"/>
      <c r="S140" s="128" t="s">
        <v>1962</v>
      </c>
      <c r="T140" s="128"/>
      <c r="U140" s="100"/>
      <c r="V140" s="128"/>
      <c r="W140" s="102"/>
      <c r="X140" s="102"/>
      <c r="Y140" s="102"/>
      <c r="Z140" s="102"/>
      <c r="AA140" s="102"/>
      <c r="AB140" s="103"/>
      <c r="AC140" s="103"/>
    </row>
    <row r="141">
      <c r="A141" s="11"/>
      <c r="B141" s="12" t="s">
        <v>1028</v>
      </c>
      <c r="C141" s="12" t="s">
        <v>102</v>
      </c>
      <c r="D141" s="26">
        <f t="shared" si="19"/>
        <v>91.31</v>
      </c>
      <c r="E141" s="12">
        <v>24.0</v>
      </c>
      <c r="F141" s="12"/>
      <c r="G141" s="12"/>
      <c r="H141" s="12">
        <v>46.0</v>
      </c>
      <c r="I141" s="12">
        <v>23.0</v>
      </c>
      <c r="J141" s="12"/>
      <c r="K141" s="12"/>
      <c r="L141" s="12"/>
      <c r="M141" s="12"/>
      <c r="N141" s="12"/>
      <c r="O141" s="12"/>
      <c r="P141" s="12"/>
      <c r="Q141" s="18"/>
      <c r="R141" s="18"/>
      <c r="S141" s="19" t="s">
        <v>1031</v>
      </c>
      <c r="T141" s="11"/>
      <c r="U141" s="11"/>
      <c r="V141" s="11"/>
      <c r="W141" s="11"/>
      <c r="X141" s="11"/>
    </row>
    <row r="142">
      <c r="A142" s="97"/>
      <c r="B142" s="97" t="s">
        <v>991</v>
      </c>
      <c r="C142" s="97" t="s">
        <v>369</v>
      </c>
      <c r="D142" s="112">
        <f t="shared" si="19"/>
        <v>89.5</v>
      </c>
      <c r="E142" s="97">
        <v>28.0</v>
      </c>
      <c r="F142" s="97"/>
      <c r="G142" s="97"/>
      <c r="H142" s="97">
        <v>56.0</v>
      </c>
      <c r="I142" s="97"/>
      <c r="J142" s="97"/>
      <c r="K142" s="97">
        <v>25.0</v>
      </c>
      <c r="L142" s="97"/>
      <c r="M142" s="97"/>
      <c r="N142" s="97"/>
      <c r="O142" s="97"/>
      <c r="P142" s="97"/>
      <c r="Q142" s="100"/>
      <c r="R142" s="100"/>
      <c r="S142" s="101" t="s">
        <v>993</v>
      </c>
      <c r="T142" s="102"/>
      <c r="U142" s="102"/>
      <c r="V142" s="102"/>
      <c r="W142" s="102"/>
      <c r="X142" s="102"/>
      <c r="Y142" s="103"/>
      <c r="Z142" s="103"/>
      <c r="AA142" s="103"/>
      <c r="AB142" s="103"/>
      <c r="AC142" s="103"/>
    </row>
    <row r="143">
      <c r="A143" s="2" t="s">
        <v>393</v>
      </c>
      <c r="B143" s="127"/>
      <c r="C143" s="11"/>
      <c r="D143" s="26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3"/>
      <c r="R143" s="13"/>
      <c r="S143" s="27"/>
      <c r="T143" s="11"/>
      <c r="U143" s="11"/>
      <c r="V143" s="11"/>
      <c r="W143" s="11"/>
      <c r="X143" s="11"/>
    </row>
    <row r="144">
      <c r="A144" s="97"/>
      <c r="B144" s="97" t="s">
        <v>1045</v>
      </c>
      <c r="C144" s="97" t="s">
        <v>73</v>
      </c>
      <c r="D144" s="178"/>
      <c r="E144" s="97"/>
      <c r="F144" s="97"/>
      <c r="G144" s="97"/>
      <c r="H144" s="97">
        <v>40.0</v>
      </c>
      <c r="I144" s="97"/>
      <c r="J144" s="97"/>
      <c r="K144" s="97"/>
      <c r="L144" s="97"/>
      <c r="M144" s="97"/>
      <c r="N144" s="97"/>
      <c r="O144" s="97"/>
      <c r="P144" s="97"/>
      <c r="Q144" s="100"/>
      <c r="R144" s="100" t="s">
        <v>1047</v>
      </c>
      <c r="S144" s="101" t="s">
        <v>1050</v>
      </c>
      <c r="T144" s="97"/>
      <c r="U144" s="102"/>
      <c r="V144" s="102"/>
      <c r="W144" s="102"/>
      <c r="X144" s="102"/>
      <c r="Y144" s="102"/>
      <c r="Z144" s="103"/>
      <c r="AA144" s="103"/>
      <c r="AB144" s="103"/>
      <c r="AC144" s="103"/>
    </row>
    <row r="145">
      <c r="A145" s="97"/>
      <c r="B145" s="97" t="s">
        <v>1052</v>
      </c>
      <c r="C145" s="97" t="s">
        <v>730</v>
      </c>
      <c r="D145" s="178"/>
      <c r="E145" s="97"/>
      <c r="F145" s="97"/>
      <c r="G145" s="97"/>
      <c r="H145" s="97"/>
      <c r="I145" s="97"/>
      <c r="J145" s="97"/>
      <c r="K145" s="97">
        <v>35.0</v>
      </c>
      <c r="L145" s="97"/>
      <c r="M145" s="97"/>
      <c r="N145" s="97"/>
      <c r="O145" s="97"/>
      <c r="P145" s="97"/>
      <c r="Q145" s="100"/>
      <c r="R145" s="100" t="s">
        <v>1053</v>
      </c>
      <c r="S145" s="101" t="s">
        <v>1054</v>
      </c>
      <c r="T145" s="97"/>
      <c r="U145" s="102"/>
      <c r="V145" s="102"/>
      <c r="W145" s="102"/>
      <c r="X145" s="102"/>
      <c r="Y145" s="102"/>
      <c r="Z145" s="103"/>
      <c r="AA145" s="103"/>
      <c r="AB145" s="103"/>
      <c r="AC145" s="103"/>
    </row>
    <row r="146">
      <c r="A146" s="11"/>
      <c r="B146" s="12" t="s">
        <v>395</v>
      </c>
      <c r="C146" s="16" t="s">
        <v>396</v>
      </c>
      <c r="D146" s="26">
        <v>120.0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8"/>
      <c r="R146" s="18" t="s">
        <v>1082</v>
      </c>
      <c r="S146" s="19" t="s">
        <v>397</v>
      </c>
      <c r="T146" s="12"/>
      <c r="U146" s="11"/>
      <c r="V146" s="11"/>
      <c r="W146" s="11"/>
      <c r="X146" s="11"/>
      <c r="Y146" s="11"/>
    </row>
    <row r="147">
      <c r="A147" s="11"/>
      <c r="B147" s="12" t="s">
        <v>1056</v>
      </c>
      <c r="C147" s="12" t="s">
        <v>399</v>
      </c>
      <c r="D147" s="26">
        <v>118.33</v>
      </c>
      <c r="E147" s="12"/>
      <c r="F147" s="12"/>
      <c r="G147" s="12"/>
      <c r="H147" s="12">
        <v>72.0</v>
      </c>
      <c r="I147" s="12"/>
      <c r="J147" s="12"/>
      <c r="K147" s="12"/>
      <c r="L147" s="12"/>
      <c r="M147" s="12"/>
      <c r="N147" s="12"/>
      <c r="O147" s="12"/>
      <c r="P147" s="12"/>
      <c r="Q147" s="18"/>
      <c r="R147" s="18" t="s">
        <v>1057</v>
      </c>
      <c r="S147" s="19" t="s">
        <v>1058</v>
      </c>
      <c r="T147" s="12"/>
      <c r="U147" s="11"/>
      <c r="V147" s="11"/>
      <c r="W147" s="11"/>
      <c r="X147" s="11"/>
      <c r="Y147" s="11"/>
    </row>
    <row r="148">
      <c r="A148" s="11"/>
      <c r="B148" s="12" t="s">
        <v>1062</v>
      </c>
      <c r="C148" s="12" t="s">
        <v>328</v>
      </c>
      <c r="D148" s="26">
        <v>108.01</v>
      </c>
      <c r="E148" s="12"/>
      <c r="F148" s="12"/>
      <c r="G148" s="12"/>
      <c r="H148" s="12"/>
      <c r="I148" s="12">
        <v>32.0</v>
      </c>
      <c r="J148" s="12"/>
      <c r="K148" s="12"/>
      <c r="L148" s="12"/>
      <c r="M148" s="12"/>
      <c r="N148" s="12"/>
      <c r="O148" s="12"/>
      <c r="P148" s="12"/>
      <c r="Q148" s="18"/>
      <c r="R148" s="18" t="s">
        <v>1063</v>
      </c>
      <c r="S148" s="19" t="s">
        <v>1064</v>
      </c>
      <c r="T148" s="12"/>
      <c r="U148" s="11"/>
      <c r="V148" s="11"/>
      <c r="W148" s="11"/>
      <c r="X148" s="11"/>
      <c r="Y148" s="11"/>
    </row>
    <row r="149">
      <c r="A149" s="11"/>
      <c r="B149" s="12" t="s">
        <v>1068</v>
      </c>
      <c r="C149" s="12" t="s">
        <v>54</v>
      </c>
      <c r="D149" s="26">
        <v>91.73</v>
      </c>
      <c r="E149" s="12"/>
      <c r="F149" s="12"/>
      <c r="G149" s="12"/>
      <c r="H149" s="12">
        <v>64.0</v>
      </c>
      <c r="I149" s="12"/>
      <c r="J149" s="12"/>
      <c r="K149" s="12"/>
      <c r="L149" s="12"/>
      <c r="M149" s="12"/>
      <c r="N149" s="12"/>
      <c r="O149" s="12"/>
      <c r="P149" s="12"/>
      <c r="Q149" s="18"/>
      <c r="R149" s="18" t="s">
        <v>1069</v>
      </c>
      <c r="S149" s="19" t="s">
        <v>1070</v>
      </c>
      <c r="T149" s="11"/>
      <c r="U149" s="11"/>
      <c r="V149" s="11"/>
      <c r="W149" s="11"/>
      <c r="X149" s="11"/>
    </row>
    <row r="150">
      <c r="A150" s="11"/>
      <c r="B150" s="12" t="s">
        <v>1086</v>
      </c>
      <c r="C150" s="12" t="s">
        <v>1087</v>
      </c>
      <c r="D150" s="26" t="s">
        <v>1972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8"/>
      <c r="R150" s="18" t="s">
        <v>1088</v>
      </c>
      <c r="S150" s="19" t="s">
        <v>1089</v>
      </c>
      <c r="T150" s="11"/>
      <c r="U150" s="11"/>
      <c r="V150" s="11"/>
      <c r="W150" s="11"/>
      <c r="X150" s="11"/>
    </row>
    <row r="151">
      <c r="A151" s="11"/>
      <c r="B151" s="12" t="s">
        <v>1976</v>
      </c>
      <c r="C151" s="12" t="s">
        <v>1977</v>
      </c>
      <c r="D151" s="26">
        <v>54.0</v>
      </c>
      <c r="E151" s="12"/>
      <c r="F151" s="12"/>
      <c r="G151" s="12"/>
      <c r="H151" s="12">
        <v>54.0</v>
      </c>
      <c r="I151" s="12"/>
      <c r="J151" s="12"/>
      <c r="K151" s="12"/>
      <c r="L151" s="12"/>
      <c r="M151" s="12"/>
      <c r="N151" s="12"/>
      <c r="O151" s="12"/>
      <c r="P151" s="12"/>
      <c r="Q151" s="18"/>
      <c r="R151" s="18" t="s">
        <v>1978</v>
      </c>
      <c r="S151" s="19" t="s">
        <v>1979</v>
      </c>
      <c r="T151" s="11"/>
      <c r="U151" s="11"/>
      <c r="V151" s="11"/>
      <c r="W151" s="11"/>
      <c r="X151" s="11"/>
    </row>
    <row r="152">
      <c r="A152" s="11"/>
      <c r="B152" s="12" t="s">
        <v>1091</v>
      </c>
      <c r="C152" s="12" t="s">
        <v>1073</v>
      </c>
      <c r="D152" s="26">
        <f t="shared" ref="D152:D154" si="20">ROUND((F152*2)+(G152*1.74)+(H152)+(I152*1.97)+(J152*1.28)+(K152*1.34)+(L152*3)+(M152*20.88)+(N152*16)+(O152*15.76)+(P152*16), 2)</f>
        <v>52</v>
      </c>
      <c r="E152" s="12"/>
      <c r="F152" s="12"/>
      <c r="G152" s="12"/>
      <c r="H152" s="12">
        <v>52.0</v>
      </c>
      <c r="I152" s="12"/>
      <c r="J152" s="12"/>
      <c r="K152" s="12"/>
      <c r="L152" s="12"/>
      <c r="M152" s="12"/>
      <c r="N152" s="12"/>
      <c r="O152" s="12"/>
      <c r="P152" s="12"/>
      <c r="Q152" s="18"/>
      <c r="R152" s="18" t="s">
        <v>1092</v>
      </c>
      <c r="S152" s="19" t="s">
        <v>1093</v>
      </c>
      <c r="T152" s="11"/>
      <c r="U152" s="11"/>
      <c r="V152" s="11"/>
      <c r="W152" s="11"/>
      <c r="X152" s="11"/>
    </row>
    <row r="153">
      <c r="A153" s="11"/>
      <c r="B153" s="12" t="s">
        <v>1094</v>
      </c>
      <c r="C153" s="12" t="s">
        <v>1043</v>
      </c>
      <c r="D153" s="26">
        <f t="shared" si="20"/>
        <v>51.22</v>
      </c>
      <c r="E153" s="12"/>
      <c r="F153" s="12"/>
      <c r="G153" s="12"/>
      <c r="H153" s="12"/>
      <c r="I153" s="12">
        <v>26.0</v>
      </c>
      <c r="J153" s="12"/>
      <c r="K153" s="12"/>
      <c r="L153" s="12"/>
      <c r="M153" s="12"/>
      <c r="N153" s="12"/>
      <c r="O153" s="12"/>
      <c r="P153" s="12"/>
      <c r="Q153" s="18"/>
      <c r="R153" s="18" t="s">
        <v>1092</v>
      </c>
      <c r="S153" s="19" t="s">
        <v>1095</v>
      </c>
      <c r="T153" s="11"/>
      <c r="U153" s="11"/>
      <c r="V153" s="11"/>
      <c r="W153" s="11"/>
      <c r="X153" s="11"/>
    </row>
    <row r="154">
      <c r="A154" s="11"/>
      <c r="B154" s="12" t="s">
        <v>1076</v>
      </c>
      <c r="C154" s="12" t="s">
        <v>646</v>
      </c>
      <c r="D154" s="26">
        <f t="shared" si="20"/>
        <v>40.2</v>
      </c>
      <c r="E154" s="12"/>
      <c r="F154" s="12"/>
      <c r="G154" s="12"/>
      <c r="H154" s="12"/>
      <c r="I154" s="12"/>
      <c r="J154" s="12"/>
      <c r="K154" s="12">
        <v>30.0</v>
      </c>
      <c r="L154" s="12"/>
      <c r="M154" s="12"/>
      <c r="N154" s="12"/>
      <c r="O154" s="12"/>
      <c r="P154" s="12"/>
      <c r="Q154" s="18"/>
      <c r="R154" s="18" t="s">
        <v>1077</v>
      </c>
      <c r="S154" s="19" t="s">
        <v>1078</v>
      </c>
      <c r="T154" s="12"/>
      <c r="U154" s="11"/>
      <c r="V154" s="11"/>
      <c r="W154" s="11"/>
      <c r="X154" s="11"/>
      <c r="Y154" s="11"/>
    </row>
    <row r="155">
      <c r="A155" s="11"/>
      <c r="B155" s="12" t="s">
        <v>1097</v>
      </c>
      <c r="C155" s="12" t="s">
        <v>431</v>
      </c>
      <c r="D155" s="26"/>
      <c r="E155" s="12"/>
      <c r="F155" s="12"/>
      <c r="G155" s="12"/>
      <c r="H155" s="12">
        <v>54.0</v>
      </c>
      <c r="I155" s="12"/>
      <c r="J155" s="12"/>
      <c r="K155" s="12"/>
      <c r="L155" s="12"/>
      <c r="M155" s="12"/>
      <c r="N155" s="12"/>
      <c r="O155" s="12"/>
      <c r="P155" s="12"/>
      <c r="Q155" s="18"/>
      <c r="R155" s="18" t="s">
        <v>1098</v>
      </c>
      <c r="S155" s="19" t="s">
        <v>1099</v>
      </c>
      <c r="T155" s="12"/>
      <c r="U155" s="11"/>
      <c r="V155" s="11"/>
      <c r="W155" s="11"/>
      <c r="X155" s="11"/>
      <c r="Y155" s="11"/>
    </row>
    <row r="156">
      <c r="A156" s="11"/>
      <c r="B156" s="12" t="s">
        <v>1994</v>
      </c>
      <c r="C156" s="12" t="s">
        <v>431</v>
      </c>
      <c r="D156" s="26"/>
      <c r="E156" s="12"/>
      <c r="F156" s="12"/>
      <c r="G156" s="12"/>
      <c r="H156" s="12">
        <v>68.0</v>
      </c>
      <c r="I156" s="12"/>
      <c r="J156" s="12"/>
      <c r="K156" s="12"/>
      <c r="L156" s="12"/>
      <c r="M156" s="12"/>
      <c r="N156" s="12"/>
      <c r="O156" s="12"/>
      <c r="P156" s="12"/>
      <c r="Q156" s="18"/>
      <c r="R156" s="18" t="s">
        <v>1995</v>
      </c>
      <c r="S156" s="19" t="s">
        <v>1996</v>
      </c>
      <c r="T156" s="12"/>
      <c r="U156" s="11"/>
      <c r="V156" s="11"/>
      <c r="W156" s="11"/>
      <c r="X156" s="11"/>
      <c r="Y156" s="11"/>
    </row>
    <row r="157">
      <c r="A157" s="3" t="s">
        <v>1999</v>
      </c>
      <c r="B157" s="11"/>
      <c r="C157" s="11"/>
      <c r="D157" s="26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3"/>
      <c r="R157" s="13"/>
      <c r="S157" s="27"/>
      <c r="T157" s="11"/>
      <c r="U157" s="11"/>
      <c r="V157" s="11"/>
      <c r="W157" s="11"/>
      <c r="X157" s="11"/>
    </row>
    <row r="158">
      <c r="A158" s="11"/>
      <c r="B158" s="12" t="s">
        <v>2000</v>
      </c>
      <c r="C158" s="12" t="s">
        <v>1869</v>
      </c>
      <c r="D158" s="26" t="s">
        <v>2001</v>
      </c>
      <c r="E158" s="12"/>
      <c r="F158" s="12"/>
      <c r="G158" s="12"/>
      <c r="H158" s="12"/>
      <c r="I158" s="12"/>
      <c r="J158" s="47"/>
      <c r="K158" s="12"/>
      <c r="L158" s="47"/>
      <c r="M158" s="47"/>
      <c r="N158" s="47"/>
      <c r="O158" s="47"/>
      <c r="P158" s="47"/>
      <c r="Q158" s="48"/>
      <c r="R158" s="18" t="s">
        <v>2002</v>
      </c>
      <c r="S158" s="19" t="s">
        <v>2003</v>
      </c>
      <c r="T158" s="11"/>
      <c r="U158" s="11"/>
      <c r="V158" s="11"/>
      <c r="W158" s="11"/>
      <c r="X158" s="11"/>
    </row>
    <row r="159">
      <c r="A159" s="11"/>
      <c r="B159" s="12" t="s">
        <v>2007</v>
      </c>
      <c r="C159" s="12" t="s">
        <v>2008</v>
      </c>
      <c r="D159" s="26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8"/>
      <c r="R159" s="18" t="s">
        <v>2009</v>
      </c>
      <c r="S159" s="19" t="s">
        <v>2010</v>
      </c>
      <c r="T159" s="11"/>
      <c r="U159" s="11"/>
      <c r="V159" s="11"/>
      <c r="W159" s="11"/>
      <c r="X159" s="11"/>
    </row>
    <row r="160">
      <c r="A160" s="11"/>
      <c r="B160" s="12" t="s">
        <v>2014</v>
      </c>
      <c r="C160" s="12" t="s">
        <v>2015</v>
      </c>
      <c r="D160" s="26"/>
      <c r="E160" s="12"/>
      <c r="F160" s="12"/>
      <c r="G160" s="12"/>
      <c r="H160" s="12"/>
      <c r="I160" s="47"/>
      <c r="J160" s="47"/>
      <c r="K160" s="12"/>
      <c r="L160" s="47"/>
      <c r="M160" s="47"/>
      <c r="N160" s="47"/>
      <c r="O160" s="47"/>
      <c r="P160" s="47"/>
      <c r="Q160" s="48"/>
      <c r="R160" s="18" t="s">
        <v>2016</v>
      </c>
      <c r="S160" s="19" t="s">
        <v>2017</v>
      </c>
      <c r="T160" s="11"/>
      <c r="U160" s="11"/>
      <c r="V160" s="11"/>
      <c r="W160" s="11"/>
      <c r="X160" s="11"/>
    </row>
    <row r="161">
      <c r="A161" s="11"/>
      <c r="B161" s="12" t="s">
        <v>1579</v>
      </c>
      <c r="C161" s="12" t="s">
        <v>1580</v>
      </c>
      <c r="D161" s="26"/>
      <c r="E161" s="12"/>
      <c r="F161" s="12"/>
      <c r="G161" s="12"/>
      <c r="H161" s="12"/>
      <c r="I161" s="47"/>
      <c r="J161" s="47"/>
      <c r="K161" s="12"/>
      <c r="L161" s="47"/>
      <c r="M161" s="47"/>
      <c r="N161" s="47"/>
      <c r="O161" s="47"/>
      <c r="P161" s="47"/>
      <c r="Q161" s="48"/>
      <c r="R161" s="18" t="s">
        <v>2021</v>
      </c>
      <c r="S161" s="19" t="s">
        <v>1582</v>
      </c>
      <c r="T161" s="11"/>
      <c r="U161" s="11"/>
      <c r="V161" s="11"/>
      <c r="W161" s="11"/>
      <c r="X161" s="11"/>
    </row>
    <row r="162">
      <c r="A162" s="3"/>
      <c r="B162" s="53" t="s">
        <v>1</v>
      </c>
      <c r="C162" s="53" t="s">
        <v>2</v>
      </c>
      <c r="D162" s="53" t="s">
        <v>1176</v>
      </c>
      <c r="E162" s="3" t="s">
        <v>1177</v>
      </c>
      <c r="F162" s="3"/>
      <c r="G162" s="3" t="s">
        <v>1178</v>
      </c>
      <c r="H162" s="3" t="s">
        <v>522</v>
      </c>
      <c r="I162" s="3" t="s">
        <v>1179</v>
      </c>
      <c r="J162" s="3" t="s">
        <v>7</v>
      </c>
      <c r="K162" s="2" t="s">
        <v>9</v>
      </c>
      <c r="L162" s="3" t="s">
        <v>524</v>
      </c>
      <c r="M162" s="3" t="s">
        <v>1180</v>
      </c>
      <c r="N162" s="5" t="s">
        <v>13</v>
      </c>
      <c r="O162" s="6" t="s">
        <v>14</v>
      </c>
      <c r="P162" s="7" t="s">
        <v>15</v>
      </c>
      <c r="Q162" s="50" t="s">
        <v>16</v>
      </c>
      <c r="R162" s="3" t="s">
        <v>17</v>
      </c>
      <c r="S162" s="51" t="s">
        <v>18</v>
      </c>
      <c r="T162" s="2"/>
      <c r="U162" s="52"/>
      <c r="V162" s="49"/>
      <c r="W162" s="49"/>
      <c r="X162" s="49"/>
    </row>
    <row r="163">
      <c r="A163" s="53" t="s">
        <v>459</v>
      </c>
      <c r="B163" s="28"/>
      <c r="C163" s="28"/>
      <c r="D163" s="26"/>
      <c r="E163" s="28"/>
      <c r="F163" s="28"/>
      <c r="G163" s="28"/>
      <c r="H163" s="26"/>
      <c r="I163" s="28"/>
      <c r="J163" s="28"/>
      <c r="K163" s="28"/>
      <c r="L163" s="28"/>
      <c r="M163" s="28"/>
      <c r="N163" s="28"/>
      <c r="O163" s="28"/>
      <c r="P163" s="28"/>
      <c r="Q163" s="29"/>
      <c r="R163" s="29"/>
      <c r="S163" s="37"/>
      <c r="T163" s="28"/>
      <c r="U163" s="54"/>
      <c r="V163" s="28"/>
      <c r="W163" s="28"/>
      <c r="X163" s="55"/>
    </row>
    <row r="164">
      <c r="A164" s="11"/>
      <c r="B164" s="28" t="s">
        <v>2022</v>
      </c>
      <c r="C164" s="28" t="s">
        <v>1196</v>
      </c>
      <c r="D164" s="26">
        <v>320.0</v>
      </c>
      <c r="E164" s="28">
        <v>91.1</v>
      </c>
      <c r="F164" s="28"/>
      <c r="G164" s="28">
        <v>2.7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9"/>
      <c r="R164" s="29" t="s">
        <v>1197</v>
      </c>
      <c r="S164" s="19" t="s">
        <v>2023</v>
      </c>
      <c r="T164" s="28"/>
      <c r="U164" s="28"/>
      <c r="V164" s="28"/>
      <c r="W164" s="28"/>
      <c r="X164" s="55"/>
    </row>
    <row r="165">
      <c r="A165" s="11"/>
      <c r="B165" s="28" t="s">
        <v>2024</v>
      </c>
      <c r="C165" s="28" t="s">
        <v>2025</v>
      </c>
      <c r="D165" s="26">
        <v>320.0</v>
      </c>
      <c r="E165" s="28">
        <v>91.1</v>
      </c>
      <c r="F165" s="28"/>
      <c r="G165" s="28">
        <v>2.7</v>
      </c>
      <c r="H165" s="16"/>
      <c r="I165" s="28">
        <v>44.0</v>
      </c>
      <c r="J165" s="28">
        <v>21.0</v>
      </c>
      <c r="K165" s="28"/>
      <c r="L165" s="28"/>
      <c r="M165" s="28"/>
      <c r="N165" s="28"/>
      <c r="O165" s="28"/>
      <c r="P165" s="28"/>
      <c r="Q165" s="29"/>
      <c r="R165" s="29"/>
      <c r="S165" s="19" t="s">
        <v>2026</v>
      </c>
      <c r="T165" s="28"/>
      <c r="U165" s="28"/>
      <c r="V165" s="28"/>
      <c r="W165" s="28"/>
      <c r="X165" s="55"/>
    </row>
    <row r="166">
      <c r="A166" s="97"/>
      <c r="B166" s="108" t="s">
        <v>2027</v>
      </c>
      <c r="C166" s="108" t="s">
        <v>40</v>
      </c>
      <c r="D166" s="112">
        <v>312.0</v>
      </c>
      <c r="E166" s="108">
        <v>92.1</v>
      </c>
      <c r="F166" s="108"/>
      <c r="G166" s="108">
        <v>2.6</v>
      </c>
      <c r="H166" s="108"/>
      <c r="I166" s="108"/>
      <c r="J166" s="108">
        <v>27.0</v>
      </c>
      <c r="K166" s="108"/>
      <c r="L166" s="108"/>
      <c r="M166" s="108"/>
      <c r="N166" s="108"/>
      <c r="O166" s="108"/>
      <c r="P166" s="108"/>
      <c r="Q166" s="109"/>
      <c r="R166" s="109" t="s">
        <v>2028</v>
      </c>
      <c r="S166" s="101" t="s">
        <v>2029</v>
      </c>
      <c r="T166" s="108"/>
      <c r="U166" s="108"/>
      <c r="V166" s="108"/>
      <c r="W166" s="108"/>
      <c r="X166" s="119"/>
      <c r="Y166" s="103"/>
      <c r="Z166" s="103"/>
      <c r="AA166" s="103"/>
      <c r="AB166" s="103"/>
      <c r="AC166" s="103"/>
    </row>
    <row r="167">
      <c r="A167" s="11"/>
      <c r="B167" s="28" t="s">
        <v>2032</v>
      </c>
      <c r="C167" s="28" t="s">
        <v>57</v>
      </c>
      <c r="D167" s="26">
        <v>285.0</v>
      </c>
      <c r="E167" s="28">
        <v>91.2</v>
      </c>
      <c r="F167" s="28"/>
      <c r="G167" s="28">
        <v>2.6</v>
      </c>
      <c r="H167" s="28"/>
      <c r="I167" s="28">
        <v>28.0</v>
      </c>
      <c r="J167" s="28">
        <v>15.0</v>
      </c>
      <c r="K167" s="28">
        <v>9.0</v>
      </c>
      <c r="L167" s="28"/>
      <c r="M167" s="28"/>
      <c r="N167" s="28"/>
      <c r="O167" s="28"/>
      <c r="P167" s="28"/>
      <c r="Q167" s="29"/>
      <c r="R167" s="29" t="s">
        <v>1183</v>
      </c>
      <c r="S167" s="19" t="s">
        <v>1184</v>
      </c>
      <c r="T167" s="28"/>
      <c r="U167" s="28"/>
      <c r="V167" s="28"/>
      <c r="W167" s="28"/>
      <c r="X167" s="55"/>
    </row>
    <row r="168">
      <c r="A168" s="11"/>
      <c r="B168" s="28" t="s">
        <v>2034</v>
      </c>
      <c r="C168" s="28" t="s">
        <v>1196</v>
      </c>
      <c r="D168" s="26">
        <v>296.0</v>
      </c>
      <c r="E168" s="28">
        <v>84.3</v>
      </c>
      <c r="F168" s="28"/>
      <c r="G168" s="28">
        <v>2.7</v>
      </c>
      <c r="H168" s="16"/>
      <c r="I168" s="28"/>
      <c r="J168" s="28"/>
      <c r="K168" s="28"/>
      <c r="L168" s="28"/>
      <c r="M168" s="28"/>
      <c r="N168" s="28"/>
      <c r="O168" s="28"/>
      <c r="P168" s="28"/>
      <c r="Q168" s="29"/>
      <c r="R168" s="29" t="s">
        <v>1197</v>
      </c>
      <c r="S168" s="19" t="s">
        <v>1198</v>
      </c>
      <c r="T168" s="28"/>
      <c r="U168" s="28"/>
      <c r="V168" s="28"/>
      <c r="W168" s="28"/>
      <c r="X168" s="55"/>
    </row>
    <row r="169">
      <c r="A169" s="97"/>
      <c r="B169" s="108" t="s">
        <v>1201</v>
      </c>
      <c r="C169" s="108" t="s">
        <v>281</v>
      </c>
      <c r="D169" s="112">
        <v>296.0</v>
      </c>
      <c r="E169" s="108">
        <v>87.5</v>
      </c>
      <c r="F169" s="108"/>
      <c r="G169" s="98">
        <v>2.6</v>
      </c>
      <c r="H169" s="108"/>
      <c r="I169" s="108">
        <v>30.0</v>
      </c>
      <c r="J169" s="108">
        <v>24.0</v>
      </c>
      <c r="K169" s="108"/>
      <c r="L169" s="108"/>
      <c r="M169" s="108"/>
      <c r="N169" s="108"/>
      <c r="O169" s="108">
        <v>1.0</v>
      </c>
      <c r="P169" s="108"/>
      <c r="Q169" s="109" t="s">
        <v>938</v>
      </c>
      <c r="R169" s="109"/>
      <c r="S169" s="101" t="s">
        <v>1202</v>
      </c>
      <c r="T169" s="108"/>
      <c r="U169" s="108"/>
      <c r="V169" s="108"/>
      <c r="W169" s="108"/>
      <c r="X169" s="119"/>
      <c r="Y169" s="103"/>
      <c r="Z169" s="103"/>
      <c r="AA169" s="103"/>
      <c r="AB169" s="103"/>
      <c r="AC169" s="103"/>
    </row>
    <row r="170">
      <c r="A170" s="11"/>
      <c r="B170" s="28" t="s">
        <v>2037</v>
      </c>
      <c r="C170" s="28" t="s">
        <v>2025</v>
      </c>
      <c r="D170" s="26">
        <v>296.0</v>
      </c>
      <c r="E170" s="28">
        <v>84.3</v>
      </c>
      <c r="F170" s="28"/>
      <c r="G170" s="28">
        <v>2.7</v>
      </c>
      <c r="H170" s="16"/>
      <c r="I170" s="28">
        <v>42.0</v>
      </c>
      <c r="J170" s="28">
        <v>20.0</v>
      </c>
      <c r="K170" s="28"/>
      <c r="L170" s="28"/>
      <c r="M170" s="28"/>
      <c r="N170" s="28"/>
      <c r="O170" s="28"/>
      <c r="P170" s="28"/>
      <c r="Q170" s="29"/>
      <c r="R170" s="29"/>
      <c r="S170" s="19" t="s">
        <v>2038</v>
      </c>
      <c r="T170" s="28"/>
      <c r="U170" s="28"/>
      <c r="V170" s="28"/>
      <c r="W170" s="28"/>
      <c r="X170" s="55"/>
    </row>
    <row r="171">
      <c r="A171" s="97"/>
      <c r="B171" s="108" t="s">
        <v>2041</v>
      </c>
      <c r="C171" s="108" t="s">
        <v>693</v>
      </c>
      <c r="D171" s="112">
        <v>285.0</v>
      </c>
      <c r="E171" s="108">
        <v>87.6</v>
      </c>
      <c r="F171" s="108"/>
      <c r="G171" s="98">
        <v>2.5</v>
      </c>
      <c r="H171" s="108">
        <v>17.0</v>
      </c>
      <c r="I171" s="108"/>
      <c r="J171" s="108">
        <v>20.0</v>
      </c>
      <c r="K171" s="108"/>
      <c r="L171" s="108"/>
      <c r="M171" s="108"/>
      <c r="N171" s="108"/>
      <c r="O171" s="108"/>
      <c r="P171" s="108"/>
      <c r="Q171" s="109"/>
      <c r="R171" s="109"/>
      <c r="S171" s="101" t="s">
        <v>1206</v>
      </c>
      <c r="T171" s="108"/>
      <c r="U171" s="108"/>
      <c r="V171" s="108"/>
      <c r="W171" s="108"/>
      <c r="X171" s="119"/>
      <c r="Y171" s="103"/>
      <c r="Z171" s="103"/>
      <c r="AA171" s="103"/>
      <c r="AB171" s="103"/>
      <c r="AC171" s="103"/>
    </row>
    <row r="172">
      <c r="A172" s="11"/>
      <c r="B172" s="28" t="s">
        <v>2047</v>
      </c>
      <c r="C172" s="28" t="s">
        <v>1208</v>
      </c>
      <c r="D172" s="26">
        <v>283.0</v>
      </c>
      <c r="E172" s="28">
        <v>83.7</v>
      </c>
      <c r="F172" s="28"/>
      <c r="G172" s="28">
        <v>2.6</v>
      </c>
      <c r="H172" s="16"/>
      <c r="I172" s="28"/>
      <c r="J172" s="28"/>
      <c r="K172" s="28"/>
      <c r="L172" s="28"/>
      <c r="M172" s="28"/>
      <c r="N172" s="28"/>
      <c r="O172" s="28"/>
      <c r="P172" s="28"/>
      <c r="Q172" s="29"/>
      <c r="R172" s="29" t="s">
        <v>1209</v>
      </c>
      <c r="S172" s="19" t="s">
        <v>1210</v>
      </c>
      <c r="T172" s="28"/>
      <c r="U172" s="28"/>
      <c r="V172" s="28"/>
      <c r="W172" s="28"/>
      <c r="X172" s="55"/>
    </row>
    <row r="173">
      <c r="A173" s="11"/>
      <c r="B173" s="28" t="s">
        <v>2049</v>
      </c>
      <c r="C173" s="28" t="s">
        <v>449</v>
      </c>
      <c r="D173" s="26">
        <v>252.0</v>
      </c>
      <c r="E173" s="28">
        <v>71.7</v>
      </c>
      <c r="F173" s="28"/>
      <c r="G173" s="28">
        <v>2.7</v>
      </c>
      <c r="H173" s="16"/>
      <c r="I173" s="28">
        <v>32.0</v>
      </c>
      <c r="J173" s="28"/>
      <c r="K173" s="28">
        <v>16.0</v>
      </c>
      <c r="L173" s="28"/>
      <c r="M173" s="28"/>
      <c r="N173" s="28"/>
      <c r="O173" s="28"/>
      <c r="P173" s="28"/>
      <c r="Q173" s="29"/>
      <c r="R173" s="29"/>
      <c r="S173" s="19" t="s">
        <v>2052</v>
      </c>
      <c r="T173" s="28"/>
      <c r="U173" s="28"/>
      <c r="V173" s="28"/>
      <c r="W173" s="28"/>
      <c r="X173" s="55"/>
    </row>
    <row r="174">
      <c r="A174" s="11"/>
      <c r="B174" s="28" t="s">
        <v>2057</v>
      </c>
      <c r="C174" s="28" t="s">
        <v>791</v>
      </c>
      <c r="D174" s="26">
        <v>243.0</v>
      </c>
      <c r="E174" s="28">
        <v>71.7</v>
      </c>
      <c r="F174" s="28"/>
      <c r="G174" s="28">
        <v>2.6</v>
      </c>
      <c r="H174" s="16"/>
      <c r="I174" s="28">
        <v>28.0</v>
      </c>
      <c r="J174" s="28"/>
      <c r="K174" s="28"/>
      <c r="L174" s="28">
        <v>17.0</v>
      </c>
      <c r="M174" s="28"/>
      <c r="N174" s="28"/>
      <c r="O174" s="28"/>
      <c r="P174" s="28"/>
      <c r="Q174" s="29"/>
      <c r="R174" s="29"/>
      <c r="S174" s="19" t="s">
        <v>2058</v>
      </c>
      <c r="T174" s="28"/>
      <c r="U174" s="28"/>
      <c r="V174" s="28"/>
      <c r="W174" s="28"/>
      <c r="X174" s="55"/>
    </row>
    <row r="175">
      <c r="A175" s="11"/>
      <c r="B175" s="28" t="s">
        <v>2060</v>
      </c>
      <c r="C175" s="28" t="s">
        <v>296</v>
      </c>
      <c r="D175" s="26">
        <v>243.0</v>
      </c>
      <c r="E175" s="28">
        <v>71.7</v>
      </c>
      <c r="F175" s="28"/>
      <c r="G175" s="28">
        <v>2.6</v>
      </c>
      <c r="H175" s="16"/>
      <c r="I175" s="28"/>
      <c r="J175" s="28">
        <v>15.0</v>
      </c>
      <c r="K175" s="28"/>
      <c r="L175" s="28"/>
      <c r="M175" s="28">
        <v>16.0</v>
      </c>
      <c r="N175" s="28"/>
      <c r="O175" s="28"/>
      <c r="P175" s="28"/>
      <c r="Q175" s="29"/>
      <c r="R175" s="29"/>
      <c r="S175" s="19" t="s">
        <v>2062</v>
      </c>
      <c r="T175" s="28"/>
      <c r="U175" s="28"/>
      <c r="V175" s="28"/>
      <c r="W175" s="28"/>
      <c r="X175" s="55"/>
    </row>
    <row r="176">
      <c r="A176" s="11"/>
      <c r="B176" s="28" t="s">
        <v>2066</v>
      </c>
      <c r="C176" s="28" t="s">
        <v>2056</v>
      </c>
      <c r="D176" s="26">
        <v>243.0</v>
      </c>
      <c r="E176" s="28">
        <v>71.7</v>
      </c>
      <c r="F176" s="28"/>
      <c r="G176" s="28">
        <v>2.6</v>
      </c>
      <c r="H176" s="16"/>
      <c r="I176" s="28">
        <v>22.0</v>
      </c>
      <c r="J176" s="28">
        <v>21.0</v>
      </c>
      <c r="K176" s="28"/>
      <c r="L176" s="28"/>
      <c r="M176" s="28"/>
      <c r="N176" s="28"/>
      <c r="O176" s="28"/>
      <c r="P176" s="28"/>
      <c r="Q176" s="29"/>
      <c r="R176" s="29"/>
      <c r="S176" s="19" t="s">
        <v>2067</v>
      </c>
      <c r="T176" s="28"/>
      <c r="U176" s="28"/>
      <c r="V176" s="28"/>
      <c r="W176" s="28"/>
      <c r="X176" s="55"/>
    </row>
    <row r="177">
      <c r="A177" s="11"/>
      <c r="B177" s="28" t="s">
        <v>2072</v>
      </c>
      <c r="C177" s="28" t="s">
        <v>261</v>
      </c>
      <c r="D177" s="26">
        <v>233.0</v>
      </c>
      <c r="E177" s="28">
        <v>71.6</v>
      </c>
      <c r="F177" s="28"/>
      <c r="G177" s="28">
        <v>2.5</v>
      </c>
      <c r="H177" s="16"/>
      <c r="I177" s="28">
        <v>24.0</v>
      </c>
      <c r="J177" s="28">
        <v>12.0</v>
      </c>
      <c r="K177" s="28"/>
      <c r="L177" s="28"/>
      <c r="M177" s="28"/>
      <c r="N177" s="28">
        <v>1.0</v>
      </c>
      <c r="O177" s="28">
        <v>1.0</v>
      </c>
      <c r="P177" s="28"/>
      <c r="Q177" s="29" t="s">
        <v>599</v>
      </c>
      <c r="R177" s="29"/>
      <c r="S177" s="19" t="s">
        <v>2073</v>
      </c>
      <c r="T177" s="28"/>
      <c r="U177" s="28"/>
      <c r="V177" s="28"/>
      <c r="W177" s="28"/>
      <c r="X177" s="55"/>
    </row>
    <row r="178">
      <c r="A178" s="3" t="s">
        <v>478</v>
      </c>
      <c r="B178" s="28"/>
      <c r="C178" s="28"/>
      <c r="D178" s="26"/>
      <c r="E178" s="28"/>
      <c r="F178" s="28"/>
      <c r="G178" s="28"/>
      <c r="H178" s="16"/>
      <c r="I178" s="28"/>
      <c r="J178" s="28"/>
      <c r="K178" s="28"/>
      <c r="L178" s="28"/>
      <c r="M178" s="28"/>
      <c r="N178" s="28"/>
      <c r="O178" s="28"/>
      <c r="P178" s="28"/>
      <c r="Q178" s="29"/>
      <c r="R178" s="29"/>
      <c r="S178" s="37"/>
      <c r="T178" s="28"/>
      <c r="U178" s="28"/>
      <c r="V178" s="28"/>
      <c r="W178" s="28"/>
      <c r="X178" s="55"/>
    </row>
    <row r="179">
      <c r="A179" s="11"/>
      <c r="B179" s="28" t="s">
        <v>2022</v>
      </c>
      <c r="C179" s="28" t="s">
        <v>1196</v>
      </c>
      <c r="D179" s="26">
        <v>320.0</v>
      </c>
      <c r="E179" s="28">
        <v>91.1</v>
      </c>
      <c r="F179" s="28"/>
      <c r="G179" s="28">
        <v>2.7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9"/>
      <c r="R179" s="29" t="s">
        <v>1197</v>
      </c>
      <c r="S179" s="19" t="s">
        <v>2023</v>
      </c>
      <c r="T179" s="28"/>
      <c r="U179" s="28"/>
      <c r="V179" s="28"/>
      <c r="W179" s="28"/>
      <c r="X179" s="55"/>
    </row>
    <row r="180">
      <c r="A180" s="11"/>
      <c r="B180" s="28" t="s">
        <v>2024</v>
      </c>
      <c r="C180" s="28" t="s">
        <v>2025</v>
      </c>
      <c r="D180" s="26">
        <v>320.0</v>
      </c>
      <c r="E180" s="28">
        <v>91.1</v>
      </c>
      <c r="F180" s="28"/>
      <c r="G180" s="28">
        <v>2.7</v>
      </c>
      <c r="H180" s="16"/>
      <c r="I180" s="28">
        <v>44.0</v>
      </c>
      <c r="J180" s="28">
        <v>21.0</v>
      </c>
      <c r="K180" s="28"/>
      <c r="L180" s="28"/>
      <c r="M180" s="28"/>
      <c r="N180" s="28"/>
      <c r="O180" s="28"/>
      <c r="P180" s="28"/>
      <c r="Q180" s="29"/>
      <c r="R180" s="29"/>
      <c r="S180" s="19" t="s">
        <v>2026</v>
      </c>
      <c r="T180" s="28"/>
      <c r="U180" s="28"/>
      <c r="V180" s="28"/>
      <c r="W180" s="28"/>
      <c r="X180" s="55"/>
    </row>
    <row r="181">
      <c r="A181" s="108"/>
      <c r="B181" s="108" t="s">
        <v>2027</v>
      </c>
      <c r="C181" s="108" t="s">
        <v>40</v>
      </c>
      <c r="D181" s="117">
        <v>312.0</v>
      </c>
      <c r="E181" s="108">
        <v>92.1</v>
      </c>
      <c r="F181" s="108"/>
      <c r="G181" s="108">
        <v>2.6</v>
      </c>
      <c r="H181" s="108"/>
      <c r="I181" s="108"/>
      <c r="J181" s="108">
        <v>27.0</v>
      </c>
      <c r="K181" s="108"/>
      <c r="L181" s="108"/>
      <c r="M181" s="108"/>
      <c r="N181" s="108"/>
      <c r="O181" s="108"/>
      <c r="P181" s="108"/>
      <c r="Q181" s="109"/>
      <c r="R181" s="109" t="s">
        <v>2028</v>
      </c>
      <c r="S181" s="123" t="s">
        <v>2029</v>
      </c>
      <c r="T181" s="108"/>
      <c r="U181" s="108"/>
      <c r="V181" s="108"/>
      <c r="W181" s="108"/>
      <c r="X181" s="119"/>
      <c r="Y181" s="121"/>
      <c r="Z181" s="121"/>
      <c r="AA181" s="121"/>
      <c r="AB181" s="121"/>
      <c r="AC181" s="121"/>
    </row>
    <row r="182">
      <c r="A182" s="11"/>
      <c r="B182" s="28" t="s">
        <v>2032</v>
      </c>
      <c r="C182" s="28" t="s">
        <v>57</v>
      </c>
      <c r="D182" s="26">
        <v>285.0</v>
      </c>
      <c r="E182" s="28">
        <v>91.2</v>
      </c>
      <c r="F182" s="28"/>
      <c r="G182" s="28">
        <v>2.6</v>
      </c>
      <c r="H182" s="28"/>
      <c r="I182" s="28">
        <v>28.0</v>
      </c>
      <c r="J182" s="28">
        <v>15.0</v>
      </c>
      <c r="K182" s="28">
        <v>9.0</v>
      </c>
      <c r="L182" s="28"/>
      <c r="M182" s="28"/>
      <c r="N182" s="28"/>
      <c r="O182" s="28"/>
      <c r="P182" s="28"/>
      <c r="Q182" s="29"/>
      <c r="R182" s="29" t="s">
        <v>1183</v>
      </c>
      <c r="S182" s="19" t="s">
        <v>1184</v>
      </c>
      <c r="T182" s="28"/>
      <c r="U182" s="28"/>
      <c r="V182" s="28"/>
      <c r="W182" s="28"/>
      <c r="X182" s="55"/>
    </row>
    <row r="183">
      <c r="A183" s="11"/>
      <c r="B183" s="28" t="s">
        <v>2034</v>
      </c>
      <c r="C183" s="28" t="s">
        <v>1196</v>
      </c>
      <c r="D183" s="26">
        <v>296.0</v>
      </c>
      <c r="E183" s="28">
        <v>84.3</v>
      </c>
      <c r="F183" s="28"/>
      <c r="G183" s="28">
        <v>2.7</v>
      </c>
      <c r="H183" s="16"/>
      <c r="I183" s="28"/>
      <c r="J183" s="28"/>
      <c r="K183" s="28"/>
      <c r="L183" s="28"/>
      <c r="M183" s="28"/>
      <c r="N183" s="28"/>
      <c r="O183" s="28"/>
      <c r="P183" s="28"/>
      <c r="Q183" s="29"/>
      <c r="R183" s="29" t="s">
        <v>1197</v>
      </c>
      <c r="S183" s="19" t="s">
        <v>1198</v>
      </c>
      <c r="T183" s="28"/>
      <c r="U183" s="28"/>
      <c r="V183" s="28"/>
      <c r="W183" s="28"/>
      <c r="X183" s="55"/>
    </row>
    <row r="184">
      <c r="A184" s="108"/>
      <c r="B184" s="108" t="s">
        <v>1201</v>
      </c>
      <c r="C184" s="108" t="s">
        <v>281</v>
      </c>
      <c r="D184" s="117">
        <v>296.0</v>
      </c>
      <c r="E184" s="108">
        <v>87.5</v>
      </c>
      <c r="F184" s="108"/>
      <c r="G184" s="118">
        <v>2.6</v>
      </c>
      <c r="H184" s="108"/>
      <c r="I184" s="108">
        <v>30.0</v>
      </c>
      <c r="J184" s="108">
        <v>24.0</v>
      </c>
      <c r="K184" s="108"/>
      <c r="L184" s="108"/>
      <c r="M184" s="108"/>
      <c r="N184" s="108"/>
      <c r="O184" s="108">
        <v>1.0</v>
      </c>
      <c r="P184" s="108"/>
      <c r="Q184" s="109" t="s">
        <v>938</v>
      </c>
      <c r="R184" s="109"/>
      <c r="S184" s="123" t="s">
        <v>1202</v>
      </c>
      <c r="T184" s="108"/>
      <c r="U184" s="108"/>
      <c r="V184" s="108"/>
      <c r="W184" s="108"/>
      <c r="X184" s="119"/>
      <c r="Y184" s="121"/>
      <c r="Z184" s="121"/>
      <c r="AA184" s="121"/>
      <c r="AB184" s="121"/>
      <c r="AC184" s="121"/>
    </row>
    <row r="185">
      <c r="A185" s="11"/>
      <c r="B185" s="28" t="s">
        <v>2037</v>
      </c>
      <c r="C185" s="28" t="s">
        <v>2025</v>
      </c>
      <c r="D185" s="26">
        <v>296.0</v>
      </c>
      <c r="E185" s="28">
        <v>84.3</v>
      </c>
      <c r="F185" s="28"/>
      <c r="G185" s="28">
        <v>2.7</v>
      </c>
      <c r="H185" s="16"/>
      <c r="I185" s="28">
        <v>42.0</v>
      </c>
      <c r="J185" s="28">
        <v>20.0</v>
      </c>
      <c r="K185" s="28"/>
      <c r="L185" s="28"/>
      <c r="M185" s="28"/>
      <c r="N185" s="28"/>
      <c r="O185" s="28"/>
      <c r="P185" s="28"/>
      <c r="Q185" s="29"/>
      <c r="R185" s="29"/>
      <c r="S185" s="19" t="s">
        <v>2038</v>
      </c>
      <c r="T185" s="28"/>
      <c r="U185" s="28"/>
      <c r="V185" s="28"/>
      <c r="W185" s="28"/>
      <c r="X185" s="55"/>
    </row>
    <row r="186">
      <c r="A186" s="11"/>
      <c r="B186" s="28" t="s">
        <v>2060</v>
      </c>
      <c r="C186" s="28" t="s">
        <v>296</v>
      </c>
      <c r="D186" s="26">
        <v>243.0</v>
      </c>
      <c r="E186" s="28">
        <v>71.7</v>
      </c>
      <c r="F186" s="28"/>
      <c r="G186" s="28">
        <v>2.6</v>
      </c>
      <c r="H186" s="16"/>
      <c r="I186" s="28"/>
      <c r="J186" s="28">
        <v>15.0</v>
      </c>
      <c r="K186" s="28"/>
      <c r="L186" s="28"/>
      <c r="M186" s="28">
        <v>16.0</v>
      </c>
      <c r="N186" s="28"/>
      <c r="O186" s="28"/>
      <c r="P186" s="28"/>
      <c r="Q186" s="29"/>
      <c r="R186" s="29"/>
      <c r="S186" s="19" t="s">
        <v>2062</v>
      </c>
      <c r="T186" s="28"/>
      <c r="U186" s="28"/>
      <c r="V186" s="28"/>
      <c r="W186" s="28"/>
      <c r="X186" s="55"/>
    </row>
    <row r="187">
      <c r="A187" s="11"/>
      <c r="B187" s="28" t="s">
        <v>2082</v>
      </c>
      <c r="C187" s="28" t="s">
        <v>2056</v>
      </c>
      <c r="D187" s="26">
        <v>243.0</v>
      </c>
      <c r="E187" s="28">
        <v>71.7</v>
      </c>
      <c r="F187" s="28"/>
      <c r="G187" s="28">
        <v>2.6</v>
      </c>
      <c r="H187" s="16"/>
      <c r="I187" s="28">
        <v>22.0</v>
      </c>
      <c r="J187" s="28">
        <v>21.0</v>
      </c>
      <c r="K187" s="28"/>
      <c r="L187" s="28"/>
      <c r="M187" s="28"/>
      <c r="N187" s="28"/>
      <c r="O187" s="28"/>
      <c r="P187" s="28"/>
      <c r="Q187" s="29"/>
      <c r="R187" s="29"/>
      <c r="S187" s="19" t="s">
        <v>2067</v>
      </c>
      <c r="T187" s="28"/>
      <c r="U187" s="28"/>
      <c r="V187" s="28"/>
      <c r="W187" s="28"/>
      <c r="X187" s="55"/>
    </row>
    <row r="188">
      <c r="A188" s="11"/>
      <c r="B188" s="28"/>
      <c r="C188" s="28"/>
      <c r="D188" s="26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9"/>
      <c r="R188" s="29"/>
      <c r="S188" s="28"/>
      <c r="T188" s="28"/>
      <c r="U188" s="54"/>
      <c r="V188" s="28"/>
      <c r="W188" s="28"/>
      <c r="X188" s="55"/>
    </row>
    <row r="189">
      <c r="A189" s="3"/>
      <c r="B189" s="53"/>
      <c r="C189" s="53"/>
      <c r="D189" s="53"/>
      <c r="E189" s="3"/>
      <c r="F189" s="3"/>
      <c r="G189" s="3"/>
      <c r="H189" s="3"/>
      <c r="I189" s="3"/>
      <c r="J189" s="3"/>
      <c r="K189" s="2"/>
      <c r="L189" s="3"/>
      <c r="M189" s="3"/>
      <c r="N189" s="5"/>
      <c r="O189" s="6"/>
      <c r="P189" s="7"/>
      <c r="Q189" s="50"/>
      <c r="R189" s="3"/>
      <c r="S189" s="60"/>
      <c r="T189" s="60"/>
      <c r="U189" s="60"/>
      <c r="V189" s="60"/>
      <c r="W189" s="60"/>
      <c r="X189" s="60"/>
      <c r="Y189" s="63"/>
      <c r="Z189" s="63"/>
      <c r="AA189" s="63"/>
      <c r="AB189" s="63"/>
      <c r="AC189" s="63"/>
    </row>
    <row r="190">
      <c r="A190" s="180"/>
      <c r="B190" s="28"/>
      <c r="C190" s="28"/>
      <c r="D190" s="26"/>
      <c r="E190" s="64"/>
      <c r="F190" s="64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9"/>
      <c r="R190" s="28"/>
      <c r="S190" s="28"/>
      <c r="T190" s="28"/>
      <c r="U190" s="28"/>
      <c r="V190" s="28"/>
      <c r="W190" s="28"/>
      <c r="X190" s="55"/>
    </row>
    <row r="191">
      <c r="A191" s="68"/>
      <c r="B191" s="28"/>
      <c r="C191" s="28"/>
      <c r="D191" s="26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9"/>
      <c r="R191" s="29"/>
      <c r="S191" s="28"/>
      <c r="T191" s="28"/>
      <c r="U191" s="28"/>
      <c r="V191" s="28"/>
      <c r="W191" s="12"/>
      <c r="X191" s="11"/>
    </row>
    <row r="192">
      <c r="A192" s="68"/>
      <c r="B192" s="64"/>
      <c r="C192" s="64"/>
      <c r="D192" s="147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82"/>
      <c r="R192" s="64"/>
      <c r="S192" s="64"/>
      <c r="T192" s="64"/>
      <c r="U192" s="64"/>
      <c r="V192" s="64"/>
      <c r="W192" s="83"/>
      <c r="X192" s="81"/>
      <c r="Y192" s="148"/>
      <c r="Z192" s="148"/>
      <c r="AA192" s="148"/>
      <c r="AB192" s="148"/>
      <c r="AC192" s="148"/>
    </row>
    <row r="193">
      <c r="A193" s="65"/>
      <c r="B193" s="64"/>
      <c r="C193" s="64"/>
      <c r="D193" s="147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82"/>
      <c r="R193" s="64"/>
      <c r="S193" s="64"/>
      <c r="T193" s="64"/>
      <c r="U193" s="64"/>
      <c r="V193" s="64"/>
      <c r="W193" s="87"/>
      <c r="X193" s="84"/>
      <c r="Y193" s="148"/>
      <c r="Z193" s="148"/>
      <c r="AA193" s="148"/>
      <c r="AB193" s="148"/>
      <c r="AC193" s="148"/>
    </row>
    <row r="194">
      <c r="A194" s="68"/>
      <c r="B194" s="12"/>
      <c r="C194" s="12"/>
      <c r="D194" s="26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8"/>
      <c r="R194" s="18"/>
      <c r="S194" s="12"/>
      <c r="T194" s="12"/>
      <c r="U194" s="12"/>
      <c r="V194" s="12"/>
      <c r="W194" s="16"/>
      <c r="X194" s="11"/>
    </row>
    <row r="195">
      <c r="A195" s="69"/>
      <c r="B195" s="28"/>
      <c r="C195" s="28"/>
      <c r="D195" s="152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9"/>
      <c r="R195" s="29"/>
      <c r="S195" s="28"/>
      <c r="T195" s="28"/>
      <c r="U195" s="28"/>
      <c r="V195" s="28"/>
      <c r="W195" s="70"/>
      <c r="X195" s="71"/>
    </row>
    <row r="196">
      <c r="A196" s="68"/>
      <c r="B196" s="28"/>
      <c r="C196" s="28"/>
      <c r="D196" s="152"/>
      <c r="E196" s="64"/>
      <c r="F196" s="64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9"/>
      <c r="R196" s="29"/>
      <c r="S196" s="28"/>
      <c r="T196" s="28"/>
      <c r="U196" s="28"/>
      <c r="V196" s="28"/>
      <c r="W196" s="12"/>
      <c r="X196" s="11"/>
    </row>
    <row r="197">
      <c r="A197" s="84"/>
      <c r="B197" s="64"/>
      <c r="C197" s="64"/>
      <c r="D197" s="147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82"/>
      <c r="R197" s="64"/>
      <c r="S197" s="64"/>
      <c r="T197" s="64"/>
      <c r="U197" s="64"/>
      <c r="V197" s="64"/>
      <c r="W197" s="85"/>
      <c r="X197" s="84"/>
      <c r="Y197" s="148"/>
      <c r="Z197" s="148"/>
      <c r="AA197" s="148"/>
      <c r="AB197" s="148"/>
      <c r="AC197" s="148"/>
    </row>
    <row r="198">
      <c r="A198" s="68"/>
      <c r="B198" s="12"/>
      <c r="C198" s="12"/>
      <c r="D198" s="26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8"/>
      <c r="R198" s="18"/>
      <c r="S198" s="12"/>
      <c r="T198" s="12"/>
      <c r="U198" s="12"/>
      <c r="V198" s="12"/>
      <c r="W198" s="16"/>
      <c r="X198" s="11"/>
    </row>
    <row r="199" ht="14.25" customHeight="1">
      <c r="A199" s="34"/>
      <c r="B199" s="16"/>
      <c r="C199" s="16"/>
      <c r="D199" s="2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33"/>
      <c r="R199" s="33"/>
      <c r="S199" s="16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</row>
    <row r="200">
      <c r="A200" s="69"/>
      <c r="B200" s="28"/>
      <c r="C200" s="28"/>
      <c r="D200" s="26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9"/>
      <c r="R200" s="29"/>
      <c r="S200" s="28"/>
      <c r="T200" s="28"/>
      <c r="U200" s="28"/>
      <c r="V200" s="28"/>
      <c r="W200" s="70"/>
      <c r="X200" s="71"/>
    </row>
    <row r="201">
      <c r="A201" s="68"/>
      <c r="B201" s="28"/>
      <c r="C201" s="28"/>
      <c r="D201" s="152"/>
      <c r="E201" s="64"/>
      <c r="F201" s="64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9"/>
      <c r="R201" s="29"/>
      <c r="S201" s="28"/>
      <c r="T201" s="28"/>
      <c r="U201" s="28"/>
      <c r="V201" s="28"/>
      <c r="W201" s="28"/>
      <c r="X201" s="55"/>
    </row>
    <row r="202">
      <c r="A202" s="65"/>
      <c r="B202" s="28"/>
      <c r="C202" s="28"/>
      <c r="D202" s="26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9"/>
      <c r="R202" s="29"/>
      <c r="S202" s="28"/>
      <c r="T202" s="28"/>
      <c r="U202" s="28"/>
      <c r="V202" s="28"/>
      <c r="W202" s="32"/>
      <c r="X202" s="66"/>
    </row>
    <row r="203">
      <c r="A203" s="69"/>
      <c r="B203" s="64"/>
      <c r="C203" s="64"/>
      <c r="D203" s="147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82"/>
      <c r="R203" s="64"/>
      <c r="S203" s="64"/>
      <c r="T203" s="64"/>
      <c r="U203" s="64"/>
      <c r="V203" s="64"/>
      <c r="W203" s="85"/>
      <c r="X203" s="86"/>
      <c r="Y203" s="148"/>
      <c r="Z203" s="148"/>
      <c r="AA203" s="148"/>
      <c r="AB203" s="148"/>
      <c r="AC203" s="148"/>
    </row>
    <row r="204">
      <c r="A204" s="81"/>
      <c r="B204" s="64"/>
      <c r="C204" s="64"/>
      <c r="D204" s="147"/>
      <c r="E204" s="64"/>
      <c r="F204" s="64"/>
      <c r="G204" s="64"/>
      <c r="H204" s="64"/>
      <c r="I204" s="88"/>
      <c r="J204" s="88"/>
      <c r="K204" s="88"/>
      <c r="L204" s="88"/>
      <c r="M204" s="88"/>
      <c r="N204" s="88"/>
      <c r="O204" s="88"/>
      <c r="P204" s="88"/>
      <c r="Q204" s="89"/>
      <c r="R204" s="88"/>
      <c r="S204" s="64"/>
      <c r="T204" s="88"/>
      <c r="U204" s="88"/>
      <c r="V204" s="88"/>
      <c r="W204" s="81"/>
      <c r="X204" s="81"/>
      <c r="Y204" s="148"/>
      <c r="Z204" s="148"/>
      <c r="AA204" s="148"/>
      <c r="AB204" s="148"/>
      <c r="AC204" s="148"/>
    </row>
    <row r="205">
      <c r="A205" s="68"/>
      <c r="B205" s="72"/>
      <c r="C205" s="28"/>
      <c r="D205" s="152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9"/>
      <c r="R205" s="29"/>
      <c r="S205" s="28"/>
      <c r="T205" s="28"/>
      <c r="U205" s="28"/>
      <c r="V205" s="28"/>
      <c r="W205" s="28"/>
      <c r="X205" s="55"/>
      <c r="Y205" s="34"/>
      <c r="Z205" s="34"/>
      <c r="AA205" s="34"/>
      <c r="AB205" s="34"/>
      <c r="AC205" s="34"/>
    </row>
    <row r="206">
      <c r="A206" s="65"/>
      <c r="B206" s="28"/>
      <c r="C206" s="28"/>
      <c r="D206" s="152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9"/>
      <c r="R206" s="29"/>
      <c r="S206" s="28"/>
      <c r="T206" s="28"/>
      <c r="U206" s="28"/>
      <c r="V206" s="28"/>
      <c r="W206" s="32"/>
      <c r="X206" s="66"/>
    </row>
    <row r="207">
      <c r="A207" s="10"/>
      <c r="B207" s="181"/>
      <c r="C207" s="181"/>
      <c r="D207" s="182"/>
      <c r="E207" s="181"/>
      <c r="F207" s="181"/>
      <c r="G207" s="181"/>
      <c r="H207" s="181"/>
      <c r="I207" s="148"/>
      <c r="J207" s="148"/>
      <c r="K207" s="181"/>
      <c r="L207" s="148"/>
      <c r="M207" s="148"/>
      <c r="N207" s="148"/>
      <c r="O207" s="148"/>
      <c r="P207" s="148"/>
      <c r="Q207" s="183"/>
      <c r="R207" s="148"/>
      <c r="S207" s="182"/>
      <c r="T207" s="78"/>
      <c r="U207" s="78"/>
      <c r="V207" s="78"/>
      <c r="W207" s="78"/>
      <c r="X207" s="81"/>
      <c r="Y207" s="78"/>
      <c r="Z207" s="78"/>
      <c r="AA207" s="78"/>
      <c r="AB207" s="78"/>
      <c r="AC207" s="78"/>
    </row>
    <row r="208">
      <c r="A208" s="81"/>
      <c r="B208" s="88"/>
      <c r="C208" s="88"/>
      <c r="D208" s="154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9"/>
      <c r="R208" s="88"/>
      <c r="S208" s="88"/>
      <c r="T208" s="88"/>
      <c r="U208" s="88"/>
      <c r="V208" s="88"/>
      <c r="W208" s="81"/>
      <c r="X208" s="81"/>
      <c r="Y208" s="148"/>
      <c r="Z208" s="148"/>
      <c r="AA208" s="148"/>
      <c r="AB208" s="148"/>
      <c r="AC208" s="148"/>
    </row>
    <row r="209">
      <c r="A209" s="6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9"/>
      <c r="R209" s="88"/>
      <c r="S209" s="88"/>
      <c r="T209" s="88"/>
      <c r="U209" s="88"/>
      <c r="V209" s="88"/>
      <c r="W209" s="81"/>
      <c r="X209" s="81"/>
      <c r="Y209" s="148"/>
      <c r="Z209" s="148"/>
      <c r="AA209" s="148"/>
      <c r="AB209" s="148"/>
      <c r="AC209" s="148"/>
    </row>
    <row r="210">
      <c r="A210" s="86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9"/>
      <c r="R210" s="88"/>
      <c r="S210" s="88"/>
      <c r="T210" s="88"/>
      <c r="U210" s="88"/>
      <c r="V210" s="88"/>
      <c r="W210" s="86"/>
      <c r="X210" s="86"/>
      <c r="Y210" s="148"/>
      <c r="Z210" s="148"/>
      <c r="AA210" s="148"/>
      <c r="AB210" s="148"/>
      <c r="AC210" s="148"/>
    </row>
    <row r="211">
      <c r="A211" s="81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9"/>
      <c r="R211" s="88"/>
      <c r="S211" s="88"/>
      <c r="T211" s="88"/>
      <c r="U211" s="88"/>
      <c r="V211" s="88"/>
      <c r="W211" s="81"/>
      <c r="X211" s="81"/>
      <c r="Y211" s="148"/>
      <c r="Z211" s="148"/>
      <c r="AA211" s="148"/>
      <c r="AB211" s="148"/>
      <c r="AC211" s="148"/>
    </row>
    <row r="212">
      <c r="A212" s="81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9"/>
      <c r="R212" s="88"/>
      <c r="S212" s="88"/>
      <c r="T212" s="88"/>
      <c r="U212" s="88"/>
      <c r="V212" s="88"/>
      <c r="W212" s="81"/>
      <c r="X212" s="81"/>
      <c r="Y212" s="148"/>
      <c r="Z212" s="148"/>
      <c r="AA212" s="148"/>
      <c r="AB212" s="148"/>
      <c r="AC212" s="148"/>
    </row>
    <row r="213">
      <c r="A213" s="81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9"/>
      <c r="R213" s="88"/>
      <c r="S213" s="88"/>
      <c r="T213" s="88"/>
      <c r="U213" s="88"/>
      <c r="V213" s="88"/>
      <c r="W213" s="81"/>
      <c r="X213" s="81"/>
      <c r="Y213" s="148"/>
      <c r="Z213" s="148"/>
      <c r="AA213" s="148"/>
      <c r="AB213" s="148"/>
      <c r="AC213" s="148"/>
    </row>
    <row r="214">
      <c r="A214" s="65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9"/>
      <c r="R214" s="88"/>
      <c r="S214" s="88"/>
      <c r="T214" s="88"/>
      <c r="U214" s="88"/>
      <c r="V214" s="88"/>
      <c r="W214" s="84"/>
      <c r="X214" s="84"/>
      <c r="Y214" s="148"/>
      <c r="Z214" s="148"/>
      <c r="AA214" s="148"/>
      <c r="AB214" s="148"/>
      <c r="AC214" s="148"/>
    </row>
    <row r="215">
      <c r="A215" s="69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9"/>
      <c r="R215" s="88"/>
      <c r="S215" s="88"/>
      <c r="T215" s="88"/>
      <c r="U215" s="88"/>
      <c r="V215" s="88"/>
      <c r="W215" s="86"/>
      <c r="X215" s="86"/>
      <c r="Y215" s="148"/>
      <c r="Z215" s="148"/>
      <c r="AA215" s="148"/>
      <c r="AB215" s="148"/>
      <c r="AC215" s="148"/>
    </row>
    <row r="216">
      <c r="A216" s="6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9"/>
      <c r="R216" s="88"/>
      <c r="S216" s="88"/>
      <c r="T216" s="88"/>
      <c r="U216" s="88"/>
      <c r="V216" s="88"/>
      <c r="W216" s="81"/>
      <c r="X216" s="81"/>
      <c r="Y216" s="148"/>
      <c r="Z216" s="148"/>
      <c r="AA216" s="148"/>
      <c r="AB216" s="148"/>
      <c r="AC216" s="148"/>
    </row>
    <row r="217">
      <c r="A217" s="6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9"/>
      <c r="R217" s="88"/>
      <c r="S217" s="88"/>
      <c r="T217" s="88"/>
      <c r="U217" s="88"/>
      <c r="V217" s="88"/>
      <c r="W217" s="81"/>
      <c r="X217" s="81"/>
      <c r="Y217" s="148"/>
      <c r="Z217" s="148"/>
      <c r="AA217" s="148"/>
      <c r="AB217" s="148"/>
      <c r="AC217" s="148"/>
    </row>
    <row r="218">
      <c r="A218" s="6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9"/>
      <c r="R218" s="88"/>
      <c r="S218" s="88"/>
      <c r="T218" s="88"/>
      <c r="U218" s="88"/>
      <c r="V218" s="88"/>
      <c r="W218" s="81"/>
      <c r="X218" s="81"/>
      <c r="Y218" s="148"/>
      <c r="Z218" s="148"/>
      <c r="AA218" s="148"/>
      <c r="AB218" s="148"/>
      <c r="AC218" s="148"/>
    </row>
    <row r="219">
      <c r="A219" s="69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9"/>
      <c r="R219" s="88"/>
      <c r="S219" s="88"/>
      <c r="T219" s="88"/>
      <c r="U219" s="88"/>
      <c r="V219" s="88"/>
      <c r="W219" s="86"/>
      <c r="X219" s="86"/>
      <c r="Y219" s="148"/>
      <c r="Z219" s="148"/>
      <c r="AA219" s="148"/>
      <c r="AB219" s="148"/>
      <c r="AC219" s="148"/>
    </row>
    <row r="220">
      <c r="A220" s="6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9"/>
      <c r="R220" s="88"/>
      <c r="S220" s="88"/>
      <c r="T220" s="88"/>
      <c r="U220" s="88"/>
      <c r="V220" s="88"/>
      <c r="W220" s="81"/>
      <c r="X220" s="81"/>
      <c r="Y220" s="148"/>
      <c r="Z220" s="148"/>
      <c r="AA220" s="148"/>
      <c r="AB220" s="148"/>
      <c r="AC220" s="148"/>
    </row>
    <row r="221">
      <c r="A221" s="68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1"/>
      <c r="R221" s="90"/>
      <c r="S221" s="90"/>
      <c r="T221" s="90"/>
      <c r="U221" s="90"/>
      <c r="V221" s="90"/>
      <c r="W221" s="81"/>
      <c r="X221" s="81"/>
      <c r="Y221" s="148"/>
      <c r="Z221" s="148"/>
      <c r="AA221" s="148"/>
      <c r="AB221" s="148"/>
      <c r="AC221" s="148"/>
    </row>
    <row r="222">
      <c r="A222" s="68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1"/>
      <c r="R222" s="90"/>
      <c r="S222" s="90"/>
      <c r="T222" s="90"/>
      <c r="U222" s="90"/>
      <c r="V222" s="90"/>
      <c r="W222" s="81"/>
      <c r="X222" s="81"/>
      <c r="Y222" s="148"/>
      <c r="Z222" s="148"/>
      <c r="AA222" s="148"/>
      <c r="AB222" s="148"/>
      <c r="AC222" s="148"/>
    </row>
    <row r="223">
      <c r="A223" s="1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1"/>
      <c r="R223" s="90"/>
      <c r="S223" s="90"/>
      <c r="T223" s="90"/>
      <c r="U223" s="90"/>
      <c r="V223" s="90"/>
      <c r="W223" s="81"/>
      <c r="X223" s="81"/>
      <c r="Y223" s="148"/>
      <c r="Z223" s="148"/>
      <c r="AA223" s="148"/>
      <c r="AB223" s="148"/>
      <c r="AC223" s="148"/>
    </row>
    <row r="224">
      <c r="A224" s="11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92"/>
      <c r="R224" s="54"/>
      <c r="S224" s="54"/>
      <c r="T224" s="54"/>
      <c r="U224" s="54"/>
      <c r="V224" s="54"/>
      <c r="W224" s="11"/>
      <c r="X224" s="11"/>
      <c r="Y224" s="34"/>
      <c r="Z224" s="34"/>
      <c r="AA224" s="34"/>
      <c r="AB224" s="34"/>
      <c r="AC224" s="34"/>
    </row>
    <row r="225">
      <c r="A225" s="69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92"/>
      <c r="R225" s="54"/>
      <c r="S225" s="54"/>
      <c r="T225" s="54"/>
      <c r="U225" s="54"/>
      <c r="V225" s="54"/>
      <c r="W225" s="71"/>
      <c r="X225" s="71"/>
      <c r="Y225" s="34"/>
      <c r="Z225" s="34"/>
      <c r="AA225" s="34"/>
      <c r="AB225" s="34"/>
      <c r="AC225" s="34"/>
    </row>
    <row r="226">
      <c r="A226" s="69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92"/>
      <c r="R226" s="54"/>
      <c r="S226" s="54"/>
      <c r="T226" s="54"/>
      <c r="U226" s="54"/>
      <c r="V226" s="54"/>
      <c r="W226" s="71"/>
      <c r="X226" s="71"/>
      <c r="Y226" s="34"/>
      <c r="Z226" s="34"/>
      <c r="AA226" s="34"/>
      <c r="AB226" s="34"/>
      <c r="AC226" s="34"/>
    </row>
    <row r="227">
      <c r="A227" s="68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92"/>
      <c r="R227" s="54"/>
      <c r="S227" s="54"/>
      <c r="T227" s="54"/>
      <c r="U227" s="54"/>
      <c r="V227" s="54"/>
      <c r="W227" s="11"/>
      <c r="X227" s="11"/>
      <c r="Y227" s="34"/>
      <c r="Z227" s="34"/>
      <c r="AA227" s="34"/>
      <c r="AB227" s="34"/>
      <c r="AC227" s="34"/>
    </row>
    <row r="228">
      <c r="A228" s="68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92"/>
      <c r="R228" s="54"/>
      <c r="S228" s="54"/>
      <c r="T228" s="54"/>
      <c r="U228" s="54"/>
      <c r="V228" s="54"/>
      <c r="W228" s="11"/>
      <c r="X228" s="11"/>
      <c r="Y228" s="34"/>
      <c r="Z228" s="34"/>
      <c r="AA228" s="34"/>
      <c r="AB228" s="34"/>
      <c r="AC228" s="34"/>
    </row>
    <row r="229">
      <c r="A229" s="68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92"/>
      <c r="R229" s="54"/>
      <c r="S229" s="54"/>
      <c r="T229" s="54"/>
      <c r="U229" s="54"/>
      <c r="V229" s="54"/>
      <c r="W229" s="11"/>
      <c r="X229" s="11"/>
      <c r="Y229" s="34"/>
      <c r="Z229" s="34"/>
      <c r="AA229" s="34"/>
      <c r="AB229" s="34"/>
      <c r="AC229" s="34"/>
    </row>
    <row r="230">
      <c r="A230" s="68"/>
      <c r="B230" s="11"/>
      <c r="C230" s="11"/>
      <c r="D230" s="11"/>
      <c r="E230" s="11"/>
      <c r="F230" s="11"/>
      <c r="G230" s="11"/>
      <c r="H230" s="54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  <c r="Y230" s="34"/>
      <c r="Z230" s="34"/>
      <c r="AA230" s="34"/>
      <c r="AB230" s="34"/>
      <c r="AC230" s="34"/>
    </row>
    <row r="231">
      <c r="A231" s="68"/>
      <c r="B231" s="11"/>
      <c r="C231" s="11"/>
      <c r="D231" s="11"/>
      <c r="E231" s="11"/>
      <c r="F231" s="11"/>
      <c r="G231" s="11"/>
      <c r="H231" s="54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  <c r="Y231" s="34"/>
      <c r="Z231" s="34"/>
      <c r="AA231" s="34"/>
      <c r="AB231" s="34"/>
      <c r="AC231" s="34"/>
    </row>
    <row r="232">
      <c r="A232" s="68"/>
      <c r="B232" s="11"/>
      <c r="C232" s="11"/>
      <c r="D232" s="11"/>
      <c r="E232" s="11"/>
      <c r="F232" s="11"/>
      <c r="G232" s="11"/>
      <c r="H232" s="54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  <c r="Y232" s="34"/>
      <c r="Z232" s="34"/>
      <c r="AA232" s="34"/>
      <c r="AB232" s="34"/>
      <c r="AC232" s="34"/>
    </row>
    <row r="233">
      <c r="A233" s="68"/>
      <c r="B233" s="11"/>
      <c r="C233" s="11"/>
      <c r="D233" s="11"/>
      <c r="E233" s="11"/>
      <c r="F233" s="11"/>
      <c r="G233" s="11"/>
      <c r="H233" s="54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  <c r="Y233" s="34"/>
      <c r="Z233" s="34"/>
      <c r="AA233" s="34"/>
      <c r="AB233" s="34"/>
      <c r="AC233" s="34"/>
    </row>
    <row r="234">
      <c r="A234" s="68"/>
      <c r="B234" s="11"/>
      <c r="C234" s="11"/>
      <c r="D234" s="11"/>
      <c r="E234" s="11"/>
      <c r="F234" s="11"/>
      <c r="G234" s="11"/>
      <c r="H234" s="54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  <c r="Y234" s="34"/>
      <c r="Z234" s="34"/>
      <c r="AA234" s="34"/>
      <c r="AB234" s="34"/>
      <c r="AC234" s="34"/>
    </row>
    <row r="235">
      <c r="A235" s="68"/>
      <c r="B235" s="11"/>
      <c r="C235" s="11"/>
      <c r="D235" s="11"/>
      <c r="E235" s="11"/>
      <c r="F235" s="11"/>
      <c r="G235" s="11"/>
      <c r="H235" s="54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  <c r="Y235" s="34"/>
      <c r="Z235" s="34"/>
      <c r="AA235" s="34"/>
      <c r="AB235" s="34"/>
      <c r="AC235" s="34"/>
    </row>
    <row r="236">
      <c r="A236" s="68"/>
      <c r="B236" s="11"/>
      <c r="C236" s="11"/>
      <c r="D236" s="11"/>
      <c r="E236" s="11"/>
      <c r="F236" s="11"/>
      <c r="G236" s="11"/>
      <c r="H236" s="54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  <c r="Y236" s="34"/>
      <c r="Z236" s="34"/>
      <c r="AA236" s="34"/>
      <c r="AB236" s="34"/>
      <c r="AC236" s="34"/>
    </row>
    <row r="237">
      <c r="A237" s="68"/>
      <c r="B237" s="11"/>
      <c r="C237" s="11"/>
      <c r="D237" s="11"/>
      <c r="E237" s="11"/>
      <c r="F237" s="11"/>
      <c r="G237" s="11"/>
      <c r="H237" s="54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  <c r="Y237" s="34"/>
      <c r="Z237" s="34"/>
      <c r="AA237" s="34"/>
      <c r="AB237" s="34"/>
      <c r="AC237" s="34"/>
    </row>
    <row r="238">
      <c r="A238" s="68"/>
      <c r="B238" s="11"/>
      <c r="C238" s="11"/>
      <c r="D238" s="11"/>
      <c r="E238" s="11"/>
      <c r="F238" s="11"/>
      <c r="G238" s="11"/>
      <c r="H238" s="54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  <c r="Y238" s="34"/>
      <c r="Z238" s="34"/>
      <c r="AA238" s="34"/>
      <c r="AB238" s="34"/>
      <c r="AC238" s="34"/>
    </row>
    <row r="239">
      <c r="A239" s="68"/>
      <c r="B239" s="11"/>
      <c r="C239" s="11"/>
      <c r="D239" s="11"/>
      <c r="E239" s="11"/>
      <c r="F239" s="11"/>
      <c r="G239" s="11"/>
      <c r="H239" s="55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  <c r="Y239" s="34"/>
      <c r="Z239" s="34"/>
      <c r="AA239" s="34"/>
      <c r="AB239" s="34"/>
      <c r="AC239" s="34"/>
    </row>
    <row r="240">
      <c r="A240" s="68"/>
      <c r="B240" s="11"/>
      <c r="C240" s="11"/>
      <c r="D240" s="11"/>
      <c r="E240" s="11"/>
      <c r="F240" s="11"/>
      <c r="G240" s="11"/>
      <c r="H240" s="55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  <c r="Y240" s="34"/>
      <c r="Z240" s="34"/>
      <c r="AA240" s="34"/>
      <c r="AB240" s="34"/>
      <c r="AC240" s="34"/>
    </row>
    <row r="241">
      <c r="A241" s="68"/>
      <c r="B241" s="11"/>
      <c r="C241" s="11"/>
      <c r="D241" s="11"/>
      <c r="E241" s="11"/>
      <c r="F241" s="11"/>
      <c r="G241" s="11"/>
      <c r="H241" s="55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  <c r="Y241" s="34"/>
      <c r="Z241" s="34"/>
      <c r="AA241" s="34"/>
      <c r="AB241" s="34"/>
      <c r="AC241" s="34"/>
    </row>
    <row r="242">
      <c r="A242" s="68"/>
      <c r="B242" s="11"/>
      <c r="C242" s="11"/>
      <c r="D242" s="11"/>
      <c r="E242" s="11"/>
      <c r="F242" s="11"/>
      <c r="G242" s="11"/>
      <c r="H242" s="28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  <c r="Y242" s="34"/>
      <c r="Z242" s="34"/>
      <c r="AA242" s="34"/>
      <c r="AB242" s="34"/>
      <c r="AC242" s="34"/>
    </row>
    <row r="243">
      <c r="A243" s="68"/>
      <c r="B243" s="11"/>
      <c r="C243" s="11"/>
      <c r="D243" s="11"/>
      <c r="E243" s="11"/>
      <c r="F243" s="11"/>
      <c r="G243" s="11"/>
      <c r="H243" s="28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  <c r="Y243" s="34"/>
      <c r="Z243" s="34"/>
      <c r="AA243" s="34"/>
      <c r="AB243" s="34"/>
      <c r="AC243" s="34"/>
    </row>
    <row r="244">
      <c r="A244" s="68"/>
      <c r="B244" s="11"/>
      <c r="C244" s="11"/>
      <c r="D244" s="11"/>
      <c r="E244" s="11"/>
      <c r="F244" s="11"/>
      <c r="G244" s="11"/>
      <c r="H244" s="28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  <c r="Y244" s="34"/>
      <c r="Z244" s="34"/>
      <c r="AA244" s="34"/>
      <c r="AB244" s="34"/>
      <c r="AC244" s="34"/>
    </row>
    <row r="245">
      <c r="A245" s="68"/>
      <c r="B245" s="11"/>
      <c r="C245" s="11"/>
      <c r="D245" s="11"/>
      <c r="E245" s="11"/>
      <c r="F245" s="11"/>
      <c r="G245" s="11"/>
      <c r="H245" s="28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  <c r="Y245" s="34"/>
      <c r="Z245" s="34"/>
      <c r="AA245" s="34"/>
      <c r="AB245" s="34"/>
      <c r="AC245" s="34"/>
    </row>
    <row r="246">
      <c r="A246" s="6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  <c r="Y246" s="34"/>
      <c r="Z246" s="34"/>
      <c r="AA246" s="34"/>
      <c r="AB246" s="34"/>
      <c r="AC246" s="34"/>
    </row>
    <row r="247">
      <c r="A247" s="68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  <c r="Y247" s="34"/>
      <c r="Z247" s="34"/>
      <c r="AA247" s="34"/>
      <c r="AB247" s="34"/>
      <c r="AC247" s="34"/>
    </row>
    <row r="248">
      <c r="A248" s="6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  <c r="Y248" s="34"/>
      <c r="Z248" s="34"/>
      <c r="AA248" s="34"/>
      <c r="AB248" s="34"/>
      <c r="AC248" s="34"/>
    </row>
    <row r="249">
      <c r="A249" s="68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  <c r="Y249" s="34"/>
      <c r="Z249" s="34"/>
      <c r="AA249" s="34"/>
      <c r="AB249" s="34"/>
      <c r="AC249" s="34"/>
    </row>
    <row r="250">
      <c r="A250" s="68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  <c r="Y250" s="34"/>
      <c r="Z250" s="34"/>
      <c r="AA250" s="34"/>
      <c r="AB250" s="34"/>
      <c r="AC250" s="34"/>
    </row>
    <row r="251">
      <c r="A251" s="68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  <c r="Y251" s="34"/>
      <c r="Z251" s="34"/>
      <c r="AA251" s="34"/>
      <c r="AB251" s="34"/>
      <c r="AC251" s="34"/>
    </row>
    <row r="252">
      <c r="A252" s="68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3"/>
      <c r="R252" s="11"/>
      <c r="S252" s="11"/>
      <c r="T252" s="11"/>
      <c r="U252" s="11"/>
      <c r="V252" s="11"/>
      <c r="W252" s="11"/>
      <c r="X252" s="11"/>
      <c r="Y252" s="34"/>
      <c r="Z252" s="34"/>
      <c r="AA252" s="34"/>
      <c r="AB252" s="34"/>
      <c r="AC252" s="34"/>
    </row>
    <row r="253">
      <c r="A253" s="68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1"/>
      <c r="S253" s="11"/>
      <c r="T253" s="11"/>
      <c r="U253" s="11"/>
      <c r="V253" s="11"/>
      <c r="W253" s="11"/>
      <c r="X253" s="11"/>
      <c r="Y253" s="34"/>
      <c r="Z253" s="34"/>
      <c r="AA253" s="34"/>
      <c r="AB253" s="34"/>
      <c r="AC253" s="34"/>
    </row>
    <row r="254">
      <c r="A254" s="68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3"/>
      <c r="R254" s="11"/>
      <c r="S254" s="11"/>
      <c r="T254" s="11"/>
      <c r="U254" s="11"/>
      <c r="V254" s="11"/>
      <c r="W254" s="11"/>
      <c r="X254" s="11"/>
      <c r="Y254" s="34"/>
      <c r="Z254" s="34"/>
      <c r="AA254" s="34"/>
      <c r="AB254" s="34"/>
      <c r="AC254" s="34"/>
    </row>
    <row r="255">
      <c r="A255" s="68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3"/>
      <c r="R255" s="11"/>
      <c r="S255" s="11"/>
      <c r="T255" s="11"/>
      <c r="U255" s="11"/>
      <c r="V255" s="11"/>
      <c r="W255" s="11"/>
      <c r="X255" s="11"/>
      <c r="Y255" s="34"/>
      <c r="Z255" s="34"/>
      <c r="AA255" s="34"/>
      <c r="AB255" s="34"/>
      <c r="AC255" s="34"/>
    </row>
    <row r="256">
      <c r="A256" s="68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3"/>
      <c r="R256" s="11"/>
      <c r="S256" s="11"/>
      <c r="T256" s="11"/>
      <c r="U256" s="11"/>
      <c r="V256" s="11"/>
      <c r="W256" s="11"/>
      <c r="X256" s="11"/>
      <c r="Y256" s="34"/>
      <c r="Z256" s="34"/>
      <c r="AA256" s="34"/>
      <c r="AB256" s="34"/>
      <c r="AC256" s="34"/>
    </row>
    <row r="257">
      <c r="A257" s="68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3"/>
      <c r="R257" s="11"/>
      <c r="S257" s="11"/>
      <c r="T257" s="11"/>
      <c r="U257" s="11"/>
      <c r="V257" s="11"/>
      <c r="W257" s="11"/>
      <c r="X257" s="11"/>
      <c r="Y257" s="34"/>
      <c r="Z257" s="34"/>
      <c r="AA257" s="34"/>
      <c r="AB257" s="34"/>
      <c r="AC257" s="34"/>
    </row>
    <row r="258">
      <c r="A258" s="68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3"/>
      <c r="R258" s="11"/>
      <c r="S258" s="11"/>
      <c r="T258" s="11"/>
      <c r="U258" s="11"/>
      <c r="V258" s="11"/>
      <c r="W258" s="11"/>
      <c r="X258" s="11"/>
      <c r="Y258" s="34"/>
      <c r="Z258" s="34"/>
      <c r="AA258" s="34"/>
      <c r="AB258" s="34"/>
      <c r="AC258" s="34"/>
    </row>
    <row r="259">
      <c r="A259" s="68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  <c r="Y259" s="34"/>
      <c r="Z259" s="34"/>
      <c r="AA259" s="34"/>
      <c r="AB259" s="34"/>
      <c r="AC259" s="34"/>
    </row>
    <row r="260">
      <c r="A260" s="68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  <c r="Y260" s="34"/>
      <c r="Z260" s="34"/>
      <c r="AA260" s="34"/>
      <c r="AB260" s="34"/>
      <c r="AC260" s="34"/>
    </row>
    <row r="261">
      <c r="A261" s="68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  <c r="Y261" s="34"/>
      <c r="Z261" s="34"/>
      <c r="AA261" s="34"/>
      <c r="AB261" s="34"/>
      <c r="AC261" s="34"/>
    </row>
    <row r="262">
      <c r="A262" s="68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  <c r="Y262" s="34"/>
      <c r="Z262" s="34"/>
      <c r="AA262" s="34"/>
      <c r="AB262" s="34"/>
      <c r="AC262" s="34"/>
    </row>
    <row r="263">
      <c r="A263" s="68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3"/>
      <c r="R263" s="11"/>
      <c r="S263" s="11"/>
      <c r="T263" s="11"/>
      <c r="U263" s="11"/>
      <c r="V263" s="11"/>
      <c r="W263" s="11"/>
      <c r="X263" s="11"/>
      <c r="Y263" s="34"/>
      <c r="Z263" s="34"/>
      <c r="AA263" s="34"/>
      <c r="AB263" s="34"/>
      <c r="AC263" s="34"/>
    </row>
    <row r="264">
      <c r="A264" s="68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3"/>
      <c r="R264" s="11"/>
      <c r="S264" s="11"/>
      <c r="T264" s="11"/>
      <c r="U264" s="11"/>
      <c r="V264" s="11"/>
      <c r="W264" s="11"/>
      <c r="X264" s="11"/>
      <c r="Y264" s="34"/>
      <c r="Z264" s="34"/>
      <c r="AA264" s="34"/>
      <c r="AB264" s="34"/>
      <c r="AC264" s="34"/>
    </row>
    <row r="265">
      <c r="A265" s="68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3"/>
      <c r="R265" s="11"/>
      <c r="S265" s="11"/>
      <c r="T265" s="11"/>
      <c r="U265" s="11"/>
      <c r="V265" s="11"/>
      <c r="W265" s="11"/>
      <c r="X265" s="11"/>
      <c r="Y265" s="34"/>
      <c r="Z265" s="34"/>
      <c r="AA265" s="34"/>
      <c r="AB265" s="34"/>
      <c r="AC265" s="34"/>
    </row>
    <row r="266">
      <c r="A266" s="68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3"/>
      <c r="R266" s="11"/>
      <c r="S266" s="11"/>
      <c r="T266" s="11"/>
      <c r="U266" s="11"/>
      <c r="V266" s="11"/>
      <c r="W266" s="11"/>
      <c r="X266" s="11"/>
      <c r="Y266" s="34"/>
      <c r="Z266" s="34"/>
      <c r="AA266" s="34"/>
      <c r="AB266" s="34"/>
      <c r="AC266" s="34"/>
    </row>
    <row r="267">
      <c r="A267" s="68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3"/>
      <c r="R267" s="11"/>
      <c r="S267" s="11"/>
      <c r="T267" s="11"/>
      <c r="U267" s="11"/>
      <c r="V267" s="11"/>
      <c r="W267" s="11"/>
      <c r="X267" s="11"/>
      <c r="Y267" s="34"/>
      <c r="Z267" s="34"/>
      <c r="AA267" s="34"/>
      <c r="AB267" s="34"/>
      <c r="AC267" s="34"/>
    </row>
    <row r="268">
      <c r="A268" s="68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3"/>
      <c r="R268" s="11"/>
      <c r="S268" s="11"/>
      <c r="T268" s="11"/>
      <c r="U268" s="11"/>
      <c r="V268" s="11"/>
      <c r="W268" s="11"/>
      <c r="X268" s="11"/>
      <c r="Y268" s="34"/>
      <c r="Z268" s="34"/>
      <c r="AA268" s="34"/>
      <c r="AB268" s="34"/>
      <c r="AC268" s="34"/>
    </row>
    <row r="269">
      <c r="A269" s="68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34"/>
      <c r="Z269" s="34"/>
      <c r="AA269" s="34"/>
      <c r="AB269" s="34"/>
      <c r="AC269" s="34"/>
    </row>
    <row r="270">
      <c r="A270" s="68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34"/>
      <c r="Z270" s="34"/>
      <c r="AA270" s="34"/>
      <c r="AB270" s="34"/>
      <c r="AC270" s="34"/>
    </row>
    <row r="271">
      <c r="A271" s="68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34"/>
      <c r="Z271" s="34"/>
      <c r="AA271" s="34"/>
      <c r="AB271" s="34"/>
      <c r="AC271" s="34"/>
    </row>
    <row r="272">
      <c r="A272" s="68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34"/>
      <c r="Z272" s="34"/>
      <c r="AA272" s="34"/>
      <c r="AB272" s="34"/>
      <c r="AC272" s="34"/>
    </row>
    <row r="273">
      <c r="A273" s="68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34"/>
      <c r="Z273" s="34"/>
      <c r="AA273" s="34"/>
      <c r="AB273" s="34"/>
      <c r="AC273" s="34"/>
    </row>
    <row r="274">
      <c r="A274" s="6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34"/>
      <c r="Z274" s="34"/>
      <c r="AA274" s="34"/>
      <c r="AB274" s="34"/>
      <c r="AC274" s="34"/>
    </row>
    <row r="275">
      <c r="A275" s="6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34"/>
      <c r="Z275" s="34"/>
      <c r="AA275" s="34"/>
      <c r="AB275" s="34"/>
      <c r="AC275" s="34"/>
    </row>
    <row r="276">
      <c r="A276" s="68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34"/>
      <c r="Z276" s="34"/>
      <c r="AA276" s="34"/>
      <c r="AB276" s="34"/>
      <c r="AC276" s="34"/>
    </row>
    <row r="277">
      <c r="A277" s="68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34"/>
      <c r="Z277" s="34"/>
      <c r="AA277" s="34"/>
      <c r="AB277" s="34"/>
      <c r="AC277" s="34"/>
    </row>
    <row r="278">
      <c r="A278" s="68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34"/>
      <c r="Z278" s="34"/>
      <c r="AA278" s="34"/>
      <c r="AB278" s="34"/>
      <c r="AC278" s="34"/>
    </row>
    <row r="279">
      <c r="A279" s="68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34"/>
      <c r="Z279" s="34"/>
      <c r="AA279" s="34"/>
      <c r="AB279" s="34"/>
      <c r="AC279" s="34"/>
    </row>
    <row r="280">
      <c r="A280" s="68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34"/>
      <c r="Z280" s="34"/>
      <c r="AA280" s="34"/>
      <c r="AB280" s="34"/>
      <c r="AC280" s="34"/>
    </row>
    <row r="281">
      <c r="A281" s="68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34"/>
      <c r="Z281" s="34"/>
      <c r="AA281" s="34"/>
      <c r="AB281" s="34"/>
      <c r="AC281" s="34"/>
    </row>
    <row r="282">
      <c r="A282" s="68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34"/>
      <c r="Z282" s="34"/>
      <c r="AA282" s="34"/>
      <c r="AB282" s="34"/>
      <c r="AC282" s="34"/>
    </row>
    <row r="283">
      <c r="A283" s="68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34"/>
      <c r="Z283" s="34"/>
      <c r="AA283" s="34"/>
      <c r="AB283" s="34"/>
      <c r="AC283" s="34"/>
    </row>
    <row r="284">
      <c r="A284" s="6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34"/>
      <c r="Z284" s="34"/>
      <c r="AA284" s="34"/>
      <c r="AB284" s="34"/>
      <c r="AC284" s="34"/>
    </row>
    <row r="285">
      <c r="A285" s="6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34"/>
      <c r="Z285" s="34"/>
      <c r="AA285" s="34"/>
      <c r="AB285" s="34"/>
      <c r="AC285" s="34"/>
    </row>
    <row r="286">
      <c r="A286" s="6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34"/>
      <c r="Z286" s="34"/>
      <c r="AA286" s="34"/>
      <c r="AB286" s="34"/>
      <c r="AC286" s="34"/>
    </row>
  </sheetData>
  <hyperlinks>
    <hyperlink r:id="rId2" ref="S6"/>
    <hyperlink r:id="rId3" ref="S7"/>
    <hyperlink r:id="rId4" ref="S8"/>
    <hyperlink r:id="rId5" ref="S9"/>
    <hyperlink r:id="rId6" ref="S10"/>
    <hyperlink r:id="rId7" ref="S11"/>
    <hyperlink r:id="rId8" ref="S14"/>
    <hyperlink r:id="rId9" ref="S15"/>
    <hyperlink r:id="rId10" ref="S16"/>
    <hyperlink r:id="rId11" ref="S18"/>
    <hyperlink r:id="rId12" ref="S19"/>
    <hyperlink r:id="rId13" ref="S21"/>
    <hyperlink r:id="rId14" ref="S22"/>
    <hyperlink r:id="rId15" ref="S23"/>
    <hyperlink r:id="rId16" ref="S24"/>
    <hyperlink r:id="rId17" ref="S27"/>
    <hyperlink r:id="rId18" ref="S28"/>
    <hyperlink r:id="rId19" ref="S29"/>
    <hyperlink r:id="rId20" ref="S30"/>
    <hyperlink r:id="rId21" ref="S31"/>
    <hyperlink r:id="rId22" ref="S35"/>
    <hyperlink r:id="rId23" ref="S36"/>
    <hyperlink r:id="rId24" ref="S37"/>
    <hyperlink r:id="rId25" ref="S38"/>
    <hyperlink r:id="rId26" ref="S39"/>
    <hyperlink r:id="rId27" ref="S40"/>
    <hyperlink r:id="rId28" ref="S42"/>
    <hyperlink r:id="rId29" ref="S43"/>
    <hyperlink r:id="rId30" ref="S44"/>
    <hyperlink r:id="rId31" ref="S45"/>
    <hyperlink r:id="rId32" ref="S46"/>
    <hyperlink r:id="rId33" ref="S47"/>
    <hyperlink r:id="rId34" ref="S48"/>
    <hyperlink r:id="rId35" ref="S51"/>
    <hyperlink r:id="rId36" ref="S52"/>
    <hyperlink r:id="rId37" ref="S53"/>
    <hyperlink r:id="rId38" ref="S54"/>
    <hyperlink r:id="rId39" ref="S55"/>
    <hyperlink r:id="rId40" ref="S57"/>
    <hyperlink r:id="rId41" ref="S58"/>
    <hyperlink r:id="rId42" ref="S61"/>
    <hyperlink r:id="rId43" ref="S62"/>
    <hyperlink r:id="rId44" ref="S63"/>
    <hyperlink r:id="rId45" ref="S64"/>
    <hyperlink r:id="rId46" ref="S67"/>
    <hyperlink r:id="rId47" ref="S68"/>
    <hyperlink r:id="rId48" ref="S69"/>
    <hyperlink r:id="rId49" ref="S72"/>
    <hyperlink r:id="rId50" ref="S73"/>
    <hyperlink r:id="rId51" ref="S74"/>
    <hyperlink r:id="rId52" ref="S77"/>
    <hyperlink r:id="rId53" ref="S78"/>
    <hyperlink r:id="rId54" ref="S80"/>
    <hyperlink r:id="rId55" ref="S81"/>
    <hyperlink r:id="rId56" ref="S82"/>
    <hyperlink r:id="rId57" ref="S85"/>
    <hyperlink r:id="rId58" ref="S86"/>
    <hyperlink r:id="rId59" ref="S87"/>
    <hyperlink r:id="rId60" ref="S88"/>
    <hyperlink r:id="rId61" ref="S89"/>
    <hyperlink r:id="rId62" ref="S90"/>
    <hyperlink r:id="rId63" ref="S93"/>
    <hyperlink r:id="rId64" ref="S94"/>
    <hyperlink r:id="rId65" ref="S95"/>
    <hyperlink r:id="rId66" ref="S96"/>
    <hyperlink r:id="rId67" ref="S97"/>
    <hyperlink r:id="rId68" ref="S98"/>
    <hyperlink r:id="rId69" ref="S99"/>
    <hyperlink r:id="rId70" ref="S102"/>
    <hyperlink r:id="rId71" ref="S103"/>
    <hyperlink r:id="rId72" ref="S104"/>
    <hyperlink r:id="rId73" ref="S105"/>
    <hyperlink r:id="rId74" ref="S106"/>
    <hyperlink r:id="rId75" ref="S109"/>
    <hyperlink r:id="rId76" ref="S110"/>
    <hyperlink r:id="rId77" ref="S111"/>
    <hyperlink r:id="rId78" ref="S112"/>
    <hyperlink r:id="rId79" ref="S113"/>
    <hyperlink r:id="rId80" ref="S114"/>
    <hyperlink r:id="rId81" ref="S115"/>
    <hyperlink r:id="rId82" ref="S118"/>
    <hyperlink r:id="rId83" ref="S119"/>
    <hyperlink r:id="rId84" ref="S120"/>
    <hyperlink r:id="rId85" ref="S121"/>
    <hyperlink r:id="rId86" ref="S122"/>
    <hyperlink r:id="rId87" ref="S125"/>
    <hyperlink r:id="rId88" ref="S126"/>
    <hyperlink r:id="rId89" ref="S127"/>
    <hyperlink r:id="rId90" ref="S130"/>
    <hyperlink r:id="rId91" ref="S131"/>
    <hyperlink r:id="rId92" ref="S132"/>
    <hyperlink r:id="rId93" ref="S134"/>
    <hyperlink r:id="rId94" ref="S135"/>
    <hyperlink r:id="rId95" ref="S136"/>
    <hyperlink r:id="rId96" ref="S137"/>
    <hyperlink r:id="rId97" ref="S138"/>
    <hyperlink r:id="rId98" ref="S139"/>
    <hyperlink r:id="rId99" ref="S141"/>
    <hyperlink r:id="rId100" ref="S142"/>
    <hyperlink r:id="rId101" ref="S144"/>
    <hyperlink r:id="rId102" ref="S145"/>
    <hyperlink r:id="rId103" ref="S146"/>
    <hyperlink r:id="rId104" ref="S147"/>
    <hyperlink r:id="rId105" ref="S148"/>
    <hyperlink r:id="rId106" ref="S149"/>
    <hyperlink r:id="rId107" ref="S150"/>
    <hyperlink r:id="rId108" ref="S151"/>
    <hyperlink r:id="rId109" ref="S152"/>
    <hyperlink r:id="rId110" ref="S153"/>
    <hyperlink r:id="rId111" ref="S154"/>
    <hyperlink r:id="rId112" ref="S155"/>
    <hyperlink r:id="rId113" ref="S156"/>
    <hyperlink r:id="rId114" ref="S158"/>
    <hyperlink r:id="rId115" ref="S159"/>
    <hyperlink r:id="rId116" ref="S160"/>
    <hyperlink r:id="rId117" ref="S161"/>
    <hyperlink r:id="rId118" location="created-by" ref="S164"/>
    <hyperlink r:id="rId119" ref="S165"/>
    <hyperlink r:id="rId120" ref="S166"/>
    <hyperlink r:id="rId121" ref="S167"/>
    <hyperlink r:id="rId122" ref="S168"/>
    <hyperlink r:id="rId123" ref="S169"/>
    <hyperlink r:id="rId124" ref="S170"/>
    <hyperlink r:id="rId125" ref="S171"/>
    <hyperlink r:id="rId126" ref="S172"/>
    <hyperlink r:id="rId127" ref="S173"/>
    <hyperlink r:id="rId128" ref="S174"/>
    <hyperlink r:id="rId129" ref="S175"/>
    <hyperlink r:id="rId130" ref="S176"/>
    <hyperlink r:id="rId131" ref="S177"/>
    <hyperlink r:id="rId132" location="created-by" ref="S179"/>
    <hyperlink r:id="rId133" ref="S180"/>
    <hyperlink r:id="rId134" ref="S181"/>
    <hyperlink r:id="rId135" ref="S182"/>
    <hyperlink r:id="rId136" ref="S183"/>
    <hyperlink r:id="rId137" ref="S184"/>
    <hyperlink r:id="rId138" ref="S185"/>
    <hyperlink r:id="rId139" ref="S186"/>
    <hyperlink r:id="rId140" ref="S187"/>
  </hyperlinks>
  <drawing r:id="rId141"/>
  <legacyDrawing r:id="rId14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7.71"/>
    <col customWidth="1" min="6" max="6" width="5.14"/>
    <col customWidth="1" min="7" max="7" width="6.0"/>
    <col customWidth="1" min="8" max="8" width="5.29"/>
    <col customWidth="1" min="9" max="9" width="11.29"/>
    <col customWidth="1" min="10" max="10" width="5.71"/>
    <col customWidth="1" min="11" max="11" width="7.14"/>
    <col customWidth="1" min="12" max="13" width="6.14"/>
    <col customWidth="1" min="14" max="14" width="11.0"/>
    <col customWidth="1" min="15" max="15" width="7.0"/>
    <col customWidth="1" min="16" max="16" width="6.14"/>
    <col customWidth="1" min="17" max="17" width="8.14"/>
    <col customWidth="1" min="18" max="18" width="7.43"/>
    <col customWidth="1" min="19" max="19" width="16.0"/>
    <col customWidth="1" min="20" max="20" width="28.0"/>
    <col customWidth="1" min="21" max="21" width="56.0"/>
    <col customWidth="1" min="22" max="22" width="41.71"/>
    <col customWidth="1" min="23" max="23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1587</v>
      </c>
      <c r="G1" s="3" t="s">
        <v>522</v>
      </c>
      <c r="H1" s="3" t="s">
        <v>5</v>
      </c>
      <c r="I1" s="3" t="s">
        <v>523</v>
      </c>
      <c r="J1" s="3" t="s">
        <v>7</v>
      </c>
      <c r="K1" s="3" t="s">
        <v>8</v>
      </c>
      <c r="L1" s="2" t="s">
        <v>9</v>
      </c>
      <c r="M1" s="3" t="s">
        <v>10</v>
      </c>
      <c r="N1" s="3" t="s">
        <v>524</v>
      </c>
      <c r="O1" s="4" t="s">
        <v>12</v>
      </c>
      <c r="P1" s="5" t="s">
        <v>13</v>
      </c>
      <c r="Q1" s="6" t="s">
        <v>14</v>
      </c>
      <c r="R1" s="7" t="s">
        <v>15</v>
      </c>
      <c r="S1" s="3" t="s">
        <v>16</v>
      </c>
      <c r="T1" s="3" t="s">
        <v>17</v>
      </c>
      <c r="U1" s="3" t="s">
        <v>18</v>
      </c>
      <c r="V1" s="8"/>
      <c r="W1" s="8"/>
      <c r="X1" s="3"/>
      <c r="Y1" s="3"/>
      <c r="Z1" s="9"/>
    </row>
    <row r="2">
      <c r="A2" s="163"/>
      <c r="B2" s="12"/>
      <c r="C2" s="12"/>
      <c r="D2" s="107" t="s">
        <v>1598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 t="s">
        <v>530</v>
      </c>
      <c r="P2" s="12" t="s">
        <v>1600</v>
      </c>
      <c r="Q2" s="12" t="s">
        <v>1601</v>
      </c>
      <c r="R2" s="12" t="s">
        <v>1602</v>
      </c>
      <c r="S2" s="13"/>
      <c r="T2" s="13"/>
      <c r="U2" s="11"/>
      <c r="V2" s="11"/>
      <c r="W2" s="11"/>
      <c r="X2" s="11"/>
      <c r="Y2" s="11"/>
      <c r="Z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3"/>
      <c r="T3" s="13"/>
      <c r="U3" s="11"/>
      <c r="V3" s="11"/>
      <c r="W3" s="11"/>
      <c r="X3" s="11"/>
      <c r="Y3" s="11"/>
      <c r="Z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3"/>
      <c r="T4" s="13"/>
      <c r="U4" s="11"/>
      <c r="V4" s="11"/>
      <c r="W4" s="11"/>
      <c r="X4" s="11"/>
      <c r="Y4" s="11"/>
      <c r="Z4" s="11"/>
    </row>
    <row r="5">
      <c r="A5" s="11"/>
      <c r="B5" s="12" t="s">
        <v>1592</v>
      </c>
      <c r="C5" s="16"/>
      <c r="D5" s="2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8"/>
      <c r="T5" s="18"/>
      <c r="U5" s="12"/>
      <c r="V5" s="11"/>
      <c r="W5" s="11"/>
      <c r="X5" s="11"/>
      <c r="Y5" s="11"/>
      <c r="Z5" s="11"/>
    </row>
    <row r="6">
      <c r="A6" s="26" t="s">
        <v>33</v>
      </c>
      <c r="B6" s="12" t="s">
        <v>1604</v>
      </c>
      <c r="C6" s="12" t="s">
        <v>40</v>
      </c>
      <c r="D6" s="17">
        <f t="shared" ref="D6:D13" si="1">ROUND((E6*0.05)+(F6*0.05)+(G6*1)+(H6*0.8)+(I6*0.43)+(J6*0.8)+(K6*0.5)+(L6*1)+(M6*2.4)+(N6*0.05)+(O6*20.88)+(P6*8)+(Q6*8)+(R6*8), 2)</f>
        <v>115.26</v>
      </c>
      <c r="E6" s="12">
        <v>28.0</v>
      </c>
      <c r="F6" s="12"/>
      <c r="G6" s="12">
        <v>35.0</v>
      </c>
      <c r="H6" s="12">
        <v>27.0</v>
      </c>
      <c r="I6" s="12">
        <v>66.0</v>
      </c>
      <c r="J6" s="12"/>
      <c r="K6" s="12"/>
      <c r="L6" s="12"/>
      <c r="M6" s="12"/>
      <c r="N6" s="12"/>
      <c r="O6" s="12">
        <v>1.0</v>
      </c>
      <c r="P6" s="12"/>
      <c r="Q6" s="18">
        <v>1.0</v>
      </c>
      <c r="R6" s="18"/>
      <c r="S6" s="18" t="s">
        <v>535</v>
      </c>
      <c r="T6" s="18" t="s">
        <v>42</v>
      </c>
      <c r="U6" s="19" t="s">
        <v>1610</v>
      </c>
      <c r="V6" s="11"/>
      <c r="W6" s="11"/>
      <c r="X6" s="11"/>
    </row>
    <row r="7">
      <c r="A7" s="11"/>
      <c r="B7" s="12" t="s">
        <v>1593</v>
      </c>
      <c r="C7" s="16" t="s">
        <v>28</v>
      </c>
      <c r="D7" s="17">
        <f t="shared" si="1"/>
        <v>114.96</v>
      </c>
      <c r="E7" s="12">
        <v>28.0</v>
      </c>
      <c r="F7" s="12"/>
      <c r="G7" s="12"/>
      <c r="H7" s="12"/>
      <c r="I7" s="12">
        <v>96.0</v>
      </c>
      <c r="J7" s="12">
        <v>38.0</v>
      </c>
      <c r="K7" s="12"/>
      <c r="L7" s="12">
        <v>13.0</v>
      </c>
      <c r="M7" s="12"/>
      <c r="N7" s="12"/>
      <c r="O7" s="12">
        <v>1.0</v>
      </c>
      <c r="P7" s="12"/>
      <c r="Q7" s="12"/>
      <c r="R7" s="12">
        <v>1.0</v>
      </c>
      <c r="S7" s="18" t="s">
        <v>535</v>
      </c>
      <c r="T7" s="18" t="s">
        <v>30</v>
      </c>
      <c r="U7" s="19" t="s">
        <v>1594</v>
      </c>
      <c r="V7" s="11"/>
      <c r="W7" s="11"/>
      <c r="X7" s="11"/>
      <c r="Y7" s="11"/>
      <c r="Z7" s="11"/>
    </row>
    <row r="8">
      <c r="A8" s="26" t="s">
        <v>55</v>
      </c>
      <c r="B8" s="12" t="s">
        <v>1619</v>
      </c>
      <c r="C8" s="12" t="s">
        <v>57</v>
      </c>
      <c r="D8" s="17">
        <f t="shared" si="1"/>
        <v>111.21</v>
      </c>
      <c r="E8" s="12">
        <v>49.0</v>
      </c>
      <c r="F8" s="12"/>
      <c r="G8" s="12">
        <v>34.0</v>
      </c>
      <c r="H8" s="12">
        <v>18.0</v>
      </c>
      <c r="I8" s="12">
        <v>36.0</v>
      </c>
      <c r="J8" s="12">
        <v>20.0</v>
      </c>
      <c r="K8" s="12"/>
      <c r="L8" s="12"/>
      <c r="M8" s="12"/>
      <c r="N8" s="12"/>
      <c r="O8" s="12">
        <v>1.0</v>
      </c>
      <c r="P8" s="12">
        <v>1.0</v>
      </c>
      <c r="Q8" s="12"/>
      <c r="R8" s="12"/>
      <c r="S8" s="18" t="s">
        <v>60</v>
      </c>
      <c r="T8" s="18" t="s">
        <v>1029</v>
      </c>
      <c r="U8" s="19" t="s">
        <v>1621</v>
      </c>
      <c r="V8" s="11"/>
      <c r="W8" s="11"/>
      <c r="X8" s="11"/>
      <c r="Y8" s="11"/>
      <c r="Z8" s="11"/>
    </row>
    <row r="9">
      <c r="A9" s="26" t="s">
        <v>44</v>
      </c>
      <c r="B9" s="12" t="s">
        <v>1616</v>
      </c>
      <c r="C9" s="12" t="s">
        <v>141</v>
      </c>
      <c r="D9" s="17">
        <f t="shared" si="1"/>
        <v>105.16</v>
      </c>
      <c r="E9" s="12">
        <v>34.0</v>
      </c>
      <c r="F9" s="12"/>
      <c r="G9" s="12">
        <v>36.0</v>
      </c>
      <c r="H9" s="12">
        <v>24.0</v>
      </c>
      <c r="I9" s="12">
        <v>62.0</v>
      </c>
      <c r="J9" s="12"/>
      <c r="K9" s="12"/>
      <c r="L9" s="12"/>
      <c r="M9" s="12">
        <v>9.0</v>
      </c>
      <c r="N9" s="12"/>
      <c r="O9" s="12"/>
      <c r="P9" s="12"/>
      <c r="Q9" s="18"/>
      <c r="R9" s="18"/>
      <c r="S9" s="37"/>
      <c r="T9" s="11"/>
      <c r="U9" s="37" t="s">
        <v>1618</v>
      </c>
      <c r="V9" s="11"/>
      <c r="W9" s="11"/>
      <c r="X9" s="11"/>
    </row>
    <row r="10">
      <c r="A10" s="26" t="s">
        <v>44</v>
      </c>
      <c r="B10" s="12" t="s">
        <v>1595</v>
      </c>
      <c r="C10" s="12" t="s">
        <v>114</v>
      </c>
      <c r="D10" s="17">
        <f t="shared" si="1"/>
        <v>97.53</v>
      </c>
      <c r="E10" s="12">
        <v>43.0</v>
      </c>
      <c r="F10" s="12"/>
      <c r="G10" s="12"/>
      <c r="H10" s="12">
        <v>31.0</v>
      </c>
      <c r="I10" s="12">
        <v>86.0</v>
      </c>
      <c r="J10" s="12">
        <v>42.0</v>
      </c>
      <c r="K10" s="12"/>
      <c r="L10" s="12"/>
      <c r="M10" s="12"/>
      <c r="N10" s="12"/>
      <c r="O10" s="12"/>
      <c r="P10" s="12"/>
      <c r="Q10" s="18"/>
      <c r="R10" s="18"/>
      <c r="S10" s="12"/>
      <c r="T10" s="11"/>
      <c r="U10" s="19" t="s">
        <v>1597</v>
      </c>
      <c r="V10" s="11"/>
      <c r="W10" s="11"/>
      <c r="X10" s="11"/>
    </row>
    <row r="11">
      <c r="A11" s="11"/>
      <c r="B11" s="12" t="s">
        <v>1625</v>
      </c>
      <c r="C11" s="16" t="s">
        <v>1112</v>
      </c>
      <c r="D11" s="17">
        <f t="shared" si="1"/>
        <v>99.97</v>
      </c>
      <c r="E11" s="12">
        <v>21.0</v>
      </c>
      <c r="F11" s="12"/>
      <c r="G11" s="12"/>
      <c r="H11" s="12">
        <v>21.0</v>
      </c>
      <c r="I11" s="12">
        <v>44.0</v>
      </c>
      <c r="J11" s="12">
        <v>22.0</v>
      </c>
      <c r="K11" s="12"/>
      <c r="L11" s="12"/>
      <c r="M11" s="12">
        <v>9.0</v>
      </c>
      <c r="N11" s="12"/>
      <c r="O11" s="12"/>
      <c r="P11" s="12">
        <v>1.0</v>
      </c>
      <c r="Q11" s="12">
        <v>1.0</v>
      </c>
      <c r="R11" s="12">
        <v>1.0</v>
      </c>
      <c r="S11" s="18" t="s">
        <v>38</v>
      </c>
      <c r="T11" s="18"/>
      <c r="U11" s="19" t="s">
        <v>1627</v>
      </c>
      <c r="V11" s="11"/>
      <c r="W11" s="11"/>
      <c r="X11" s="11"/>
      <c r="Y11" s="11"/>
      <c r="Z11" s="11"/>
    </row>
    <row r="12">
      <c r="A12" s="21" t="s">
        <v>52</v>
      </c>
      <c r="B12" s="12" t="s">
        <v>1629</v>
      </c>
      <c r="C12" s="16" t="s">
        <v>54</v>
      </c>
      <c r="D12" s="17">
        <f t="shared" si="1"/>
        <v>94.03</v>
      </c>
      <c r="E12" s="12">
        <v>21.0</v>
      </c>
      <c r="F12" s="12"/>
      <c r="G12" s="12">
        <v>25.0</v>
      </c>
      <c r="H12" s="12">
        <v>22.0</v>
      </c>
      <c r="I12" s="12">
        <v>50.0</v>
      </c>
      <c r="J12" s="12"/>
      <c r="K12" s="12"/>
      <c r="L12" s="12"/>
      <c r="M12" s="12"/>
      <c r="N12" s="12"/>
      <c r="O12" s="12">
        <v>1.0</v>
      </c>
      <c r="P12" s="12">
        <v>1.0</v>
      </c>
      <c r="Q12" s="12"/>
      <c r="R12" s="12"/>
      <c r="S12" s="18" t="s">
        <v>1188</v>
      </c>
      <c r="T12" s="18"/>
      <c r="U12" s="19" t="s">
        <v>1632</v>
      </c>
      <c r="V12" s="11"/>
      <c r="W12" s="11"/>
      <c r="X12" s="11"/>
      <c r="Y12" s="11"/>
      <c r="Z12" s="11"/>
    </row>
    <row r="13">
      <c r="A13" s="26"/>
      <c r="B13" s="12" t="s">
        <v>1633</v>
      </c>
      <c r="C13" s="12" t="s">
        <v>1060</v>
      </c>
      <c r="D13" s="17">
        <f t="shared" si="1"/>
        <v>92.58</v>
      </c>
      <c r="E13" s="12">
        <v>16.0</v>
      </c>
      <c r="F13" s="12"/>
      <c r="G13" s="12"/>
      <c r="H13" s="12">
        <v>25.0</v>
      </c>
      <c r="I13" s="12">
        <v>66.0</v>
      </c>
      <c r="J13" s="12">
        <v>20.0</v>
      </c>
      <c r="K13" s="12"/>
      <c r="L13" s="12">
        <v>13.0</v>
      </c>
      <c r="M13" s="12">
        <v>6.0</v>
      </c>
      <c r="N13" s="12"/>
      <c r="O13" s="12"/>
      <c r="P13" s="12"/>
      <c r="Q13" s="12"/>
      <c r="R13" s="12"/>
      <c r="S13" s="18"/>
      <c r="T13" s="18"/>
      <c r="U13" s="19" t="s">
        <v>1634</v>
      </c>
      <c r="V13" s="11"/>
      <c r="W13" s="11"/>
      <c r="X13" s="11"/>
      <c r="Y13" s="11"/>
      <c r="Z13" s="11"/>
    </row>
    <row r="14">
      <c r="A14" s="21" t="s">
        <v>52</v>
      </c>
      <c r="B14" s="12" t="s">
        <v>1608</v>
      </c>
      <c r="C14" s="16" t="s">
        <v>76</v>
      </c>
      <c r="D14" s="17" t="s">
        <v>1635</v>
      </c>
      <c r="E14" s="12">
        <v>21.0</v>
      </c>
      <c r="F14" s="12"/>
      <c r="G14" s="12"/>
      <c r="H14" s="12">
        <v>25.0</v>
      </c>
      <c r="I14" s="12">
        <v>66.0</v>
      </c>
      <c r="J14" s="12">
        <v>14.0</v>
      </c>
      <c r="K14" s="12"/>
      <c r="L14" s="12"/>
      <c r="M14" s="12"/>
      <c r="N14" s="12"/>
      <c r="O14" s="12">
        <v>1.0</v>
      </c>
      <c r="P14" s="12"/>
      <c r="Q14" s="12">
        <v>1.0</v>
      </c>
      <c r="R14" s="12"/>
      <c r="S14" s="18" t="s">
        <v>1611</v>
      </c>
      <c r="T14" s="18" t="s">
        <v>78</v>
      </c>
      <c r="U14" s="19" t="s">
        <v>1612</v>
      </c>
      <c r="V14" s="11"/>
      <c r="W14" s="11"/>
      <c r="X14" s="11"/>
      <c r="Y14" s="11"/>
      <c r="Z14" s="11"/>
    </row>
    <row r="15">
      <c r="A15" s="21"/>
      <c r="B15" s="12" t="s">
        <v>1636</v>
      </c>
      <c r="C15" s="12" t="s">
        <v>1637</v>
      </c>
      <c r="D15" s="17">
        <f t="shared" ref="D15:D16" si="2">ROUND((E15*0.05)+(F15*0.05)+(G15*1)+(H15*0.8)+(I15*0.43)+(J15*0.8)+(K15*0.5)+(L15*1)+(M15*2.4)+(N15*0.05)+(O15*20.88)+(P15*8)+(Q15*8)+(R15*8), 2)</f>
        <v>79.02</v>
      </c>
      <c r="E15" s="12">
        <v>22.0</v>
      </c>
      <c r="F15" s="12"/>
      <c r="G15" s="12">
        <v>23.0</v>
      </c>
      <c r="H15" s="12">
        <v>15.0</v>
      </c>
      <c r="I15" s="12">
        <v>44.0</v>
      </c>
      <c r="J15" s="12"/>
      <c r="K15" s="12"/>
      <c r="L15" s="12"/>
      <c r="M15" s="12"/>
      <c r="N15" s="12"/>
      <c r="O15" s="12"/>
      <c r="P15" s="12">
        <v>2.0</v>
      </c>
      <c r="Q15" s="12">
        <v>1.0</v>
      </c>
      <c r="R15" s="12"/>
      <c r="S15" s="18" t="s">
        <v>1188</v>
      </c>
      <c r="T15" s="18"/>
      <c r="U15" s="19" t="s">
        <v>1644</v>
      </c>
      <c r="V15" s="11"/>
      <c r="W15" s="11"/>
      <c r="X15" s="11"/>
      <c r="Y15" s="11"/>
      <c r="Z15" s="11"/>
    </row>
    <row r="16">
      <c r="A16" s="26"/>
      <c r="B16" s="12" t="s">
        <v>1648</v>
      </c>
      <c r="C16" s="12" t="s">
        <v>1162</v>
      </c>
      <c r="D16" s="17">
        <f t="shared" si="2"/>
        <v>69.75</v>
      </c>
      <c r="E16" s="12">
        <v>21.0</v>
      </c>
      <c r="F16" s="12"/>
      <c r="G16" s="12">
        <v>23.0</v>
      </c>
      <c r="H16" s="12">
        <v>21.0</v>
      </c>
      <c r="I16" s="12">
        <v>30.0</v>
      </c>
      <c r="J16" s="12"/>
      <c r="K16" s="12"/>
      <c r="L16" s="12">
        <v>16.0</v>
      </c>
      <c r="M16" s="12"/>
      <c r="N16" s="12"/>
      <c r="O16" s="12"/>
      <c r="P16" s="12"/>
      <c r="Q16" s="12"/>
      <c r="R16" s="12"/>
      <c r="S16" s="18"/>
      <c r="T16" s="18"/>
      <c r="U16" s="19" t="s">
        <v>1649</v>
      </c>
      <c r="V16" s="11"/>
      <c r="W16" s="11"/>
      <c r="X16" s="11"/>
      <c r="Y16" s="11"/>
      <c r="Z16" s="11"/>
    </row>
    <row r="17">
      <c r="A17" s="26"/>
      <c r="B17" s="12"/>
      <c r="C17" s="12"/>
      <c r="D17" s="2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8"/>
      <c r="T17" s="18"/>
      <c r="U17" s="37"/>
      <c r="V17" s="11"/>
      <c r="W17" s="11"/>
      <c r="X17" s="11"/>
      <c r="Y17" s="11"/>
      <c r="Z17" s="11"/>
    </row>
    <row r="18">
      <c r="A18" s="26"/>
      <c r="B18" s="12" t="s">
        <v>1623</v>
      </c>
      <c r="C18" s="12"/>
      <c r="D18" s="26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8"/>
      <c r="T18" s="18"/>
      <c r="U18" s="37"/>
      <c r="V18" s="11"/>
      <c r="W18" s="11"/>
      <c r="X18" s="11"/>
      <c r="Y18" s="11"/>
      <c r="Z18" s="11"/>
    </row>
    <row r="19">
      <c r="A19" s="12" t="s">
        <v>44</v>
      </c>
      <c r="B19" s="12" t="s">
        <v>545</v>
      </c>
      <c r="C19" s="16" t="s">
        <v>114</v>
      </c>
      <c r="D19" s="26">
        <f t="shared" ref="D19:D21" si="3">ROUND((E19*0.05)+(F19*0.05)+(G19*1)+(H19*0.8)+(I19*0.43)+(J19*0.8)+(K19*0.5)+(L19*1)+(M19*2.4)+(N19*0.05)+(O19*20.88)+(P19*8)+(Q19*8)+(R19*8), 2)</f>
        <v>102.97</v>
      </c>
      <c r="E19" s="12">
        <v>45.0</v>
      </c>
      <c r="F19" s="12"/>
      <c r="G19" s="12"/>
      <c r="H19" s="12"/>
      <c r="I19" s="12">
        <v>84.0</v>
      </c>
      <c r="J19" s="12">
        <v>42.0</v>
      </c>
      <c r="K19" s="12"/>
      <c r="L19" s="12">
        <v>31.0</v>
      </c>
      <c r="M19" s="12"/>
      <c r="N19" s="12"/>
      <c r="O19" s="12"/>
      <c r="P19" s="12"/>
      <c r="Q19" s="18"/>
      <c r="R19" s="18"/>
      <c r="S19" s="12"/>
      <c r="T19" s="11"/>
      <c r="U19" s="19" t="s">
        <v>546</v>
      </c>
      <c r="V19" s="11"/>
      <c r="W19" s="11"/>
      <c r="X19" s="11"/>
    </row>
    <row r="20">
      <c r="A20" s="12" t="s">
        <v>44</v>
      </c>
      <c r="B20" s="12" t="s">
        <v>543</v>
      </c>
      <c r="C20" s="16" t="s">
        <v>46</v>
      </c>
      <c r="D20" s="26">
        <f t="shared" si="3"/>
        <v>102.65</v>
      </c>
      <c r="E20" s="12">
        <v>33.0</v>
      </c>
      <c r="F20" s="12"/>
      <c r="G20" s="12">
        <v>34.0</v>
      </c>
      <c r="H20" s="12"/>
      <c r="I20" s="12">
        <v>100.0</v>
      </c>
      <c r="J20" s="12"/>
      <c r="K20" s="12"/>
      <c r="L20" s="12">
        <v>24.0</v>
      </c>
      <c r="M20" s="12"/>
      <c r="N20" s="12"/>
      <c r="O20" s="12"/>
      <c r="P20" s="12"/>
      <c r="Q20" s="18"/>
      <c r="R20" s="18"/>
      <c r="S20" s="37"/>
      <c r="T20" s="11"/>
      <c r="U20" s="37" t="s">
        <v>544</v>
      </c>
      <c r="V20" s="11"/>
      <c r="W20" s="11"/>
      <c r="X20" s="11"/>
    </row>
    <row r="21">
      <c r="A21" s="11"/>
      <c r="B21" s="12" t="s">
        <v>540</v>
      </c>
      <c r="C21" s="16" t="s">
        <v>541</v>
      </c>
      <c r="D21" s="26">
        <f t="shared" si="3"/>
        <v>97.31</v>
      </c>
      <c r="E21" s="12">
        <v>21.0</v>
      </c>
      <c r="F21" s="12"/>
      <c r="G21" s="12">
        <v>25.0</v>
      </c>
      <c r="H21" s="12"/>
      <c r="I21" s="12">
        <v>66.0</v>
      </c>
      <c r="J21" s="12"/>
      <c r="K21" s="12"/>
      <c r="L21" s="12">
        <v>14.0</v>
      </c>
      <c r="M21" s="12"/>
      <c r="N21" s="12"/>
      <c r="O21" s="12">
        <v>1.0</v>
      </c>
      <c r="P21" s="12"/>
      <c r="Q21" s="12">
        <v>1.0</v>
      </c>
      <c r="R21" s="12"/>
      <c r="S21" s="18" t="s">
        <v>60</v>
      </c>
      <c r="T21" s="18"/>
      <c r="U21" s="19" t="s">
        <v>542</v>
      </c>
      <c r="V21" s="11"/>
      <c r="W21" s="11"/>
      <c r="X21" s="11"/>
      <c r="Y21" s="11"/>
      <c r="Z21" s="11"/>
    </row>
    <row r="22">
      <c r="A22" s="21" t="s">
        <v>52</v>
      </c>
      <c r="B22" s="12" t="s">
        <v>547</v>
      </c>
      <c r="C22" s="12" t="s">
        <v>366</v>
      </c>
      <c r="D22" s="17" t="s">
        <v>1653</v>
      </c>
      <c r="E22" s="12">
        <v>30.0</v>
      </c>
      <c r="F22" s="12"/>
      <c r="G22" s="12"/>
      <c r="H22" s="12"/>
      <c r="I22" s="12">
        <v>56.0</v>
      </c>
      <c r="J22" s="12">
        <v>22.0</v>
      </c>
      <c r="K22" s="12"/>
      <c r="L22" s="12">
        <v>18.0</v>
      </c>
      <c r="M22" s="12"/>
      <c r="N22" s="12"/>
      <c r="O22" s="12">
        <v>1.0</v>
      </c>
      <c r="P22" s="12"/>
      <c r="Q22" s="12"/>
      <c r="R22" s="12">
        <v>1.0</v>
      </c>
      <c r="S22" s="18" t="s">
        <v>549</v>
      </c>
      <c r="T22" s="18" t="s">
        <v>78</v>
      </c>
      <c r="U22" s="19" t="s">
        <v>550</v>
      </c>
      <c r="V22" s="11"/>
      <c r="W22" s="11"/>
      <c r="X22" s="11"/>
      <c r="Y22" s="11"/>
      <c r="Z22" s="11"/>
    </row>
    <row r="23">
      <c r="A23" s="26"/>
      <c r="B23" s="12" t="s">
        <v>556</v>
      </c>
      <c r="C23" s="12" t="s">
        <v>557</v>
      </c>
      <c r="D23" s="26">
        <f t="shared" ref="D23:D25" si="4">ROUND((E23*0.05)+(F23*0.05)+(G23*1)+(H23*0.8)+(I23*0.43)+(J23*0.8)+(K23*0.5)+(L23*1)+(M23*2.4)+(N23*0.05)+(O23*20.88)+(P23*8)+(Q23*8)+(R23*8), 2)</f>
        <v>88.92</v>
      </c>
      <c r="E23" s="12">
        <v>42.0</v>
      </c>
      <c r="F23" s="12"/>
      <c r="G23" s="12">
        <v>37.0</v>
      </c>
      <c r="H23" s="12"/>
      <c r="I23" s="12">
        <v>74.0</v>
      </c>
      <c r="J23" s="12"/>
      <c r="K23" s="12"/>
      <c r="L23" s="12">
        <v>18.0</v>
      </c>
      <c r="M23" s="12"/>
      <c r="N23" s="12"/>
      <c r="O23" s="12"/>
      <c r="P23" s="12"/>
      <c r="Q23" s="12"/>
      <c r="R23" s="12"/>
      <c r="S23" s="18"/>
      <c r="T23" s="18"/>
      <c r="U23" s="19" t="s">
        <v>558</v>
      </c>
      <c r="V23" s="11"/>
      <c r="W23" s="11"/>
      <c r="X23" s="11"/>
      <c r="Y23" s="11"/>
      <c r="Z23" s="11"/>
    </row>
    <row r="24">
      <c r="A24" s="21"/>
      <c r="B24" s="12" t="s">
        <v>554</v>
      </c>
      <c r="C24" s="12" t="s">
        <v>64</v>
      </c>
      <c r="D24" s="26">
        <f t="shared" si="4"/>
        <v>87.7</v>
      </c>
      <c r="E24" s="12">
        <v>18.0</v>
      </c>
      <c r="F24" s="12"/>
      <c r="G24" s="12">
        <v>24.0</v>
      </c>
      <c r="H24" s="12"/>
      <c r="I24" s="12">
        <v>60.0</v>
      </c>
      <c r="J24" s="12"/>
      <c r="K24" s="12"/>
      <c r="L24" s="12">
        <v>13.0</v>
      </c>
      <c r="M24" s="12"/>
      <c r="N24" s="12"/>
      <c r="O24" s="12"/>
      <c r="P24" s="12">
        <v>1.0</v>
      </c>
      <c r="Q24" s="12">
        <v>1.0</v>
      </c>
      <c r="R24" s="12">
        <v>1.0</v>
      </c>
      <c r="S24" s="18" t="s">
        <v>549</v>
      </c>
      <c r="T24" s="18"/>
      <c r="U24" s="19" t="s">
        <v>555</v>
      </c>
      <c r="V24" s="11"/>
      <c r="W24" s="11"/>
      <c r="X24" s="11"/>
      <c r="Y24" s="11"/>
      <c r="Z24" s="11"/>
    </row>
    <row r="25">
      <c r="A25" s="26"/>
      <c r="B25" s="12" t="s">
        <v>1665</v>
      </c>
      <c r="C25" s="12" t="s">
        <v>107</v>
      </c>
      <c r="D25" s="26">
        <f t="shared" si="4"/>
        <v>77.4</v>
      </c>
      <c r="E25" s="12"/>
      <c r="F25" s="12"/>
      <c r="G25" s="12"/>
      <c r="H25" s="12"/>
      <c r="I25" s="12">
        <v>80.0</v>
      </c>
      <c r="J25" s="12">
        <v>30.0</v>
      </c>
      <c r="K25" s="12"/>
      <c r="L25" s="12">
        <v>19.0</v>
      </c>
      <c r="M25" s="12"/>
      <c r="N25" s="12"/>
      <c r="O25" s="12"/>
      <c r="P25" s="12"/>
      <c r="Q25" s="12"/>
      <c r="R25" s="12"/>
      <c r="S25" s="18"/>
      <c r="T25" s="18"/>
      <c r="U25" s="19" t="s">
        <v>1667</v>
      </c>
      <c r="V25" s="11"/>
      <c r="W25" s="11"/>
      <c r="X25" s="11"/>
      <c r="Y25" s="11"/>
      <c r="Z25" s="11"/>
    </row>
    <row r="26">
      <c r="A26" s="2" t="s">
        <v>83</v>
      </c>
      <c r="B26" s="11"/>
      <c r="C26" s="11"/>
      <c r="D26" s="2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3"/>
      <c r="T26" s="13"/>
      <c r="U26" s="27"/>
      <c r="V26" s="11"/>
      <c r="W26" s="11"/>
      <c r="X26" s="11"/>
      <c r="Y26" s="11"/>
      <c r="Z26" s="11"/>
    </row>
    <row r="27">
      <c r="A27" s="11"/>
      <c r="B27" s="28" t="s">
        <v>559</v>
      </c>
      <c r="C27" s="28" t="s">
        <v>102</v>
      </c>
      <c r="D27" s="26">
        <f t="shared" ref="D27:D37" si="5">ROUND((E27*0.05)+(F27*0.05)+(G27*1)+(H27*0.8)+(I27*0.43)+(J27*0.8)+(K27*0.5)+(L27*1)+(M27*2.4)+(N27*0.05)+(O27*20.88)+(P27*8)+(Q27*8)+(R27*8), 2)</f>
        <v>56.96</v>
      </c>
      <c r="E27" s="28">
        <v>18.0</v>
      </c>
      <c r="F27" s="28"/>
      <c r="G27" s="28">
        <v>20.0</v>
      </c>
      <c r="H27" s="28"/>
      <c r="I27" s="28">
        <v>42.0</v>
      </c>
      <c r="J27" s="28"/>
      <c r="K27" s="28"/>
      <c r="L27" s="28">
        <v>18.0</v>
      </c>
      <c r="M27" s="28"/>
      <c r="N27" s="28"/>
      <c r="O27" s="28"/>
      <c r="P27" s="28"/>
      <c r="Q27" s="28"/>
      <c r="R27" s="28"/>
      <c r="S27" s="29"/>
      <c r="T27" s="30"/>
      <c r="U27" s="31" t="s">
        <v>560</v>
      </c>
      <c r="V27" s="32"/>
      <c r="W27" s="11"/>
      <c r="X27" s="11"/>
      <c r="Y27" s="11"/>
      <c r="Z27" s="11"/>
      <c r="AA27" s="11"/>
    </row>
    <row r="28">
      <c r="A28" s="170" t="s">
        <v>44</v>
      </c>
      <c r="B28" s="171" t="s">
        <v>561</v>
      </c>
      <c r="C28" s="171" t="s">
        <v>239</v>
      </c>
      <c r="D28" s="26">
        <f t="shared" si="5"/>
        <v>56.11</v>
      </c>
      <c r="E28" s="172">
        <v>21.0</v>
      </c>
      <c r="F28" s="24"/>
      <c r="G28" s="172">
        <v>20.0</v>
      </c>
      <c r="H28" s="172"/>
      <c r="I28" s="173">
        <v>42.0</v>
      </c>
      <c r="J28" s="22"/>
      <c r="K28" s="172"/>
      <c r="L28" s="173">
        <v>17.0</v>
      </c>
      <c r="M28" s="22"/>
      <c r="N28" s="24"/>
      <c r="O28" s="24"/>
      <c r="P28" s="24"/>
      <c r="Q28" s="24"/>
      <c r="R28" s="24"/>
      <c r="S28" s="174"/>
      <c r="T28" s="20"/>
      <c r="U28" s="174" t="s">
        <v>562</v>
      </c>
      <c r="V28" s="20"/>
      <c r="W28" s="20"/>
      <c r="X28" s="20"/>
      <c r="Y28" s="20"/>
      <c r="Z28" s="20"/>
      <c r="AA28" s="20"/>
      <c r="AB28" s="20"/>
      <c r="AC28" s="20"/>
    </row>
    <row r="29">
      <c r="A29" s="11"/>
      <c r="B29" s="12" t="s">
        <v>563</v>
      </c>
      <c r="C29" s="12" t="s">
        <v>446</v>
      </c>
      <c r="D29" s="26">
        <f t="shared" si="5"/>
        <v>48.38</v>
      </c>
      <c r="E29" s="12">
        <v>18.0</v>
      </c>
      <c r="F29" s="12"/>
      <c r="G29" s="12">
        <v>19.0</v>
      </c>
      <c r="H29" s="12"/>
      <c r="I29" s="12">
        <v>36.0</v>
      </c>
      <c r="J29" s="12"/>
      <c r="K29" s="12"/>
      <c r="L29" s="12">
        <v>13.0</v>
      </c>
      <c r="M29" s="12"/>
      <c r="N29" s="12"/>
      <c r="O29" s="12"/>
      <c r="P29" s="12"/>
      <c r="Q29" s="12"/>
      <c r="R29" s="12"/>
      <c r="S29" s="18"/>
      <c r="T29" s="30"/>
      <c r="U29" s="19" t="s">
        <v>564</v>
      </c>
      <c r="V29" s="11"/>
      <c r="W29" s="11"/>
      <c r="X29" s="11"/>
      <c r="Y29" s="11"/>
      <c r="Z29" s="11"/>
      <c r="AA29" s="11"/>
    </row>
    <row r="30">
      <c r="A30" s="11"/>
      <c r="B30" s="12" t="s">
        <v>565</v>
      </c>
      <c r="C30" s="12" t="s">
        <v>566</v>
      </c>
      <c r="D30" s="26">
        <f t="shared" si="5"/>
        <v>44.6</v>
      </c>
      <c r="E30" s="12"/>
      <c r="F30" s="12"/>
      <c r="G30" s="12">
        <v>23.0</v>
      </c>
      <c r="H30" s="12"/>
      <c r="I30" s="12">
        <v>20.0</v>
      </c>
      <c r="J30" s="12"/>
      <c r="K30" s="12"/>
      <c r="L30" s="12">
        <v>13.0</v>
      </c>
      <c r="M30" s="12"/>
      <c r="N30" s="12"/>
      <c r="O30" s="12"/>
      <c r="P30" s="12"/>
      <c r="Q30" s="12"/>
      <c r="R30" s="12"/>
      <c r="S30" s="18"/>
      <c r="T30" s="33"/>
      <c r="U30" s="19" t="s">
        <v>567</v>
      </c>
      <c r="V30" s="11"/>
      <c r="W30" s="11"/>
      <c r="X30" s="11"/>
      <c r="Y30" s="11"/>
      <c r="Z30" s="11"/>
      <c r="AA30" s="11"/>
    </row>
    <row r="31">
      <c r="A31" s="11"/>
      <c r="B31" s="28" t="s">
        <v>573</v>
      </c>
      <c r="C31" s="28" t="s">
        <v>518</v>
      </c>
      <c r="D31" s="26">
        <f t="shared" si="5"/>
        <v>43.64</v>
      </c>
      <c r="E31" s="28">
        <v>18.0</v>
      </c>
      <c r="F31" s="28"/>
      <c r="G31" s="28"/>
      <c r="H31" s="28"/>
      <c r="I31" s="28">
        <v>38.0</v>
      </c>
      <c r="J31" s="28">
        <v>18.0</v>
      </c>
      <c r="K31" s="28"/>
      <c r="L31" s="28">
        <v>12.0</v>
      </c>
      <c r="M31" s="28"/>
      <c r="N31" s="28"/>
      <c r="O31" s="28"/>
      <c r="P31" s="28"/>
      <c r="Q31" s="28"/>
      <c r="R31" s="28"/>
      <c r="S31" s="29"/>
      <c r="T31" s="30"/>
      <c r="U31" s="31" t="s">
        <v>575</v>
      </c>
      <c r="V31" s="32"/>
      <c r="W31" s="11"/>
      <c r="X31" s="11"/>
      <c r="Y31" s="11"/>
      <c r="Z31" s="11"/>
      <c r="AA31" s="11"/>
    </row>
    <row r="32">
      <c r="A32" s="11"/>
      <c r="B32" s="12" t="s">
        <v>568</v>
      </c>
      <c r="C32" s="12" t="s">
        <v>569</v>
      </c>
      <c r="D32" s="26">
        <f t="shared" si="5"/>
        <v>43.5</v>
      </c>
      <c r="E32" s="12"/>
      <c r="F32" s="12"/>
      <c r="G32" s="12"/>
      <c r="H32" s="12"/>
      <c r="I32" s="12">
        <v>50.0</v>
      </c>
      <c r="J32" s="12">
        <v>15.0</v>
      </c>
      <c r="K32" s="12"/>
      <c r="L32" s="12">
        <v>10.0</v>
      </c>
      <c r="M32" s="12"/>
      <c r="N32" s="12"/>
      <c r="O32" s="12"/>
      <c r="P32" s="12"/>
      <c r="Q32" s="12"/>
      <c r="R32" s="12"/>
      <c r="S32" s="18"/>
      <c r="T32" s="30"/>
      <c r="U32" s="19" t="s">
        <v>570</v>
      </c>
      <c r="V32" s="12"/>
      <c r="W32" s="11"/>
      <c r="X32" s="11"/>
      <c r="Y32" s="11"/>
      <c r="Z32" s="11"/>
      <c r="AA32" s="11"/>
    </row>
    <row r="33">
      <c r="A33" s="12" t="s">
        <v>44</v>
      </c>
      <c r="B33" s="28" t="s">
        <v>581</v>
      </c>
      <c r="C33" s="28" t="s">
        <v>141</v>
      </c>
      <c r="D33" s="26">
        <f t="shared" si="5"/>
        <v>42.43</v>
      </c>
      <c r="E33" s="28">
        <v>33.0</v>
      </c>
      <c r="F33" s="28"/>
      <c r="G33" s="28">
        <v>21.0</v>
      </c>
      <c r="H33" s="28"/>
      <c r="I33" s="28">
        <v>46.0</v>
      </c>
      <c r="J33" s="28"/>
      <c r="K33" s="28"/>
      <c r="L33" s="28"/>
      <c r="M33" s="28"/>
      <c r="N33" s="28"/>
      <c r="O33" s="28"/>
      <c r="P33" s="28"/>
      <c r="Q33" s="29"/>
      <c r="R33" s="30"/>
      <c r="S33" s="31"/>
      <c r="T33" s="32"/>
      <c r="U33" s="31" t="s">
        <v>582</v>
      </c>
      <c r="V33" s="11"/>
      <c r="W33" s="11"/>
      <c r="X33" s="11"/>
      <c r="Y33" s="11"/>
    </row>
    <row r="34">
      <c r="A34" s="11"/>
      <c r="B34" s="12" t="s">
        <v>1671</v>
      </c>
      <c r="C34" s="12" t="s">
        <v>1672</v>
      </c>
      <c r="D34" s="26">
        <f t="shared" si="5"/>
        <v>39.95</v>
      </c>
      <c r="E34" s="12">
        <v>21.0</v>
      </c>
      <c r="F34" s="12"/>
      <c r="G34" s="12"/>
      <c r="H34" s="12"/>
      <c r="I34" s="12">
        <v>30.0</v>
      </c>
      <c r="J34" s="12">
        <v>15.0</v>
      </c>
      <c r="K34" s="12"/>
      <c r="L34" s="12">
        <v>14.0</v>
      </c>
      <c r="M34" s="12"/>
      <c r="N34" s="12"/>
      <c r="O34" s="12"/>
      <c r="P34" s="12"/>
      <c r="Q34" s="12"/>
      <c r="R34" s="12"/>
      <c r="S34" s="18"/>
      <c r="T34" s="33"/>
      <c r="U34" s="19" t="s">
        <v>1673</v>
      </c>
      <c r="V34" s="11"/>
      <c r="W34" s="11"/>
      <c r="X34" s="11"/>
      <c r="Y34" s="11"/>
      <c r="Z34" s="11"/>
      <c r="AA34" s="11"/>
    </row>
    <row r="35">
      <c r="A35" s="11"/>
      <c r="B35" s="12" t="s">
        <v>1646</v>
      </c>
      <c r="C35" s="12" t="s">
        <v>374</v>
      </c>
      <c r="D35" s="26">
        <f t="shared" si="5"/>
        <v>39.57</v>
      </c>
      <c r="E35" s="12">
        <v>19.0</v>
      </c>
      <c r="F35" s="12"/>
      <c r="G35" s="12"/>
      <c r="H35" s="12"/>
      <c r="I35" s="12">
        <v>34.0</v>
      </c>
      <c r="J35" s="12">
        <v>30.0</v>
      </c>
      <c r="K35" s="12"/>
      <c r="L35" s="12"/>
      <c r="M35" s="12"/>
      <c r="N35" s="12"/>
      <c r="O35" s="12"/>
      <c r="P35" s="12"/>
      <c r="Q35" s="12"/>
      <c r="R35" s="12"/>
      <c r="S35" s="18"/>
      <c r="T35" s="30"/>
      <c r="U35" s="19" t="s">
        <v>1647</v>
      </c>
      <c r="V35" s="12"/>
      <c r="W35" s="11"/>
      <c r="X35" s="11"/>
      <c r="Y35" s="11"/>
      <c r="Z35" s="11"/>
      <c r="AA35" s="11"/>
    </row>
    <row r="36">
      <c r="A36" s="11"/>
      <c r="B36" s="12" t="s">
        <v>1681</v>
      </c>
      <c r="C36" s="12" t="s">
        <v>100</v>
      </c>
      <c r="D36" s="26">
        <f t="shared" si="5"/>
        <v>38</v>
      </c>
      <c r="E36" s="12">
        <v>20.0</v>
      </c>
      <c r="F36" s="12"/>
      <c r="G36" s="12">
        <v>21.0</v>
      </c>
      <c r="H36" s="12"/>
      <c r="I36" s="12"/>
      <c r="J36" s="12"/>
      <c r="K36" s="12"/>
      <c r="L36" s="12"/>
      <c r="M36" s="12"/>
      <c r="N36" s="12"/>
      <c r="O36" s="12"/>
      <c r="P36" s="12">
        <v>2.0</v>
      </c>
      <c r="Q36" s="12"/>
      <c r="R36" s="12"/>
      <c r="S36" s="18" t="s">
        <v>611</v>
      </c>
      <c r="T36" s="33"/>
      <c r="U36" s="19" t="s">
        <v>1683</v>
      </c>
      <c r="V36" s="11"/>
      <c r="W36" s="11"/>
      <c r="X36" s="11"/>
      <c r="Y36" s="11"/>
      <c r="Z36" s="11"/>
      <c r="AA36" s="11"/>
    </row>
    <row r="37">
      <c r="A37" s="11"/>
      <c r="B37" s="12" t="s">
        <v>1685</v>
      </c>
      <c r="C37" s="12" t="s">
        <v>88</v>
      </c>
      <c r="D37" s="26">
        <f t="shared" si="5"/>
        <v>32.88</v>
      </c>
      <c r="E37" s="12">
        <v>28.0</v>
      </c>
      <c r="F37" s="12"/>
      <c r="G37" s="12"/>
      <c r="H37" s="12"/>
      <c r="I37" s="12">
        <v>36.0</v>
      </c>
      <c r="J37" s="12">
        <v>10.0</v>
      </c>
      <c r="K37" s="12"/>
      <c r="L37" s="12"/>
      <c r="M37" s="12"/>
      <c r="N37" s="12"/>
      <c r="O37" s="12"/>
      <c r="P37" s="12"/>
      <c r="Q37" s="12">
        <v>1.0</v>
      </c>
      <c r="R37" s="12"/>
      <c r="S37" s="18" t="s">
        <v>661</v>
      </c>
      <c r="T37" s="33" t="s">
        <v>1686</v>
      </c>
      <c r="U37" s="19" t="s">
        <v>1688</v>
      </c>
      <c r="V37" s="12"/>
      <c r="W37" s="11"/>
      <c r="X37" s="11"/>
      <c r="Y37" s="11"/>
      <c r="Z37" s="11"/>
      <c r="AA37" s="11"/>
    </row>
    <row r="38">
      <c r="A38" s="2" t="s">
        <v>111</v>
      </c>
      <c r="B38" s="11"/>
      <c r="C38" s="11"/>
      <c r="D38" s="26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3"/>
      <c r="T38" s="13"/>
      <c r="U38" s="31"/>
      <c r="V38" s="11"/>
      <c r="W38" s="11"/>
      <c r="X38" s="11"/>
      <c r="Y38" s="11"/>
      <c r="Z38" s="11"/>
    </row>
    <row r="39">
      <c r="A39" s="21"/>
      <c r="B39" s="12" t="s">
        <v>1592</v>
      </c>
      <c r="C39" s="12"/>
      <c r="D39" s="26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8"/>
      <c r="T39" s="18"/>
      <c r="U39" s="37"/>
      <c r="V39" s="11"/>
      <c r="W39" s="11"/>
      <c r="X39" s="11"/>
      <c r="Y39" s="11"/>
      <c r="Z39" s="11"/>
    </row>
    <row r="40">
      <c r="A40" s="21" t="s">
        <v>44</v>
      </c>
      <c r="B40" s="12" t="s">
        <v>1666</v>
      </c>
      <c r="C40" s="12" t="s">
        <v>318</v>
      </c>
      <c r="D40" s="17">
        <f t="shared" ref="D40:D42" si="6">ROUND((E40*0.05)+(F40*0.05)+(G40*1)+(H40*0.8)+(I40*0.43)+(J40*0.8)+(K40*0.5)+(L40*1)+(M40*2.4)+(N40*0.05)+(O40*20.88)+(P40*8)+(Q40*8)+(R40*8), 2)</f>
        <v>82.48</v>
      </c>
      <c r="E40" s="12">
        <v>22.0</v>
      </c>
      <c r="F40" s="12"/>
      <c r="G40" s="12">
        <v>24.0</v>
      </c>
      <c r="H40" s="12">
        <v>23.0</v>
      </c>
      <c r="I40" s="12">
        <v>46.0</v>
      </c>
      <c r="J40" s="12"/>
      <c r="K40" s="12"/>
      <c r="L40" s="12"/>
      <c r="M40" s="12">
        <v>8.0</v>
      </c>
      <c r="N40" s="12"/>
      <c r="O40" s="12"/>
      <c r="P40" s="12"/>
      <c r="Q40" s="12"/>
      <c r="R40" s="12"/>
      <c r="S40" s="18"/>
      <c r="T40" s="18"/>
      <c r="U40" s="19" t="s">
        <v>1669</v>
      </c>
      <c r="V40" s="11"/>
      <c r="W40" s="11"/>
      <c r="X40" s="11"/>
      <c r="Y40" s="11"/>
      <c r="Z40" s="11"/>
    </row>
    <row r="41">
      <c r="A41" s="21" t="s">
        <v>33</v>
      </c>
      <c r="B41" s="12" t="s">
        <v>1696</v>
      </c>
      <c r="C41" s="12" t="s">
        <v>114</v>
      </c>
      <c r="D41" s="17">
        <f t="shared" si="6"/>
        <v>81.67</v>
      </c>
      <c r="E41" s="12">
        <v>23.0</v>
      </c>
      <c r="F41" s="12"/>
      <c r="G41" s="12"/>
      <c r="H41" s="12">
        <v>23.0</v>
      </c>
      <c r="I41" s="12">
        <v>44.0</v>
      </c>
      <c r="J41" s="12">
        <v>19.0</v>
      </c>
      <c r="K41" s="12"/>
      <c r="L41" s="12"/>
      <c r="M41" s="12">
        <v>5.0</v>
      </c>
      <c r="N41" s="12"/>
      <c r="O41" s="12"/>
      <c r="P41" s="12">
        <v>1.0</v>
      </c>
      <c r="Q41" s="12">
        <v>1.0</v>
      </c>
      <c r="R41" s="12"/>
      <c r="S41" s="18" t="s">
        <v>343</v>
      </c>
      <c r="T41" s="18" t="s">
        <v>42</v>
      </c>
      <c r="U41" s="19" t="s">
        <v>1697</v>
      </c>
      <c r="V41" s="11"/>
      <c r="W41" s="11"/>
      <c r="X41" s="11"/>
      <c r="Y41" s="11"/>
      <c r="Z41" s="11"/>
    </row>
    <row r="42">
      <c r="A42" s="21" t="s">
        <v>52</v>
      </c>
      <c r="B42" s="12" t="s">
        <v>1659</v>
      </c>
      <c r="C42" s="12" t="s">
        <v>290</v>
      </c>
      <c r="D42" s="17">
        <f t="shared" si="6"/>
        <v>77.22</v>
      </c>
      <c r="E42" s="12"/>
      <c r="F42" s="12"/>
      <c r="G42" s="12">
        <v>25.0</v>
      </c>
      <c r="H42" s="12">
        <v>12.0</v>
      </c>
      <c r="I42" s="12">
        <v>34.0</v>
      </c>
      <c r="J42" s="12"/>
      <c r="K42" s="12"/>
      <c r="L42" s="12"/>
      <c r="M42" s="12">
        <v>5.0</v>
      </c>
      <c r="N42" s="12"/>
      <c r="O42" s="12"/>
      <c r="P42" s="12">
        <v>1.0</v>
      </c>
      <c r="Q42" s="12">
        <v>1.0</v>
      </c>
      <c r="R42" s="12"/>
      <c r="S42" s="18" t="s">
        <v>176</v>
      </c>
      <c r="T42" s="18"/>
      <c r="U42" s="19" t="s">
        <v>1661</v>
      </c>
      <c r="V42" s="11"/>
      <c r="W42" s="11"/>
      <c r="X42" s="11"/>
      <c r="Y42" s="11"/>
      <c r="Z42" s="11"/>
    </row>
    <row r="43">
      <c r="A43" s="21" t="s">
        <v>52</v>
      </c>
      <c r="B43" s="12" t="s">
        <v>1662</v>
      </c>
      <c r="C43" s="12" t="s">
        <v>374</v>
      </c>
      <c r="D43" s="17" t="s">
        <v>1706</v>
      </c>
      <c r="E43" s="12">
        <v>16.0</v>
      </c>
      <c r="F43" s="12"/>
      <c r="G43" s="12">
        <v>23.0</v>
      </c>
      <c r="H43" s="12">
        <v>19.0</v>
      </c>
      <c r="I43" s="12"/>
      <c r="J43" s="12"/>
      <c r="K43" s="12"/>
      <c r="L43" s="12">
        <v>17.0</v>
      </c>
      <c r="M43" s="12"/>
      <c r="N43" s="12"/>
      <c r="O43" s="12"/>
      <c r="P43" s="12">
        <v>2.0</v>
      </c>
      <c r="Q43" s="12"/>
      <c r="R43" s="12"/>
      <c r="S43" s="18" t="s">
        <v>611</v>
      </c>
      <c r="T43" s="18" t="s">
        <v>78</v>
      </c>
      <c r="U43" s="19" t="s">
        <v>1664</v>
      </c>
      <c r="V43" s="11"/>
      <c r="W43" s="11"/>
      <c r="X43" s="11"/>
      <c r="Y43" s="11"/>
      <c r="Z43" s="11"/>
    </row>
    <row r="44">
      <c r="A44" s="21" t="s">
        <v>55</v>
      </c>
      <c r="B44" s="12" t="s">
        <v>1711</v>
      </c>
      <c r="C44" s="12" t="s">
        <v>57</v>
      </c>
      <c r="D44" s="17">
        <f t="shared" ref="D44:D49" si="7">ROUND((E44*0.05)+(F44*0.05)+(G44*1)+(H44*0.8)+(I44*0.43)+(J44*0.8)+(K44*0.5)+(L44*1)+(M44*2.4)+(N44*0.05)+(O44*20.88)+(P44*8)+(Q44*8)+(R44*8), 2)</f>
        <v>67.89</v>
      </c>
      <c r="E44" s="12">
        <v>39.0</v>
      </c>
      <c r="F44" s="12"/>
      <c r="G44" s="12">
        <v>27.0</v>
      </c>
      <c r="H44" s="12">
        <v>8.0</v>
      </c>
      <c r="I44" s="12">
        <v>18.0</v>
      </c>
      <c r="J44" s="12">
        <v>11.0</v>
      </c>
      <c r="K44" s="12"/>
      <c r="L44" s="12"/>
      <c r="M44" s="12"/>
      <c r="N44" s="12"/>
      <c r="O44" s="12"/>
      <c r="P44" s="12">
        <v>1.0</v>
      </c>
      <c r="Q44" s="12">
        <v>1.0</v>
      </c>
      <c r="R44" s="12"/>
      <c r="S44" s="18" t="s">
        <v>121</v>
      </c>
      <c r="T44" s="18" t="s">
        <v>467</v>
      </c>
      <c r="U44" s="19" t="s">
        <v>1719</v>
      </c>
      <c r="V44" s="11"/>
      <c r="W44" s="11"/>
      <c r="X44" s="11"/>
      <c r="Y44" s="11"/>
      <c r="Z44" s="11"/>
    </row>
    <row r="45">
      <c r="A45" s="21"/>
      <c r="B45" s="12" t="s">
        <v>1654</v>
      </c>
      <c r="C45" s="12" t="s">
        <v>1655</v>
      </c>
      <c r="D45" s="17">
        <f t="shared" si="7"/>
        <v>64.06</v>
      </c>
      <c r="E45" s="12"/>
      <c r="F45" s="12"/>
      <c r="G45" s="12">
        <v>15.0</v>
      </c>
      <c r="H45" s="12"/>
      <c r="I45" s="12">
        <v>42.0</v>
      </c>
      <c r="J45" s="12"/>
      <c r="K45" s="12"/>
      <c r="L45" s="12">
        <v>15.0</v>
      </c>
      <c r="M45" s="12"/>
      <c r="N45" s="12"/>
      <c r="O45" s="12"/>
      <c r="P45" s="12">
        <v>1.0</v>
      </c>
      <c r="Q45" s="12">
        <v>1.0</v>
      </c>
      <c r="R45" s="12"/>
      <c r="S45" s="18" t="s">
        <v>176</v>
      </c>
      <c r="T45" s="18"/>
      <c r="U45" s="19" t="s">
        <v>1656</v>
      </c>
      <c r="V45" s="11"/>
      <c r="W45" s="11"/>
      <c r="X45" s="11"/>
      <c r="Y45" s="11"/>
      <c r="Z45" s="11"/>
    </row>
    <row r="46">
      <c r="A46" s="21"/>
      <c r="B46" s="12" t="s">
        <v>1729</v>
      </c>
      <c r="C46" s="12" t="s">
        <v>1730</v>
      </c>
      <c r="D46" s="17">
        <f t="shared" si="7"/>
        <v>64.9</v>
      </c>
      <c r="E46" s="12">
        <v>12.0</v>
      </c>
      <c r="F46" s="12"/>
      <c r="G46" s="12">
        <v>21.0</v>
      </c>
      <c r="H46" s="12"/>
      <c r="I46" s="12">
        <v>30.0</v>
      </c>
      <c r="J46" s="12"/>
      <c r="K46" s="12"/>
      <c r="L46" s="12"/>
      <c r="M46" s="12">
        <v>6.0</v>
      </c>
      <c r="N46" s="12"/>
      <c r="O46" s="12"/>
      <c r="P46" s="12">
        <v>1.0</v>
      </c>
      <c r="Q46" s="12"/>
      <c r="R46" s="12">
        <v>1.0</v>
      </c>
      <c r="S46" s="18" t="s">
        <v>343</v>
      </c>
      <c r="T46" s="18"/>
      <c r="U46" s="19" t="s">
        <v>1732</v>
      </c>
      <c r="V46" s="11"/>
      <c r="W46" s="11"/>
      <c r="X46" s="11"/>
      <c r="Y46" s="11"/>
      <c r="Z46" s="11"/>
    </row>
    <row r="47">
      <c r="A47" s="21"/>
      <c r="B47" s="12" t="s">
        <v>1733</v>
      </c>
      <c r="C47" s="12" t="s">
        <v>366</v>
      </c>
      <c r="D47" s="17">
        <f t="shared" si="7"/>
        <v>63.4</v>
      </c>
      <c r="E47" s="12">
        <v>18.0</v>
      </c>
      <c r="F47" s="12"/>
      <c r="G47" s="12">
        <v>25.0</v>
      </c>
      <c r="H47" s="12">
        <v>20.0</v>
      </c>
      <c r="I47" s="12">
        <v>50.0</v>
      </c>
      <c r="J47" s="12"/>
      <c r="K47" s="12"/>
      <c r="L47" s="12"/>
      <c r="M47" s="12"/>
      <c r="N47" s="12"/>
      <c r="O47" s="12"/>
      <c r="P47" s="12"/>
      <c r="Q47" s="12"/>
      <c r="R47" s="12"/>
      <c r="S47" s="18"/>
      <c r="T47" s="18"/>
      <c r="U47" s="19" t="s">
        <v>1736</v>
      </c>
      <c r="V47" s="11"/>
      <c r="W47" s="11"/>
      <c r="X47" s="11"/>
      <c r="Y47" s="11"/>
      <c r="Z47" s="11"/>
    </row>
    <row r="48">
      <c r="A48" s="21"/>
      <c r="B48" s="12" t="s">
        <v>1737</v>
      </c>
      <c r="C48" s="12" t="s">
        <v>797</v>
      </c>
      <c r="D48" s="17">
        <f t="shared" si="7"/>
        <v>56.89</v>
      </c>
      <c r="E48" s="12">
        <v>21.0</v>
      </c>
      <c r="F48" s="12"/>
      <c r="G48" s="12"/>
      <c r="H48" s="12">
        <v>23.0</v>
      </c>
      <c r="I48" s="12">
        <v>48.0</v>
      </c>
      <c r="J48" s="12">
        <v>21.0</v>
      </c>
      <c r="K48" s="12"/>
      <c r="L48" s="12"/>
      <c r="M48" s="12"/>
      <c r="N48" s="12"/>
      <c r="O48" s="12"/>
      <c r="P48" s="12"/>
      <c r="Q48" s="12"/>
      <c r="R48" s="12"/>
      <c r="S48" s="18"/>
      <c r="T48" s="18"/>
      <c r="U48" s="19" t="s">
        <v>1738</v>
      </c>
      <c r="V48" s="11"/>
      <c r="W48" s="11"/>
      <c r="X48" s="11"/>
      <c r="Y48" s="11"/>
      <c r="Z48" s="11"/>
    </row>
    <row r="49">
      <c r="A49" s="21"/>
      <c r="B49" s="12" t="s">
        <v>1740</v>
      </c>
      <c r="C49" s="12" t="s">
        <v>1741</v>
      </c>
      <c r="D49" s="17">
        <f t="shared" si="7"/>
        <v>51</v>
      </c>
      <c r="E49" s="12">
        <v>22.0</v>
      </c>
      <c r="F49" s="12"/>
      <c r="G49" s="12">
        <v>21.0</v>
      </c>
      <c r="H49" s="12"/>
      <c r="I49" s="12">
        <v>30.0</v>
      </c>
      <c r="J49" s="12"/>
      <c r="K49" s="12"/>
      <c r="L49" s="12"/>
      <c r="M49" s="12"/>
      <c r="N49" s="12"/>
      <c r="O49" s="12"/>
      <c r="P49" s="12">
        <v>1.0</v>
      </c>
      <c r="Q49" s="12"/>
      <c r="R49" s="12">
        <v>1.0</v>
      </c>
      <c r="S49" s="18" t="s">
        <v>810</v>
      </c>
      <c r="T49" s="18"/>
      <c r="U49" s="19" t="s">
        <v>1743</v>
      </c>
      <c r="V49" s="11"/>
      <c r="W49" s="11"/>
      <c r="X49" s="11"/>
      <c r="Y49" s="11"/>
      <c r="Z49" s="11"/>
    </row>
    <row r="50">
      <c r="A50" s="21"/>
      <c r="B50" s="12"/>
      <c r="C50" s="12"/>
      <c r="D50" s="17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8"/>
      <c r="T50" s="18"/>
      <c r="U50" s="37"/>
      <c r="V50" s="11"/>
      <c r="W50" s="11"/>
      <c r="X50" s="11"/>
      <c r="Y50" s="11"/>
      <c r="Z50" s="11"/>
    </row>
    <row r="51">
      <c r="A51" s="21"/>
      <c r="B51" s="12" t="s">
        <v>1623</v>
      </c>
      <c r="C51" s="12"/>
      <c r="D51" s="17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8"/>
      <c r="T51" s="18"/>
      <c r="U51" s="37"/>
      <c r="V51" s="11"/>
      <c r="W51" s="11"/>
      <c r="X51" s="11"/>
      <c r="Y51" s="11"/>
      <c r="Z51" s="11"/>
    </row>
    <row r="52">
      <c r="A52" s="21"/>
      <c r="B52" s="12" t="s">
        <v>586</v>
      </c>
      <c r="C52" s="12" t="s">
        <v>587</v>
      </c>
      <c r="D52" s="43">
        <f>ROUND((E52*0.05)+(F52*0.05)+(G52*1)+(I52*0.43)+(J52*0.8)+(K52*0.5)+(L52*1)+(N52*0.05)+(O52*20.88)+(P52*8)+(Q52*8)+(R52*8), 2)</f>
        <v>80.5</v>
      </c>
      <c r="E52" s="12"/>
      <c r="F52" s="12"/>
      <c r="G52" s="12">
        <v>25.0</v>
      </c>
      <c r="H52" s="12"/>
      <c r="I52" s="12">
        <v>50.0</v>
      </c>
      <c r="J52" s="12"/>
      <c r="K52" s="12"/>
      <c r="L52" s="12">
        <v>34.0</v>
      </c>
      <c r="M52" s="12"/>
      <c r="N52" s="12"/>
      <c r="O52" s="12"/>
      <c r="P52" s="12"/>
      <c r="Q52" s="12"/>
      <c r="R52" s="12"/>
      <c r="S52" s="18"/>
      <c r="T52" s="18"/>
      <c r="U52" s="19" t="s">
        <v>591</v>
      </c>
      <c r="V52" s="11"/>
      <c r="W52" s="11"/>
      <c r="X52" s="11"/>
      <c r="Y52" s="11"/>
      <c r="Z52" s="11"/>
      <c r="AA52" s="11"/>
    </row>
    <row r="53">
      <c r="A53" s="21" t="s">
        <v>52</v>
      </c>
      <c r="B53" s="12" t="s">
        <v>594</v>
      </c>
      <c r="C53" s="12" t="s">
        <v>595</v>
      </c>
      <c r="D53" s="45" t="s">
        <v>1751</v>
      </c>
      <c r="E53" s="12">
        <v>13.0</v>
      </c>
      <c r="F53" s="12"/>
      <c r="G53" s="12">
        <v>25.0</v>
      </c>
      <c r="H53" s="12"/>
      <c r="I53" s="12">
        <v>34.0</v>
      </c>
      <c r="J53" s="12"/>
      <c r="K53" s="12"/>
      <c r="L53" s="12">
        <v>16.0</v>
      </c>
      <c r="M53" s="12"/>
      <c r="N53" s="12"/>
      <c r="O53" s="12"/>
      <c r="P53" s="12">
        <v>1.0</v>
      </c>
      <c r="Q53" s="12"/>
      <c r="R53" s="12">
        <v>1.0</v>
      </c>
      <c r="S53" s="18" t="s">
        <v>599</v>
      </c>
      <c r="T53" s="18" t="s">
        <v>78</v>
      </c>
      <c r="U53" s="19" t="s">
        <v>600</v>
      </c>
      <c r="V53" s="11"/>
      <c r="W53" s="11"/>
      <c r="X53" s="11"/>
      <c r="Y53" s="11"/>
      <c r="Z53" s="11"/>
    </row>
    <row r="54">
      <c r="A54" s="21" t="s">
        <v>44</v>
      </c>
      <c r="B54" s="12" t="s">
        <v>609</v>
      </c>
      <c r="C54" s="12" t="s">
        <v>590</v>
      </c>
      <c r="D54" s="43">
        <f t="shared" ref="D54:D60" si="8">ROUND((E54*0.05)+(F54*0.05)+(G54*1)+(I54*0.43)+(J54*0.8)+(K54*0.5)+(L54*1)+(N54*0.05)+(O54*20.88)+(P54*8)+(Q54*8)+(R54*8), 2)</f>
        <v>72.24</v>
      </c>
      <c r="E54" s="12">
        <v>30.0</v>
      </c>
      <c r="F54" s="12"/>
      <c r="G54" s="12"/>
      <c r="H54" s="23"/>
      <c r="I54" s="172">
        <v>58.0</v>
      </c>
      <c r="J54" s="172">
        <v>21.0</v>
      </c>
      <c r="K54" s="24"/>
      <c r="L54" s="172">
        <v>13.0</v>
      </c>
      <c r="M54" s="12"/>
      <c r="N54" s="12"/>
      <c r="O54" s="12"/>
      <c r="P54" s="12"/>
      <c r="Q54" s="23">
        <v>2.0</v>
      </c>
      <c r="R54" s="24"/>
      <c r="S54" s="23" t="s">
        <v>611</v>
      </c>
      <c r="T54" s="20"/>
      <c r="U54" s="175" t="s">
        <v>612</v>
      </c>
      <c r="V54" s="11"/>
      <c r="W54" s="11"/>
      <c r="X54" s="11"/>
      <c r="Y54" s="11"/>
    </row>
    <row r="55">
      <c r="A55" s="21"/>
      <c r="B55" s="12" t="s">
        <v>622</v>
      </c>
      <c r="C55" s="12" t="s">
        <v>208</v>
      </c>
      <c r="D55" s="43">
        <f t="shared" si="8"/>
        <v>67.2</v>
      </c>
      <c r="E55" s="12">
        <v>24.0</v>
      </c>
      <c r="F55" s="12"/>
      <c r="G55" s="12"/>
      <c r="H55" s="12"/>
      <c r="I55" s="12">
        <v>20.0</v>
      </c>
      <c r="J55" s="12">
        <v>23.0</v>
      </c>
      <c r="K55" s="12"/>
      <c r="L55" s="12">
        <v>23.0</v>
      </c>
      <c r="M55" s="12"/>
      <c r="N55" s="12"/>
      <c r="O55" s="12"/>
      <c r="P55" s="12">
        <v>2.0</v>
      </c>
      <c r="Q55" s="12"/>
      <c r="R55" s="12"/>
      <c r="S55" s="18" t="s">
        <v>624</v>
      </c>
      <c r="T55" s="18"/>
      <c r="U55" s="19" t="s">
        <v>625</v>
      </c>
      <c r="V55" s="11"/>
      <c r="W55" s="11"/>
      <c r="X55" s="11"/>
      <c r="Y55" s="11"/>
      <c r="Z55" s="11"/>
      <c r="AA55" s="11"/>
    </row>
    <row r="56">
      <c r="A56" s="26"/>
      <c r="B56" s="12" t="s">
        <v>629</v>
      </c>
      <c r="C56" s="12" t="s">
        <v>630</v>
      </c>
      <c r="D56" s="43">
        <f t="shared" si="8"/>
        <v>65.1</v>
      </c>
      <c r="E56" s="12"/>
      <c r="F56" s="12"/>
      <c r="G56" s="12">
        <v>20.0</v>
      </c>
      <c r="H56" s="12"/>
      <c r="I56" s="12">
        <v>70.0</v>
      </c>
      <c r="J56" s="12"/>
      <c r="K56" s="12"/>
      <c r="L56" s="12">
        <v>15.0</v>
      </c>
      <c r="M56" s="12"/>
      <c r="N56" s="12"/>
      <c r="O56" s="12"/>
      <c r="P56" s="12"/>
      <c r="Q56" s="12"/>
      <c r="R56" s="12"/>
      <c r="S56" s="18"/>
      <c r="T56" s="18"/>
      <c r="U56" s="19" t="s">
        <v>632</v>
      </c>
      <c r="V56" s="11"/>
      <c r="W56" s="11"/>
      <c r="X56" s="11"/>
      <c r="Y56" s="11"/>
      <c r="Z56" s="11"/>
    </row>
    <row r="57">
      <c r="A57" s="11"/>
      <c r="B57" s="12" t="s">
        <v>634</v>
      </c>
      <c r="C57" s="12" t="s">
        <v>636</v>
      </c>
      <c r="D57" s="43">
        <f t="shared" si="8"/>
        <v>65.1</v>
      </c>
      <c r="E57" s="12"/>
      <c r="F57" s="12"/>
      <c r="G57" s="12">
        <v>20.0</v>
      </c>
      <c r="H57" s="12"/>
      <c r="I57" s="12">
        <v>70.0</v>
      </c>
      <c r="J57" s="12"/>
      <c r="K57" s="12"/>
      <c r="L57" s="12">
        <v>15.0</v>
      </c>
      <c r="M57" s="12"/>
      <c r="N57" s="12"/>
      <c r="O57" s="12"/>
      <c r="P57" s="12"/>
      <c r="Q57" s="12"/>
      <c r="R57" s="12"/>
      <c r="S57" s="18"/>
      <c r="T57" s="18"/>
      <c r="U57" s="19" t="s">
        <v>639</v>
      </c>
      <c r="V57" s="11"/>
      <c r="W57" s="11"/>
      <c r="X57" s="11"/>
      <c r="Y57" s="11"/>
      <c r="Z57" s="11"/>
      <c r="AA57" s="11"/>
    </row>
    <row r="58">
      <c r="A58" s="21"/>
      <c r="B58" s="12" t="s">
        <v>1775</v>
      </c>
      <c r="C58" s="12" t="s">
        <v>127</v>
      </c>
      <c r="D58" s="43">
        <f t="shared" si="8"/>
        <v>61.94</v>
      </c>
      <c r="E58" s="12">
        <v>26.0</v>
      </c>
      <c r="F58" s="12"/>
      <c r="G58" s="12">
        <v>25.0</v>
      </c>
      <c r="H58" s="12"/>
      <c r="I58" s="12">
        <v>48.0</v>
      </c>
      <c r="J58" s="12"/>
      <c r="K58" s="12"/>
      <c r="L58" s="12">
        <v>15.0</v>
      </c>
      <c r="M58" s="12"/>
      <c r="N58" s="12"/>
      <c r="O58" s="12"/>
      <c r="P58" s="12"/>
      <c r="Q58" s="12"/>
      <c r="R58" s="12"/>
      <c r="S58" s="18"/>
      <c r="T58" s="18"/>
      <c r="U58" s="19" t="s">
        <v>1776</v>
      </c>
      <c r="V58" s="11"/>
      <c r="W58" s="11"/>
      <c r="X58" s="11"/>
      <c r="Y58" s="11"/>
      <c r="Z58" s="11"/>
      <c r="AA58" s="11"/>
    </row>
    <row r="59">
      <c r="A59" s="21" t="s">
        <v>52</v>
      </c>
      <c r="B59" s="12" t="s">
        <v>1777</v>
      </c>
      <c r="C59" s="12" t="s">
        <v>154</v>
      </c>
      <c r="D59" s="43">
        <f t="shared" si="8"/>
        <v>60.31</v>
      </c>
      <c r="E59" s="12">
        <v>25.0</v>
      </c>
      <c r="F59" s="12"/>
      <c r="G59" s="12">
        <v>25.0</v>
      </c>
      <c r="H59" s="12"/>
      <c r="I59" s="12">
        <v>42.0</v>
      </c>
      <c r="J59" s="12"/>
      <c r="K59" s="12"/>
      <c r="L59" s="12"/>
      <c r="M59" s="12"/>
      <c r="N59" s="12"/>
      <c r="O59" s="12"/>
      <c r="P59" s="12"/>
      <c r="Q59" s="12">
        <v>2.0</v>
      </c>
      <c r="R59" s="12"/>
      <c r="S59" s="18" t="s">
        <v>176</v>
      </c>
      <c r="T59" s="18" t="s">
        <v>42</v>
      </c>
      <c r="U59" s="19" t="s">
        <v>1778</v>
      </c>
      <c r="V59" s="11"/>
      <c r="W59" s="11"/>
      <c r="X59" s="11"/>
      <c r="Y59" s="11"/>
      <c r="Z59" s="11"/>
      <c r="AA59" s="11"/>
    </row>
    <row r="60">
      <c r="A60" s="21"/>
      <c r="B60" s="12" t="s">
        <v>1779</v>
      </c>
      <c r="C60" s="12" t="s">
        <v>386</v>
      </c>
      <c r="D60" s="43">
        <f t="shared" si="8"/>
        <v>52.41</v>
      </c>
      <c r="E60" s="12">
        <v>25.0</v>
      </c>
      <c r="F60" s="12"/>
      <c r="G60" s="12"/>
      <c r="H60" s="12"/>
      <c r="I60" s="12">
        <v>52.0</v>
      </c>
      <c r="J60" s="12">
        <v>21.0</v>
      </c>
      <c r="K60" s="12"/>
      <c r="L60" s="12">
        <v>12.0</v>
      </c>
      <c r="M60" s="12"/>
      <c r="N60" s="12"/>
      <c r="O60" s="12"/>
      <c r="P60" s="12"/>
      <c r="Q60" s="12"/>
      <c r="R60" s="12"/>
      <c r="S60" s="18"/>
      <c r="T60" s="18"/>
      <c r="U60" s="19" t="s">
        <v>1780</v>
      </c>
      <c r="V60" s="11"/>
      <c r="W60" s="11"/>
      <c r="X60" s="11"/>
      <c r="Y60" s="11"/>
      <c r="Z60" s="11"/>
      <c r="AA60" s="11"/>
    </row>
    <row r="61">
      <c r="A61" s="2" t="s">
        <v>145</v>
      </c>
      <c r="B61" s="11"/>
      <c r="C61" s="11"/>
      <c r="D61" s="17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3"/>
      <c r="T61" s="13"/>
      <c r="U61" s="27"/>
      <c r="V61" s="11"/>
      <c r="W61" s="11"/>
      <c r="X61" s="11"/>
      <c r="Y61" s="11"/>
      <c r="Z61" s="11"/>
    </row>
    <row r="62">
      <c r="A62" s="12" t="s">
        <v>44</v>
      </c>
      <c r="B62" s="16" t="s">
        <v>643</v>
      </c>
      <c r="C62" s="12" t="s">
        <v>141</v>
      </c>
      <c r="D62" s="17">
        <f t="shared" ref="D62:D76" si="9">ROUND((E62*0.05)+(F62*0.05)+(G62*1)+(H62*0.8)+(I62*0.43)+(J62*0.8)+(K62*0.5)+(L62*1)+(M62*2.4)+(N62*0.05)+(O62*20.88)+(P62*8)+(Q62*8)+(R62*8), 2)</f>
        <v>56.67</v>
      </c>
      <c r="E62" s="12">
        <v>21.0</v>
      </c>
      <c r="F62" s="12"/>
      <c r="G62" s="12">
        <v>24.0</v>
      </c>
      <c r="H62" s="12"/>
      <c r="I62" s="12">
        <v>34.0</v>
      </c>
      <c r="J62" s="12"/>
      <c r="K62" s="12"/>
      <c r="L62" s="12">
        <v>17.0</v>
      </c>
      <c r="M62" s="12"/>
      <c r="N62" s="12"/>
      <c r="O62" s="12"/>
      <c r="P62" s="12"/>
      <c r="Q62" s="18"/>
      <c r="R62" s="30"/>
      <c r="S62" s="37"/>
      <c r="T62" s="12"/>
      <c r="U62" s="37" t="s">
        <v>651</v>
      </c>
      <c r="V62" s="11"/>
      <c r="W62" s="11"/>
      <c r="X62" s="11"/>
      <c r="Y62" s="11"/>
    </row>
    <row r="63">
      <c r="A63" s="12" t="s">
        <v>44</v>
      </c>
      <c r="B63" s="16" t="s">
        <v>654</v>
      </c>
      <c r="C63" s="12" t="s">
        <v>243</v>
      </c>
      <c r="D63" s="17">
        <f t="shared" si="9"/>
        <v>49.8</v>
      </c>
      <c r="E63" s="12"/>
      <c r="F63" s="12"/>
      <c r="G63" s="12"/>
      <c r="H63" s="12"/>
      <c r="I63" s="12">
        <v>60.0</v>
      </c>
      <c r="J63" s="12">
        <v>30.0</v>
      </c>
      <c r="K63" s="12"/>
      <c r="L63" s="12"/>
      <c r="M63" s="12"/>
      <c r="N63" s="12"/>
      <c r="O63" s="12"/>
      <c r="P63" s="12"/>
      <c r="Q63" s="18"/>
      <c r="R63" s="30"/>
      <c r="S63" s="12"/>
      <c r="T63" s="12"/>
      <c r="U63" s="56" t="str">
        <f>HYPERLINK("https://www.burning-crusade.com/database/?item=30729","https://www.burning-crusade.com/database/?item=30729")</f>
        <v>https://www.burning-crusade.com/database/?item=30729</v>
      </c>
      <c r="V63" s="11"/>
      <c r="W63" s="11"/>
      <c r="X63" s="11"/>
      <c r="Y63" s="11"/>
    </row>
    <row r="64">
      <c r="A64" s="11"/>
      <c r="B64" s="16" t="s">
        <v>660</v>
      </c>
      <c r="C64" s="12" t="s">
        <v>1675</v>
      </c>
      <c r="D64" s="17">
        <f t="shared" si="9"/>
        <v>48.76</v>
      </c>
      <c r="E64" s="12"/>
      <c r="F64" s="12"/>
      <c r="G64" s="12"/>
      <c r="H64" s="12"/>
      <c r="I64" s="12">
        <v>52.0</v>
      </c>
      <c r="J64" s="12">
        <v>23.0</v>
      </c>
      <c r="K64" s="12"/>
      <c r="L64" s="12"/>
      <c r="M64" s="12"/>
      <c r="N64" s="12"/>
      <c r="O64" s="12"/>
      <c r="P64" s="12">
        <v>1.0</v>
      </c>
      <c r="Q64" s="12"/>
      <c r="R64" s="12"/>
      <c r="S64" s="18" t="s">
        <v>661</v>
      </c>
      <c r="T64" s="30"/>
      <c r="U64" s="19" t="s">
        <v>663</v>
      </c>
      <c r="V64" s="12"/>
      <c r="W64" s="11"/>
      <c r="X64" s="11"/>
      <c r="Y64" s="11"/>
      <c r="Z64" s="11"/>
      <c r="AA64" s="11"/>
    </row>
    <row r="65">
      <c r="A65" s="11"/>
      <c r="B65" s="16" t="s">
        <v>665</v>
      </c>
      <c r="C65" s="12" t="s">
        <v>595</v>
      </c>
      <c r="D65" s="17">
        <f t="shared" si="9"/>
        <v>48.23</v>
      </c>
      <c r="E65" s="12">
        <v>15.0</v>
      </c>
      <c r="F65" s="12"/>
      <c r="G65" s="12">
        <v>15.0</v>
      </c>
      <c r="H65" s="12"/>
      <c r="I65" s="12">
        <v>36.0</v>
      </c>
      <c r="J65" s="12"/>
      <c r="K65" s="12"/>
      <c r="L65" s="12">
        <v>17.0</v>
      </c>
      <c r="M65" s="12"/>
      <c r="N65" s="12"/>
      <c r="O65" s="12"/>
      <c r="P65" s="12"/>
      <c r="Q65" s="12"/>
      <c r="R65" s="12"/>
      <c r="S65" s="18"/>
      <c r="T65" s="30"/>
      <c r="U65" s="19" t="s">
        <v>667</v>
      </c>
      <c r="V65" s="12"/>
      <c r="W65" s="11"/>
      <c r="X65" s="11"/>
      <c r="Y65" s="11"/>
      <c r="Z65" s="11"/>
      <c r="AA65" s="11"/>
    </row>
    <row r="66">
      <c r="A66" s="11"/>
      <c r="B66" s="12" t="s">
        <v>670</v>
      </c>
      <c r="C66" s="12" t="s">
        <v>107</v>
      </c>
      <c r="D66" s="17">
        <f t="shared" si="9"/>
        <v>46.6</v>
      </c>
      <c r="E66" s="12"/>
      <c r="F66" s="12"/>
      <c r="G66" s="12">
        <v>25.0</v>
      </c>
      <c r="H66" s="12"/>
      <c r="I66" s="12">
        <v>20.0</v>
      </c>
      <c r="J66" s="12"/>
      <c r="K66" s="12"/>
      <c r="L66" s="12">
        <v>13.0</v>
      </c>
      <c r="M66" s="12"/>
      <c r="N66" s="12"/>
      <c r="O66" s="12"/>
      <c r="P66" s="12"/>
      <c r="Q66" s="12"/>
      <c r="R66" s="12"/>
      <c r="S66" s="18"/>
      <c r="T66" s="30"/>
      <c r="U66" s="19" t="s">
        <v>673</v>
      </c>
      <c r="V66" s="11"/>
      <c r="W66" s="11"/>
      <c r="X66" s="11"/>
      <c r="Y66" s="11"/>
      <c r="Z66" s="11"/>
      <c r="AA66" s="11"/>
    </row>
    <row r="67">
      <c r="A67" s="11"/>
      <c r="B67" s="12" t="s">
        <v>675</v>
      </c>
      <c r="C67" s="12" t="s">
        <v>102</v>
      </c>
      <c r="D67" s="17">
        <f t="shared" si="9"/>
        <v>44.74</v>
      </c>
      <c r="E67" s="12">
        <v>22.0</v>
      </c>
      <c r="F67" s="12"/>
      <c r="G67" s="12">
        <v>23.0</v>
      </c>
      <c r="H67" s="12"/>
      <c r="I67" s="12">
        <v>48.0</v>
      </c>
      <c r="J67" s="12"/>
      <c r="K67" s="12"/>
      <c r="L67" s="12"/>
      <c r="M67" s="12"/>
      <c r="N67" s="12"/>
      <c r="O67" s="12"/>
      <c r="P67" s="12"/>
      <c r="Q67" s="12"/>
      <c r="R67" s="12"/>
      <c r="S67" s="18"/>
      <c r="T67" s="30"/>
      <c r="U67" s="19" t="s">
        <v>677</v>
      </c>
      <c r="V67" s="11"/>
      <c r="W67" s="11"/>
      <c r="X67" s="11"/>
      <c r="Y67" s="11"/>
      <c r="Z67" s="11"/>
      <c r="AA67" s="11"/>
    </row>
    <row r="68">
      <c r="A68" s="12" t="s">
        <v>44</v>
      </c>
      <c r="B68" s="16" t="s">
        <v>680</v>
      </c>
      <c r="C68" s="12" t="s">
        <v>172</v>
      </c>
      <c r="D68" s="17">
        <f t="shared" si="9"/>
        <v>44.68</v>
      </c>
      <c r="E68" s="12">
        <v>28.0</v>
      </c>
      <c r="F68" s="12"/>
      <c r="G68" s="12"/>
      <c r="H68" s="12"/>
      <c r="I68" s="12">
        <v>56.0</v>
      </c>
      <c r="J68" s="12">
        <v>24.0</v>
      </c>
      <c r="K68" s="12"/>
      <c r="L68" s="12"/>
      <c r="M68" s="12"/>
      <c r="N68" s="12"/>
      <c r="O68" s="12"/>
      <c r="P68" s="12"/>
      <c r="Q68" s="18"/>
      <c r="R68" s="30"/>
      <c r="S68" s="12"/>
      <c r="T68" s="12"/>
      <c r="U68" s="56" t="str">
        <f>HYPERLINK("https://www.burning-crusade.com/database/?item=28777","https://www.burning-crusade.com/database/?item=28777")</f>
        <v>https://www.burning-crusade.com/database/?item=28777</v>
      </c>
      <c r="V68" s="11"/>
      <c r="W68" s="11"/>
      <c r="X68" s="11"/>
      <c r="Y68" s="11"/>
      <c r="AA68" s="11"/>
    </row>
    <row r="69">
      <c r="A69" s="34"/>
      <c r="B69" s="16" t="s">
        <v>1802</v>
      </c>
      <c r="C69" s="16" t="s">
        <v>97</v>
      </c>
      <c r="D69" s="17">
        <f t="shared" si="9"/>
        <v>44.05</v>
      </c>
      <c r="E69" s="12">
        <v>15.0</v>
      </c>
      <c r="F69" s="12"/>
      <c r="G69" s="12"/>
      <c r="H69" s="12"/>
      <c r="I69" s="12">
        <v>30.0</v>
      </c>
      <c r="J69" s="12">
        <v>18.0</v>
      </c>
      <c r="K69" s="12"/>
      <c r="L69" s="12">
        <v>16.0</v>
      </c>
      <c r="M69" s="12"/>
      <c r="N69" s="12"/>
      <c r="O69" s="12"/>
      <c r="P69" s="12"/>
      <c r="Q69" s="12"/>
      <c r="R69" s="12"/>
      <c r="S69" s="18"/>
      <c r="T69" s="18"/>
      <c r="U69" s="19" t="s">
        <v>1804</v>
      </c>
      <c r="V69" s="11"/>
      <c r="W69" s="11"/>
      <c r="X69" s="11"/>
      <c r="Y69" s="11"/>
      <c r="Z69" s="11"/>
      <c r="AA69" s="34"/>
      <c r="AB69" s="34"/>
      <c r="AC69" s="34"/>
    </row>
    <row r="70">
      <c r="A70" s="11"/>
      <c r="B70" s="16" t="s">
        <v>1806</v>
      </c>
      <c r="C70" s="12" t="s">
        <v>1807</v>
      </c>
      <c r="D70" s="17">
        <f t="shared" si="9"/>
        <v>40.99</v>
      </c>
      <c r="E70" s="12">
        <v>19.0</v>
      </c>
      <c r="F70" s="12"/>
      <c r="G70" s="12">
        <v>14.0</v>
      </c>
      <c r="H70" s="12"/>
      <c r="I70" s="12">
        <v>28.0</v>
      </c>
      <c r="J70" s="12"/>
      <c r="K70" s="12"/>
      <c r="L70" s="12">
        <v>14.0</v>
      </c>
      <c r="M70" s="12"/>
      <c r="N70" s="12"/>
      <c r="O70" s="12"/>
      <c r="P70" s="12"/>
      <c r="Q70" s="12"/>
      <c r="R70" s="12"/>
      <c r="S70" s="18"/>
      <c r="T70" s="30"/>
      <c r="U70" s="19" t="s">
        <v>1810</v>
      </c>
      <c r="V70" s="12"/>
      <c r="W70" s="11"/>
      <c r="X70" s="11"/>
      <c r="Y70" s="11"/>
      <c r="Z70" s="11"/>
      <c r="AA70" s="11"/>
    </row>
    <row r="71">
      <c r="A71" s="11"/>
      <c r="B71" s="12" t="s">
        <v>1812</v>
      </c>
      <c r="C71" s="12" t="s">
        <v>765</v>
      </c>
      <c r="D71" s="17">
        <f t="shared" si="9"/>
        <v>39.06</v>
      </c>
      <c r="E71" s="12"/>
      <c r="F71" s="12"/>
      <c r="G71" s="12">
        <v>12.0</v>
      </c>
      <c r="H71" s="12"/>
      <c r="I71" s="12">
        <v>42.0</v>
      </c>
      <c r="J71" s="12"/>
      <c r="K71" s="12"/>
      <c r="L71" s="12">
        <v>9.0</v>
      </c>
      <c r="M71" s="12"/>
      <c r="N71" s="12"/>
      <c r="O71" s="12"/>
      <c r="P71" s="12"/>
      <c r="Q71" s="12"/>
      <c r="R71" s="12"/>
      <c r="S71" s="18"/>
      <c r="T71" s="30"/>
      <c r="U71" s="19" t="s">
        <v>1814</v>
      </c>
      <c r="V71" s="11"/>
      <c r="W71" s="11"/>
      <c r="X71" s="11"/>
      <c r="Y71" s="11"/>
      <c r="Z71" s="11"/>
      <c r="AA71" s="11"/>
    </row>
    <row r="72">
      <c r="A72" s="11"/>
      <c r="B72" s="12" t="s">
        <v>1815</v>
      </c>
      <c r="C72" s="12" t="s">
        <v>1816</v>
      </c>
      <c r="D72" s="17">
        <f t="shared" si="9"/>
        <v>38.24</v>
      </c>
      <c r="E72" s="12">
        <v>18.0</v>
      </c>
      <c r="F72" s="12"/>
      <c r="G72" s="12">
        <v>21.0</v>
      </c>
      <c r="H72" s="12"/>
      <c r="I72" s="12">
        <v>38.0</v>
      </c>
      <c r="J72" s="12"/>
      <c r="K72" s="12"/>
      <c r="L72" s="12"/>
      <c r="M72" s="12"/>
      <c r="N72" s="12"/>
      <c r="O72" s="12"/>
      <c r="P72" s="12"/>
      <c r="Q72" s="12"/>
      <c r="R72" s="12"/>
      <c r="S72" s="18"/>
      <c r="T72" s="33"/>
      <c r="U72" s="19" t="s">
        <v>1818</v>
      </c>
      <c r="V72" s="11"/>
      <c r="W72" s="11"/>
      <c r="X72" s="11"/>
      <c r="Y72" s="11"/>
      <c r="Z72" s="11"/>
      <c r="AA72" s="11"/>
    </row>
    <row r="73">
      <c r="A73" s="11"/>
      <c r="B73" s="12" t="s">
        <v>1821</v>
      </c>
      <c r="C73" s="12" t="s">
        <v>1822</v>
      </c>
      <c r="D73" s="17">
        <f t="shared" si="9"/>
        <v>36.15</v>
      </c>
      <c r="E73" s="12">
        <v>19.0</v>
      </c>
      <c r="F73" s="12"/>
      <c r="G73" s="12">
        <v>18.0</v>
      </c>
      <c r="H73" s="12"/>
      <c r="I73" s="12">
        <v>40.0</v>
      </c>
      <c r="J73" s="12"/>
      <c r="K73" s="12"/>
      <c r="L73" s="12"/>
      <c r="M73" s="12"/>
      <c r="N73" s="12"/>
      <c r="O73" s="12"/>
      <c r="P73" s="12"/>
      <c r="Q73" s="12"/>
      <c r="R73" s="12"/>
      <c r="S73" s="18"/>
      <c r="T73" s="33"/>
      <c r="U73" s="19" t="s">
        <v>1824</v>
      </c>
      <c r="V73" s="11"/>
      <c r="W73" s="11"/>
      <c r="X73" s="11"/>
      <c r="Y73" s="11"/>
      <c r="Z73" s="11"/>
      <c r="AA73" s="11"/>
    </row>
    <row r="74">
      <c r="A74" s="11"/>
      <c r="B74" s="12" t="s">
        <v>685</v>
      </c>
      <c r="C74" s="12" t="s">
        <v>167</v>
      </c>
      <c r="D74" s="17">
        <f t="shared" si="9"/>
        <v>32.89</v>
      </c>
      <c r="E74" s="12">
        <v>27.0</v>
      </c>
      <c r="F74" s="12"/>
      <c r="G74" s="12"/>
      <c r="H74" s="12"/>
      <c r="I74" s="12">
        <v>38.0</v>
      </c>
      <c r="J74" s="12">
        <v>19.0</v>
      </c>
      <c r="K74" s="12"/>
      <c r="L74" s="12"/>
      <c r="M74" s="12"/>
      <c r="N74" s="12"/>
      <c r="O74" s="12"/>
      <c r="P74" s="12"/>
      <c r="Q74" s="12"/>
      <c r="R74" s="12"/>
      <c r="S74" s="18"/>
      <c r="T74" s="33" t="s">
        <v>686</v>
      </c>
      <c r="U74" s="19" t="s">
        <v>687</v>
      </c>
      <c r="V74" s="11"/>
      <c r="W74" s="11"/>
      <c r="X74" s="11"/>
      <c r="Y74" s="11"/>
      <c r="Z74" s="11"/>
      <c r="AA74" s="11"/>
    </row>
    <row r="75">
      <c r="A75" s="12" t="s">
        <v>44</v>
      </c>
      <c r="B75" s="16" t="s">
        <v>690</v>
      </c>
      <c r="C75" s="12" t="s">
        <v>40</v>
      </c>
      <c r="D75" s="17">
        <f t="shared" si="9"/>
        <v>31.9</v>
      </c>
      <c r="E75" s="12">
        <v>36.0</v>
      </c>
      <c r="F75" s="12"/>
      <c r="G75" s="12"/>
      <c r="H75" s="12"/>
      <c r="I75" s="23">
        <v>70.0</v>
      </c>
      <c r="J75" s="24"/>
      <c r="K75" s="24"/>
      <c r="L75" s="24"/>
      <c r="M75" s="24"/>
      <c r="N75" s="24"/>
      <c r="O75" s="24"/>
      <c r="P75" s="24"/>
      <c r="Q75" s="24"/>
      <c r="R75" s="20"/>
      <c r="S75" s="24"/>
      <c r="T75" s="25"/>
      <c r="U75" s="25" t="s">
        <v>691</v>
      </c>
      <c r="V75" s="11"/>
      <c r="W75" s="11"/>
      <c r="X75" s="11"/>
      <c r="Y75" s="11"/>
    </row>
    <row r="76">
      <c r="A76" s="11"/>
      <c r="B76" s="12" t="s">
        <v>1833</v>
      </c>
      <c r="C76" s="12" t="s">
        <v>1834</v>
      </c>
      <c r="D76" s="17">
        <f t="shared" si="9"/>
        <v>29</v>
      </c>
      <c r="E76" s="12">
        <v>22.0</v>
      </c>
      <c r="F76" s="12"/>
      <c r="G76" s="12">
        <v>15.0</v>
      </c>
      <c r="H76" s="12"/>
      <c r="I76" s="12">
        <v>30.0</v>
      </c>
      <c r="J76" s="12"/>
      <c r="K76" s="12"/>
      <c r="L76" s="12"/>
      <c r="M76" s="12"/>
      <c r="N76" s="12"/>
      <c r="O76" s="12"/>
      <c r="P76" s="12"/>
      <c r="Q76" s="12"/>
      <c r="R76" s="12"/>
      <c r="S76" s="18"/>
      <c r="T76" s="33"/>
      <c r="U76" s="19" t="s">
        <v>1836</v>
      </c>
      <c r="V76" s="11"/>
      <c r="W76" s="11"/>
      <c r="X76" s="11"/>
      <c r="Y76" s="11"/>
      <c r="Z76" s="11"/>
      <c r="AA76" s="11"/>
    </row>
    <row r="77">
      <c r="A77" s="2" t="s">
        <v>170</v>
      </c>
      <c r="B77" s="11"/>
      <c r="C77" s="11"/>
      <c r="D77" s="17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3"/>
      <c r="T77" s="30"/>
      <c r="U77" s="27"/>
      <c r="V77" s="11"/>
      <c r="W77" s="11"/>
      <c r="X77" s="11"/>
      <c r="Y77" s="11"/>
      <c r="Z77" s="11"/>
    </row>
    <row r="78">
      <c r="A78" s="11"/>
      <c r="B78" s="12" t="s">
        <v>1592</v>
      </c>
      <c r="C78" s="12"/>
      <c r="D78" s="17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8"/>
      <c r="T78" s="33"/>
      <c r="U78" s="37"/>
      <c r="V78" s="11"/>
      <c r="W78" s="11"/>
      <c r="X78" s="11"/>
      <c r="Y78" s="11"/>
      <c r="Z78" s="11"/>
    </row>
    <row r="79">
      <c r="A79" s="21" t="s">
        <v>33</v>
      </c>
      <c r="B79" s="12" t="s">
        <v>1840</v>
      </c>
      <c r="C79" s="12" t="s">
        <v>172</v>
      </c>
      <c r="D79" s="17">
        <f>ROUND((E79*0.05)+(F79*0.05)+(G79*1)+(H79*0.8)+(I79*0.43)+(J79*0.8)+(K79*0.5)+(L79*1)+(M79*2.4)+(N79*0.05)+(O79*20.88)+(P79*8)+(Q79*8)+(R79*8), 2)</f>
        <v>123.7</v>
      </c>
      <c r="E79" s="12">
        <v>24.0</v>
      </c>
      <c r="F79" s="12"/>
      <c r="G79" s="12">
        <v>26.0</v>
      </c>
      <c r="H79" s="12">
        <v>35.0</v>
      </c>
      <c r="I79" s="12">
        <v>70.0</v>
      </c>
      <c r="J79" s="12"/>
      <c r="K79" s="12"/>
      <c r="L79" s="12"/>
      <c r="M79" s="12">
        <v>6.0</v>
      </c>
      <c r="N79" s="12"/>
      <c r="O79" s="12"/>
      <c r="P79" s="12">
        <v>1.0</v>
      </c>
      <c r="Q79" s="12"/>
      <c r="R79" s="12">
        <v>2.0</v>
      </c>
      <c r="S79" s="18" t="s">
        <v>549</v>
      </c>
      <c r="T79" s="33" t="s">
        <v>42</v>
      </c>
      <c r="U79" s="19" t="s">
        <v>1844</v>
      </c>
      <c r="V79" s="11"/>
      <c r="W79" s="11"/>
      <c r="X79" s="11"/>
      <c r="Y79" s="11"/>
      <c r="Z79" s="11"/>
    </row>
    <row r="80">
      <c r="A80" s="11"/>
      <c r="B80" s="12" t="s">
        <v>1691</v>
      </c>
      <c r="C80" s="12" t="s">
        <v>1692</v>
      </c>
      <c r="D80" s="17" t="s">
        <v>1848</v>
      </c>
      <c r="E80" s="12">
        <v>25.0</v>
      </c>
      <c r="F80" s="12"/>
      <c r="G80" s="12"/>
      <c r="H80" s="12">
        <v>23.0</v>
      </c>
      <c r="I80" s="12">
        <v>80.0</v>
      </c>
      <c r="J80" s="12">
        <v>31.0</v>
      </c>
      <c r="K80" s="12"/>
      <c r="L80" s="12"/>
      <c r="M80" s="12">
        <v>8.0</v>
      </c>
      <c r="N80" s="12"/>
      <c r="O80" s="12"/>
      <c r="P80" s="12"/>
      <c r="Q80" s="12">
        <v>1.0</v>
      </c>
      <c r="R80" s="12">
        <v>2.0</v>
      </c>
      <c r="S80" s="18" t="s">
        <v>535</v>
      </c>
      <c r="T80" s="33" t="s">
        <v>1694</v>
      </c>
      <c r="U80" s="19" t="s">
        <v>1695</v>
      </c>
      <c r="V80" s="11"/>
      <c r="W80" s="11"/>
      <c r="X80" s="11"/>
      <c r="Y80" s="11"/>
      <c r="Z80" s="11"/>
    </row>
    <row r="81">
      <c r="A81" s="21" t="s">
        <v>44</v>
      </c>
      <c r="B81" s="12" t="s">
        <v>1731</v>
      </c>
      <c r="C81" s="12" t="s">
        <v>203</v>
      </c>
      <c r="D81" s="17">
        <f t="shared" ref="D81:D82" si="10">ROUND((E81*0.05)+(F81*0.05)+(G81*1)+(H81*0.8)+(I81*0.43)+(J81*0.8)+(K81*0.5)+(L81*1)+(M81*2.4)+(N81*0.05)+(O81*20.88)+(P81*8)+(Q81*8)+(R81*8), 2)</f>
        <v>104.85</v>
      </c>
      <c r="E81" s="12">
        <v>33.0</v>
      </c>
      <c r="F81" s="12"/>
      <c r="G81" s="12"/>
      <c r="H81" s="12">
        <v>38.0</v>
      </c>
      <c r="I81" s="12">
        <v>80.0</v>
      </c>
      <c r="J81" s="12">
        <v>24.0</v>
      </c>
      <c r="K81" s="12"/>
      <c r="L81" s="12"/>
      <c r="M81" s="12">
        <v>8.0</v>
      </c>
      <c r="N81" s="12"/>
      <c r="O81" s="12"/>
      <c r="P81" s="12"/>
      <c r="Q81" s="12"/>
      <c r="R81" s="12"/>
      <c r="S81" s="18"/>
      <c r="T81" s="33"/>
      <c r="U81" s="19" t="s">
        <v>1735</v>
      </c>
      <c r="V81" s="11"/>
      <c r="W81" s="11"/>
      <c r="X81" s="11"/>
      <c r="Y81" s="11"/>
      <c r="Z81" s="11"/>
    </row>
    <row r="82">
      <c r="A82" s="21"/>
      <c r="B82" s="12" t="s">
        <v>1858</v>
      </c>
      <c r="C82" s="12" t="s">
        <v>107</v>
      </c>
      <c r="D82" s="17">
        <f t="shared" si="10"/>
        <v>95.78</v>
      </c>
      <c r="E82" s="12"/>
      <c r="F82" s="12"/>
      <c r="G82" s="12">
        <v>40.0</v>
      </c>
      <c r="H82" s="12">
        <v>20.0</v>
      </c>
      <c r="I82" s="12">
        <v>46.0</v>
      </c>
      <c r="J82" s="12"/>
      <c r="K82" s="12"/>
      <c r="L82" s="12">
        <v>20.0</v>
      </c>
      <c r="M82" s="12"/>
      <c r="N82" s="12"/>
      <c r="O82" s="12"/>
      <c r="P82" s="12"/>
      <c r="Q82" s="12"/>
      <c r="R82" s="12"/>
      <c r="S82" s="18"/>
      <c r="T82" s="33"/>
      <c r="U82" s="19" t="s">
        <v>1860</v>
      </c>
      <c r="V82" s="11"/>
      <c r="W82" s="11"/>
      <c r="X82" s="11"/>
      <c r="Y82" s="11"/>
      <c r="Z82" s="11"/>
    </row>
    <row r="83">
      <c r="A83" s="11"/>
      <c r="B83" s="12" t="s">
        <v>1709</v>
      </c>
      <c r="C83" s="12" t="s">
        <v>1678</v>
      </c>
      <c r="D83" s="17" t="s">
        <v>1866</v>
      </c>
      <c r="E83" s="12"/>
      <c r="F83" s="12"/>
      <c r="G83" s="12">
        <v>26.0</v>
      </c>
      <c r="H83" s="12">
        <v>26.0</v>
      </c>
      <c r="I83" s="12">
        <v>52.0</v>
      </c>
      <c r="J83" s="12"/>
      <c r="K83" s="12"/>
      <c r="L83" s="12"/>
      <c r="M83" s="12"/>
      <c r="N83" s="12"/>
      <c r="O83" s="12"/>
      <c r="P83" s="12">
        <v>2.0</v>
      </c>
      <c r="Q83" s="12"/>
      <c r="R83" s="12">
        <v>1.0</v>
      </c>
      <c r="S83" s="18" t="s">
        <v>38</v>
      </c>
      <c r="T83" s="33" t="s">
        <v>1694</v>
      </c>
      <c r="U83" s="19" t="s">
        <v>1712</v>
      </c>
      <c r="V83" s="11"/>
      <c r="W83" s="11"/>
      <c r="X83" s="11"/>
      <c r="Y83" s="11"/>
      <c r="Z83" s="11"/>
    </row>
    <row r="84">
      <c r="A84" s="21" t="s">
        <v>55</v>
      </c>
      <c r="B84" s="35" t="s">
        <v>1867</v>
      </c>
      <c r="C84" s="12" t="s">
        <v>57</v>
      </c>
      <c r="D84" s="17">
        <f t="shared" ref="D84:D88" si="11">ROUND((E84*0.05)+(F84*0.05)+(G84*1)+(H84*0.8)+(I84*0.43)+(J84*0.8)+(K84*0.5)+(L84*1)+(M84*2.4)+(N84*0.05)+(O84*20.88)+(P84*8)+(Q84*8)+(R84*8), 2)</f>
        <v>92.73</v>
      </c>
      <c r="E84" s="12">
        <v>51.0</v>
      </c>
      <c r="F84" s="12"/>
      <c r="G84" s="12">
        <v>27.0</v>
      </c>
      <c r="H84" s="12">
        <v>17.0</v>
      </c>
      <c r="I84" s="12">
        <v>26.0</v>
      </c>
      <c r="J84" s="12">
        <v>18.0</v>
      </c>
      <c r="K84" s="12"/>
      <c r="L84" s="12"/>
      <c r="M84" s="12"/>
      <c r="N84" s="12"/>
      <c r="O84" s="12"/>
      <c r="P84" s="12">
        <v>2.0</v>
      </c>
      <c r="Q84" s="12">
        <v>1.0</v>
      </c>
      <c r="R84" s="12"/>
      <c r="S84" s="18" t="s">
        <v>700</v>
      </c>
      <c r="T84" s="18" t="s">
        <v>1029</v>
      </c>
      <c r="U84" s="19" t="s">
        <v>1871</v>
      </c>
      <c r="V84" s="11"/>
      <c r="W84" s="11"/>
      <c r="X84" s="11"/>
      <c r="Y84" s="11"/>
      <c r="Z84" s="11"/>
    </row>
    <row r="85">
      <c r="A85" s="21"/>
      <c r="B85" s="12" t="s">
        <v>1872</v>
      </c>
      <c r="C85" s="12" t="s">
        <v>346</v>
      </c>
      <c r="D85" s="17">
        <f t="shared" si="11"/>
        <v>88.9</v>
      </c>
      <c r="E85" s="12">
        <v>24.0</v>
      </c>
      <c r="F85" s="12"/>
      <c r="G85" s="12">
        <v>32.0</v>
      </c>
      <c r="H85" s="12">
        <v>23.0</v>
      </c>
      <c r="I85" s="12">
        <v>70.0</v>
      </c>
      <c r="J85" s="12"/>
      <c r="K85" s="12"/>
      <c r="L85" s="12"/>
      <c r="M85" s="12">
        <v>3.0</v>
      </c>
      <c r="N85" s="12"/>
      <c r="O85" s="12"/>
      <c r="P85" s="12"/>
      <c r="Q85" s="12"/>
      <c r="R85" s="12"/>
      <c r="S85" s="18"/>
      <c r="T85" s="33"/>
      <c r="U85" s="19" t="s">
        <v>1873</v>
      </c>
      <c r="V85" s="11"/>
      <c r="W85" s="11"/>
      <c r="X85" s="11"/>
      <c r="Y85" s="11"/>
      <c r="Z85" s="11"/>
    </row>
    <row r="86">
      <c r="A86" s="21"/>
      <c r="B86" s="12" t="s">
        <v>1875</v>
      </c>
      <c r="C86" s="12" t="s">
        <v>328</v>
      </c>
      <c r="D86" s="17">
        <f t="shared" si="11"/>
        <v>86.65</v>
      </c>
      <c r="E86" s="12">
        <v>29.0</v>
      </c>
      <c r="F86" s="12"/>
      <c r="G86" s="12">
        <v>28.0</v>
      </c>
      <c r="H86" s="12">
        <v>20.0</v>
      </c>
      <c r="I86" s="12">
        <v>40.0</v>
      </c>
      <c r="J86" s="12"/>
      <c r="K86" s="12"/>
      <c r="L86" s="12"/>
      <c r="M86" s="12"/>
      <c r="N86" s="12"/>
      <c r="O86" s="12"/>
      <c r="P86" s="12">
        <v>1.0</v>
      </c>
      <c r="Q86" s="12">
        <v>1.0</v>
      </c>
      <c r="R86" s="12">
        <v>1.0</v>
      </c>
      <c r="S86" s="18" t="s">
        <v>1188</v>
      </c>
      <c r="T86" s="33"/>
      <c r="U86" s="19" t="s">
        <v>1876</v>
      </c>
      <c r="V86" s="11"/>
      <c r="W86" s="11"/>
      <c r="X86" s="11"/>
      <c r="Y86" s="11"/>
      <c r="Z86" s="11"/>
    </row>
    <row r="87">
      <c r="A87" s="11"/>
      <c r="B87" s="12" t="s">
        <v>1715</v>
      </c>
      <c r="C87" s="12" t="s">
        <v>1716</v>
      </c>
      <c r="D87" s="17">
        <f t="shared" si="11"/>
        <v>79.85</v>
      </c>
      <c r="E87" s="12">
        <v>11.0</v>
      </c>
      <c r="F87" s="12"/>
      <c r="G87" s="12">
        <v>25.0</v>
      </c>
      <c r="H87" s="12">
        <v>11.0</v>
      </c>
      <c r="I87" s="12">
        <v>50.0</v>
      </c>
      <c r="J87" s="12"/>
      <c r="K87" s="12"/>
      <c r="L87" s="12"/>
      <c r="M87" s="12"/>
      <c r="N87" s="12"/>
      <c r="O87" s="12"/>
      <c r="P87" s="12"/>
      <c r="Q87" s="12">
        <v>1.0</v>
      </c>
      <c r="R87" s="12">
        <v>2.0</v>
      </c>
      <c r="S87" s="18" t="s">
        <v>1720</v>
      </c>
      <c r="T87" s="33"/>
      <c r="U87" s="19" t="s">
        <v>1722</v>
      </c>
      <c r="V87" s="11"/>
      <c r="W87" s="11"/>
      <c r="X87" s="11"/>
      <c r="Y87" s="11"/>
      <c r="Z87" s="11"/>
    </row>
    <row r="88">
      <c r="A88" s="11"/>
      <c r="B88" s="12" t="s">
        <v>1724</v>
      </c>
      <c r="C88" s="12" t="s">
        <v>1010</v>
      </c>
      <c r="D88" s="17">
        <f t="shared" si="11"/>
        <v>77.23</v>
      </c>
      <c r="E88" s="12">
        <v>49.0</v>
      </c>
      <c r="F88" s="12"/>
      <c r="G88" s="12"/>
      <c r="H88" s="12">
        <v>25.0</v>
      </c>
      <c r="I88" s="12">
        <v>66.0</v>
      </c>
      <c r="J88" s="12">
        <v>33.0</v>
      </c>
      <c r="K88" s="12"/>
      <c r="L88" s="12"/>
      <c r="M88" s="12"/>
      <c r="N88" s="12"/>
      <c r="O88" s="12"/>
      <c r="P88" s="12"/>
      <c r="Q88" s="12"/>
      <c r="R88" s="12"/>
      <c r="S88" s="18"/>
      <c r="T88" s="33"/>
      <c r="U88" s="37"/>
      <c r="V88" s="11"/>
      <c r="W88" s="11"/>
      <c r="X88" s="11"/>
      <c r="Y88" s="11"/>
      <c r="Z88" s="11"/>
    </row>
    <row r="89">
      <c r="A89" s="21" t="s">
        <v>52</v>
      </c>
      <c r="B89" s="12" t="s">
        <v>1726</v>
      </c>
      <c r="C89" s="12" t="s">
        <v>366</v>
      </c>
      <c r="D89" s="17" t="s">
        <v>1879</v>
      </c>
      <c r="E89" s="12">
        <v>28.0</v>
      </c>
      <c r="F89" s="12"/>
      <c r="G89" s="12"/>
      <c r="H89" s="12"/>
      <c r="I89" s="12">
        <v>50.0</v>
      </c>
      <c r="J89" s="12">
        <v>16.0</v>
      </c>
      <c r="K89" s="12"/>
      <c r="L89" s="12"/>
      <c r="M89" s="12"/>
      <c r="N89" s="12"/>
      <c r="O89" s="12"/>
      <c r="P89" s="12">
        <v>1.0</v>
      </c>
      <c r="Q89" s="12">
        <v>2.0</v>
      </c>
      <c r="R89" s="12"/>
      <c r="S89" s="18" t="s">
        <v>1720</v>
      </c>
      <c r="T89" s="33" t="s">
        <v>78</v>
      </c>
      <c r="U89" s="19" t="s">
        <v>1728</v>
      </c>
      <c r="V89" s="11"/>
      <c r="W89" s="11"/>
      <c r="X89" s="11"/>
      <c r="Y89" s="11"/>
      <c r="Z89" s="11"/>
    </row>
    <row r="90">
      <c r="A90" s="11"/>
      <c r="B90" s="12"/>
      <c r="C90" s="12"/>
      <c r="D90" s="17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8"/>
      <c r="T90" s="33"/>
      <c r="U90" s="37"/>
      <c r="V90" s="11"/>
      <c r="W90" s="11"/>
      <c r="X90" s="11"/>
      <c r="Y90" s="11"/>
      <c r="Z90" s="11"/>
    </row>
    <row r="91">
      <c r="A91" s="11"/>
      <c r="B91" s="12" t="s">
        <v>1623</v>
      </c>
      <c r="C91" s="12"/>
      <c r="D91" s="17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8"/>
      <c r="T91" s="33"/>
      <c r="U91" s="37"/>
      <c r="V91" s="11"/>
      <c r="W91" s="11"/>
      <c r="X91" s="11"/>
      <c r="Y91" s="11"/>
      <c r="Z91" s="11"/>
    </row>
    <row r="92">
      <c r="A92" s="12" t="s">
        <v>44</v>
      </c>
      <c r="B92" s="35" t="s">
        <v>696</v>
      </c>
      <c r="C92" s="12" t="s">
        <v>243</v>
      </c>
      <c r="D92" s="44">
        <f t="shared" ref="D92:D93" si="12">ROUND((E92*0.05)+(F92*0.05)+(G92*1)+(I92*0.43)+(J92*0.8)+(K92*0.5)+(L92*1)+(N92*0.05)+(O92*20.88)+(P92*8)+(Q92*8)+(R92*8), 2)</f>
        <v>106.28</v>
      </c>
      <c r="E92" s="12"/>
      <c r="F92" s="12"/>
      <c r="G92" s="12"/>
      <c r="H92" s="12"/>
      <c r="I92" s="12">
        <v>96.0</v>
      </c>
      <c r="J92" s="12">
        <v>25.0</v>
      </c>
      <c r="K92" s="12"/>
      <c r="L92" s="12">
        <v>21.0</v>
      </c>
      <c r="M92" s="12"/>
      <c r="N92" s="12"/>
      <c r="O92" s="12"/>
      <c r="P92" s="12">
        <v>1.0</v>
      </c>
      <c r="Q92" s="18">
        <v>2.0</v>
      </c>
      <c r="R92" s="18"/>
      <c r="S92" s="177" t="s">
        <v>700</v>
      </c>
      <c r="T92" s="11"/>
      <c r="U92" s="19" t="s">
        <v>701</v>
      </c>
      <c r="V92" s="11"/>
      <c r="W92" s="11"/>
      <c r="X92" s="11"/>
    </row>
    <row r="93">
      <c r="A93" s="12" t="s">
        <v>44</v>
      </c>
      <c r="B93" s="12" t="s">
        <v>711</v>
      </c>
      <c r="C93" s="12" t="s">
        <v>203</v>
      </c>
      <c r="D93" s="44">
        <f t="shared" si="12"/>
        <v>99.5</v>
      </c>
      <c r="E93" s="12">
        <v>36.0</v>
      </c>
      <c r="F93" s="12"/>
      <c r="G93" s="12">
        <v>37.0</v>
      </c>
      <c r="H93" s="12"/>
      <c r="I93" s="12">
        <v>90.0</v>
      </c>
      <c r="J93" s="12"/>
      <c r="K93" s="12"/>
      <c r="L93" s="12">
        <v>22.0</v>
      </c>
      <c r="M93" s="12"/>
      <c r="N93" s="12"/>
      <c r="O93" s="12"/>
      <c r="P93" s="12"/>
      <c r="Q93" s="18"/>
      <c r="R93" s="33"/>
      <c r="S93" s="37"/>
      <c r="T93" s="11"/>
      <c r="U93" s="37" t="s">
        <v>714</v>
      </c>
      <c r="V93" s="11"/>
      <c r="W93" s="11"/>
      <c r="X93" s="11"/>
    </row>
    <row r="94">
      <c r="A94" s="11"/>
      <c r="B94" s="12" t="s">
        <v>716</v>
      </c>
      <c r="C94" s="12" t="s">
        <v>717</v>
      </c>
      <c r="D94" s="149" t="s">
        <v>1888</v>
      </c>
      <c r="E94" s="12">
        <v>39.0</v>
      </c>
      <c r="F94" s="12"/>
      <c r="G94" s="12">
        <v>38.0</v>
      </c>
      <c r="H94" s="12"/>
      <c r="I94" s="12">
        <v>108.0</v>
      </c>
      <c r="J94" s="12"/>
      <c r="K94" s="12"/>
      <c r="L94" s="12">
        <v>12.0</v>
      </c>
      <c r="M94" s="12"/>
      <c r="N94" s="12"/>
      <c r="O94" s="12"/>
      <c r="P94" s="12"/>
      <c r="Q94" s="12"/>
      <c r="R94" s="12"/>
      <c r="S94" s="18"/>
      <c r="T94" s="33" t="s">
        <v>719</v>
      </c>
      <c r="U94" s="19" t="s">
        <v>720</v>
      </c>
      <c r="V94" s="11"/>
      <c r="W94" s="11"/>
      <c r="X94" s="11"/>
      <c r="Y94" s="11"/>
      <c r="Z94" s="11"/>
    </row>
    <row r="95">
      <c r="A95" s="11"/>
      <c r="B95" s="35" t="s">
        <v>723</v>
      </c>
      <c r="C95" s="12" t="s">
        <v>724</v>
      </c>
      <c r="D95" s="44">
        <f t="shared" ref="D95:D96" si="13">ROUND((E95*0.05)+(F95*0.05)+(G95*1)+(I95*0.43)+(J95*0.8)+(K95*0.5)+(L95*1)+(N95*0.05)+(O95*20.88)+(P95*8)+(Q95*8)+(R95*8), 2)</f>
        <v>80.96</v>
      </c>
      <c r="E95" s="12">
        <v>18.0</v>
      </c>
      <c r="F95" s="12"/>
      <c r="G95" s="12">
        <v>27.0</v>
      </c>
      <c r="H95" s="12"/>
      <c r="I95" s="12">
        <v>42.0</v>
      </c>
      <c r="J95" s="12"/>
      <c r="K95" s="12"/>
      <c r="L95" s="12">
        <v>11.0</v>
      </c>
      <c r="M95" s="12"/>
      <c r="N95" s="12"/>
      <c r="O95" s="12"/>
      <c r="P95" s="12">
        <v>1.0</v>
      </c>
      <c r="Q95" s="12">
        <v>1.0</v>
      </c>
      <c r="R95" s="12">
        <v>1.0</v>
      </c>
      <c r="S95" s="18" t="s">
        <v>727</v>
      </c>
      <c r="T95" s="18"/>
      <c r="U95" s="19" t="s">
        <v>728</v>
      </c>
      <c r="V95" s="11"/>
      <c r="W95" s="11"/>
      <c r="X95" s="11"/>
      <c r="Y95" s="11"/>
      <c r="Z95" s="11"/>
    </row>
    <row r="96" ht="16.5" customHeight="1">
      <c r="A96" s="21"/>
      <c r="B96" s="35" t="s">
        <v>1902</v>
      </c>
      <c r="C96" s="12" t="s">
        <v>1903</v>
      </c>
      <c r="D96" s="44">
        <f t="shared" si="13"/>
        <v>79.4</v>
      </c>
      <c r="E96" s="12">
        <v>26.0</v>
      </c>
      <c r="F96" s="12"/>
      <c r="G96" s="12">
        <v>31.0</v>
      </c>
      <c r="H96" s="12"/>
      <c r="I96" s="12">
        <v>70.0</v>
      </c>
      <c r="J96" s="12"/>
      <c r="K96" s="12"/>
      <c r="L96" s="12">
        <v>17.0</v>
      </c>
      <c r="M96" s="12"/>
      <c r="N96" s="12"/>
      <c r="O96" s="12"/>
      <c r="P96" s="12"/>
      <c r="Q96" s="12"/>
      <c r="R96" s="12"/>
      <c r="S96" s="18"/>
      <c r="T96" s="18"/>
      <c r="U96" s="19" t="s">
        <v>1904</v>
      </c>
      <c r="V96" s="11"/>
      <c r="W96" s="11"/>
      <c r="X96" s="11"/>
      <c r="Y96" s="11"/>
      <c r="Z96" s="11"/>
    </row>
    <row r="97">
      <c r="A97" s="21" t="s">
        <v>52</v>
      </c>
      <c r="B97" s="35" t="s">
        <v>740</v>
      </c>
      <c r="C97" s="12" t="s">
        <v>646</v>
      </c>
      <c r="D97" s="149" t="s">
        <v>1909</v>
      </c>
      <c r="E97" s="12">
        <v>36.0</v>
      </c>
      <c r="F97" s="12"/>
      <c r="G97" s="12">
        <v>28.0</v>
      </c>
      <c r="H97" s="12"/>
      <c r="I97" s="12">
        <v>56.0</v>
      </c>
      <c r="J97" s="12"/>
      <c r="K97" s="12"/>
      <c r="L97" s="12"/>
      <c r="M97" s="12"/>
      <c r="N97" s="12"/>
      <c r="O97" s="12"/>
      <c r="P97" s="12"/>
      <c r="Q97" s="12">
        <v>3.0</v>
      </c>
      <c r="R97" s="12"/>
      <c r="S97" s="18" t="s">
        <v>535</v>
      </c>
      <c r="T97" s="18" t="s">
        <v>78</v>
      </c>
      <c r="U97" s="19" t="s">
        <v>742</v>
      </c>
      <c r="V97" s="11"/>
      <c r="W97" s="11"/>
      <c r="X97" s="11"/>
      <c r="Y97" s="11"/>
      <c r="Z97" s="11"/>
    </row>
    <row r="98">
      <c r="A98" s="21" t="s">
        <v>52</v>
      </c>
      <c r="B98" s="35" t="s">
        <v>1911</v>
      </c>
      <c r="C98" s="12" t="s">
        <v>1912</v>
      </c>
      <c r="D98" s="44">
        <f t="shared" ref="D98:D100" si="14">ROUND((E98*0.05)+(F98*0.05)+(G98*1)+(I98*0.43)+(J98*0.8)+(K98*0.5)+(L98*1)+(N98*0.05)+(O98*20.88)+(P98*8)+(Q98*8)+(R98*8), 2)</f>
        <v>76.27</v>
      </c>
      <c r="E98" s="12">
        <v>21.0</v>
      </c>
      <c r="F98" s="12"/>
      <c r="G98" s="12">
        <v>28.0</v>
      </c>
      <c r="H98" s="12"/>
      <c r="I98" s="12">
        <v>54.0</v>
      </c>
      <c r="J98" s="12"/>
      <c r="K98" s="12"/>
      <c r="L98" s="12"/>
      <c r="M98" s="12"/>
      <c r="N98" s="12"/>
      <c r="O98" s="12"/>
      <c r="P98" s="12">
        <v>2.0</v>
      </c>
      <c r="Q98" s="12"/>
      <c r="R98" s="12">
        <v>1.0</v>
      </c>
      <c r="S98" s="18" t="s">
        <v>727</v>
      </c>
      <c r="T98" s="18" t="s">
        <v>42</v>
      </c>
      <c r="U98" s="19" t="s">
        <v>1914</v>
      </c>
      <c r="V98" s="11"/>
      <c r="W98" s="11"/>
      <c r="X98" s="11"/>
      <c r="Y98" s="11"/>
      <c r="Z98" s="11"/>
    </row>
    <row r="99">
      <c r="A99" s="21"/>
      <c r="B99" s="35" t="s">
        <v>1917</v>
      </c>
      <c r="C99" s="12" t="s">
        <v>186</v>
      </c>
      <c r="D99" s="44">
        <f t="shared" si="14"/>
        <v>74.74</v>
      </c>
      <c r="E99" s="12"/>
      <c r="F99" s="12"/>
      <c r="G99" s="12">
        <v>24.0</v>
      </c>
      <c r="H99" s="12"/>
      <c r="I99" s="12">
        <v>18.0</v>
      </c>
      <c r="J99" s="12"/>
      <c r="K99" s="12"/>
      <c r="L99" s="12">
        <v>19.0</v>
      </c>
      <c r="M99" s="12"/>
      <c r="N99" s="12"/>
      <c r="O99" s="12"/>
      <c r="P99" s="12">
        <v>2.0</v>
      </c>
      <c r="Q99" s="12">
        <v>1.0</v>
      </c>
      <c r="R99" s="12"/>
      <c r="S99" s="18" t="s">
        <v>810</v>
      </c>
      <c r="T99" s="18" t="s">
        <v>1919</v>
      </c>
      <c r="U99" s="19" t="s">
        <v>1920</v>
      </c>
      <c r="V99" s="11"/>
      <c r="W99" s="11"/>
      <c r="X99" s="11"/>
      <c r="Y99" s="11"/>
      <c r="Z99" s="11"/>
    </row>
    <row r="100">
      <c r="A100" s="21"/>
      <c r="B100" s="12" t="s">
        <v>1921</v>
      </c>
      <c r="C100" s="12" t="s">
        <v>456</v>
      </c>
      <c r="D100" s="44">
        <f t="shared" si="14"/>
        <v>73.12</v>
      </c>
      <c r="E100" s="12">
        <v>24.0</v>
      </c>
      <c r="F100" s="12"/>
      <c r="G100" s="12">
        <v>29.0</v>
      </c>
      <c r="H100" s="12"/>
      <c r="I100" s="12">
        <v>44.0</v>
      </c>
      <c r="J100" s="12"/>
      <c r="K100" s="12"/>
      <c r="L100" s="12"/>
      <c r="M100" s="12"/>
      <c r="N100" s="12"/>
      <c r="O100" s="12"/>
      <c r="P100" s="12">
        <v>1.0</v>
      </c>
      <c r="Q100" s="12"/>
      <c r="R100" s="12">
        <v>2.0</v>
      </c>
      <c r="S100" s="18" t="s">
        <v>535</v>
      </c>
      <c r="T100" s="18"/>
      <c r="U100" s="19" t="s">
        <v>1922</v>
      </c>
      <c r="V100" s="11"/>
      <c r="W100" s="11"/>
      <c r="X100" s="11"/>
      <c r="Y100" s="11"/>
      <c r="Z100" s="11"/>
    </row>
    <row r="101">
      <c r="A101" s="2" t="s">
        <v>212</v>
      </c>
      <c r="B101" s="11"/>
      <c r="C101" s="11"/>
      <c r="D101" s="17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3"/>
      <c r="T101" s="13"/>
      <c r="U101" s="27"/>
      <c r="V101" s="11"/>
      <c r="W101" s="11"/>
      <c r="X101" s="11"/>
      <c r="Y101" s="11"/>
      <c r="Z101" s="11"/>
    </row>
    <row r="102">
      <c r="A102" s="11"/>
      <c r="B102" s="12" t="s">
        <v>1592</v>
      </c>
      <c r="C102" s="12"/>
      <c r="D102" s="17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8"/>
      <c r="T102" s="30"/>
      <c r="U102" s="37"/>
      <c r="V102" s="12"/>
      <c r="W102" s="11"/>
      <c r="X102" s="11"/>
      <c r="Y102" s="11"/>
      <c r="Z102" s="11"/>
      <c r="AA102" s="11"/>
    </row>
    <row r="103">
      <c r="A103" s="11"/>
      <c r="B103" s="12" t="s">
        <v>1923</v>
      </c>
      <c r="C103" s="12" t="s">
        <v>504</v>
      </c>
      <c r="D103" s="17">
        <f>ROUND((E103*0.05)+(F103*0.05)+(G103*1)+(H103*0.8)+(I103*0.43)+(J103*0.8)+(K103*0.5)+(L103*1)+(M103*2.4)+(N103*0.05)+(O103*20.88)+(P103*8)+(Q103*8)+(R103*8), 2)</f>
        <v>58.48</v>
      </c>
      <c r="E103" s="12">
        <v>16.0</v>
      </c>
      <c r="F103" s="12"/>
      <c r="G103" s="12">
        <v>19.0</v>
      </c>
      <c r="H103" s="12">
        <v>17.0</v>
      </c>
      <c r="I103" s="12">
        <v>36.0</v>
      </c>
      <c r="J103" s="12"/>
      <c r="K103" s="12"/>
      <c r="L103" s="12"/>
      <c r="M103" s="12">
        <v>4.0</v>
      </c>
      <c r="N103" s="12"/>
      <c r="O103" s="12"/>
      <c r="P103" s="12"/>
      <c r="Q103" s="12"/>
      <c r="R103" s="12"/>
      <c r="S103" s="18"/>
      <c r="T103" s="33"/>
      <c r="U103" s="19" t="s">
        <v>1926</v>
      </c>
      <c r="V103" s="12"/>
      <c r="W103" s="11"/>
      <c r="X103" s="11"/>
      <c r="Y103" s="11"/>
      <c r="Z103" s="11"/>
      <c r="AA103" s="11"/>
    </row>
    <row r="104">
      <c r="A104" s="11"/>
      <c r="B104" s="12" t="s">
        <v>1753</v>
      </c>
      <c r="C104" s="12" t="s">
        <v>1754</v>
      </c>
      <c r="D104" s="17" t="s">
        <v>1927</v>
      </c>
      <c r="E104" s="12">
        <v>25.0</v>
      </c>
      <c r="F104" s="12"/>
      <c r="G104" s="12"/>
      <c r="H104" s="12">
        <v>8.0</v>
      </c>
      <c r="I104" s="12">
        <v>38.0</v>
      </c>
      <c r="J104" s="12">
        <v>17.0</v>
      </c>
      <c r="K104" s="12"/>
      <c r="L104" s="12"/>
      <c r="M104" s="12">
        <v>5.0</v>
      </c>
      <c r="N104" s="12"/>
      <c r="O104" s="12"/>
      <c r="P104" s="12"/>
      <c r="Q104" s="12">
        <v>1.0</v>
      </c>
      <c r="R104" s="12"/>
      <c r="S104" s="18" t="s">
        <v>1757</v>
      </c>
      <c r="T104" s="33" t="s">
        <v>1694</v>
      </c>
      <c r="U104" s="19" t="s">
        <v>1758</v>
      </c>
      <c r="V104" s="12"/>
      <c r="W104" s="11"/>
      <c r="X104" s="11"/>
      <c r="Y104" s="11"/>
      <c r="Z104" s="11"/>
      <c r="AA104" s="11"/>
    </row>
    <row r="105">
      <c r="A105" s="11"/>
      <c r="B105" s="12" t="s">
        <v>1931</v>
      </c>
      <c r="C105" s="12" t="s">
        <v>1932</v>
      </c>
      <c r="D105" s="17">
        <f t="shared" ref="D105:D106" si="15">ROUND((E105*0.05)+(F105*0.05)+(G105*1)+(H105*0.8)+(I105*0.43)+(J105*0.8)+(K105*0.5)+(L105*1)+(M105*2.4)+(N105*0.05)+(O105*20.88)+(P105*8)+(Q105*8)+(R105*8), 2)</f>
        <v>55.54</v>
      </c>
      <c r="E105" s="12"/>
      <c r="F105" s="12"/>
      <c r="G105" s="12"/>
      <c r="H105" s="12">
        <v>12.0</v>
      </c>
      <c r="I105" s="12">
        <v>38.0</v>
      </c>
      <c r="J105" s="12">
        <v>16.0</v>
      </c>
      <c r="K105" s="12"/>
      <c r="L105" s="12"/>
      <c r="M105" s="12">
        <v>7.0</v>
      </c>
      <c r="N105" s="12"/>
      <c r="O105" s="12"/>
      <c r="P105" s="12"/>
      <c r="Q105" s="12"/>
      <c r="R105" s="12"/>
      <c r="S105" s="18"/>
      <c r="T105" s="33"/>
      <c r="U105" s="19" t="s">
        <v>1940</v>
      </c>
      <c r="V105" s="12"/>
      <c r="W105" s="11"/>
      <c r="X105" s="11"/>
      <c r="Y105" s="11"/>
      <c r="Z105" s="11"/>
      <c r="AA105" s="11"/>
    </row>
    <row r="106">
      <c r="A106" s="11"/>
      <c r="B106" s="12" t="s">
        <v>1941</v>
      </c>
      <c r="C106" s="12" t="s">
        <v>646</v>
      </c>
      <c r="D106" s="17">
        <f t="shared" si="15"/>
        <v>51.78</v>
      </c>
      <c r="E106" s="12"/>
      <c r="F106" s="12"/>
      <c r="G106" s="12"/>
      <c r="H106" s="12">
        <v>12.0</v>
      </c>
      <c r="I106" s="12">
        <v>46.0</v>
      </c>
      <c r="J106" s="12">
        <v>13.0</v>
      </c>
      <c r="K106" s="12"/>
      <c r="L106" s="12"/>
      <c r="M106" s="12">
        <v>5.0</v>
      </c>
      <c r="N106" s="12"/>
      <c r="O106" s="12"/>
      <c r="P106" s="12"/>
      <c r="Q106" s="12"/>
      <c r="R106" s="12"/>
      <c r="S106" s="18"/>
      <c r="T106" s="33"/>
      <c r="U106" s="19" t="s">
        <v>1943</v>
      </c>
      <c r="V106" s="12"/>
      <c r="W106" s="11"/>
      <c r="X106" s="11"/>
      <c r="Y106" s="11"/>
      <c r="Z106" s="11"/>
      <c r="AA106" s="11"/>
    </row>
    <row r="107">
      <c r="A107" s="11"/>
      <c r="B107" s="12" t="s">
        <v>1761</v>
      </c>
      <c r="C107" s="12" t="s">
        <v>557</v>
      </c>
      <c r="D107" s="17" t="s">
        <v>1944</v>
      </c>
      <c r="E107" s="12"/>
      <c r="F107" s="12"/>
      <c r="G107" s="12">
        <v>18.0</v>
      </c>
      <c r="H107" s="12">
        <v>11.0</v>
      </c>
      <c r="I107" s="12">
        <v>38.0</v>
      </c>
      <c r="J107" s="12"/>
      <c r="K107" s="12"/>
      <c r="L107" s="12"/>
      <c r="M107" s="12"/>
      <c r="N107" s="12"/>
      <c r="O107" s="12"/>
      <c r="P107" s="12"/>
      <c r="Q107" s="12"/>
      <c r="R107" s="12">
        <v>1.0</v>
      </c>
      <c r="S107" s="18" t="s">
        <v>938</v>
      </c>
      <c r="T107" s="33" t="s">
        <v>1694</v>
      </c>
      <c r="U107" s="19" t="s">
        <v>1763</v>
      </c>
      <c r="V107" s="12"/>
      <c r="W107" s="11"/>
      <c r="X107" s="11"/>
      <c r="Y107" s="11"/>
      <c r="Z107" s="11"/>
      <c r="AA107" s="11"/>
    </row>
    <row r="108">
      <c r="A108" s="11"/>
      <c r="B108" s="12" t="s">
        <v>1765</v>
      </c>
      <c r="C108" s="12" t="s">
        <v>771</v>
      </c>
      <c r="D108" s="17">
        <f t="shared" ref="D108:D110" si="16">ROUND((E108*0.05)+(F108*0.05)+(G108*1)+(H108*0.8)+(I108*0.43)+(J108*0.8)+(K108*0.5)+(L108*1)+(M108*2.4)+(N108*0.05)+(O108*20.88)+(P108*8)+(Q108*8)+(R108*8), 2)</f>
        <v>46.93</v>
      </c>
      <c r="E108" s="12">
        <v>25.0</v>
      </c>
      <c r="F108" s="12"/>
      <c r="G108" s="12">
        <v>18.0</v>
      </c>
      <c r="H108" s="12">
        <v>9.0</v>
      </c>
      <c r="I108" s="12">
        <v>16.0</v>
      </c>
      <c r="J108" s="12">
        <v>7.0</v>
      </c>
      <c r="K108" s="12"/>
      <c r="L108" s="12"/>
      <c r="M108" s="12"/>
      <c r="N108" s="12"/>
      <c r="O108" s="12"/>
      <c r="P108" s="12"/>
      <c r="Q108" s="12">
        <v>1.0</v>
      </c>
      <c r="R108" s="12"/>
      <c r="S108" s="18" t="s">
        <v>1769</v>
      </c>
      <c r="T108" s="33" t="s">
        <v>226</v>
      </c>
      <c r="U108" s="19" t="s">
        <v>1770</v>
      </c>
      <c r="V108" s="12"/>
      <c r="W108" s="11"/>
      <c r="X108" s="11"/>
      <c r="Y108" s="11"/>
      <c r="Z108" s="11"/>
      <c r="AA108" s="11"/>
    </row>
    <row r="109">
      <c r="A109" s="11"/>
      <c r="B109" s="12" t="s">
        <v>1947</v>
      </c>
      <c r="C109" s="12" t="s">
        <v>935</v>
      </c>
      <c r="D109" s="17">
        <f t="shared" si="16"/>
        <v>45.08</v>
      </c>
      <c r="E109" s="12"/>
      <c r="F109" s="12"/>
      <c r="G109" s="12"/>
      <c r="H109" s="12">
        <v>15.0</v>
      </c>
      <c r="I109" s="12">
        <v>36.0</v>
      </c>
      <c r="J109" s="12"/>
      <c r="K109" s="12"/>
      <c r="L109" s="12"/>
      <c r="M109" s="12">
        <v>4.0</v>
      </c>
      <c r="N109" s="12"/>
      <c r="O109" s="12"/>
      <c r="P109" s="12">
        <v>1.0</v>
      </c>
      <c r="Q109" s="12"/>
      <c r="R109" s="12"/>
      <c r="S109" s="18" t="s">
        <v>1351</v>
      </c>
      <c r="T109" s="33"/>
      <c r="U109" s="19" t="s">
        <v>1949</v>
      </c>
      <c r="V109" s="12"/>
      <c r="W109" s="11"/>
      <c r="X109" s="11"/>
      <c r="Y109" s="11"/>
      <c r="Z109" s="11"/>
      <c r="AA109" s="11"/>
    </row>
    <row r="110">
      <c r="A110" s="11"/>
      <c r="B110" s="12" t="s">
        <v>1952</v>
      </c>
      <c r="C110" s="12" t="s">
        <v>261</v>
      </c>
      <c r="D110" s="17">
        <f t="shared" si="16"/>
        <v>44.69</v>
      </c>
      <c r="E110" s="12">
        <v>17.0</v>
      </c>
      <c r="F110" s="12"/>
      <c r="G110" s="12"/>
      <c r="H110" s="12">
        <v>14.0</v>
      </c>
      <c r="I110" s="12">
        <v>48.0</v>
      </c>
      <c r="J110" s="12"/>
      <c r="K110" s="12"/>
      <c r="L110" s="12"/>
      <c r="M110" s="12">
        <v>5.0</v>
      </c>
      <c r="N110" s="12"/>
      <c r="O110" s="12"/>
      <c r="P110" s="12"/>
      <c r="Q110" s="12"/>
      <c r="R110" s="12"/>
      <c r="S110" s="18"/>
      <c r="T110" s="33"/>
      <c r="U110" s="37"/>
      <c r="V110" s="12"/>
      <c r="W110" s="11"/>
      <c r="X110" s="11"/>
      <c r="Y110" s="11"/>
      <c r="Z110" s="11"/>
      <c r="AA110" s="11"/>
    </row>
    <row r="111">
      <c r="A111" s="11"/>
      <c r="B111" s="12"/>
      <c r="C111" s="12"/>
      <c r="D111" s="17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8"/>
      <c r="T111" s="176"/>
      <c r="U111" s="37"/>
      <c r="V111" s="12"/>
      <c r="W111" s="11"/>
      <c r="X111" s="11"/>
      <c r="Y111" s="11"/>
      <c r="Z111" s="11"/>
      <c r="AA111" s="11"/>
    </row>
    <row r="112">
      <c r="A112" s="11"/>
      <c r="B112" s="12" t="s">
        <v>1623</v>
      </c>
      <c r="C112" s="12"/>
      <c r="D112" s="17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8"/>
      <c r="T112" s="176"/>
      <c r="U112" s="37"/>
      <c r="V112" s="12"/>
      <c r="W112" s="11"/>
      <c r="X112" s="11"/>
      <c r="Y112" s="11"/>
      <c r="Z112" s="11"/>
      <c r="AA112" s="11"/>
    </row>
    <row r="113">
      <c r="A113" s="11"/>
      <c r="B113" s="12" t="s">
        <v>745</v>
      </c>
      <c r="C113" s="12" t="s">
        <v>366</v>
      </c>
      <c r="D113" s="43">
        <f>ROUND((E113*0.05)+(F113*0.05)+(G113*1)+(I113*0.43)+(J113*0.8)+(K113*0.5)+(L113*1)+(N113*0.05)+(O113*20.88)+(P113*8)+(Q113*8)+(R113*8), 2)</f>
        <v>44.88</v>
      </c>
      <c r="E113" s="12">
        <v>22.0</v>
      </c>
      <c r="F113" s="12"/>
      <c r="G113" s="12">
        <v>24.0</v>
      </c>
      <c r="H113" s="12"/>
      <c r="I113" s="12">
        <v>46.0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8"/>
      <c r="T113" s="30"/>
      <c r="U113" s="19" t="s">
        <v>748</v>
      </c>
      <c r="V113" s="12"/>
      <c r="W113" s="11"/>
      <c r="X113" s="11"/>
      <c r="Y113" s="11"/>
      <c r="Z113" s="11"/>
      <c r="AA113" s="11"/>
    </row>
    <row r="114">
      <c r="B114" s="12" t="s">
        <v>751</v>
      </c>
      <c r="C114" s="12" t="s">
        <v>717</v>
      </c>
      <c r="D114" s="45" t="s">
        <v>1958</v>
      </c>
      <c r="E114" s="12">
        <v>21.0</v>
      </c>
      <c r="F114" s="12"/>
      <c r="G114" s="12">
        <v>15.0</v>
      </c>
      <c r="H114" s="12"/>
      <c r="I114" s="12">
        <v>64.0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8"/>
      <c r="T114" s="33" t="s">
        <v>719</v>
      </c>
      <c r="U114" s="19" t="s">
        <v>753</v>
      </c>
      <c r="V114" s="12"/>
      <c r="W114" s="11"/>
      <c r="X114" s="11"/>
      <c r="Y114" s="11"/>
      <c r="Z114" s="11"/>
      <c r="AA114" s="11"/>
    </row>
    <row r="115">
      <c r="A115" s="11"/>
      <c r="B115" s="12" t="s">
        <v>756</v>
      </c>
      <c r="C115" s="12" t="s">
        <v>757</v>
      </c>
      <c r="D115" s="43">
        <f t="shared" ref="D115:D118" si="17">ROUND((E115*0.05)+(F115*0.05)+(G115*1)+(I115*0.43)+(J115*0.8)+(K115*0.5)+(L115*1)+(N115*0.05)+(O115*20.88)+(P115*8)+(Q115*8)+(R115*8), 2)</f>
        <v>41.75</v>
      </c>
      <c r="E115" s="12">
        <v>15.0</v>
      </c>
      <c r="F115" s="12"/>
      <c r="G115" s="12">
        <v>18.0</v>
      </c>
      <c r="H115" s="12"/>
      <c r="I115" s="12"/>
      <c r="J115" s="12"/>
      <c r="K115" s="12"/>
      <c r="L115" s="12">
        <v>15.0</v>
      </c>
      <c r="M115" s="12"/>
      <c r="N115" s="12"/>
      <c r="O115" s="12"/>
      <c r="P115" s="12">
        <v>1.0</v>
      </c>
      <c r="Q115" s="12"/>
      <c r="R115" s="12"/>
      <c r="S115" s="18" t="s">
        <v>759</v>
      </c>
      <c r="T115" s="33"/>
      <c r="U115" s="19" t="s">
        <v>760</v>
      </c>
      <c r="V115" s="12"/>
      <c r="W115" s="11"/>
      <c r="X115" s="11"/>
      <c r="Y115" s="11"/>
      <c r="Z115" s="11"/>
      <c r="AA115" s="11"/>
    </row>
    <row r="116">
      <c r="A116" s="12" t="s">
        <v>44</v>
      </c>
      <c r="B116" s="12" t="s">
        <v>776</v>
      </c>
      <c r="C116" s="12" t="s">
        <v>230</v>
      </c>
      <c r="D116" s="43">
        <f t="shared" si="17"/>
        <v>40.35</v>
      </c>
      <c r="E116" s="12">
        <v>25.0</v>
      </c>
      <c r="F116" s="12"/>
      <c r="G116" s="12"/>
      <c r="H116" s="12"/>
      <c r="I116" s="12">
        <v>50.0</v>
      </c>
      <c r="J116" s="12">
        <v>22.0</v>
      </c>
      <c r="K116" s="12"/>
      <c r="L116" s="12"/>
      <c r="M116" s="12"/>
      <c r="N116" s="12"/>
      <c r="O116" s="12"/>
      <c r="P116" s="12"/>
      <c r="Q116" s="18"/>
      <c r="R116" s="30"/>
      <c r="S116" s="37"/>
      <c r="T116" s="12"/>
      <c r="U116" s="37" t="s">
        <v>780</v>
      </c>
      <c r="V116" s="11"/>
      <c r="W116" s="11"/>
      <c r="X116" s="11"/>
      <c r="Y116" s="11"/>
    </row>
    <row r="117">
      <c r="A117" s="11"/>
      <c r="B117" s="12" t="s">
        <v>764</v>
      </c>
      <c r="C117" s="12" t="s">
        <v>765</v>
      </c>
      <c r="D117" s="43">
        <f t="shared" si="17"/>
        <v>39.06</v>
      </c>
      <c r="E117" s="12"/>
      <c r="F117" s="12"/>
      <c r="G117" s="12">
        <v>12.0</v>
      </c>
      <c r="H117" s="12"/>
      <c r="I117" s="12">
        <v>42.0</v>
      </c>
      <c r="J117" s="12"/>
      <c r="K117" s="12"/>
      <c r="L117" s="12">
        <v>9.0</v>
      </c>
      <c r="M117" s="12"/>
      <c r="N117" s="12"/>
      <c r="O117" s="12"/>
      <c r="P117" s="12"/>
      <c r="Q117" s="12"/>
      <c r="R117" s="12"/>
      <c r="S117" s="18"/>
      <c r="T117" s="30"/>
      <c r="U117" s="19" t="s">
        <v>767</v>
      </c>
      <c r="V117" s="12"/>
      <c r="W117" s="11"/>
      <c r="X117" s="11"/>
      <c r="Y117" s="11"/>
      <c r="Z117" s="11"/>
      <c r="AA117" s="11"/>
    </row>
    <row r="118">
      <c r="A118" s="11"/>
      <c r="B118" s="12" t="s">
        <v>1966</v>
      </c>
      <c r="C118" s="12" t="s">
        <v>374</v>
      </c>
      <c r="D118" s="43">
        <f t="shared" si="17"/>
        <v>38.1</v>
      </c>
      <c r="E118" s="12">
        <v>18.0</v>
      </c>
      <c r="F118" s="12"/>
      <c r="G118" s="12">
        <v>20.0</v>
      </c>
      <c r="H118" s="12"/>
      <c r="I118" s="12">
        <v>40.0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8"/>
      <c r="T118" s="30"/>
      <c r="U118" s="39" t="s">
        <v>1967</v>
      </c>
      <c r="V118" s="12"/>
      <c r="W118" s="11"/>
      <c r="X118" s="11"/>
      <c r="Y118" s="11"/>
      <c r="Z118" s="11"/>
      <c r="AA118" s="11"/>
    </row>
    <row r="119">
      <c r="A119" s="2" t="s">
        <v>241</v>
      </c>
      <c r="B119" s="11"/>
      <c r="C119" s="11"/>
      <c r="D119" s="17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3"/>
      <c r="T119" s="13"/>
      <c r="U119" s="27"/>
      <c r="V119" s="11"/>
      <c r="W119" s="11"/>
      <c r="X119" s="11"/>
      <c r="Y119" s="11"/>
      <c r="Z119" s="11"/>
    </row>
    <row r="120">
      <c r="A120" s="21"/>
      <c r="B120" s="12" t="s">
        <v>1592</v>
      </c>
      <c r="C120" s="12"/>
      <c r="D120" s="17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8"/>
      <c r="T120" s="18"/>
      <c r="U120" s="37"/>
      <c r="V120" s="11"/>
      <c r="W120" s="11"/>
      <c r="X120" s="11"/>
      <c r="Y120" s="11"/>
      <c r="Z120" s="11"/>
    </row>
    <row r="121">
      <c r="A121" s="21" t="s">
        <v>33</v>
      </c>
      <c r="B121" s="12" t="s">
        <v>1968</v>
      </c>
      <c r="C121" s="12" t="s">
        <v>251</v>
      </c>
      <c r="D121" s="17">
        <f t="shared" ref="D121:D131" si="18">ROUND((E121*0.05)+(F121*0.05)+(G121*1)+(H121*0.8)+(I121*0.43)+(J121*0.8)+(K121*0.5)+(L121*1)+(M121*2.4)+(N121*0.05)+(O121*20.88)+(P121*8)+(Q121*8)+(R121*8), 2)</f>
        <v>87.74</v>
      </c>
      <c r="E121" s="12">
        <v>24.0</v>
      </c>
      <c r="F121" s="12"/>
      <c r="G121" s="12">
        <v>28.0</v>
      </c>
      <c r="H121" s="12">
        <v>24.0</v>
      </c>
      <c r="I121" s="12">
        <v>58.0</v>
      </c>
      <c r="J121" s="12"/>
      <c r="K121" s="12"/>
      <c r="L121" s="12"/>
      <c r="M121" s="12">
        <v>6.0</v>
      </c>
      <c r="N121" s="12"/>
      <c r="O121" s="12"/>
      <c r="P121" s="12"/>
      <c r="Q121" s="12"/>
      <c r="R121" s="12"/>
      <c r="S121" s="18"/>
      <c r="T121" s="18" t="s">
        <v>42</v>
      </c>
      <c r="U121" s="19" t="s">
        <v>1969</v>
      </c>
      <c r="V121" s="11"/>
      <c r="W121" s="11"/>
      <c r="X121" s="11"/>
      <c r="Y121" s="11"/>
      <c r="Z121" s="11"/>
    </row>
    <row r="122">
      <c r="A122" s="21" t="s">
        <v>44</v>
      </c>
      <c r="B122" s="12" t="s">
        <v>1787</v>
      </c>
      <c r="C122" s="12" t="s">
        <v>230</v>
      </c>
      <c r="D122" s="17">
        <f t="shared" si="18"/>
        <v>81.86</v>
      </c>
      <c r="E122" s="12">
        <v>22.0</v>
      </c>
      <c r="F122" s="12"/>
      <c r="G122" s="12"/>
      <c r="H122" s="12">
        <v>24.0</v>
      </c>
      <c r="I122" s="12">
        <v>52.0</v>
      </c>
      <c r="J122" s="12">
        <v>17.0</v>
      </c>
      <c r="K122" s="12"/>
      <c r="L122" s="12"/>
      <c r="M122" s="12">
        <v>4.0</v>
      </c>
      <c r="N122" s="12"/>
      <c r="O122" s="12"/>
      <c r="P122" s="12">
        <v>1.0</v>
      </c>
      <c r="Q122" s="18"/>
      <c r="R122" s="18">
        <v>1.0</v>
      </c>
      <c r="S122" s="18" t="s">
        <v>848</v>
      </c>
      <c r="T122" s="11"/>
      <c r="U122" s="19" t="s">
        <v>1789</v>
      </c>
      <c r="V122" s="11"/>
      <c r="W122" s="11"/>
      <c r="X122" s="11"/>
    </row>
    <row r="123">
      <c r="A123" s="21"/>
      <c r="B123" s="12" t="s">
        <v>1970</v>
      </c>
      <c r="C123" s="12" t="s">
        <v>1971</v>
      </c>
      <c r="D123" s="17">
        <f t="shared" si="18"/>
        <v>70.12</v>
      </c>
      <c r="E123" s="12">
        <v>22.0</v>
      </c>
      <c r="F123" s="12"/>
      <c r="G123" s="12">
        <v>29.0</v>
      </c>
      <c r="H123" s="12">
        <v>21.0</v>
      </c>
      <c r="I123" s="12">
        <v>54.0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8"/>
      <c r="T123" s="18"/>
      <c r="U123" s="19" t="s">
        <v>1973</v>
      </c>
      <c r="V123" s="11"/>
      <c r="W123" s="11"/>
      <c r="X123" s="11"/>
      <c r="Y123" s="11"/>
      <c r="Z123" s="11"/>
    </row>
    <row r="124">
      <c r="A124" s="21" t="s">
        <v>52</v>
      </c>
      <c r="B124" s="12" t="s">
        <v>1980</v>
      </c>
      <c r="C124" s="12" t="s">
        <v>791</v>
      </c>
      <c r="D124" s="17">
        <f t="shared" si="18"/>
        <v>69.82</v>
      </c>
      <c r="E124" s="12">
        <v>12.0</v>
      </c>
      <c r="F124" s="12"/>
      <c r="G124" s="12">
        <v>25.0</v>
      </c>
      <c r="H124" s="12">
        <v>17.0</v>
      </c>
      <c r="I124" s="12">
        <v>34.0</v>
      </c>
      <c r="J124" s="12"/>
      <c r="K124" s="12"/>
      <c r="L124" s="12"/>
      <c r="M124" s="12"/>
      <c r="N124" s="12"/>
      <c r="O124" s="12"/>
      <c r="P124" s="12">
        <v>1.0</v>
      </c>
      <c r="Q124" s="12"/>
      <c r="R124" s="12">
        <v>1.0</v>
      </c>
      <c r="S124" s="18" t="s">
        <v>611</v>
      </c>
      <c r="T124" s="18"/>
      <c r="U124" s="19" t="s">
        <v>1981</v>
      </c>
      <c r="V124" s="11"/>
      <c r="W124" s="11"/>
      <c r="X124" s="11"/>
      <c r="Y124" s="11"/>
      <c r="Z124" s="11"/>
    </row>
    <row r="125">
      <c r="A125" s="21"/>
      <c r="B125" s="12" t="s">
        <v>1982</v>
      </c>
      <c r="C125" s="12" t="s">
        <v>557</v>
      </c>
      <c r="D125" s="17">
        <f t="shared" si="18"/>
        <v>67.1</v>
      </c>
      <c r="E125" s="12">
        <v>24.0</v>
      </c>
      <c r="F125" s="12"/>
      <c r="G125" s="12">
        <v>26.0</v>
      </c>
      <c r="H125" s="12">
        <v>23.0</v>
      </c>
      <c r="I125" s="12">
        <v>50.0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8"/>
      <c r="T125" s="18"/>
      <c r="U125" s="19" t="s">
        <v>1983</v>
      </c>
      <c r="V125" s="11"/>
      <c r="W125" s="11"/>
      <c r="X125" s="11"/>
      <c r="Y125" s="11"/>
      <c r="Z125" s="11"/>
    </row>
    <row r="126">
      <c r="B126" s="12" t="s">
        <v>1987</v>
      </c>
      <c r="C126" s="12" t="s">
        <v>1988</v>
      </c>
      <c r="D126" s="17">
        <f t="shared" si="18"/>
        <v>63.24</v>
      </c>
      <c r="E126" s="12"/>
      <c r="F126" s="12"/>
      <c r="G126" s="12">
        <v>18.0</v>
      </c>
      <c r="H126" s="12">
        <v>11.0</v>
      </c>
      <c r="I126" s="12">
        <v>68.0</v>
      </c>
      <c r="J126" s="12"/>
      <c r="K126" s="12"/>
      <c r="L126" s="12"/>
      <c r="M126" s="12">
        <v>3.0</v>
      </c>
      <c r="N126" s="12"/>
      <c r="O126" s="12"/>
      <c r="P126" s="12"/>
      <c r="Q126" s="12"/>
      <c r="R126" s="12"/>
      <c r="S126" s="18"/>
      <c r="T126" s="18"/>
      <c r="U126" s="19" t="s">
        <v>1989</v>
      </c>
      <c r="V126" s="11"/>
      <c r="W126" s="11"/>
      <c r="X126" s="11"/>
      <c r="Y126" s="11"/>
      <c r="Z126" s="11"/>
    </row>
    <row r="127">
      <c r="B127" s="12" t="s">
        <v>1992</v>
      </c>
      <c r="C127" s="12" t="s">
        <v>236</v>
      </c>
      <c r="D127" s="17">
        <f t="shared" si="18"/>
        <v>62.97</v>
      </c>
      <c r="E127" s="12">
        <v>21.0</v>
      </c>
      <c r="F127" s="12"/>
      <c r="G127" s="12">
        <v>27.0</v>
      </c>
      <c r="H127" s="12">
        <v>20.0</v>
      </c>
      <c r="I127" s="12">
        <v>44.0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8"/>
      <c r="T127" s="18"/>
      <c r="U127" s="19" t="s">
        <v>1993</v>
      </c>
      <c r="V127" s="11"/>
      <c r="W127" s="11"/>
      <c r="X127" s="11"/>
      <c r="Y127" s="11"/>
      <c r="Z127" s="11"/>
    </row>
    <row r="128">
      <c r="A128" s="21" t="s">
        <v>44</v>
      </c>
      <c r="B128" s="12" t="s">
        <v>1783</v>
      </c>
      <c r="C128" s="12" t="s">
        <v>73</v>
      </c>
      <c r="D128" s="17">
        <f t="shared" si="18"/>
        <v>61.99</v>
      </c>
      <c r="E128" s="12">
        <v>27.0</v>
      </c>
      <c r="F128" s="12"/>
      <c r="G128" s="12">
        <v>24.0</v>
      </c>
      <c r="H128" s="12"/>
      <c r="I128" s="12">
        <v>48.0</v>
      </c>
      <c r="J128" s="12"/>
      <c r="K128" s="12"/>
      <c r="L128" s="12"/>
      <c r="M128" s="12"/>
      <c r="N128" s="12"/>
      <c r="O128" s="12"/>
      <c r="P128" s="12">
        <v>2.0</v>
      </c>
      <c r="Q128" s="18"/>
      <c r="R128" s="18"/>
      <c r="S128" s="18" t="s">
        <v>343</v>
      </c>
      <c r="T128" s="11"/>
      <c r="U128" s="19" t="s">
        <v>1785</v>
      </c>
      <c r="V128" s="11"/>
      <c r="W128" s="11"/>
      <c r="X128" s="11"/>
    </row>
    <row r="129">
      <c r="B129" s="12" t="s">
        <v>1997</v>
      </c>
      <c r="C129" s="12" t="s">
        <v>1112</v>
      </c>
      <c r="D129" s="17">
        <f t="shared" si="18"/>
        <v>61.5</v>
      </c>
      <c r="E129" s="12"/>
      <c r="F129" s="12"/>
      <c r="G129" s="12"/>
      <c r="H129" s="12"/>
      <c r="I129" s="12">
        <v>50.0</v>
      </c>
      <c r="J129" s="12"/>
      <c r="K129" s="12"/>
      <c r="L129" s="12"/>
      <c r="M129" s="12">
        <v>10.0</v>
      </c>
      <c r="N129" s="12"/>
      <c r="O129" s="12"/>
      <c r="P129" s="12">
        <v>1.0</v>
      </c>
      <c r="Q129" s="12"/>
      <c r="R129" s="12">
        <v>1.0</v>
      </c>
      <c r="S129" s="18" t="s">
        <v>848</v>
      </c>
      <c r="T129" s="18"/>
      <c r="U129" s="19" t="s">
        <v>1998</v>
      </c>
      <c r="V129" s="11"/>
      <c r="W129" s="11"/>
      <c r="X129" s="11"/>
      <c r="Y129" s="11"/>
      <c r="Z129" s="11"/>
    </row>
    <row r="130">
      <c r="B130" s="12" t="s">
        <v>2004</v>
      </c>
      <c r="C130" s="12" t="s">
        <v>2005</v>
      </c>
      <c r="D130" s="17">
        <f t="shared" si="18"/>
        <v>60.69</v>
      </c>
      <c r="E130" s="12">
        <v>21.0</v>
      </c>
      <c r="F130" s="12"/>
      <c r="G130" s="12">
        <v>23.0</v>
      </c>
      <c r="H130" s="12">
        <v>20.0</v>
      </c>
      <c r="I130" s="12">
        <v>48.0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8"/>
      <c r="T130" s="18"/>
      <c r="U130" s="19" t="s">
        <v>2006</v>
      </c>
      <c r="V130" s="11"/>
      <c r="W130" s="11"/>
      <c r="X130" s="11"/>
      <c r="Y130" s="11"/>
      <c r="Z130" s="11"/>
    </row>
    <row r="131">
      <c r="A131" s="21" t="s">
        <v>55</v>
      </c>
      <c r="B131" s="12" t="s">
        <v>2011</v>
      </c>
      <c r="C131" s="12" t="s">
        <v>57</v>
      </c>
      <c r="D131" s="17">
        <f t="shared" si="18"/>
        <v>58.43</v>
      </c>
      <c r="E131" s="12">
        <v>41.0</v>
      </c>
      <c r="F131" s="12"/>
      <c r="G131" s="12">
        <v>26.0</v>
      </c>
      <c r="H131" s="12">
        <v>10.0</v>
      </c>
      <c r="I131" s="12">
        <v>26.0</v>
      </c>
      <c r="J131" s="12">
        <v>14.0</v>
      </c>
      <c r="K131" s="12"/>
      <c r="L131" s="12"/>
      <c r="M131" s="12"/>
      <c r="N131" s="12"/>
      <c r="O131" s="12"/>
      <c r="P131" s="12"/>
      <c r="Q131" s="12"/>
      <c r="R131" s="12"/>
      <c r="S131" s="18"/>
      <c r="T131" s="18" t="s">
        <v>2012</v>
      </c>
      <c r="U131" s="19" t="s">
        <v>2013</v>
      </c>
      <c r="V131" s="11"/>
      <c r="W131" s="11"/>
      <c r="X131" s="11"/>
      <c r="Y131" s="11"/>
      <c r="Z131" s="11"/>
    </row>
    <row r="132">
      <c r="A132" s="21" t="s">
        <v>52</v>
      </c>
      <c r="B132" s="12" t="s">
        <v>1795</v>
      </c>
      <c r="C132" s="12" t="s">
        <v>791</v>
      </c>
      <c r="D132" s="17" t="s">
        <v>2020</v>
      </c>
      <c r="E132" s="12">
        <v>25.0</v>
      </c>
      <c r="F132" s="12"/>
      <c r="G132" s="12"/>
      <c r="H132" s="12">
        <v>16.0</v>
      </c>
      <c r="I132" s="12">
        <v>32.0</v>
      </c>
      <c r="J132" s="12">
        <v>17.0</v>
      </c>
      <c r="K132" s="12"/>
      <c r="L132" s="12"/>
      <c r="M132" s="12"/>
      <c r="N132" s="12"/>
      <c r="O132" s="12"/>
      <c r="P132" s="12">
        <v>2.0</v>
      </c>
      <c r="Q132" s="12"/>
      <c r="R132" s="12"/>
      <c r="S132" s="18" t="s">
        <v>121</v>
      </c>
      <c r="T132" s="18" t="s">
        <v>78</v>
      </c>
      <c r="U132" s="19" t="s">
        <v>1797</v>
      </c>
      <c r="V132" s="11"/>
      <c r="W132" s="11"/>
      <c r="X132" s="11"/>
      <c r="Y132" s="11"/>
      <c r="Z132" s="11"/>
    </row>
    <row r="133">
      <c r="A133" s="21"/>
      <c r="B133" s="12" t="s">
        <v>1781</v>
      </c>
      <c r="C133" s="12" t="s">
        <v>557</v>
      </c>
      <c r="D133" s="17">
        <f>ROUND((E133*0.05)+(F133*0.05)+(G133*1)+(H133*0.8)+(I133*0.43)+(J133*0.8)+(K133*0.5)+(L133*1)+(M133*2.4)+(N133*0.05)+(O133*20.88)+(P133*8)+(Q133*8)+(R133*8), 2)</f>
        <v>38.05</v>
      </c>
      <c r="E133" s="12">
        <v>25.0</v>
      </c>
      <c r="F133" s="12">
        <v>36.0</v>
      </c>
      <c r="G133" s="12">
        <v>18.0</v>
      </c>
      <c r="H133" s="12"/>
      <c r="I133" s="12"/>
      <c r="J133" s="12"/>
      <c r="K133" s="12"/>
      <c r="L133" s="12">
        <v>17.0</v>
      </c>
      <c r="M133" s="12"/>
      <c r="N133" s="12"/>
      <c r="O133" s="12"/>
      <c r="P133" s="12"/>
      <c r="Q133" s="12"/>
      <c r="R133" s="12"/>
      <c r="S133" s="18"/>
      <c r="T133" s="18"/>
      <c r="U133" s="19" t="s">
        <v>1782</v>
      </c>
      <c r="V133" s="11"/>
      <c r="W133" s="11"/>
      <c r="X133" s="11"/>
      <c r="Y133" s="11"/>
      <c r="Z133" s="11"/>
    </row>
    <row r="134">
      <c r="B134" s="12"/>
      <c r="C134" s="12"/>
      <c r="D134" s="17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8"/>
      <c r="T134" s="18"/>
      <c r="U134" s="37"/>
      <c r="V134" s="11"/>
      <c r="W134" s="11"/>
      <c r="X134" s="11"/>
      <c r="Y134" s="11"/>
      <c r="Z134" s="11"/>
    </row>
    <row r="135">
      <c r="B135" s="12" t="s">
        <v>1801</v>
      </c>
      <c r="C135" s="12"/>
      <c r="D135" s="17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8"/>
      <c r="T135" s="18"/>
      <c r="U135" s="37"/>
      <c r="V135" s="11"/>
      <c r="W135" s="11"/>
      <c r="X135" s="11"/>
      <c r="Y135" s="11"/>
      <c r="Z135" s="11"/>
    </row>
    <row r="136">
      <c r="A136" s="20" t="s">
        <v>44</v>
      </c>
      <c r="B136" s="22" t="s">
        <v>788</v>
      </c>
      <c r="C136" s="22" t="s">
        <v>239</v>
      </c>
      <c r="D136" s="43">
        <f t="shared" ref="D136:D143" si="19">ROUND((E136*0.05)+(F136*0.05)+(G136*1)+(I136*0.43)+(J136*0.8)+(K136*0.5)+(L136*1)+(N136*0.05)+(O136*20.88)+(P136*8)+(Q136*8)+(R136*8), 2)</f>
        <v>70.16</v>
      </c>
      <c r="E136" s="23">
        <v>22.0</v>
      </c>
      <c r="F136" s="24"/>
      <c r="G136" s="23">
        <v>35.0</v>
      </c>
      <c r="H136" s="23"/>
      <c r="I136" s="173">
        <v>42.0</v>
      </c>
      <c r="J136" s="24"/>
      <c r="K136" s="24"/>
      <c r="L136" s="24"/>
      <c r="M136" s="24"/>
      <c r="N136" s="23"/>
      <c r="O136" s="24"/>
      <c r="P136" s="23">
        <v>1.0</v>
      </c>
      <c r="Q136" s="23"/>
      <c r="R136" s="173">
        <v>1.0</v>
      </c>
      <c r="S136" s="179" t="s">
        <v>599</v>
      </c>
      <c r="T136" s="20"/>
      <c r="U136" s="25" t="s">
        <v>789</v>
      </c>
      <c r="V136" s="20"/>
      <c r="W136" s="20"/>
      <c r="X136" s="20"/>
      <c r="Y136" s="20"/>
      <c r="Z136" s="20"/>
      <c r="AA136" s="20"/>
      <c r="AB136" s="20"/>
      <c r="AC136" s="20"/>
    </row>
    <row r="137">
      <c r="A137" s="26" t="s">
        <v>44</v>
      </c>
      <c r="B137" s="12" t="s">
        <v>800</v>
      </c>
      <c r="C137" s="12" t="s">
        <v>172</v>
      </c>
      <c r="D137" s="43">
        <f t="shared" si="19"/>
        <v>69.31</v>
      </c>
      <c r="E137" s="12">
        <v>31.0</v>
      </c>
      <c r="F137" s="12"/>
      <c r="G137" s="12"/>
      <c r="H137" s="12"/>
      <c r="I137" s="12">
        <v>72.0</v>
      </c>
      <c r="J137" s="12">
        <v>26.0</v>
      </c>
      <c r="K137" s="12"/>
      <c r="L137" s="12"/>
      <c r="M137" s="12"/>
      <c r="N137" s="12"/>
      <c r="O137" s="12"/>
      <c r="P137" s="12"/>
      <c r="Q137" s="18"/>
      <c r="R137" s="18">
        <v>2.0</v>
      </c>
      <c r="S137" s="18" t="s">
        <v>599</v>
      </c>
      <c r="T137" s="11"/>
      <c r="U137" s="19" t="s">
        <v>804</v>
      </c>
      <c r="V137" s="11"/>
      <c r="W137" s="11"/>
      <c r="X137" s="11"/>
    </row>
    <row r="138">
      <c r="B138" s="12" t="s">
        <v>808</v>
      </c>
      <c r="C138" s="12" t="s">
        <v>557</v>
      </c>
      <c r="D138" s="43">
        <f t="shared" si="19"/>
        <v>67.68</v>
      </c>
      <c r="E138" s="12"/>
      <c r="F138" s="12"/>
      <c r="G138" s="12"/>
      <c r="H138" s="12"/>
      <c r="I138" s="12">
        <v>36.0</v>
      </c>
      <c r="J138" s="12">
        <v>24.0</v>
      </c>
      <c r="K138" s="12"/>
      <c r="L138" s="12">
        <v>17.0</v>
      </c>
      <c r="M138" s="12"/>
      <c r="N138" s="12"/>
      <c r="O138" s="12"/>
      <c r="P138" s="12">
        <v>1.0</v>
      </c>
      <c r="Q138" s="12">
        <v>1.0</v>
      </c>
      <c r="R138" s="12"/>
      <c r="S138" s="18" t="s">
        <v>810</v>
      </c>
      <c r="T138" s="18" t="s">
        <v>42</v>
      </c>
      <c r="U138" s="19" t="s">
        <v>811</v>
      </c>
      <c r="V138" s="11"/>
      <c r="W138" s="11"/>
      <c r="X138" s="11"/>
      <c r="Y138" s="11"/>
      <c r="Z138" s="11"/>
    </row>
    <row r="139">
      <c r="A139" s="21" t="s">
        <v>52</v>
      </c>
      <c r="B139" s="12" t="s">
        <v>2043</v>
      </c>
      <c r="C139" s="12" t="s">
        <v>76</v>
      </c>
      <c r="D139" s="43">
        <f t="shared" si="19"/>
        <v>64.7</v>
      </c>
      <c r="E139" s="12">
        <v>24.0</v>
      </c>
      <c r="F139" s="12"/>
      <c r="G139" s="12">
        <v>25.0</v>
      </c>
      <c r="H139" s="12"/>
      <c r="I139" s="12">
        <v>50.0</v>
      </c>
      <c r="J139" s="12"/>
      <c r="K139" s="12"/>
      <c r="L139" s="12">
        <v>17.0</v>
      </c>
      <c r="M139" s="12"/>
      <c r="N139" s="12"/>
      <c r="O139" s="12"/>
      <c r="P139" s="12"/>
      <c r="Q139" s="12"/>
      <c r="R139" s="12"/>
      <c r="S139" s="18"/>
      <c r="T139" s="18" t="s">
        <v>42</v>
      </c>
      <c r="U139" s="19" t="s">
        <v>2044</v>
      </c>
      <c r="V139" s="11"/>
      <c r="W139" s="11"/>
      <c r="X139" s="11"/>
      <c r="Y139" s="11"/>
      <c r="Z139" s="11"/>
    </row>
    <row r="140">
      <c r="A140" s="21"/>
      <c r="B140" s="12" t="s">
        <v>1819</v>
      </c>
      <c r="C140" s="12" t="s">
        <v>557</v>
      </c>
      <c r="D140" s="43">
        <f t="shared" si="19"/>
        <v>63.15</v>
      </c>
      <c r="E140" s="12">
        <v>33.0</v>
      </c>
      <c r="F140" s="12"/>
      <c r="G140" s="12"/>
      <c r="H140" s="12"/>
      <c r="I140" s="12">
        <v>50.0</v>
      </c>
      <c r="J140" s="12">
        <v>25.0</v>
      </c>
      <c r="K140" s="12"/>
      <c r="L140" s="12">
        <v>20.0</v>
      </c>
      <c r="M140" s="12"/>
      <c r="N140" s="12"/>
      <c r="O140" s="12"/>
      <c r="P140" s="12"/>
      <c r="Q140" s="12"/>
      <c r="R140" s="12"/>
      <c r="S140" s="18"/>
      <c r="T140" s="18"/>
      <c r="U140" s="19" t="s">
        <v>1820</v>
      </c>
      <c r="V140" s="11"/>
      <c r="W140" s="11"/>
      <c r="X140" s="11"/>
      <c r="Y140" s="11"/>
      <c r="Z140" s="11"/>
    </row>
    <row r="141">
      <c r="A141" s="26"/>
      <c r="B141" s="12" t="s">
        <v>2053</v>
      </c>
      <c r="C141" s="12" t="s">
        <v>1553</v>
      </c>
      <c r="D141" s="43">
        <f t="shared" si="19"/>
        <v>60.34</v>
      </c>
      <c r="E141" s="12">
        <v>20.0</v>
      </c>
      <c r="F141" s="12"/>
      <c r="G141" s="12">
        <v>27.0</v>
      </c>
      <c r="H141" s="12"/>
      <c r="I141" s="12">
        <v>38.0</v>
      </c>
      <c r="J141" s="12"/>
      <c r="K141" s="12"/>
      <c r="L141" s="12"/>
      <c r="M141" s="12"/>
      <c r="N141" s="12"/>
      <c r="O141" s="12"/>
      <c r="P141" s="12">
        <v>1.0</v>
      </c>
      <c r="Q141" s="12"/>
      <c r="R141" s="12">
        <v>1.0</v>
      </c>
      <c r="S141" s="18" t="s">
        <v>121</v>
      </c>
      <c r="T141" s="18"/>
      <c r="U141" s="19" t="s">
        <v>2054</v>
      </c>
      <c r="V141" s="12"/>
      <c r="W141" s="11"/>
      <c r="X141" s="11"/>
      <c r="Y141" s="11"/>
      <c r="Z141" s="11"/>
      <c r="AA141" s="11"/>
    </row>
    <row r="142" ht="14.25" customHeight="1">
      <c r="A142" s="26" t="s">
        <v>44</v>
      </c>
      <c r="B142" s="12" t="s">
        <v>782</v>
      </c>
      <c r="C142" s="12" t="s">
        <v>255</v>
      </c>
      <c r="D142" s="43">
        <f t="shared" si="19"/>
        <v>57.25</v>
      </c>
      <c r="E142" s="12">
        <v>34.0</v>
      </c>
      <c r="F142" s="12"/>
      <c r="G142" s="12">
        <v>29.0</v>
      </c>
      <c r="H142" s="12"/>
      <c r="I142" s="12">
        <v>60.0</v>
      </c>
      <c r="J142" s="12"/>
      <c r="K142" s="12"/>
      <c r="L142" s="12"/>
      <c r="M142" s="12"/>
      <c r="N142" s="12">
        <v>15.0</v>
      </c>
      <c r="O142" s="12"/>
      <c r="P142" s="12"/>
      <c r="Q142" s="18"/>
      <c r="R142" s="18"/>
      <c r="S142" s="37"/>
      <c r="T142" s="11"/>
      <c r="U142" s="37" t="s">
        <v>784</v>
      </c>
      <c r="V142" s="11"/>
      <c r="W142" s="11"/>
      <c r="X142" s="11"/>
    </row>
    <row r="143">
      <c r="B143" s="12" t="s">
        <v>2061</v>
      </c>
      <c r="C143" s="12" t="s">
        <v>346</v>
      </c>
      <c r="D143" s="43">
        <f t="shared" si="19"/>
        <v>57.24</v>
      </c>
      <c r="E143" s="12">
        <v>16.0</v>
      </c>
      <c r="F143" s="12"/>
      <c r="G143" s="12"/>
      <c r="H143" s="12"/>
      <c r="I143" s="12">
        <v>48.0</v>
      </c>
      <c r="J143" s="12">
        <v>21.0</v>
      </c>
      <c r="K143" s="12"/>
      <c r="L143" s="12">
        <v>19.0</v>
      </c>
      <c r="M143" s="12"/>
      <c r="N143" s="12"/>
      <c r="O143" s="12"/>
      <c r="P143" s="12"/>
      <c r="Q143" s="12"/>
      <c r="R143" s="12"/>
      <c r="S143" s="18"/>
      <c r="T143" s="18"/>
      <c r="U143" s="19" t="s">
        <v>2064</v>
      </c>
      <c r="V143" s="11"/>
      <c r="W143" s="11"/>
      <c r="X143" s="11"/>
      <c r="Y143" s="11"/>
      <c r="Z143" s="11"/>
    </row>
    <row r="144">
      <c r="A144" s="26" t="s">
        <v>52</v>
      </c>
      <c r="B144" s="12" t="s">
        <v>1825</v>
      </c>
      <c r="C144" s="12" t="s">
        <v>497</v>
      </c>
      <c r="D144" s="45" t="s">
        <v>2070</v>
      </c>
      <c r="E144" s="12">
        <v>33.0</v>
      </c>
      <c r="F144" s="12"/>
      <c r="G144" s="12">
        <v>32.0</v>
      </c>
      <c r="H144" s="12"/>
      <c r="I144" s="12">
        <v>16.0</v>
      </c>
      <c r="J144" s="12"/>
      <c r="K144" s="12"/>
      <c r="L144" s="12"/>
      <c r="M144" s="12"/>
      <c r="N144" s="12"/>
      <c r="O144" s="12"/>
      <c r="P144" s="12">
        <v>1.0</v>
      </c>
      <c r="Q144" s="12">
        <v>1.0</v>
      </c>
      <c r="R144" s="12"/>
      <c r="S144" s="18" t="s">
        <v>624</v>
      </c>
      <c r="T144" s="18" t="s">
        <v>78</v>
      </c>
      <c r="U144" s="19" t="s">
        <v>1827</v>
      </c>
      <c r="V144" s="11"/>
      <c r="W144" s="11"/>
      <c r="X144" s="11"/>
      <c r="Y144" s="11"/>
      <c r="Z144" s="11"/>
    </row>
    <row r="145">
      <c r="A145" s="26"/>
      <c r="B145" s="12" t="s">
        <v>2074</v>
      </c>
      <c r="C145" s="12" t="s">
        <v>2075</v>
      </c>
      <c r="D145" s="43">
        <f>ROUND((E145*0.05)+(F145*0.05)+(G145*1)+(I145*0.43)+(J145*0.8)+(K145*0.5)+(L145*1)+(N145*0.05)+(O145*20.88)+(P145*8)+(Q145*8)+(R145*8), 2)</f>
        <v>50.4</v>
      </c>
      <c r="E145" s="12">
        <v>12.0</v>
      </c>
      <c r="F145" s="12"/>
      <c r="G145" s="12">
        <v>16.0</v>
      </c>
      <c r="H145" s="12"/>
      <c r="I145" s="12">
        <v>60.0</v>
      </c>
      <c r="J145" s="12"/>
      <c r="K145" s="12"/>
      <c r="L145" s="12">
        <v>8.0</v>
      </c>
      <c r="M145" s="12"/>
      <c r="N145" s="12"/>
      <c r="O145" s="12"/>
      <c r="P145" s="12"/>
      <c r="Q145" s="12"/>
      <c r="R145" s="12"/>
      <c r="S145" s="18"/>
      <c r="T145" s="18"/>
      <c r="U145" s="19" t="s">
        <v>2076</v>
      </c>
      <c r="V145" s="11"/>
      <c r="W145" s="11"/>
      <c r="X145" s="11"/>
      <c r="Y145" s="11"/>
      <c r="Z145" s="11"/>
    </row>
    <row r="146">
      <c r="A146" s="2" t="s">
        <v>272</v>
      </c>
      <c r="B146" s="11"/>
      <c r="C146" s="11"/>
      <c r="D146" s="4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3"/>
      <c r="T146" s="13"/>
      <c r="U146" s="40"/>
      <c r="V146" s="11"/>
      <c r="W146" s="11"/>
      <c r="X146" s="11"/>
      <c r="Y146" s="11"/>
      <c r="Z146" s="11"/>
    </row>
    <row r="147">
      <c r="A147" s="11"/>
      <c r="B147" s="12" t="s">
        <v>1592</v>
      </c>
      <c r="C147" s="12"/>
      <c r="D147" s="4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8"/>
      <c r="T147" s="18"/>
      <c r="U147" s="37"/>
      <c r="V147" s="11"/>
      <c r="W147" s="11"/>
      <c r="X147" s="11"/>
      <c r="Y147" s="11"/>
      <c r="Z147" s="11"/>
    </row>
    <row r="148">
      <c r="A148" s="12" t="s">
        <v>44</v>
      </c>
      <c r="B148" s="12" t="s">
        <v>1841</v>
      </c>
      <c r="C148" s="12" t="s">
        <v>281</v>
      </c>
      <c r="D148" s="17">
        <f t="shared" ref="D148:D149" si="20">ROUND((E148*0.05)+(F148*0.05)+(G148*1)+(H148*0.8)+(I148*0.43)+(J148*0.8)+(K148*0.5)+(L148*1)+(M148*2.4)+(N148*0.05)+(O148*20.88)+(P148*8)+(Q148*8)+(R148*8), 2)</f>
        <v>95.69</v>
      </c>
      <c r="E148" s="12">
        <v>21.0</v>
      </c>
      <c r="F148" s="12"/>
      <c r="G148" s="12">
        <v>25.0</v>
      </c>
      <c r="H148" s="12">
        <v>22.0</v>
      </c>
      <c r="I148" s="12">
        <v>48.0</v>
      </c>
      <c r="J148" s="12"/>
      <c r="K148" s="12"/>
      <c r="L148" s="12">
        <v>17.0</v>
      </c>
      <c r="M148" s="12">
        <v>6.0</v>
      </c>
      <c r="N148" s="12"/>
      <c r="O148" s="12"/>
      <c r="P148" s="12"/>
      <c r="Q148" s="18"/>
      <c r="R148" s="18"/>
      <c r="S148" s="37"/>
      <c r="T148" s="11"/>
      <c r="U148" s="37" t="s">
        <v>1843</v>
      </c>
      <c r="V148" s="11"/>
      <c r="W148" s="11"/>
      <c r="X148" s="11"/>
    </row>
    <row r="149">
      <c r="A149" s="12" t="s">
        <v>44</v>
      </c>
      <c r="B149" s="12" t="s">
        <v>1835</v>
      </c>
      <c r="C149" s="12" t="s">
        <v>172</v>
      </c>
      <c r="D149" s="17">
        <f t="shared" si="20"/>
        <v>89.42</v>
      </c>
      <c r="E149" s="12">
        <v>18.0</v>
      </c>
      <c r="F149" s="12"/>
      <c r="G149" s="12"/>
      <c r="H149" s="12">
        <v>22.0</v>
      </c>
      <c r="I149" s="12">
        <v>44.0</v>
      </c>
      <c r="J149" s="12">
        <v>21.0</v>
      </c>
      <c r="K149" s="12"/>
      <c r="L149" s="12"/>
      <c r="M149" s="12">
        <v>8.0</v>
      </c>
      <c r="N149" s="12"/>
      <c r="O149" s="12"/>
      <c r="P149" s="12">
        <v>1.0</v>
      </c>
      <c r="Q149" s="12"/>
      <c r="R149" s="12">
        <v>1.0</v>
      </c>
      <c r="S149" s="18" t="s">
        <v>176</v>
      </c>
      <c r="T149" s="18"/>
      <c r="U149" s="19" t="s">
        <v>1839</v>
      </c>
      <c r="V149" s="11"/>
      <c r="W149" s="11"/>
      <c r="X149" s="11"/>
      <c r="Y149" s="11"/>
      <c r="Z149" s="11"/>
    </row>
    <row r="150">
      <c r="A150" s="11"/>
      <c r="B150" s="12" t="s">
        <v>1828</v>
      </c>
      <c r="C150" s="12" t="s">
        <v>1692</v>
      </c>
      <c r="D150" s="17" t="s">
        <v>2079</v>
      </c>
      <c r="E150" s="12">
        <v>21.0</v>
      </c>
      <c r="F150" s="12"/>
      <c r="G150" s="12"/>
      <c r="H150" s="12">
        <v>14.0</v>
      </c>
      <c r="I150" s="12">
        <v>48.0</v>
      </c>
      <c r="J150" s="12">
        <v>22.0</v>
      </c>
      <c r="K150" s="12"/>
      <c r="L150" s="12"/>
      <c r="M150" s="12">
        <v>8.0</v>
      </c>
      <c r="N150" s="12"/>
      <c r="O150" s="12"/>
      <c r="P150" s="12"/>
      <c r="Q150" s="12">
        <v>1.0</v>
      </c>
      <c r="R150" s="12">
        <v>1.0</v>
      </c>
      <c r="S150" s="18" t="s">
        <v>848</v>
      </c>
      <c r="T150" s="18" t="s">
        <v>1694</v>
      </c>
      <c r="U150" s="19" t="s">
        <v>1830</v>
      </c>
      <c r="V150" s="11"/>
      <c r="W150" s="11"/>
      <c r="X150" s="11"/>
      <c r="Y150" s="11"/>
      <c r="Z150" s="11"/>
    </row>
    <row r="151">
      <c r="A151" s="11"/>
      <c r="B151" s="12" t="s">
        <v>1855</v>
      </c>
      <c r="C151" s="12" t="s">
        <v>324</v>
      </c>
      <c r="D151" s="17">
        <f>ROUND((E151*0.05)+(F151*0.05)+(G151*1)+(H151*0.8)+(I151*0.43)+(J151*0.8)+(K151*0.5)+(L151*1)+(M151*2.4)+(N151*0.05)+(O151*20.88)+(P151*8)+(Q151*8)+(R151*8), 2)</f>
        <v>79.57</v>
      </c>
      <c r="E151" s="12">
        <v>21.0</v>
      </c>
      <c r="F151" s="12"/>
      <c r="G151" s="12">
        <v>28.0</v>
      </c>
      <c r="H151" s="12">
        <v>22.0</v>
      </c>
      <c r="I151" s="12">
        <v>44.0</v>
      </c>
      <c r="J151" s="12"/>
      <c r="K151" s="12"/>
      <c r="L151" s="12">
        <v>14.0</v>
      </c>
      <c r="M151" s="12"/>
      <c r="N151" s="12"/>
      <c r="O151" s="12"/>
      <c r="P151" s="12"/>
      <c r="Q151" s="12"/>
      <c r="R151" s="12"/>
      <c r="S151" s="18"/>
      <c r="T151" s="18"/>
      <c r="U151" s="19" t="s">
        <v>1857</v>
      </c>
      <c r="V151" s="11"/>
      <c r="W151" s="11"/>
      <c r="X151" s="11"/>
      <c r="Y151" s="11"/>
      <c r="Z151" s="11"/>
    </row>
    <row r="152">
      <c r="A152" s="11"/>
      <c r="B152" s="12" t="s">
        <v>1845</v>
      </c>
      <c r="C152" s="12" t="s">
        <v>557</v>
      </c>
      <c r="D152" s="17" t="s">
        <v>2080</v>
      </c>
      <c r="E152" s="12"/>
      <c r="F152" s="12"/>
      <c r="G152" s="12">
        <v>18.0</v>
      </c>
      <c r="H152" s="12">
        <v>17.0</v>
      </c>
      <c r="I152" s="12">
        <v>50.0</v>
      </c>
      <c r="J152" s="12"/>
      <c r="K152" s="12"/>
      <c r="L152" s="12"/>
      <c r="M152" s="12"/>
      <c r="N152" s="12"/>
      <c r="O152" s="12"/>
      <c r="P152" s="12">
        <v>1.0</v>
      </c>
      <c r="Q152" s="12"/>
      <c r="R152" s="12">
        <v>1.0</v>
      </c>
      <c r="S152" s="18" t="s">
        <v>176</v>
      </c>
      <c r="T152" s="18" t="s">
        <v>1694</v>
      </c>
      <c r="U152" s="19" t="s">
        <v>1847</v>
      </c>
      <c r="V152" s="11"/>
      <c r="W152" s="11"/>
      <c r="X152" s="11"/>
      <c r="Y152" s="11"/>
      <c r="Z152" s="11"/>
    </row>
    <row r="153">
      <c r="A153" s="11"/>
      <c r="B153" s="12" t="s">
        <v>2081</v>
      </c>
      <c r="C153" s="12" t="s">
        <v>861</v>
      </c>
      <c r="D153" s="17">
        <f t="shared" ref="D153:D157" si="21">ROUND((E153*0.05)+(F153*0.05)+(G153*1)+(H153*0.8)+(I153*0.43)+(J153*0.8)+(K153*0.5)+(L153*1)+(M153*2.4)+(N153*0.05)+(O153*20.88)+(P153*8)+(Q153*8)+(R153*8), 2)</f>
        <v>67.45</v>
      </c>
      <c r="E153" s="12">
        <v>39.0</v>
      </c>
      <c r="F153" s="12"/>
      <c r="G153" s="12">
        <v>27.0</v>
      </c>
      <c r="H153" s="12">
        <v>18.0</v>
      </c>
      <c r="I153" s="12">
        <v>30.0</v>
      </c>
      <c r="J153" s="12">
        <v>14.0</v>
      </c>
      <c r="K153" s="12"/>
      <c r="L153" s="12"/>
      <c r="M153" s="12"/>
      <c r="N153" s="12"/>
      <c r="O153" s="12"/>
      <c r="P153" s="12"/>
      <c r="Q153" s="12"/>
      <c r="R153" s="12"/>
      <c r="S153" s="18"/>
      <c r="T153" s="18" t="s">
        <v>2085</v>
      </c>
      <c r="U153" s="19" t="s">
        <v>2086</v>
      </c>
      <c r="V153" s="11"/>
      <c r="W153" s="11"/>
      <c r="X153" s="11"/>
      <c r="Y153" s="11"/>
      <c r="Z153" s="11"/>
    </row>
    <row r="154">
      <c r="A154" s="12" t="s">
        <v>44</v>
      </c>
      <c r="B154" s="12" t="s">
        <v>1859</v>
      </c>
      <c r="C154" s="12" t="s">
        <v>255</v>
      </c>
      <c r="D154" s="17">
        <f t="shared" si="21"/>
        <v>66.06</v>
      </c>
      <c r="E154" s="12"/>
      <c r="F154" s="12"/>
      <c r="G154" s="12"/>
      <c r="H154" s="12">
        <v>15.0</v>
      </c>
      <c r="I154" s="12">
        <v>42.0</v>
      </c>
      <c r="J154" s="12"/>
      <c r="K154" s="12"/>
      <c r="L154" s="12"/>
      <c r="M154" s="12">
        <v>15.0</v>
      </c>
      <c r="N154" s="12"/>
      <c r="O154" s="12"/>
      <c r="P154" s="12"/>
      <c r="Q154" s="18"/>
      <c r="R154" s="18"/>
      <c r="S154" s="37"/>
      <c r="T154" s="11"/>
      <c r="U154" s="37" t="s">
        <v>1862</v>
      </c>
      <c r="V154" s="11"/>
      <c r="W154" s="11"/>
      <c r="X154" s="11"/>
    </row>
    <row r="155">
      <c r="A155" s="11"/>
      <c r="B155" s="16" t="s">
        <v>2087</v>
      </c>
      <c r="C155" s="12" t="s">
        <v>428</v>
      </c>
      <c r="D155" s="17">
        <f t="shared" si="21"/>
        <v>62.1</v>
      </c>
      <c r="E155" s="12"/>
      <c r="F155" s="12"/>
      <c r="G155" s="12">
        <v>20.0</v>
      </c>
      <c r="H155" s="12">
        <v>15.0</v>
      </c>
      <c r="I155" s="12">
        <v>70.0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8"/>
      <c r="T155" s="18"/>
      <c r="U155" s="19" t="s">
        <v>2088</v>
      </c>
      <c r="V155" s="11"/>
      <c r="W155" s="11"/>
      <c r="X155" s="11"/>
      <c r="Y155" s="11"/>
      <c r="Z155" s="11"/>
    </row>
    <row r="156">
      <c r="A156" s="11"/>
      <c r="B156" s="16" t="s">
        <v>2089</v>
      </c>
      <c r="C156" s="12" t="s">
        <v>214</v>
      </c>
      <c r="D156" s="17">
        <f t="shared" si="21"/>
        <v>62</v>
      </c>
      <c r="E156" s="12">
        <v>22.0</v>
      </c>
      <c r="F156" s="12"/>
      <c r="G156" s="12">
        <v>16.0</v>
      </c>
      <c r="H156" s="12">
        <v>20.0</v>
      </c>
      <c r="I156" s="12">
        <v>30.0</v>
      </c>
      <c r="J156" s="12"/>
      <c r="K156" s="12"/>
      <c r="L156" s="12"/>
      <c r="M156" s="12"/>
      <c r="N156" s="12"/>
      <c r="O156" s="12"/>
      <c r="P156" s="12">
        <v>2.0</v>
      </c>
      <c r="Q156" s="12"/>
      <c r="R156" s="12"/>
      <c r="S156" s="18" t="s">
        <v>343</v>
      </c>
      <c r="T156" s="18"/>
      <c r="U156" s="19" t="s">
        <v>2090</v>
      </c>
      <c r="V156" s="11"/>
      <c r="W156" s="11"/>
      <c r="X156" s="11"/>
      <c r="Y156" s="11"/>
      <c r="Z156" s="11"/>
    </row>
    <row r="157">
      <c r="A157" s="11"/>
      <c r="B157" s="12" t="s">
        <v>1849</v>
      </c>
      <c r="C157" s="12" t="s">
        <v>914</v>
      </c>
      <c r="D157" s="17">
        <f t="shared" si="21"/>
        <v>60.5</v>
      </c>
      <c r="E157" s="12"/>
      <c r="F157" s="12"/>
      <c r="G157" s="12">
        <v>25.0</v>
      </c>
      <c r="H157" s="12"/>
      <c r="I157" s="12">
        <v>50.0</v>
      </c>
      <c r="J157" s="12"/>
      <c r="K157" s="12"/>
      <c r="L157" s="12">
        <v>14.0</v>
      </c>
      <c r="M157" s="12"/>
      <c r="N157" s="12"/>
      <c r="O157" s="12"/>
      <c r="P157" s="12"/>
      <c r="Q157" s="12"/>
      <c r="R157" s="12"/>
      <c r="S157" s="18"/>
      <c r="T157" s="18"/>
      <c r="U157" s="19" t="s">
        <v>1851</v>
      </c>
      <c r="V157" s="11"/>
      <c r="W157" s="11"/>
      <c r="X157" s="11"/>
      <c r="Y157" s="11"/>
      <c r="Z157" s="11"/>
    </row>
    <row r="158">
      <c r="A158" s="11"/>
      <c r="B158" s="12"/>
      <c r="C158" s="12"/>
      <c r="D158" s="1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8"/>
      <c r="T158" s="18"/>
      <c r="U158" s="37"/>
      <c r="V158" s="11"/>
      <c r="W158" s="11"/>
      <c r="X158" s="11"/>
      <c r="Y158" s="11"/>
      <c r="Z158" s="11"/>
    </row>
    <row r="159">
      <c r="A159" s="11"/>
      <c r="B159" s="12" t="s">
        <v>1623</v>
      </c>
      <c r="C159" s="12"/>
      <c r="D159" s="17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8"/>
      <c r="T159" s="18"/>
      <c r="U159" s="37"/>
      <c r="V159" s="11"/>
      <c r="W159" s="11"/>
      <c r="X159" s="11"/>
      <c r="Y159" s="11"/>
      <c r="Z159" s="11"/>
    </row>
    <row r="160">
      <c r="A160" s="11"/>
      <c r="B160" s="12" t="s">
        <v>822</v>
      </c>
      <c r="C160" s="12" t="s">
        <v>321</v>
      </c>
      <c r="D160" s="43">
        <f t="shared" ref="D160:D165" si="22">ROUND((E160*0.05)+(F160*0.05)+(G160*1)+(I160*0.43)+(J160*0.8)+(K160*0.5)+(L160*1)+(N160*0.05)+(O160*20.88)+(P160*8)+(Q160*8)+(R160*8), 2)</f>
        <v>73.48</v>
      </c>
      <c r="E160" s="12">
        <v>28.0</v>
      </c>
      <c r="F160" s="12"/>
      <c r="G160" s="12">
        <v>28.0</v>
      </c>
      <c r="H160" s="12"/>
      <c r="I160" s="12">
        <v>56.0</v>
      </c>
      <c r="J160" s="12"/>
      <c r="K160" s="12"/>
      <c r="L160" s="12">
        <v>20.0</v>
      </c>
      <c r="M160" s="12"/>
      <c r="N160" s="12"/>
      <c r="O160" s="12"/>
      <c r="P160" s="12"/>
      <c r="Q160" s="12"/>
      <c r="R160" s="12"/>
      <c r="S160" s="18"/>
      <c r="T160" s="18"/>
      <c r="U160" s="19" t="s">
        <v>825</v>
      </c>
      <c r="V160" s="11"/>
      <c r="W160" s="11"/>
      <c r="X160" s="11"/>
      <c r="Y160" s="11"/>
      <c r="Z160" s="11"/>
    </row>
    <row r="161">
      <c r="A161" s="12" t="s">
        <v>44</v>
      </c>
      <c r="B161" s="12" t="s">
        <v>827</v>
      </c>
      <c r="C161" s="12" t="s">
        <v>73</v>
      </c>
      <c r="D161" s="43">
        <f t="shared" si="22"/>
        <v>68.31</v>
      </c>
      <c r="E161" s="12">
        <v>27.0</v>
      </c>
      <c r="F161" s="12"/>
      <c r="G161" s="12"/>
      <c r="H161" s="12"/>
      <c r="I161" s="12">
        <v>72.0</v>
      </c>
      <c r="J161" s="12">
        <v>25.0</v>
      </c>
      <c r="K161" s="12"/>
      <c r="L161" s="12"/>
      <c r="M161" s="12"/>
      <c r="N161" s="12"/>
      <c r="O161" s="12"/>
      <c r="P161" s="12"/>
      <c r="Q161" s="18">
        <v>1.0</v>
      </c>
      <c r="R161" s="18">
        <v>1.0</v>
      </c>
      <c r="S161" s="18" t="s">
        <v>599</v>
      </c>
      <c r="T161" s="11"/>
      <c r="U161" s="19" t="s">
        <v>828</v>
      </c>
      <c r="V161" s="11"/>
      <c r="W161" s="11"/>
      <c r="X161" s="11"/>
    </row>
    <row r="162">
      <c r="A162" s="11"/>
      <c r="B162" s="12" t="s">
        <v>831</v>
      </c>
      <c r="C162" s="12" t="s">
        <v>832</v>
      </c>
      <c r="D162" s="43">
        <f t="shared" si="22"/>
        <v>64.69</v>
      </c>
      <c r="E162" s="12">
        <v>21.0</v>
      </c>
      <c r="F162" s="12"/>
      <c r="G162" s="12">
        <v>23.0</v>
      </c>
      <c r="H162" s="12"/>
      <c r="I162" s="12">
        <v>48.0</v>
      </c>
      <c r="J162" s="12"/>
      <c r="K162" s="12"/>
      <c r="L162" s="12">
        <v>20.0</v>
      </c>
      <c r="M162" s="12"/>
      <c r="N162" s="12"/>
      <c r="O162" s="12"/>
      <c r="P162" s="12"/>
      <c r="Q162" s="12"/>
      <c r="R162" s="12"/>
      <c r="S162" s="18"/>
      <c r="T162" s="18"/>
      <c r="U162" s="19" t="s">
        <v>833</v>
      </c>
      <c r="V162" s="11"/>
      <c r="W162" s="11"/>
      <c r="X162" s="11"/>
      <c r="Y162" s="11"/>
      <c r="Z162" s="11"/>
    </row>
    <row r="163">
      <c r="A163" s="12" t="s">
        <v>44</v>
      </c>
      <c r="B163" s="12" t="s">
        <v>847</v>
      </c>
      <c r="C163" s="12" t="s">
        <v>590</v>
      </c>
      <c r="D163" s="43">
        <f t="shared" si="22"/>
        <v>60.79</v>
      </c>
      <c r="E163" s="12">
        <v>37.0</v>
      </c>
      <c r="F163" s="12"/>
      <c r="G163" s="12">
        <v>18.0</v>
      </c>
      <c r="H163" s="12"/>
      <c r="I163" s="12">
        <v>58.0</v>
      </c>
      <c r="J163" s="12"/>
      <c r="K163" s="12"/>
      <c r="L163" s="12"/>
      <c r="M163" s="12"/>
      <c r="N163" s="12"/>
      <c r="O163" s="12"/>
      <c r="P163" s="23">
        <v>2.0</v>
      </c>
      <c r="Q163" s="24"/>
      <c r="R163" s="24"/>
      <c r="S163" s="23" t="s">
        <v>848</v>
      </c>
      <c r="T163" s="20"/>
      <c r="U163" s="175" t="s">
        <v>849</v>
      </c>
      <c r="V163" s="11"/>
      <c r="W163" s="11"/>
      <c r="X163" s="11"/>
    </row>
    <row r="164">
      <c r="A164" s="11"/>
      <c r="B164" s="12" t="s">
        <v>836</v>
      </c>
      <c r="C164" s="12" t="s">
        <v>366</v>
      </c>
      <c r="D164" s="43">
        <f t="shared" si="22"/>
        <v>60.4</v>
      </c>
      <c r="E164" s="12">
        <v>24.0</v>
      </c>
      <c r="F164" s="12"/>
      <c r="G164" s="12">
        <v>25.0</v>
      </c>
      <c r="H164" s="12"/>
      <c r="I164" s="12">
        <v>40.0</v>
      </c>
      <c r="J164" s="12"/>
      <c r="K164" s="12"/>
      <c r="L164" s="12">
        <v>17.0</v>
      </c>
      <c r="M164" s="12"/>
      <c r="N164" s="12"/>
      <c r="O164" s="12"/>
      <c r="P164" s="12"/>
      <c r="Q164" s="12"/>
      <c r="R164" s="12"/>
      <c r="S164" s="18"/>
      <c r="T164" s="18"/>
      <c r="U164" s="19" t="s">
        <v>837</v>
      </c>
      <c r="V164" s="11"/>
      <c r="W164" s="11"/>
      <c r="X164" s="11"/>
      <c r="Y164" s="11"/>
      <c r="Z164" s="11"/>
    </row>
    <row r="165">
      <c r="A165" s="11"/>
      <c r="B165" s="12" t="s">
        <v>1877</v>
      </c>
      <c r="C165" s="12" t="s">
        <v>94</v>
      </c>
      <c r="D165" s="43">
        <f t="shared" si="22"/>
        <v>59.3</v>
      </c>
      <c r="E165" s="12">
        <v>16.0</v>
      </c>
      <c r="F165" s="12"/>
      <c r="G165" s="12">
        <v>21.0</v>
      </c>
      <c r="H165" s="12"/>
      <c r="I165" s="12">
        <v>50.0</v>
      </c>
      <c r="J165" s="12"/>
      <c r="K165" s="12"/>
      <c r="L165" s="12"/>
      <c r="M165" s="12"/>
      <c r="N165" s="12"/>
      <c r="O165" s="12"/>
      <c r="P165" s="12">
        <v>1.0</v>
      </c>
      <c r="Q165" s="12"/>
      <c r="R165" s="12">
        <v>1.0</v>
      </c>
      <c r="S165" s="18" t="s">
        <v>848</v>
      </c>
      <c r="T165" s="18"/>
      <c r="U165" s="19" t="s">
        <v>1878</v>
      </c>
      <c r="V165" s="11"/>
      <c r="W165" s="11"/>
      <c r="X165" s="11"/>
      <c r="Y165" s="11"/>
      <c r="Z165" s="11"/>
    </row>
    <row r="166">
      <c r="A166" s="11"/>
      <c r="B166" s="12" t="s">
        <v>855</v>
      </c>
      <c r="C166" s="12" t="s">
        <v>856</v>
      </c>
      <c r="D166" s="45" t="s">
        <v>2097</v>
      </c>
      <c r="E166" s="12">
        <v>32.0</v>
      </c>
      <c r="F166" s="12"/>
      <c r="G166" s="12">
        <v>20.0</v>
      </c>
      <c r="H166" s="12"/>
      <c r="I166" s="12">
        <v>84.0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8"/>
      <c r="T166" s="18" t="s">
        <v>719</v>
      </c>
      <c r="U166" s="19" t="s">
        <v>858</v>
      </c>
      <c r="V166" s="11"/>
      <c r="W166" s="11"/>
      <c r="X166" s="11"/>
      <c r="Y166" s="11"/>
      <c r="Z166" s="11"/>
    </row>
    <row r="167">
      <c r="A167" s="11"/>
      <c r="B167" s="12" t="s">
        <v>2098</v>
      </c>
      <c r="C167" s="12" t="s">
        <v>2099</v>
      </c>
      <c r="D167" s="43">
        <f>ROUND((E167*0.05)+(F167*0.05)+(G167*1)+(I167*0.43)+(J167*0.8)+(K167*0.5)+(L167*1)+(N167*0.05)+(O167*20.88)+(P167*8)+(Q167*8)+(R167*8), 2)</f>
        <v>50.6</v>
      </c>
      <c r="E167" s="12"/>
      <c r="F167" s="12"/>
      <c r="G167" s="12"/>
      <c r="H167" s="12"/>
      <c r="I167" s="12">
        <v>60.0</v>
      </c>
      <c r="J167" s="12">
        <v>16.0</v>
      </c>
      <c r="K167" s="12"/>
      <c r="L167" s="12">
        <v>12.0</v>
      </c>
      <c r="M167" s="12"/>
      <c r="N167" s="12"/>
      <c r="O167" s="12"/>
      <c r="P167" s="12"/>
      <c r="Q167" s="12"/>
      <c r="R167" s="12"/>
      <c r="S167" s="18"/>
      <c r="T167" s="18"/>
      <c r="U167" s="19" t="s">
        <v>2100</v>
      </c>
      <c r="V167" s="11"/>
      <c r="W167" s="11"/>
      <c r="X167" s="11"/>
      <c r="Y167" s="11"/>
      <c r="Z167" s="11"/>
    </row>
    <row r="168">
      <c r="A168" s="2" t="s">
        <v>308</v>
      </c>
      <c r="B168" s="11"/>
      <c r="C168" s="11"/>
      <c r="D168" s="17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3"/>
      <c r="T168" s="13"/>
      <c r="U168" s="27"/>
      <c r="V168" s="11"/>
      <c r="W168" s="11"/>
      <c r="X168" s="11"/>
      <c r="Y168" s="11"/>
      <c r="Z168" s="11"/>
    </row>
    <row r="169">
      <c r="A169" s="124"/>
      <c r="B169" s="12" t="s">
        <v>1592</v>
      </c>
      <c r="C169" s="12"/>
      <c r="D169" s="17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8"/>
      <c r="T169" s="33"/>
      <c r="U169" s="37"/>
      <c r="V169" s="12"/>
      <c r="W169" s="11"/>
      <c r="X169" s="11"/>
      <c r="Y169" s="11"/>
      <c r="Z169" s="11"/>
      <c r="AA169" s="11"/>
    </row>
    <row r="170">
      <c r="A170" s="21" t="s">
        <v>33</v>
      </c>
      <c r="B170" s="12" t="s">
        <v>2103</v>
      </c>
      <c r="C170" s="12" t="s">
        <v>73</v>
      </c>
      <c r="D170" s="17">
        <f t="shared" ref="D170:D177" si="23">ROUND((E170*0.05)+(F170*0.05)+(G170*1)+(H170*0.8)+(I170*0.43)+(J170*0.8)+(K170*0.5)+(L170*1)+(M170*2.4)+(N170*0.05)+(O170*20.88)+(P170*8)+(Q170*8)+(R170*8), 2)</f>
        <v>115.76</v>
      </c>
      <c r="E170" s="12">
        <v>30.0</v>
      </c>
      <c r="F170" s="12"/>
      <c r="G170" s="12">
        <v>40.0</v>
      </c>
      <c r="H170" s="12">
        <v>30.0</v>
      </c>
      <c r="I170" s="12">
        <v>82.0</v>
      </c>
      <c r="J170" s="12"/>
      <c r="K170" s="12"/>
      <c r="L170" s="12">
        <v>15.0</v>
      </c>
      <c r="M170" s="12"/>
      <c r="N170" s="12"/>
      <c r="O170" s="12"/>
      <c r="P170" s="12"/>
      <c r="Q170" s="12"/>
      <c r="R170" s="12"/>
      <c r="S170" s="18"/>
      <c r="T170" s="33" t="s">
        <v>42</v>
      </c>
      <c r="U170" s="19" t="s">
        <v>2107</v>
      </c>
      <c r="V170" s="12"/>
      <c r="W170" s="11"/>
      <c r="X170" s="11"/>
      <c r="Y170" s="11"/>
      <c r="Z170" s="11"/>
      <c r="AA170" s="11"/>
    </row>
    <row r="171">
      <c r="A171" s="21" t="s">
        <v>44</v>
      </c>
      <c r="B171" s="12" t="s">
        <v>1885</v>
      </c>
      <c r="C171" s="12" t="s">
        <v>46</v>
      </c>
      <c r="D171" s="17">
        <f t="shared" si="23"/>
        <v>114.58</v>
      </c>
      <c r="E171" s="12">
        <v>18.0</v>
      </c>
      <c r="F171" s="12"/>
      <c r="G171" s="12"/>
      <c r="H171" s="12">
        <v>30.0</v>
      </c>
      <c r="I171" s="12">
        <v>56.0</v>
      </c>
      <c r="J171" s="12">
        <v>28.0</v>
      </c>
      <c r="K171" s="12"/>
      <c r="L171" s="12"/>
      <c r="M171" s="12">
        <v>8.0</v>
      </c>
      <c r="N171" s="12"/>
      <c r="O171" s="12"/>
      <c r="P171" s="12">
        <v>1.0</v>
      </c>
      <c r="Q171" s="18">
        <v>1.0</v>
      </c>
      <c r="R171" s="33">
        <v>1.0</v>
      </c>
      <c r="S171" s="29" t="s">
        <v>38</v>
      </c>
      <c r="T171" s="12"/>
      <c r="U171" s="37" t="s">
        <v>1887</v>
      </c>
      <c r="V171" s="11"/>
      <c r="W171" s="11"/>
      <c r="X171" s="11"/>
      <c r="Y171" s="11"/>
    </row>
    <row r="172">
      <c r="A172" s="21" t="s">
        <v>44</v>
      </c>
      <c r="B172" s="12" t="s">
        <v>1880</v>
      </c>
      <c r="C172" s="12" t="s">
        <v>151</v>
      </c>
      <c r="D172" s="17">
        <f t="shared" si="23"/>
        <v>109.68</v>
      </c>
      <c r="E172" s="12"/>
      <c r="F172" s="12"/>
      <c r="G172" s="12">
        <v>37.0</v>
      </c>
      <c r="H172" s="12"/>
      <c r="I172" s="12">
        <v>76.0</v>
      </c>
      <c r="J172" s="12"/>
      <c r="K172" s="12"/>
      <c r="L172" s="12">
        <v>16.0</v>
      </c>
      <c r="M172" s="12"/>
      <c r="N172" s="12"/>
      <c r="O172" s="12"/>
      <c r="P172" s="12">
        <v>3.0</v>
      </c>
      <c r="Q172" s="18"/>
      <c r="R172" s="33"/>
      <c r="S172" s="29" t="s">
        <v>535</v>
      </c>
      <c r="T172" s="12"/>
      <c r="U172" s="19" t="s">
        <v>1881</v>
      </c>
      <c r="V172" s="11"/>
      <c r="W172" s="11"/>
      <c r="X172" s="11"/>
      <c r="Y172" s="11"/>
      <c r="AA172" s="11"/>
    </row>
    <row r="173">
      <c r="A173" s="124"/>
      <c r="B173" s="12" t="s">
        <v>1882</v>
      </c>
      <c r="C173" s="12" t="s">
        <v>366</v>
      </c>
      <c r="D173" s="17">
        <f t="shared" si="23"/>
        <v>107.52</v>
      </c>
      <c r="E173" s="12"/>
      <c r="F173" s="12"/>
      <c r="G173" s="12"/>
      <c r="H173" s="12">
        <v>32.0</v>
      </c>
      <c r="I173" s="12">
        <v>64.0</v>
      </c>
      <c r="J173" s="12">
        <v>26.0</v>
      </c>
      <c r="K173" s="12"/>
      <c r="L173" s="12"/>
      <c r="M173" s="12">
        <v>4.0</v>
      </c>
      <c r="N173" s="12"/>
      <c r="O173" s="12"/>
      <c r="P173" s="12"/>
      <c r="Q173" s="12">
        <v>1.0</v>
      </c>
      <c r="R173" s="12">
        <v>2.0</v>
      </c>
      <c r="S173" s="18" t="s">
        <v>549</v>
      </c>
      <c r="T173" s="33"/>
      <c r="U173" s="19" t="s">
        <v>1884</v>
      </c>
      <c r="V173" s="12"/>
      <c r="W173" s="11"/>
      <c r="X173" s="11"/>
      <c r="Y173" s="11"/>
      <c r="Z173" s="11"/>
      <c r="AA173" s="11"/>
    </row>
    <row r="174">
      <c r="A174" s="124"/>
      <c r="B174" s="12" t="s">
        <v>1889</v>
      </c>
      <c r="C174" s="12" t="s">
        <v>1718</v>
      </c>
      <c r="D174" s="17">
        <f t="shared" si="23"/>
        <v>104.08</v>
      </c>
      <c r="E174" s="12"/>
      <c r="F174" s="12"/>
      <c r="G174" s="12">
        <v>28.0</v>
      </c>
      <c r="H174" s="12">
        <v>20.0</v>
      </c>
      <c r="I174" s="12">
        <v>56.0</v>
      </c>
      <c r="J174" s="12"/>
      <c r="K174" s="12"/>
      <c r="L174" s="12"/>
      <c r="M174" s="12">
        <v>5.0</v>
      </c>
      <c r="N174" s="12"/>
      <c r="O174" s="12"/>
      <c r="P174" s="12"/>
      <c r="Q174" s="12">
        <v>1.0</v>
      </c>
      <c r="R174" s="12">
        <v>2.0</v>
      </c>
      <c r="S174" s="18" t="s">
        <v>549</v>
      </c>
      <c r="T174" s="33"/>
      <c r="U174" s="19" t="s">
        <v>1891</v>
      </c>
      <c r="V174" s="12"/>
      <c r="W174" s="11"/>
      <c r="X174" s="11"/>
      <c r="Y174" s="11"/>
      <c r="Z174" s="11"/>
      <c r="AA174" s="11"/>
    </row>
    <row r="175">
      <c r="A175" s="124"/>
      <c r="B175" s="12" t="s">
        <v>2118</v>
      </c>
      <c r="C175" s="12" t="s">
        <v>446</v>
      </c>
      <c r="D175" s="17">
        <f t="shared" si="23"/>
        <v>104.13</v>
      </c>
      <c r="E175" s="12">
        <v>13.0</v>
      </c>
      <c r="F175" s="12"/>
      <c r="G175" s="12">
        <v>25.0</v>
      </c>
      <c r="H175" s="12">
        <v>17.0</v>
      </c>
      <c r="I175" s="12">
        <v>56.0</v>
      </c>
      <c r="J175" s="12"/>
      <c r="K175" s="12"/>
      <c r="L175" s="12"/>
      <c r="M175" s="12">
        <v>7.0</v>
      </c>
      <c r="N175" s="12"/>
      <c r="O175" s="12"/>
      <c r="P175" s="12">
        <v>2.0</v>
      </c>
      <c r="Q175" s="12"/>
      <c r="R175" s="12">
        <v>1.0</v>
      </c>
      <c r="S175" s="18" t="s">
        <v>198</v>
      </c>
      <c r="T175" s="33"/>
      <c r="U175" s="19" t="s">
        <v>2120</v>
      </c>
      <c r="V175" s="12"/>
      <c r="W175" s="11"/>
      <c r="X175" s="11"/>
      <c r="Y175" s="11"/>
      <c r="Z175" s="11"/>
      <c r="AA175" s="11"/>
    </row>
    <row r="176">
      <c r="A176" s="124"/>
      <c r="B176" s="12" t="s">
        <v>2121</v>
      </c>
      <c r="C176" s="12" t="s">
        <v>2122</v>
      </c>
      <c r="D176" s="17">
        <f t="shared" si="23"/>
        <v>92.98</v>
      </c>
      <c r="E176" s="12">
        <v>24.0</v>
      </c>
      <c r="F176" s="12"/>
      <c r="G176" s="12">
        <v>28.0</v>
      </c>
      <c r="H176" s="12">
        <v>13.0</v>
      </c>
      <c r="I176" s="12">
        <v>46.0</v>
      </c>
      <c r="J176" s="12"/>
      <c r="K176" s="12"/>
      <c r="L176" s="12"/>
      <c r="M176" s="12">
        <v>4.0</v>
      </c>
      <c r="N176" s="12"/>
      <c r="O176" s="12"/>
      <c r="P176" s="12">
        <v>1.0</v>
      </c>
      <c r="Q176" s="12">
        <v>1.0</v>
      </c>
      <c r="R176" s="12">
        <v>1.0</v>
      </c>
      <c r="S176" s="18" t="s">
        <v>2123</v>
      </c>
      <c r="T176" s="33"/>
      <c r="U176" s="19" t="s">
        <v>2124</v>
      </c>
      <c r="V176" s="12"/>
      <c r="W176" s="11"/>
      <c r="X176" s="11"/>
      <c r="Y176" s="11"/>
      <c r="Z176" s="11"/>
      <c r="AA176" s="11"/>
    </row>
    <row r="177">
      <c r="A177" s="21" t="s">
        <v>52</v>
      </c>
      <c r="B177" s="12" t="s">
        <v>2125</v>
      </c>
      <c r="C177" s="12" t="s">
        <v>290</v>
      </c>
      <c r="D177" s="17">
        <f t="shared" si="23"/>
        <v>85.61</v>
      </c>
      <c r="E177" s="12">
        <v>25.0</v>
      </c>
      <c r="F177" s="12"/>
      <c r="G177" s="12">
        <v>30.0</v>
      </c>
      <c r="H177" s="12">
        <v>19.0</v>
      </c>
      <c r="I177" s="12">
        <v>52.0</v>
      </c>
      <c r="J177" s="12"/>
      <c r="K177" s="12"/>
      <c r="L177" s="12"/>
      <c r="M177" s="12">
        <v>7.0</v>
      </c>
      <c r="N177" s="12"/>
      <c r="O177" s="12"/>
      <c r="P177" s="12"/>
      <c r="Q177" s="12"/>
      <c r="R177" s="12"/>
      <c r="S177" s="18"/>
      <c r="T177" s="33"/>
      <c r="U177" s="19" t="s">
        <v>2126</v>
      </c>
      <c r="V177" s="12"/>
      <c r="W177" s="11"/>
      <c r="X177" s="11"/>
      <c r="Y177" s="11"/>
      <c r="Z177" s="11"/>
      <c r="AA177" s="11"/>
    </row>
    <row r="178">
      <c r="A178" s="21" t="s">
        <v>52</v>
      </c>
      <c r="B178" s="12" t="s">
        <v>1905</v>
      </c>
      <c r="C178" s="12" t="s">
        <v>154</v>
      </c>
      <c r="D178" s="17" t="s">
        <v>2129</v>
      </c>
      <c r="E178" s="12">
        <v>24.0</v>
      </c>
      <c r="F178" s="12"/>
      <c r="G178" s="12"/>
      <c r="H178" s="12">
        <v>33.0</v>
      </c>
      <c r="I178" s="12">
        <v>66.0</v>
      </c>
      <c r="J178" s="12">
        <v>22.0</v>
      </c>
      <c r="K178" s="12"/>
      <c r="L178" s="12">
        <v>12.0</v>
      </c>
      <c r="M178" s="12"/>
      <c r="N178" s="12"/>
      <c r="O178" s="12"/>
      <c r="P178" s="12"/>
      <c r="Q178" s="12"/>
      <c r="R178" s="12"/>
      <c r="S178" s="18"/>
      <c r="T178" s="33" t="s">
        <v>78</v>
      </c>
      <c r="U178" s="19" t="s">
        <v>1908</v>
      </c>
      <c r="V178" s="12"/>
      <c r="W178" s="11"/>
      <c r="X178" s="11"/>
      <c r="Y178" s="11"/>
      <c r="Z178" s="11"/>
      <c r="AA178" s="11"/>
    </row>
    <row r="179">
      <c r="A179" s="21" t="s">
        <v>55</v>
      </c>
      <c r="B179" s="12" t="s">
        <v>2131</v>
      </c>
      <c r="C179" s="12" t="s">
        <v>57</v>
      </c>
      <c r="D179" s="17">
        <f t="shared" ref="D179:D180" si="24">ROUND((E179*0.05)+(F179*0.05)+(G179*1)+(H179*0.8)+(I179*0.43)+(J179*0.8)+(K179*0.5)+(L179*1)+(M179*2.4)+(N179*0.05)+(O179*20.88)+(P179*8)+(Q179*8)+(R179*8), 2)</f>
        <v>80.39</v>
      </c>
      <c r="E179" s="12">
        <v>53.0</v>
      </c>
      <c r="F179" s="12"/>
      <c r="G179" s="12">
        <v>35.0</v>
      </c>
      <c r="H179" s="12">
        <v>14.0</v>
      </c>
      <c r="I179" s="12">
        <v>38.0</v>
      </c>
      <c r="J179" s="12">
        <v>19.0</v>
      </c>
      <c r="K179" s="12"/>
      <c r="L179" s="12"/>
      <c r="M179" s="12"/>
      <c r="N179" s="12"/>
      <c r="O179" s="12"/>
      <c r="P179" s="12"/>
      <c r="Q179" s="12"/>
      <c r="R179" s="12"/>
      <c r="S179" s="18"/>
      <c r="T179" s="33" t="s">
        <v>686</v>
      </c>
      <c r="U179" s="19" t="s">
        <v>2135</v>
      </c>
      <c r="V179" s="12"/>
      <c r="W179" s="11"/>
      <c r="X179" s="11"/>
      <c r="Y179" s="11"/>
      <c r="Z179" s="11"/>
      <c r="AA179" s="11"/>
    </row>
    <row r="180">
      <c r="A180" s="124"/>
      <c r="B180" s="12" t="s">
        <v>2138</v>
      </c>
      <c r="C180" s="12" t="s">
        <v>1672</v>
      </c>
      <c r="D180" s="17">
        <f t="shared" si="24"/>
        <v>78.48</v>
      </c>
      <c r="E180" s="12">
        <v>18.0</v>
      </c>
      <c r="F180" s="12"/>
      <c r="G180" s="12">
        <v>16.0</v>
      </c>
      <c r="H180" s="12">
        <v>12.0</v>
      </c>
      <c r="I180" s="12">
        <v>86.0</v>
      </c>
      <c r="J180" s="12"/>
      <c r="K180" s="12"/>
      <c r="L180" s="12">
        <v>15.0</v>
      </c>
      <c r="M180" s="12"/>
      <c r="N180" s="12"/>
      <c r="O180" s="12"/>
      <c r="P180" s="12"/>
      <c r="Q180" s="12"/>
      <c r="R180" s="12"/>
      <c r="S180" s="18"/>
      <c r="T180" s="33"/>
      <c r="U180" s="19" t="s">
        <v>2139</v>
      </c>
      <c r="V180" s="12"/>
      <c r="W180" s="11"/>
      <c r="X180" s="11"/>
      <c r="Y180" s="11"/>
      <c r="Z180" s="11"/>
      <c r="AA180" s="11"/>
    </row>
    <row r="181">
      <c r="A181" s="124"/>
      <c r="B181" s="12"/>
      <c r="C181" s="12"/>
      <c r="D181" s="17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8"/>
      <c r="T181" s="33"/>
      <c r="U181" s="37"/>
      <c r="V181" s="12"/>
      <c r="W181" s="11"/>
      <c r="X181" s="11"/>
      <c r="Y181" s="11"/>
      <c r="Z181" s="11"/>
      <c r="AA181" s="11"/>
    </row>
    <row r="182">
      <c r="A182" s="124"/>
      <c r="B182" s="12" t="s">
        <v>1623</v>
      </c>
      <c r="C182" s="12"/>
      <c r="D182" s="17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8"/>
      <c r="T182" s="33"/>
      <c r="U182" s="37"/>
      <c r="V182" s="12"/>
      <c r="W182" s="11"/>
      <c r="X182" s="11"/>
      <c r="Y182" s="11"/>
      <c r="Z182" s="11"/>
      <c r="AA182" s="11"/>
    </row>
    <row r="183">
      <c r="A183" s="21" t="s">
        <v>44</v>
      </c>
      <c r="B183" s="12" t="s">
        <v>867</v>
      </c>
      <c r="C183" s="12" t="s">
        <v>46</v>
      </c>
      <c r="D183" s="43">
        <f t="shared" ref="D183:D185" si="25">ROUND((E183*0.05)+(F183*0.05)+(G183*1)+(I183*0.43)+(J183*0.8)+(K183*0.5)+(L183*1)+(N183*0.05)+(O183*20.88)+(P183*8)+(Q183*8)+(R183*8), 2)</f>
        <v>112.92</v>
      </c>
      <c r="E183" s="12">
        <v>28.0</v>
      </c>
      <c r="F183" s="12"/>
      <c r="G183" s="12">
        <v>32.0</v>
      </c>
      <c r="H183" s="12"/>
      <c r="I183" s="12">
        <v>64.0</v>
      </c>
      <c r="J183" s="12"/>
      <c r="K183" s="12"/>
      <c r="L183" s="12">
        <v>28.0</v>
      </c>
      <c r="M183" s="12"/>
      <c r="N183" s="12"/>
      <c r="O183" s="12"/>
      <c r="P183" s="12">
        <v>2.0</v>
      </c>
      <c r="Q183" s="18"/>
      <c r="R183" s="33">
        <v>1.0</v>
      </c>
      <c r="S183" s="185" t="s">
        <v>727</v>
      </c>
      <c r="T183" s="12"/>
      <c r="U183" s="37" t="s">
        <v>872</v>
      </c>
      <c r="V183" s="11"/>
      <c r="W183" s="11"/>
      <c r="X183" s="11"/>
      <c r="Y183" s="11"/>
    </row>
    <row r="184">
      <c r="A184" s="124"/>
      <c r="B184" s="12" t="s">
        <v>897</v>
      </c>
      <c r="C184" s="12" t="s">
        <v>374</v>
      </c>
      <c r="D184" s="43">
        <f t="shared" si="25"/>
        <v>91.62</v>
      </c>
      <c r="E184" s="12">
        <v>30.0</v>
      </c>
      <c r="F184" s="12"/>
      <c r="G184" s="12"/>
      <c r="H184" s="12"/>
      <c r="I184" s="12">
        <v>64.0</v>
      </c>
      <c r="J184" s="12">
        <v>27.0</v>
      </c>
      <c r="K184" s="12"/>
      <c r="L184" s="12">
        <v>17.0</v>
      </c>
      <c r="M184" s="12"/>
      <c r="N184" s="12"/>
      <c r="O184" s="12"/>
      <c r="P184" s="12">
        <v>2.0</v>
      </c>
      <c r="Q184" s="12"/>
      <c r="R184" s="12">
        <v>1.0</v>
      </c>
      <c r="S184" s="18" t="s">
        <v>898</v>
      </c>
      <c r="T184" s="18"/>
      <c r="U184" s="19" t="s">
        <v>899</v>
      </c>
      <c r="V184" s="11"/>
      <c r="W184" s="11"/>
      <c r="X184" s="11"/>
      <c r="Y184" s="11"/>
      <c r="Z184" s="11"/>
    </row>
    <row r="185">
      <c r="A185" s="124"/>
      <c r="B185" s="12" t="s">
        <v>890</v>
      </c>
      <c r="C185" s="12" t="s">
        <v>1678</v>
      </c>
      <c r="D185" s="43">
        <f t="shared" si="25"/>
        <v>91.36</v>
      </c>
      <c r="E185" s="12"/>
      <c r="F185" s="12"/>
      <c r="G185" s="12"/>
      <c r="H185" s="12"/>
      <c r="I185" s="12">
        <v>52.0</v>
      </c>
      <c r="J185" s="12">
        <v>25.0</v>
      </c>
      <c r="K185" s="12"/>
      <c r="L185" s="12">
        <v>25.0</v>
      </c>
      <c r="M185" s="12"/>
      <c r="N185" s="12"/>
      <c r="O185" s="12"/>
      <c r="P185" s="12">
        <v>1.0</v>
      </c>
      <c r="Q185" s="12">
        <v>2.0</v>
      </c>
      <c r="R185" s="12"/>
      <c r="S185" s="18" t="s">
        <v>549</v>
      </c>
      <c r="T185" s="33" t="s">
        <v>42</v>
      </c>
      <c r="U185" s="19" t="s">
        <v>895</v>
      </c>
      <c r="V185" s="12"/>
      <c r="W185" s="11"/>
      <c r="X185" s="11"/>
      <c r="Y185" s="11"/>
      <c r="Z185" s="11"/>
      <c r="AA185" s="11"/>
    </row>
    <row r="186">
      <c r="A186" s="21" t="s">
        <v>52</v>
      </c>
      <c r="B186" s="12" t="s">
        <v>903</v>
      </c>
      <c r="C186" s="12" t="s">
        <v>386</v>
      </c>
      <c r="D186" s="45" t="s">
        <v>2145</v>
      </c>
      <c r="E186" s="12">
        <v>27.0</v>
      </c>
      <c r="F186" s="12"/>
      <c r="G186" s="12">
        <v>31.0</v>
      </c>
      <c r="H186" s="12"/>
      <c r="I186" s="12">
        <v>28.0</v>
      </c>
      <c r="J186" s="12"/>
      <c r="K186" s="12"/>
      <c r="L186" s="12">
        <v>19.0</v>
      </c>
      <c r="M186" s="12"/>
      <c r="N186" s="12"/>
      <c r="O186" s="12"/>
      <c r="P186" s="12">
        <v>2.0</v>
      </c>
      <c r="Q186" s="12"/>
      <c r="R186" s="12">
        <v>1.0</v>
      </c>
      <c r="S186" s="18" t="s">
        <v>60</v>
      </c>
      <c r="T186" s="33" t="s">
        <v>907</v>
      </c>
      <c r="U186" s="19" t="s">
        <v>908</v>
      </c>
      <c r="V186" s="12"/>
      <c r="W186" s="11"/>
      <c r="X186" s="11"/>
      <c r="Y186" s="11"/>
      <c r="Z186" s="11"/>
      <c r="AA186" s="11"/>
    </row>
    <row r="187">
      <c r="A187" s="21" t="s">
        <v>52</v>
      </c>
      <c r="B187" s="12" t="s">
        <v>2146</v>
      </c>
      <c r="C187" s="12" t="s">
        <v>130</v>
      </c>
      <c r="D187" s="43">
        <f t="shared" ref="D187:D190" si="26">ROUND((E187*0.05)+(F187*0.05)+(G187*1)+(I187*0.43)+(J187*0.8)+(K187*0.5)+(L187*1)+(N187*0.05)+(O187*20.88)+(P187*8)+(Q187*8)+(R187*8), 2)</f>
        <v>82.57</v>
      </c>
      <c r="E187" s="12">
        <v>33.0</v>
      </c>
      <c r="F187" s="12"/>
      <c r="G187" s="12">
        <v>40.0</v>
      </c>
      <c r="H187" s="12"/>
      <c r="I187" s="12">
        <v>44.0</v>
      </c>
      <c r="J187" s="12"/>
      <c r="K187" s="12"/>
      <c r="L187" s="12">
        <v>22.0</v>
      </c>
      <c r="M187" s="12"/>
      <c r="N187" s="12"/>
      <c r="O187" s="12"/>
      <c r="P187" s="12"/>
      <c r="Q187" s="12"/>
      <c r="R187" s="12"/>
      <c r="S187" s="18"/>
      <c r="T187" s="33" t="s">
        <v>42</v>
      </c>
      <c r="U187" s="19" t="s">
        <v>2149</v>
      </c>
      <c r="V187" s="12"/>
      <c r="W187" s="11"/>
      <c r="X187" s="11"/>
      <c r="Y187" s="11"/>
      <c r="Z187" s="11"/>
      <c r="AA187" s="11"/>
    </row>
    <row r="188">
      <c r="A188" s="21"/>
      <c r="B188" s="12" t="s">
        <v>2150</v>
      </c>
      <c r="C188" s="12" t="s">
        <v>646</v>
      </c>
      <c r="D188" s="43">
        <f t="shared" si="26"/>
        <v>76.05</v>
      </c>
      <c r="E188" s="12">
        <v>25.0</v>
      </c>
      <c r="F188" s="12"/>
      <c r="G188" s="12">
        <v>25.0</v>
      </c>
      <c r="H188" s="12"/>
      <c r="I188" s="12">
        <v>60.0</v>
      </c>
      <c r="J188" s="12"/>
      <c r="K188" s="12"/>
      <c r="L188" s="12"/>
      <c r="M188" s="12"/>
      <c r="N188" s="12"/>
      <c r="O188" s="12"/>
      <c r="P188" s="12">
        <v>1.0</v>
      </c>
      <c r="Q188" s="12">
        <v>1.0</v>
      </c>
      <c r="R188" s="12">
        <v>1.0</v>
      </c>
      <c r="S188" s="18" t="s">
        <v>535</v>
      </c>
      <c r="T188" s="18"/>
      <c r="U188" s="19" t="s">
        <v>2151</v>
      </c>
      <c r="V188" s="11"/>
      <c r="W188" s="11"/>
      <c r="X188" s="11"/>
      <c r="Y188" s="11"/>
      <c r="Z188" s="11"/>
    </row>
    <row r="189">
      <c r="A189" s="124"/>
      <c r="B189" s="12" t="s">
        <v>2155</v>
      </c>
      <c r="C189" s="12" t="s">
        <v>883</v>
      </c>
      <c r="D189" s="43">
        <f t="shared" si="26"/>
        <v>76</v>
      </c>
      <c r="E189" s="12">
        <v>24.0</v>
      </c>
      <c r="F189" s="12"/>
      <c r="G189" s="12"/>
      <c r="H189" s="12"/>
      <c r="I189" s="12">
        <v>60.0</v>
      </c>
      <c r="J189" s="12">
        <v>30.0</v>
      </c>
      <c r="K189" s="12"/>
      <c r="L189" s="12">
        <v>25.0</v>
      </c>
      <c r="M189" s="12"/>
      <c r="N189" s="12"/>
      <c r="O189" s="12"/>
      <c r="P189" s="12"/>
      <c r="Q189" s="12"/>
      <c r="R189" s="12"/>
      <c r="S189" s="18"/>
      <c r="T189" s="17"/>
      <c r="U189" s="19" t="s">
        <v>2156</v>
      </c>
      <c r="V189" s="12"/>
      <c r="W189" s="11"/>
      <c r="X189" s="11"/>
      <c r="Y189" s="11"/>
      <c r="Z189" s="11"/>
      <c r="AA189" s="11"/>
    </row>
    <row r="190">
      <c r="A190" s="124"/>
      <c r="B190" s="12" t="s">
        <v>882</v>
      </c>
      <c r="C190" s="12" t="s">
        <v>883</v>
      </c>
      <c r="D190" s="43">
        <f t="shared" si="26"/>
        <v>63.29</v>
      </c>
      <c r="E190" s="12">
        <v>24.0</v>
      </c>
      <c r="F190" s="12"/>
      <c r="G190" s="12">
        <v>30.0</v>
      </c>
      <c r="H190" s="12"/>
      <c r="I190" s="12">
        <v>33.0</v>
      </c>
      <c r="J190" s="12"/>
      <c r="K190" s="12"/>
      <c r="L190" s="12">
        <v>17.0</v>
      </c>
      <c r="M190" s="12"/>
      <c r="N190" s="12">
        <v>18.0</v>
      </c>
      <c r="O190" s="12"/>
      <c r="P190" s="12"/>
      <c r="Q190" s="12"/>
      <c r="R190" s="12"/>
      <c r="S190" s="18"/>
      <c r="T190" s="33"/>
      <c r="U190" s="19" t="s">
        <v>888</v>
      </c>
      <c r="V190" s="12"/>
      <c r="W190" s="11"/>
      <c r="X190" s="11"/>
      <c r="Y190" s="11"/>
      <c r="Z190" s="11"/>
      <c r="AA190" s="11"/>
    </row>
    <row r="191">
      <c r="A191" s="2" t="s">
        <v>335</v>
      </c>
      <c r="B191" s="11"/>
      <c r="C191" s="11"/>
      <c r="D191" s="17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3"/>
      <c r="T191" s="13"/>
      <c r="U191" s="27"/>
      <c r="V191" s="11"/>
      <c r="W191" s="11"/>
      <c r="X191" s="11"/>
      <c r="Y191" s="11"/>
      <c r="Z191" s="11"/>
    </row>
    <row r="192">
      <c r="A192" s="124"/>
      <c r="B192" s="12" t="s">
        <v>1592</v>
      </c>
      <c r="C192" s="12"/>
      <c r="D192" s="17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8"/>
      <c r="T192" s="18"/>
      <c r="U192" s="37"/>
      <c r="V192" s="11"/>
      <c r="W192" s="11"/>
      <c r="X192" s="11"/>
      <c r="Y192" s="11"/>
      <c r="Z192" s="11"/>
    </row>
    <row r="193">
      <c r="A193" s="21" t="s">
        <v>44</v>
      </c>
      <c r="B193" s="12" t="s">
        <v>1925</v>
      </c>
      <c r="C193" s="12" t="s">
        <v>590</v>
      </c>
      <c r="D193" s="17">
        <f t="shared" ref="D193:D200" si="27">ROUND((E193*0.05)+(F193*0.05)+(G193*1)+(H193*0.8)+(I193*0.43)+(J193*0.8)+(K193*0.5)+(L193*1)+(M193*2.4)+(N193*0.05)+(O193*20.88)+(P193*8)+(Q193*8)+(R193*8), 2)</f>
        <v>87.62</v>
      </c>
      <c r="E193" s="12">
        <v>24.0</v>
      </c>
      <c r="F193" s="12"/>
      <c r="G193" s="12">
        <v>26.0</v>
      </c>
      <c r="H193" s="12">
        <v>16.0</v>
      </c>
      <c r="I193" s="12">
        <v>34.0</v>
      </c>
      <c r="J193" s="12"/>
      <c r="K193" s="12"/>
      <c r="L193" s="12">
        <v>17.0</v>
      </c>
      <c r="M193" s="12"/>
      <c r="N193" s="12"/>
      <c r="O193" s="12"/>
      <c r="P193" s="23">
        <v>1.0</v>
      </c>
      <c r="Q193" s="24"/>
      <c r="R193" s="23">
        <v>1.0</v>
      </c>
      <c r="S193" s="23" t="s">
        <v>848</v>
      </c>
      <c r="T193" s="186"/>
      <c r="U193" s="175" t="s">
        <v>1929</v>
      </c>
      <c r="V193" s="11"/>
      <c r="W193" s="11"/>
      <c r="X193" s="11"/>
    </row>
    <row r="194">
      <c r="A194" s="124"/>
      <c r="B194" s="12" t="s">
        <v>2168</v>
      </c>
      <c r="C194" s="12" t="s">
        <v>377</v>
      </c>
      <c r="D194" s="17">
        <f t="shared" si="27"/>
        <v>80.39</v>
      </c>
      <c r="E194" s="12">
        <v>19.0</v>
      </c>
      <c r="F194" s="12"/>
      <c r="G194" s="12">
        <v>26.0</v>
      </c>
      <c r="H194" s="12">
        <v>23.0</v>
      </c>
      <c r="I194" s="12">
        <v>48.0</v>
      </c>
      <c r="J194" s="12"/>
      <c r="K194" s="12"/>
      <c r="L194" s="12"/>
      <c r="M194" s="12">
        <v>6.0</v>
      </c>
      <c r="N194" s="12"/>
      <c r="O194" s="12"/>
      <c r="P194" s="12"/>
      <c r="Q194" s="12"/>
      <c r="R194" s="12"/>
      <c r="S194" s="18"/>
      <c r="T194" s="18"/>
      <c r="U194" s="19" t="s">
        <v>2169</v>
      </c>
      <c r="V194" s="11"/>
      <c r="W194" s="11"/>
      <c r="X194" s="11"/>
      <c r="Y194" s="11"/>
      <c r="Z194" s="11"/>
    </row>
    <row r="195">
      <c r="A195" s="21" t="s">
        <v>44</v>
      </c>
      <c r="B195" s="12" t="s">
        <v>1930</v>
      </c>
      <c r="C195" s="12" t="s">
        <v>203</v>
      </c>
      <c r="D195" s="17">
        <f t="shared" si="27"/>
        <v>71.64</v>
      </c>
      <c r="E195" s="12">
        <v>22.0</v>
      </c>
      <c r="F195" s="12"/>
      <c r="G195" s="12"/>
      <c r="H195" s="12">
        <v>21.0</v>
      </c>
      <c r="I195" s="12">
        <v>58.0</v>
      </c>
      <c r="J195" s="12">
        <v>16.0</v>
      </c>
      <c r="K195" s="12"/>
      <c r="L195" s="12"/>
      <c r="M195" s="12"/>
      <c r="N195" s="12"/>
      <c r="O195" s="12"/>
      <c r="P195" s="12"/>
      <c r="Q195" s="12">
        <v>1.0</v>
      </c>
      <c r="R195" s="12">
        <v>1.0</v>
      </c>
      <c r="S195" s="18" t="s">
        <v>810</v>
      </c>
      <c r="T195" s="18"/>
      <c r="U195" s="19" t="s">
        <v>1933</v>
      </c>
      <c r="V195" s="11"/>
      <c r="W195" s="11"/>
      <c r="X195" s="11"/>
      <c r="Y195" s="11"/>
      <c r="Z195" s="11"/>
    </row>
    <row r="196">
      <c r="A196" s="124"/>
      <c r="B196" s="12" t="s">
        <v>2171</v>
      </c>
      <c r="C196" s="12" t="s">
        <v>928</v>
      </c>
      <c r="D196" s="17">
        <f t="shared" si="27"/>
        <v>68.33</v>
      </c>
      <c r="E196" s="12">
        <v>19.0</v>
      </c>
      <c r="F196" s="12"/>
      <c r="G196" s="12">
        <v>25.0</v>
      </c>
      <c r="H196" s="12">
        <v>24.0</v>
      </c>
      <c r="I196" s="12">
        <v>26.0</v>
      </c>
      <c r="J196" s="12"/>
      <c r="K196" s="12"/>
      <c r="L196" s="12"/>
      <c r="M196" s="12">
        <v>5.0</v>
      </c>
      <c r="N196" s="12"/>
      <c r="O196" s="12"/>
      <c r="P196" s="12"/>
      <c r="Q196" s="12"/>
      <c r="R196" s="12"/>
      <c r="S196" s="18"/>
      <c r="T196" s="18"/>
      <c r="U196" s="19" t="s">
        <v>2173</v>
      </c>
      <c r="V196" s="11"/>
      <c r="W196" s="11"/>
      <c r="X196" s="11"/>
      <c r="Y196" s="11"/>
      <c r="Z196" s="11"/>
    </row>
    <row r="197">
      <c r="A197" s="124"/>
      <c r="B197" s="12" t="s">
        <v>1937</v>
      </c>
      <c r="C197" s="12" t="s">
        <v>958</v>
      </c>
      <c r="D197" s="17">
        <f t="shared" si="27"/>
        <v>67.45</v>
      </c>
      <c r="E197" s="12">
        <v>39.0</v>
      </c>
      <c r="F197" s="12"/>
      <c r="G197" s="12">
        <v>27.0</v>
      </c>
      <c r="H197" s="12">
        <v>18.0</v>
      </c>
      <c r="I197" s="12">
        <v>30.0</v>
      </c>
      <c r="J197" s="12">
        <v>14.0</v>
      </c>
      <c r="K197" s="12"/>
      <c r="L197" s="12"/>
      <c r="M197" s="12"/>
      <c r="N197" s="12"/>
      <c r="O197" s="12"/>
      <c r="P197" s="12"/>
      <c r="Q197" s="12"/>
      <c r="R197" s="12"/>
      <c r="S197" s="18"/>
      <c r="T197" s="18" t="s">
        <v>467</v>
      </c>
      <c r="U197" s="19" t="s">
        <v>1939</v>
      </c>
      <c r="V197" s="11"/>
      <c r="W197" s="11"/>
      <c r="X197" s="11"/>
      <c r="Y197" s="11"/>
      <c r="Z197" s="11"/>
    </row>
    <row r="198">
      <c r="A198" s="124"/>
      <c r="B198" s="12" t="s">
        <v>2177</v>
      </c>
      <c r="C198" s="12" t="s">
        <v>1376</v>
      </c>
      <c r="D198" s="17">
        <f t="shared" si="27"/>
        <v>59.32</v>
      </c>
      <c r="E198" s="12">
        <v>24.0</v>
      </c>
      <c r="F198" s="12"/>
      <c r="G198" s="12"/>
      <c r="H198" s="12">
        <v>17.0</v>
      </c>
      <c r="I198" s="12">
        <v>64.0</v>
      </c>
      <c r="J198" s="12"/>
      <c r="K198" s="12"/>
      <c r="L198" s="12">
        <v>17.0</v>
      </c>
      <c r="M198" s="12"/>
      <c r="N198" s="12"/>
      <c r="O198" s="12"/>
      <c r="P198" s="12"/>
      <c r="Q198" s="12"/>
      <c r="R198" s="12"/>
      <c r="S198" s="18"/>
      <c r="T198" s="18"/>
      <c r="U198" s="19" t="s">
        <v>2179</v>
      </c>
      <c r="V198" s="11"/>
      <c r="W198" s="11"/>
      <c r="X198" s="11"/>
      <c r="Y198" s="11"/>
      <c r="Z198" s="11"/>
    </row>
    <row r="199">
      <c r="A199" s="124"/>
      <c r="B199" s="12" t="s">
        <v>2181</v>
      </c>
      <c r="C199" s="12" t="s">
        <v>706</v>
      </c>
      <c r="D199" s="17">
        <f t="shared" si="27"/>
        <v>56</v>
      </c>
      <c r="E199" s="12">
        <v>18.0</v>
      </c>
      <c r="F199" s="12"/>
      <c r="G199" s="12"/>
      <c r="H199" s="12">
        <v>21.0</v>
      </c>
      <c r="I199" s="12">
        <v>50.0</v>
      </c>
      <c r="J199" s="12">
        <v>21.0</v>
      </c>
      <c r="K199" s="12"/>
      <c r="L199" s="12"/>
      <c r="M199" s="12"/>
      <c r="N199" s="12"/>
      <c r="O199" s="12"/>
      <c r="P199" s="12"/>
      <c r="Q199" s="12"/>
      <c r="R199" s="12"/>
      <c r="S199" s="18"/>
      <c r="T199" s="18"/>
      <c r="U199" s="19" t="s">
        <v>2182</v>
      </c>
      <c r="V199" s="11"/>
      <c r="W199" s="11"/>
      <c r="X199" s="11"/>
      <c r="Y199" s="11"/>
      <c r="Z199" s="11"/>
    </row>
    <row r="200">
      <c r="A200" s="124"/>
      <c r="B200" s="12" t="s">
        <v>2183</v>
      </c>
      <c r="C200" s="12" t="s">
        <v>2184</v>
      </c>
      <c r="D200" s="17">
        <f t="shared" si="27"/>
        <v>50.48</v>
      </c>
      <c r="E200" s="12"/>
      <c r="F200" s="12"/>
      <c r="G200" s="12">
        <v>18.0</v>
      </c>
      <c r="H200" s="12"/>
      <c r="I200" s="12">
        <v>36.0</v>
      </c>
      <c r="J200" s="12"/>
      <c r="K200" s="12"/>
      <c r="L200" s="12">
        <v>17.0</v>
      </c>
      <c r="M200" s="12"/>
      <c r="N200" s="12"/>
      <c r="O200" s="12"/>
      <c r="P200" s="12"/>
      <c r="Q200" s="12"/>
      <c r="R200" s="12"/>
      <c r="S200" s="18"/>
      <c r="T200" s="18"/>
      <c r="U200" s="19" t="s">
        <v>2185</v>
      </c>
      <c r="V200" s="11"/>
      <c r="W200" s="11"/>
      <c r="X200" s="11"/>
      <c r="Y200" s="11"/>
      <c r="Z200" s="11"/>
    </row>
    <row r="201">
      <c r="A201" s="124"/>
      <c r="B201" s="12"/>
      <c r="C201" s="12"/>
      <c r="D201" s="17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8"/>
      <c r="T201" s="18"/>
      <c r="U201" s="37"/>
      <c r="V201" s="11"/>
      <c r="W201" s="11"/>
      <c r="X201" s="11"/>
      <c r="Y201" s="11"/>
      <c r="Z201" s="11"/>
    </row>
    <row r="202">
      <c r="A202" s="124"/>
      <c r="B202" s="12" t="s">
        <v>1623</v>
      </c>
      <c r="C202" s="12"/>
      <c r="D202" s="17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8"/>
      <c r="T202" s="18"/>
      <c r="U202" s="37"/>
      <c r="V202" s="11"/>
      <c r="W202" s="11"/>
      <c r="X202" s="11"/>
      <c r="Y202" s="11"/>
      <c r="Z202" s="11"/>
    </row>
    <row r="203">
      <c r="A203" s="21" t="s">
        <v>44</v>
      </c>
      <c r="B203" s="12" t="s">
        <v>925</v>
      </c>
      <c r="C203" s="12" t="s">
        <v>85</v>
      </c>
      <c r="D203" s="26">
        <f>ROUND((F203*2)+(G203*1.74)+(H203)+(I203*1.97)+(J203*1.28)+(K203*1.34)+(L203*3)+(M203*20.88)+(N203*16)+(O203*15.76)+(P203*16), 2)</f>
        <v>192.14</v>
      </c>
      <c r="E203" s="12">
        <v>28.0</v>
      </c>
      <c r="F203" s="12"/>
      <c r="G203" s="12">
        <v>29.0</v>
      </c>
      <c r="H203" s="12"/>
      <c r="I203" s="12">
        <v>44.0</v>
      </c>
      <c r="J203" s="12"/>
      <c r="K203" s="12"/>
      <c r="L203" s="12">
        <v>13.0</v>
      </c>
      <c r="M203" s="12"/>
      <c r="N203" s="12"/>
      <c r="O203" s="12"/>
      <c r="P203" s="12">
        <v>1.0</v>
      </c>
      <c r="Q203" s="18">
        <v>1.0</v>
      </c>
      <c r="R203" s="18"/>
      <c r="S203" s="29" t="s">
        <v>611</v>
      </c>
      <c r="T203" s="11"/>
      <c r="U203" s="37" t="s">
        <v>930</v>
      </c>
      <c r="V203" s="11"/>
      <c r="W203" s="11"/>
      <c r="X203" s="11"/>
    </row>
    <row r="204">
      <c r="A204" s="124"/>
      <c r="B204" s="12" t="s">
        <v>932</v>
      </c>
      <c r="C204" s="12" t="s">
        <v>1678</v>
      </c>
      <c r="D204" s="17">
        <f t="shared" ref="D204:D210" si="28">ROUND((E204*0.05)+(F204*0.05)+(G204*1)+(H204*0.8)+(I204*0.43)+(J204*0.8)+(K204*0.5)+(L204*1)+(M204*2.4)+(N204*0.05)+(O204*20.88)+(P204*8)+(Q204*8)+(R204*8), 2)</f>
        <v>70.08</v>
      </c>
      <c r="E204" s="12"/>
      <c r="F204" s="12"/>
      <c r="G204" s="12"/>
      <c r="H204" s="12"/>
      <c r="I204" s="12">
        <v>36.0</v>
      </c>
      <c r="J204" s="12">
        <v>17.0</v>
      </c>
      <c r="K204" s="12"/>
      <c r="L204" s="12">
        <v>25.0</v>
      </c>
      <c r="M204" s="12"/>
      <c r="N204" s="12"/>
      <c r="O204" s="12"/>
      <c r="P204" s="12">
        <v>1.0</v>
      </c>
      <c r="Q204" s="12">
        <v>1.0</v>
      </c>
      <c r="R204" s="12"/>
      <c r="S204" s="18" t="s">
        <v>810</v>
      </c>
      <c r="T204" s="18" t="s">
        <v>42</v>
      </c>
      <c r="U204" s="19" t="s">
        <v>933</v>
      </c>
      <c r="V204" s="11"/>
      <c r="W204" s="11"/>
      <c r="X204" s="11"/>
      <c r="Y204" s="11"/>
      <c r="Z204" s="11"/>
    </row>
    <row r="205">
      <c r="A205" s="124"/>
      <c r="B205" s="12" t="s">
        <v>937</v>
      </c>
      <c r="C205" s="12" t="s">
        <v>107</v>
      </c>
      <c r="D205" s="17">
        <f t="shared" si="28"/>
        <v>61.59</v>
      </c>
      <c r="E205" s="12">
        <v>19.0</v>
      </c>
      <c r="F205" s="12"/>
      <c r="G205" s="12">
        <v>24.0</v>
      </c>
      <c r="H205" s="12"/>
      <c r="I205" s="12">
        <v>48.0</v>
      </c>
      <c r="J205" s="12"/>
      <c r="K205" s="12"/>
      <c r="L205" s="12">
        <v>16.0</v>
      </c>
      <c r="M205" s="12"/>
      <c r="N205" s="12"/>
      <c r="O205" s="12"/>
      <c r="P205" s="12"/>
      <c r="Q205" s="12"/>
      <c r="R205" s="12"/>
      <c r="S205" s="18"/>
      <c r="T205" s="18" t="s">
        <v>940</v>
      </c>
      <c r="U205" s="19" t="s">
        <v>941</v>
      </c>
      <c r="V205" s="11"/>
      <c r="W205" s="11"/>
      <c r="X205" s="11"/>
      <c r="Y205" s="11"/>
      <c r="Z205" s="11"/>
    </row>
    <row r="206">
      <c r="A206" s="124"/>
      <c r="B206" s="12" t="s">
        <v>944</v>
      </c>
      <c r="C206" s="12" t="s">
        <v>945</v>
      </c>
      <c r="D206" s="17">
        <f t="shared" si="28"/>
        <v>56.99</v>
      </c>
      <c r="E206" s="12">
        <v>15.0</v>
      </c>
      <c r="F206" s="12"/>
      <c r="G206" s="12">
        <v>18.0</v>
      </c>
      <c r="H206" s="12"/>
      <c r="I206" s="12">
        <v>68.0</v>
      </c>
      <c r="J206" s="12"/>
      <c r="K206" s="12"/>
      <c r="L206" s="12">
        <v>9.0</v>
      </c>
      <c r="M206" s="12"/>
      <c r="N206" s="12"/>
      <c r="O206" s="12"/>
      <c r="P206" s="12"/>
      <c r="Q206" s="12"/>
      <c r="R206" s="12"/>
      <c r="S206" s="18"/>
      <c r="T206" s="18"/>
      <c r="U206" s="19" t="s">
        <v>946</v>
      </c>
      <c r="V206" s="11"/>
      <c r="W206" s="11"/>
      <c r="X206" s="11"/>
      <c r="Y206" s="11"/>
      <c r="Z206" s="11"/>
    </row>
    <row r="207">
      <c r="A207" s="124"/>
      <c r="B207" s="12" t="s">
        <v>949</v>
      </c>
      <c r="C207" s="12" t="s">
        <v>296</v>
      </c>
      <c r="D207" s="17">
        <f t="shared" si="28"/>
        <v>56.97</v>
      </c>
      <c r="E207" s="12">
        <v>25.0</v>
      </c>
      <c r="F207" s="12"/>
      <c r="G207" s="12"/>
      <c r="H207" s="12"/>
      <c r="I207" s="12">
        <v>64.0</v>
      </c>
      <c r="J207" s="12">
        <v>19.0</v>
      </c>
      <c r="K207" s="12"/>
      <c r="L207" s="12">
        <v>13.0</v>
      </c>
      <c r="M207" s="12"/>
      <c r="N207" s="12"/>
      <c r="O207" s="12"/>
      <c r="P207" s="12"/>
      <c r="Q207" s="12"/>
      <c r="R207" s="12"/>
      <c r="S207" s="18"/>
      <c r="T207" s="18"/>
      <c r="U207" s="19" t="s">
        <v>950</v>
      </c>
      <c r="V207" s="11"/>
      <c r="W207" s="11"/>
      <c r="X207" s="11"/>
      <c r="Y207" s="11"/>
      <c r="Z207" s="11"/>
    </row>
    <row r="208">
      <c r="A208" s="21" t="s">
        <v>44</v>
      </c>
      <c r="B208" s="12" t="s">
        <v>953</v>
      </c>
      <c r="C208" s="12" t="s">
        <v>141</v>
      </c>
      <c r="D208" s="17">
        <f t="shared" si="28"/>
        <v>55.76</v>
      </c>
      <c r="E208" s="12">
        <v>26.0</v>
      </c>
      <c r="F208" s="12"/>
      <c r="G208" s="12"/>
      <c r="H208" s="12"/>
      <c r="I208" s="12">
        <v>82.0</v>
      </c>
      <c r="J208" s="12">
        <v>24.0</v>
      </c>
      <c r="K208" s="12"/>
      <c r="L208" s="12"/>
      <c r="M208" s="12"/>
      <c r="N208" s="12"/>
      <c r="O208" s="12"/>
      <c r="P208" s="12"/>
      <c r="Q208" s="18"/>
      <c r="R208" s="18"/>
      <c r="S208" s="37"/>
      <c r="T208" s="37"/>
      <c r="U208" s="37" t="s">
        <v>954</v>
      </c>
      <c r="V208" s="11"/>
      <c r="W208" s="11"/>
      <c r="X208" s="11"/>
    </row>
    <row r="209">
      <c r="A209" s="124"/>
      <c r="B209" s="12" t="s">
        <v>2202</v>
      </c>
      <c r="C209" s="12" t="s">
        <v>278</v>
      </c>
      <c r="D209" s="17">
        <f t="shared" si="28"/>
        <v>55.72</v>
      </c>
      <c r="E209" s="12">
        <v>30.0</v>
      </c>
      <c r="F209" s="12"/>
      <c r="G209" s="12">
        <v>31.0</v>
      </c>
      <c r="H209" s="12"/>
      <c r="I209" s="12">
        <v>54.0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8"/>
      <c r="T209" s="18"/>
      <c r="U209" s="19" t="s">
        <v>2203</v>
      </c>
      <c r="V209" s="11"/>
      <c r="W209" s="11"/>
      <c r="X209" s="11"/>
      <c r="Y209" s="11"/>
      <c r="Z209" s="11"/>
    </row>
    <row r="210">
      <c r="A210" s="124"/>
      <c r="B210" s="12" t="s">
        <v>2204</v>
      </c>
      <c r="C210" s="12" t="s">
        <v>1985</v>
      </c>
      <c r="D210" s="17">
        <f t="shared" si="28"/>
        <v>52.88</v>
      </c>
      <c r="E210" s="12"/>
      <c r="F210" s="12"/>
      <c r="G210" s="12">
        <v>16.0</v>
      </c>
      <c r="H210" s="12"/>
      <c r="I210" s="12">
        <v>56.0</v>
      </c>
      <c r="J210" s="12">
        <v>16.0</v>
      </c>
      <c r="K210" s="12"/>
      <c r="L210" s="12"/>
      <c r="M210" s="12"/>
      <c r="N210" s="12"/>
      <c r="O210" s="12"/>
      <c r="P210" s="12"/>
      <c r="Q210" s="12"/>
      <c r="R210" s="12"/>
      <c r="S210" s="18"/>
      <c r="T210" s="18"/>
      <c r="U210" s="19" t="s">
        <v>2205</v>
      </c>
      <c r="V210" s="11"/>
      <c r="W210" s="11"/>
      <c r="X210" s="11"/>
      <c r="Y210" s="11"/>
      <c r="Z210" s="11"/>
    </row>
    <row r="211">
      <c r="A211" s="2" t="s">
        <v>358</v>
      </c>
      <c r="B211" s="11"/>
      <c r="C211" s="11"/>
      <c r="D211" s="17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3"/>
      <c r="T211" s="13"/>
      <c r="U211" s="27"/>
      <c r="V211" s="11"/>
      <c r="W211" s="11"/>
      <c r="X211" s="11"/>
      <c r="Y211" s="11"/>
      <c r="Z211" s="11"/>
    </row>
    <row r="212">
      <c r="A212" s="12" t="s">
        <v>44</v>
      </c>
      <c r="B212" s="12" t="s">
        <v>972</v>
      </c>
      <c r="C212" s="12" t="s">
        <v>40</v>
      </c>
      <c r="D212" s="17">
        <f t="shared" ref="D212:D229" si="29">ROUND((E212*0.05)+(F212*0.05)+(G212*1)+(H212*0.8)+(I212*0.43)+(J212*0.8)+(K212*0.5)+(L212*1)+(M212*2.4)+(N212*0.05)+(O212*20.88)+(P212*8)+(Q212*8)+(R212*8), 2)</f>
        <v>57.37</v>
      </c>
      <c r="E212" s="12">
        <v>21.0</v>
      </c>
      <c r="F212" s="12"/>
      <c r="G212" s="12"/>
      <c r="H212" s="23"/>
      <c r="I212" s="172">
        <v>44.0</v>
      </c>
      <c r="J212" s="172">
        <v>23.0</v>
      </c>
      <c r="K212" s="24"/>
      <c r="L212" s="172">
        <v>19.0</v>
      </c>
      <c r="M212" s="24"/>
      <c r="N212" s="24"/>
      <c r="O212" s="24"/>
      <c r="P212" s="24"/>
      <c r="Q212" s="24"/>
      <c r="R212" s="24"/>
      <c r="S212" s="24"/>
      <c r="T212" s="175"/>
      <c r="U212" s="175" t="s">
        <v>973</v>
      </c>
      <c r="V212" s="11"/>
      <c r="W212" s="11"/>
      <c r="X212" s="11"/>
    </row>
    <row r="213">
      <c r="A213" s="12" t="s">
        <v>44</v>
      </c>
      <c r="B213" s="12" t="s">
        <v>963</v>
      </c>
      <c r="C213" s="12" t="s">
        <v>151</v>
      </c>
      <c r="D213" s="17">
        <f t="shared" si="29"/>
        <v>56.86</v>
      </c>
      <c r="E213" s="12"/>
      <c r="F213" s="12"/>
      <c r="G213" s="12"/>
      <c r="H213" s="12"/>
      <c r="I213" s="12">
        <v>62.0</v>
      </c>
      <c r="J213" s="12">
        <v>19.0</v>
      </c>
      <c r="K213" s="12"/>
      <c r="L213" s="12">
        <v>15.0</v>
      </c>
      <c r="M213" s="12"/>
      <c r="N213" s="12"/>
      <c r="O213" s="12"/>
      <c r="P213" s="12"/>
      <c r="Q213" s="18"/>
      <c r="R213" s="18"/>
      <c r="S213" s="12"/>
      <c r="T213" s="11"/>
      <c r="U213" s="56" t="str">
        <f>HYPERLINK("https://www.burning-crusade.com/database/?item=30738","https://www.burning-crusade.com/database/?item=30738")</f>
        <v>https://www.burning-crusade.com/database/?item=30738</v>
      </c>
      <c r="V213" s="11"/>
      <c r="W213" s="11"/>
      <c r="X213" s="11"/>
    </row>
    <row r="214">
      <c r="A214" s="12" t="s">
        <v>44</v>
      </c>
      <c r="B214" s="12" t="s">
        <v>976</v>
      </c>
      <c r="C214" s="12" t="s">
        <v>251</v>
      </c>
      <c r="D214" s="17">
        <f t="shared" si="29"/>
        <v>56.45</v>
      </c>
      <c r="E214" s="12">
        <v>25.0</v>
      </c>
      <c r="F214" s="12"/>
      <c r="G214" s="12">
        <v>20.0</v>
      </c>
      <c r="H214" s="12"/>
      <c r="I214" s="12">
        <v>40.0</v>
      </c>
      <c r="J214" s="12"/>
      <c r="K214" s="12"/>
      <c r="L214" s="12">
        <v>18.0</v>
      </c>
      <c r="M214" s="12"/>
      <c r="N214" s="12"/>
      <c r="O214" s="12"/>
      <c r="P214" s="12"/>
      <c r="Q214" s="18"/>
      <c r="R214" s="18"/>
      <c r="S214" s="37"/>
      <c r="T214" s="11"/>
      <c r="U214" s="37" t="s">
        <v>978</v>
      </c>
      <c r="V214" s="11"/>
      <c r="W214" s="11"/>
      <c r="X214" s="11"/>
    </row>
    <row r="215">
      <c r="A215" s="11"/>
      <c r="B215" s="12" t="s">
        <v>2207</v>
      </c>
      <c r="C215" s="12" t="s">
        <v>107</v>
      </c>
      <c r="D215" s="17">
        <f t="shared" si="29"/>
        <v>55</v>
      </c>
      <c r="E215" s="12"/>
      <c r="F215" s="12"/>
      <c r="G215" s="12">
        <v>21.0</v>
      </c>
      <c r="H215" s="12"/>
      <c r="I215" s="12">
        <v>40.0</v>
      </c>
      <c r="J215" s="12"/>
      <c r="K215" s="12"/>
      <c r="L215" s="12"/>
      <c r="M215" s="12">
        <v>7.0</v>
      </c>
      <c r="N215" s="12"/>
      <c r="O215" s="12"/>
      <c r="P215" s="12"/>
      <c r="Q215" s="12"/>
      <c r="R215" s="12"/>
      <c r="S215" s="18"/>
      <c r="T215" s="18"/>
      <c r="U215" s="19" t="s">
        <v>2208</v>
      </c>
      <c r="V215" s="11"/>
      <c r="W215" s="11"/>
      <c r="X215" s="11"/>
      <c r="Y215" s="11"/>
      <c r="Z215" s="11"/>
    </row>
    <row r="216">
      <c r="A216" s="11"/>
      <c r="B216" s="12" t="s">
        <v>984</v>
      </c>
      <c r="C216" s="12" t="s">
        <v>411</v>
      </c>
      <c r="D216" s="17">
        <f t="shared" si="29"/>
        <v>52.2</v>
      </c>
      <c r="E216" s="12"/>
      <c r="F216" s="12"/>
      <c r="G216" s="12"/>
      <c r="H216" s="12"/>
      <c r="I216" s="12">
        <v>40.0</v>
      </c>
      <c r="J216" s="12">
        <v>20.0</v>
      </c>
      <c r="K216" s="12"/>
      <c r="L216" s="12">
        <v>19.0</v>
      </c>
      <c r="M216" s="12"/>
      <c r="N216" s="12"/>
      <c r="O216" s="12"/>
      <c r="P216" s="12"/>
      <c r="Q216" s="12"/>
      <c r="R216" s="12"/>
      <c r="S216" s="18"/>
      <c r="T216" s="18"/>
      <c r="U216" s="19" t="s">
        <v>986</v>
      </c>
      <c r="V216" s="11"/>
      <c r="W216" s="11"/>
      <c r="X216" s="11"/>
      <c r="Y216" s="11"/>
      <c r="Z216" s="11"/>
    </row>
    <row r="217">
      <c r="A217" s="12" t="s">
        <v>44</v>
      </c>
      <c r="B217" s="12" t="s">
        <v>991</v>
      </c>
      <c r="C217" s="12" t="s">
        <v>369</v>
      </c>
      <c r="D217" s="17">
        <f t="shared" si="29"/>
        <v>50.48</v>
      </c>
      <c r="E217" s="12">
        <v>28.0</v>
      </c>
      <c r="F217" s="12"/>
      <c r="G217" s="12"/>
      <c r="H217" s="12"/>
      <c r="I217" s="12">
        <v>56.0</v>
      </c>
      <c r="J217" s="12"/>
      <c r="K217" s="12"/>
      <c r="L217" s="12">
        <v>25.0</v>
      </c>
      <c r="M217" s="12"/>
      <c r="N217" s="12"/>
      <c r="O217" s="12"/>
      <c r="P217" s="12"/>
      <c r="Q217" s="18"/>
      <c r="R217" s="18"/>
      <c r="S217" s="12"/>
      <c r="T217" s="11"/>
      <c r="U217" s="19" t="s">
        <v>993</v>
      </c>
      <c r="V217" s="11"/>
      <c r="W217" s="11"/>
      <c r="X217" s="11"/>
    </row>
    <row r="218">
      <c r="A218" s="12" t="s">
        <v>44</v>
      </c>
      <c r="B218" s="12" t="s">
        <v>1013</v>
      </c>
      <c r="C218" s="12" t="s">
        <v>360</v>
      </c>
      <c r="D218" s="17">
        <f t="shared" si="29"/>
        <v>48.57</v>
      </c>
      <c r="E218" s="12">
        <v>27.0</v>
      </c>
      <c r="F218" s="12"/>
      <c r="G218" s="12">
        <v>24.0</v>
      </c>
      <c r="H218" s="12"/>
      <c r="I218" s="12">
        <v>54.0</v>
      </c>
      <c r="J218" s="12"/>
      <c r="K218" s="12"/>
      <c r="L218" s="12"/>
      <c r="M218" s="12"/>
      <c r="N218" s="12"/>
      <c r="O218" s="12"/>
      <c r="P218" s="12"/>
      <c r="Q218" s="18"/>
      <c r="R218" s="18"/>
      <c r="S218" s="12"/>
      <c r="T218" s="11"/>
      <c r="U218" s="37" t="s">
        <v>1017</v>
      </c>
      <c r="V218" s="11"/>
      <c r="W218" s="11"/>
      <c r="X218" s="11"/>
    </row>
    <row r="219">
      <c r="A219" s="11"/>
      <c r="B219" s="12" t="s">
        <v>2209</v>
      </c>
      <c r="C219" s="12" t="s">
        <v>154</v>
      </c>
      <c r="D219" s="17">
        <f t="shared" si="29"/>
        <v>46.65</v>
      </c>
      <c r="E219" s="12">
        <v>15.0</v>
      </c>
      <c r="F219" s="12"/>
      <c r="G219" s="12">
        <v>20.0</v>
      </c>
      <c r="H219" s="12"/>
      <c r="I219" s="12">
        <v>30.0</v>
      </c>
      <c r="J219" s="12"/>
      <c r="K219" s="12"/>
      <c r="L219" s="12">
        <v>13.0</v>
      </c>
      <c r="M219" s="12"/>
      <c r="N219" s="12"/>
      <c r="O219" s="12"/>
      <c r="P219" s="12"/>
      <c r="Q219" s="12"/>
      <c r="R219" s="12"/>
      <c r="S219" s="18"/>
      <c r="T219" s="18"/>
      <c r="U219" s="188" t="s">
        <v>2210</v>
      </c>
      <c r="V219" s="11"/>
      <c r="W219" s="11"/>
      <c r="X219" s="11"/>
      <c r="Y219" s="11"/>
      <c r="Z219" s="11"/>
    </row>
    <row r="220">
      <c r="A220" s="11"/>
      <c r="B220" s="12" t="s">
        <v>999</v>
      </c>
      <c r="C220" s="12" t="s">
        <v>1000</v>
      </c>
      <c r="D220" s="17">
        <f t="shared" si="29"/>
        <v>46.5</v>
      </c>
      <c r="E220" s="12"/>
      <c r="F220" s="12"/>
      <c r="G220" s="12">
        <v>15.0</v>
      </c>
      <c r="H220" s="12"/>
      <c r="I220" s="12">
        <v>50.0</v>
      </c>
      <c r="J220" s="12"/>
      <c r="K220" s="12"/>
      <c r="L220" s="12">
        <v>10.0</v>
      </c>
      <c r="M220" s="12"/>
      <c r="N220" s="12"/>
      <c r="O220" s="12"/>
      <c r="P220" s="12"/>
      <c r="Q220" s="12"/>
      <c r="R220" s="12"/>
      <c r="S220" s="18"/>
      <c r="T220" s="18"/>
      <c r="U220" s="188" t="s">
        <v>1002</v>
      </c>
      <c r="V220" s="11"/>
      <c r="W220" s="11"/>
      <c r="X220" s="11"/>
      <c r="Y220" s="11"/>
      <c r="Z220" s="11"/>
    </row>
    <row r="221">
      <c r="A221" s="11"/>
      <c r="B221" s="12" t="s">
        <v>1006</v>
      </c>
      <c r="C221" s="12" t="s">
        <v>1007</v>
      </c>
      <c r="D221" s="17">
        <f t="shared" si="29"/>
        <v>46.5</v>
      </c>
      <c r="E221" s="12"/>
      <c r="F221" s="12"/>
      <c r="G221" s="12">
        <v>15.0</v>
      </c>
      <c r="H221" s="12"/>
      <c r="I221" s="12">
        <v>50.0</v>
      </c>
      <c r="J221" s="12"/>
      <c r="K221" s="12"/>
      <c r="L221" s="12">
        <v>10.0</v>
      </c>
      <c r="M221" s="12"/>
      <c r="N221" s="12"/>
      <c r="O221" s="12"/>
      <c r="P221" s="12"/>
      <c r="Q221" s="12"/>
      <c r="R221" s="12"/>
      <c r="S221" s="18"/>
      <c r="T221" s="18"/>
      <c r="U221" s="188" t="s">
        <v>1008</v>
      </c>
      <c r="V221" s="11"/>
      <c r="W221" s="11"/>
      <c r="X221" s="11"/>
      <c r="Y221" s="11"/>
      <c r="Z221" s="11"/>
    </row>
    <row r="222">
      <c r="A222" s="11"/>
      <c r="B222" s="12" t="s">
        <v>2212</v>
      </c>
      <c r="C222" s="12" t="s">
        <v>2008</v>
      </c>
      <c r="D222" s="17">
        <f t="shared" si="29"/>
        <v>44.5</v>
      </c>
      <c r="E222" s="12"/>
      <c r="F222" s="12"/>
      <c r="G222" s="12">
        <v>13.0</v>
      </c>
      <c r="H222" s="12"/>
      <c r="I222" s="12">
        <v>50.0</v>
      </c>
      <c r="J222" s="12"/>
      <c r="K222" s="12"/>
      <c r="L222" s="12">
        <v>10.0</v>
      </c>
      <c r="M222" s="12"/>
      <c r="N222" s="12"/>
      <c r="O222" s="12"/>
      <c r="P222" s="12"/>
      <c r="Q222" s="12"/>
      <c r="R222" s="12"/>
      <c r="S222" s="18"/>
      <c r="T222" s="18"/>
      <c r="U222" s="188" t="s">
        <v>2213</v>
      </c>
      <c r="V222" s="11"/>
      <c r="W222" s="11"/>
      <c r="X222" s="11"/>
      <c r="Y222" s="11"/>
      <c r="Z222" s="11"/>
    </row>
    <row r="223">
      <c r="A223" s="11"/>
      <c r="B223" s="12" t="s">
        <v>2214</v>
      </c>
      <c r="C223" s="12" t="s">
        <v>2215</v>
      </c>
      <c r="D223" s="17">
        <f t="shared" si="29"/>
        <v>41.51</v>
      </c>
      <c r="E223" s="12">
        <v>15.0</v>
      </c>
      <c r="F223" s="12"/>
      <c r="G223" s="12">
        <v>16.0</v>
      </c>
      <c r="H223" s="12"/>
      <c r="I223" s="12">
        <v>32.0</v>
      </c>
      <c r="J223" s="12"/>
      <c r="K223" s="12"/>
      <c r="L223" s="12">
        <v>11.0</v>
      </c>
      <c r="M223" s="12"/>
      <c r="N223" s="12"/>
      <c r="O223" s="12"/>
      <c r="P223" s="12"/>
      <c r="Q223" s="12"/>
      <c r="R223" s="12"/>
      <c r="S223" s="18"/>
      <c r="T223" s="18"/>
      <c r="U223" s="188" t="s">
        <v>2216</v>
      </c>
      <c r="V223" s="11"/>
      <c r="W223" s="11"/>
      <c r="X223" s="11"/>
      <c r="Y223" s="11"/>
      <c r="Z223" s="11"/>
    </row>
    <row r="224">
      <c r="A224" s="11"/>
      <c r="B224" s="12" t="s">
        <v>2218</v>
      </c>
      <c r="C224" s="12" t="s">
        <v>94</v>
      </c>
      <c r="D224" s="17">
        <f t="shared" si="29"/>
        <v>40.87</v>
      </c>
      <c r="E224" s="12">
        <v>15.0</v>
      </c>
      <c r="F224" s="12"/>
      <c r="G224" s="12"/>
      <c r="H224" s="12"/>
      <c r="I224" s="12">
        <v>24.0</v>
      </c>
      <c r="J224" s="12">
        <v>21.0</v>
      </c>
      <c r="K224" s="12"/>
      <c r="L224" s="12">
        <v>13.0</v>
      </c>
      <c r="M224" s="12"/>
      <c r="N224" s="12"/>
      <c r="O224" s="12"/>
      <c r="P224" s="12"/>
      <c r="Q224" s="12"/>
      <c r="R224" s="12"/>
      <c r="S224" s="18"/>
      <c r="T224" s="18"/>
      <c r="U224" s="188" t="s">
        <v>2219</v>
      </c>
      <c r="V224" s="11"/>
      <c r="W224" s="11"/>
      <c r="X224" s="11"/>
      <c r="Y224" s="11"/>
      <c r="Z224" s="11"/>
    </row>
    <row r="225">
      <c r="B225" s="12" t="s">
        <v>2220</v>
      </c>
      <c r="C225" s="12" t="s">
        <v>2221</v>
      </c>
      <c r="D225" s="17">
        <f t="shared" si="29"/>
        <v>40.34</v>
      </c>
      <c r="E225" s="12"/>
      <c r="F225" s="12"/>
      <c r="G225" s="12">
        <v>12.0</v>
      </c>
      <c r="H225" s="12"/>
      <c r="I225" s="12">
        <v>38.0</v>
      </c>
      <c r="J225" s="12"/>
      <c r="K225" s="12"/>
      <c r="L225" s="12">
        <v>12.0</v>
      </c>
      <c r="M225" s="12"/>
      <c r="N225" s="12"/>
      <c r="O225" s="12"/>
      <c r="P225" s="12"/>
      <c r="Q225" s="12"/>
      <c r="R225" s="12"/>
      <c r="S225" s="18"/>
      <c r="T225" s="18"/>
      <c r="U225" s="189" t="s">
        <v>2222</v>
      </c>
      <c r="V225" s="11"/>
      <c r="W225" s="11"/>
      <c r="X225" s="11"/>
      <c r="Y225" s="11"/>
      <c r="Z225" s="11"/>
    </row>
    <row r="226">
      <c r="A226" s="11"/>
      <c r="B226" s="12" t="s">
        <v>1028</v>
      </c>
      <c r="C226" s="12" t="s">
        <v>102</v>
      </c>
      <c r="D226" s="17">
        <f t="shared" si="29"/>
        <v>39.38</v>
      </c>
      <c r="E226" s="12">
        <v>24.0</v>
      </c>
      <c r="F226" s="12"/>
      <c r="G226" s="12"/>
      <c r="H226" s="12"/>
      <c r="I226" s="12">
        <v>46.0</v>
      </c>
      <c r="J226" s="12">
        <v>23.0</v>
      </c>
      <c r="K226" s="12"/>
      <c r="L226" s="12"/>
      <c r="M226" s="12"/>
      <c r="N226" s="12"/>
      <c r="O226" s="12"/>
      <c r="P226" s="12"/>
      <c r="Q226" s="12"/>
      <c r="R226" s="12"/>
      <c r="S226" s="18"/>
      <c r="T226" s="18"/>
      <c r="U226" s="188" t="s">
        <v>1031</v>
      </c>
      <c r="V226" s="11"/>
      <c r="W226" s="11"/>
      <c r="X226" s="11"/>
      <c r="Y226" s="11"/>
      <c r="Z226" s="11"/>
    </row>
    <row r="227">
      <c r="A227" s="11"/>
      <c r="B227" s="12" t="s">
        <v>1036</v>
      </c>
      <c r="C227" s="12" t="s">
        <v>1037</v>
      </c>
      <c r="D227" s="17">
        <f t="shared" si="29"/>
        <v>27.61</v>
      </c>
      <c r="E227" s="12">
        <v>21.0</v>
      </c>
      <c r="F227" s="12"/>
      <c r="G227" s="12"/>
      <c r="H227" s="12"/>
      <c r="I227" s="12">
        <v>32.0</v>
      </c>
      <c r="J227" s="12">
        <v>16.0</v>
      </c>
      <c r="K227" s="12"/>
      <c r="L227" s="12"/>
      <c r="M227" s="12"/>
      <c r="N227" s="12"/>
      <c r="O227" s="12"/>
      <c r="P227" s="12"/>
      <c r="Q227" s="12"/>
      <c r="R227" s="12"/>
      <c r="S227" s="18"/>
      <c r="T227" s="18" t="s">
        <v>168</v>
      </c>
      <c r="U227" s="188" t="s">
        <v>1042</v>
      </c>
      <c r="V227" s="11"/>
      <c r="W227" s="11"/>
      <c r="X227" s="11"/>
      <c r="Y227" s="11"/>
      <c r="Z227" s="11"/>
    </row>
    <row r="228">
      <c r="A228" s="11"/>
      <c r="B228" s="12" t="s">
        <v>1020</v>
      </c>
      <c r="C228" s="12" t="s">
        <v>1022</v>
      </c>
      <c r="D228" s="17">
        <f t="shared" si="29"/>
        <v>26.9</v>
      </c>
      <c r="E228" s="12">
        <v>18.0</v>
      </c>
      <c r="F228" s="12"/>
      <c r="G228" s="12">
        <v>25.0</v>
      </c>
      <c r="H228" s="12"/>
      <c r="I228" s="12"/>
      <c r="J228" s="12"/>
      <c r="K228" s="12"/>
      <c r="L228" s="12"/>
      <c r="M228" s="12"/>
      <c r="N228" s="12">
        <v>20.0</v>
      </c>
      <c r="O228" s="12"/>
      <c r="P228" s="12"/>
      <c r="Q228" s="12"/>
      <c r="R228" s="12"/>
      <c r="S228" s="18"/>
      <c r="T228" s="18"/>
      <c r="U228" s="188" t="s">
        <v>1023</v>
      </c>
      <c r="V228" s="11"/>
      <c r="W228" s="11"/>
      <c r="X228" s="11"/>
      <c r="Y228" s="11"/>
      <c r="Z228" s="11"/>
    </row>
    <row r="229">
      <c r="A229" s="11"/>
      <c r="B229" s="12" t="s">
        <v>2225</v>
      </c>
      <c r="C229" s="12" t="s">
        <v>2226</v>
      </c>
      <c r="D229" s="17">
        <f t="shared" si="29"/>
        <v>26.25</v>
      </c>
      <c r="E229" s="12"/>
      <c r="F229" s="12">
        <v>25.0</v>
      </c>
      <c r="G229" s="12">
        <v>15.0</v>
      </c>
      <c r="H229" s="12"/>
      <c r="I229" s="12"/>
      <c r="J229" s="12"/>
      <c r="K229" s="12"/>
      <c r="L229" s="12">
        <v>10.0</v>
      </c>
      <c r="M229" s="12"/>
      <c r="N229" s="12"/>
      <c r="O229" s="12"/>
      <c r="P229" s="12"/>
      <c r="Q229" s="12"/>
      <c r="R229" s="12"/>
      <c r="S229" s="18"/>
      <c r="T229" s="18"/>
      <c r="U229" s="188" t="s">
        <v>2227</v>
      </c>
      <c r="V229" s="11"/>
      <c r="W229" s="11"/>
      <c r="X229" s="11"/>
      <c r="Y229" s="11"/>
      <c r="Z229" s="11"/>
    </row>
    <row r="230">
      <c r="A230" s="2" t="s">
        <v>393</v>
      </c>
      <c r="B230" s="127"/>
      <c r="C230" s="11"/>
      <c r="D230" s="26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3"/>
      <c r="T230" s="13"/>
      <c r="U230" s="11"/>
      <c r="V230" s="11"/>
      <c r="W230" s="11"/>
      <c r="X230" s="11"/>
      <c r="Y230" s="11"/>
      <c r="Z230" s="11"/>
    </row>
    <row r="231">
      <c r="A231" s="12" t="s">
        <v>44</v>
      </c>
      <c r="B231" s="12" t="s">
        <v>1045</v>
      </c>
      <c r="C231" s="12" t="s">
        <v>73</v>
      </c>
      <c r="D231" s="43"/>
      <c r="E231" s="12"/>
      <c r="F231" s="12"/>
      <c r="G231" s="12"/>
      <c r="H231" s="12"/>
      <c r="I231" s="12">
        <v>40.0</v>
      </c>
      <c r="J231" s="12"/>
      <c r="K231" s="12"/>
      <c r="L231" s="12"/>
      <c r="M231" s="12"/>
      <c r="N231" s="12"/>
      <c r="O231" s="12"/>
      <c r="P231" s="12"/>
      <c r="Q231" s="18"/>
      <c r="R231" s="18"/>
      <c r="S231" s="12"/>
      <c r="T231" s="18" t="s">
        <v>2229</v>
      </c>
      <c r="U231" s="188" t="s">
        <v>1050</v>
      </c>
      <c r="V231" s="11"/>
      <c r="W231" s="11"/>
      <c r="X231" s="11"/>
      <c r="Y231" s="11"/>
      <c r="AA231" s="11"/>
    </row>
    <row r="232">
      <c r="A232" s="12" t="s">
        <v>44</v>
      </c>
      <c r="B232" s="12" t="s">
        <v>1052</v>
      </c>
      <c r="C232" s="12" t="s">
        <v>730</v>
      </c>
      <c r="D232" s="43"/>
      <c r="E232" s="12"/>
      <c r="F232" s="12"/>
      <c r="G232" s="12"/>
      <c r="H232" s="12"/>
      <c r="I232" s="12"/>
      <c r="J232" s="12"/>
      <c r="K232" s="12">
        <v>35.0</v>
      </c>
      <c r="L232" s="12"/>
      <c r="M232" s="12"/>
      <c r="N232" s="12"/>
      <c r="O232" s="12"/>
      <c r="P232" s="12"/>
      <c r="Q232" s="18"/>
      <c r="R232" s="18"/>
      <c r="S232" s="37"/>
      <c r="T232" s="18" t="s">
        <v>1053</v>
      </c>
      <c r="U232" s="37" t="s">
        <v>1054</v>
      </c>
      <c r="V232" s="11"/>
      <c r="W232" s="11"/>
      <c r="X232" s="11"/>
      <c r="Y232" s="11"/>
    </row>
    <row r="233">
      <c r="A233" s="11"/>
      <c r="B233" s="12" t="s">
        <v>395</v>
      </c>
      <c r="C233" s="16" t="s">
        <v>396</v>
      </c>
      <c r="D233" s="43">
        <v>120.0</v>
      </c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8"/>
      <c r="T233" s="18" t="s">
        <v>1082</v>
      </c>
      <c r="U233" s="188" t="s">
        <v>397</v>
      </c>
      <c r="V233" s="12"/>
      <c r="W233" s="11"/>
      <c r="X233" s="11"/>
      <c r="Y233" s="11"/>
      <c r="Z233" s="11"/>
      <c r="AA233" s="11"/>
    </row>
    <row r="234">
      <c r="A234" s="11"/>
      <c r="B234" s="12" t="s">
        <v>1056</v>
      </c>
      <c r="C234" s="12" t="s">
        <v>399</v>
      </c>
      <c r="D234" s="43">
        <v>118.33</v>
      </c>
      <c r="E234" s="12"/>
      <c r="F234" s="12"/>
      <c r="G234" s="12"/>
      <c r="H234" s="12"/>
      <c r="I234" s="12">
        <v>72.0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8"/>
      <c r="T234" s="18" t="s">
        <v>1057</v>
      </c>
      <c r="U234" s="188" t="s">
        <v>1058</v>
      </c>
      <c r="V234" s="12"/>
      <c r="W234" s="11"/>
      <c r="X234" s="11"/>
      <c r="Y234" s="11"/>
      <c r="Z234" s="11"/>
      <c r="AA234" s="11"/>
    </row>
    <row r="235">
      <c r="A235" s="11"/>
      <c r="B235" s="12" t="s">
        <v>1062</v>
      </c>
      <c r="C235" s="12" t="s">
        <v>328</v>
      </c>
      <c r="D235" s="43">
        <v>108.01</v>
      </c>
      <c r="E235" s="12"/>
      <c r="F235" s="12"/>
      <c r="G235" s="12"/>
      <c r="H235" s="12"/>
      <c r="I235" s="12"/>
      <c r="J235" s="12">
        <v>32.0</v>
      </c>
      <c r="K235" s="12"/>
      <c r="L235" s="12"/>
      <c r="M235" s="12"/>
      <c r="N235" s="12"/>
      <c r="O235" s="12"/>
      <c r="P235" s="12"/>
      <c r="Q235" s="12"/>
      <c r="R235" s="12"/>
      <c r="S235" s="18"/>
      <c r="T235" s="18" t="s">
        <v>1063</v>
      </c>
      <c r="U235" s="188" t="s">
        <v>1064</v>
      </c>
      <c r="V235" s="12"/>
      <c r="W235" s="11"/>
      <c r="X235" s="11"/>
      <c r="Y235" s="11"/>
      <c r="Z235" s="11"/>
      <c r="AA235" s="11"/>
    </row>
    <row r="236">
      <c r="A236" s="11"/>
      <c r="B236" s="12" t="s">
        <v>1068</v>
      </c>
      <c r="C236" s="12" t="s">
        <v>54</v>
      </c>
      <c r="D236" s="43">
        <v>91.73</v>
      </c>
      <c r="E236" s="12"/>
      <c r="F236" s="12"/>
      <c r="G236" s="12"/>
      <c r="H236" s="12"/>
      <c r="I236" s="12">
        <v>64.0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8"/>
      <c r="T236" s="18" t="s">
        <v>1069</v>
      </c>
      <c r="U236" s="188" t="s">
        <v>1070</v>
      </c>
      <c r="V236" s="11"/>
      <c r="W236" s="11"/>
      <c r="X236" s="11"/>
      <c r="Y236" s="11"/>
      <c r="Z236" s="11"/>
    </row>
    <row r="237">
      <c r="A237" s="11"/>
      <c r="B237" s="12" t="s">
        <v>1086</v>
      </c>
      <c r="C237" s="12" t="s">
        <v>1087</v>
      </c>
      <c r="D237" s="24" t="s">
        <v>1972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8"/>
      <c r="T237" s="18" t="s">
        <v>1088</v>
      </c>
      <c r="U237" s="188" t="s">
        <v>1089</v>
      </c>
      <c r="V237" s="11"/>
      <c r="W237" s="11"/>
      <c r="X237" s="11"/>
      <c r="Y237" s="11"/>
      <c r="Z237" s="11"/>
    </row>
    <row r="238">
      <c r="A238" s="11"/>
      <c r="B238" s="12" t="s">
        <v>1976</v>
      </c>
      <c r="C238" s="12" t="s">
        <v>1977</v>
      </c>
      <c r="D238" s="43">
        <v>54.0</v>
      </c>
      <c r="E238" s="12"/>
      <c r="F238" s="12"/>
      <c r="G238" s="12"/>
      <c r="H238" s="12"/>
      <c r="I238" s="12">
        <v>54.0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8"/>
      <c r="T238" s="18" t="s">
        <v>1978</v>
      </c>
      <c r="U238" s="188" t="s">
        <v>1979</v>
      </c>
      <c r="V238" s="11"/>
      <c r="W238" s="11"/>
      <c r="X238" s="11"/>
      <c r="Y238" s="11"/>
      <c r="Z238" s="11"/>
    </row>
    <row r="239">
      <c r="A239" s="11"/>
      <c r="B239" s="12" t="s">
        <v>1091</v>
      </c>
      <c r="C239" s="12" t="s">
        <v>1073</v>
      </c>
      <c r="D239" s="43">
        <f t="shared" ref="D239:D241" si="30">ROUND((F239*2)+(G239*1.74)+(I239)+(J239*1.97)+(K239*1.28)+(L239*1.34)+(N239*3)+(O239*20.88)+(P239*16)+(Q239*15.76)+(R239*16), 2)</f>
        <v>52</v>
      </c>
      <c r="E239" s="12"/>
      <c r="F239" s="12"/>
      <c r="G239" s="12"/>
      <c r="H239" s="12"/>
      <c r="I239" s="12">
        <v>52.0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8"/>
      <c r="T239" s="18" t="s">
        <v>1092</v>
      </c>
      <c r="U239" s="188" t="s">
        <v>1093</v>
      </c>
      <c r="V239" s="11"/>
      <c r="W239" s="11"/>
      <c r="X239" s="11"/>
      <c r="Y239" s="11"/>
      <c r="Z239" s="11"/>
    </row>
    <row r="240">
      <c r="A240" s="11"/>
      <c r="B240" s="12" t="s">
        <v>1094</v>
      </c>
      <c r="C240" s="12" t="s">
        <v>1043</v>
      </c>
      <c r="D240" s="43">
        <f t="shared" si="30"/>
        <v>51.22</v>
      </c>
      <c r="E240" s="12"/>
      <c r="F240" s="12"/>
      <c r="G240" s="12"/>
      <c r="H240" s="12"/>
      <c r="I240" s="12"/>
      <c r="J240" s="12">
        <v>26.0</v>
      </c>
      <c r="K240" s="12"/>
      <c r="L240" s="12"/>
      <c r="M240" s="12"/>
      <c r="N240" s="12"/>
      <c r="O240" s="12"/>
      <c r="P240" s="12"/>
      <c r="Q240" s="12"/>
      <c r="R240" s="12"/>
      <c r="S240" s="18"/>
      <c r="T240" s="18" t="s">
        <v>1092</v>
      </c>
      <c r="U240" s="188" t="s">
        <v>1095</v>
      </c>
      <c r="V240" s="11"/>
      <c r="W240" s="11"/>
      <c r="X240" s="11"/>
      <c r="Y240" s="11"/>
      <c r="Z240" s="11"/>
    </row>
    <row r="241">
      <c r="A241" s="11"/>
      <c r="B241" s="12" t="s">
        <v>1076</v>
      </c>
      <c r="C241" s="12" t="s">
        <v>646</v>
      </c>
      <c r="D241" s="43">
        <f t="shared" si="30"/>
        <v>40.2</v>
      </c>
      <c r="E241" s="12"/>
      <c r="F241" s="12"/>
      <c r="G241" s="12"/>
      <c r="H241" s="12"/>
      <c r="I241" s="12"/>
      <c r="J241" s="12"/>
      <c r="K241" s="12"/>
      <c r="L241" s="12">
        <v>30.0</v>
      </c>
      <c r="M241" s="12"/>
      <c r="N241" s="12"/>
      <c r="O241" s="12"/>
      <c r="P241" s="12"/>
      <c r="Q241" s="12"/>
      <c r="R241" s="12"/>
      <c r="S241" s="18"/>
      <c r="T241" s="18" t="s">
        <v>1077</v>
      </c>
      <c r="U241" s="188" t="s">
        <v>1078</v>
      </c>
      <c r="V241" s="12"/>
      <c r="W241" s="11"/>
      <c r="X241" s="11"/>
      <c r="Y241" s="11"/>
      <c r="Z241" s="11"/>
      <c r="AA241" s="11"/>
    </row>
    <row r="242">
      <c r="A242" s="11"/>
      <c r="B242" s="12" t="s">
        <v>1097</v>
      </c>
      <c r="C242" s="12" t="s">
        <v>431</v>
      </c>
      <c r="D242" s="43"/>
      <c r="E242" s="12"/>
      <c r="F242" s="12"/>
      <c r="G242" s="12"/>
      <c r="H242" s="12"/>
      <c r="I242" s="12">
        <v>54.0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8"/>
      <c r="T242" s="18" t="s">
        <v>1098</v>
      </c>
      <c r="U242" s="188" t="s">
        <v>1099</v>
      </c>
      <c r="V242" s="12"/>
      <c r="W242" s="11"/>
      <c r="X242" s="11"/>
      <c r="Y242" s="11"/>
      <c r="Z242" s="11"/>
      <c r="AA242" s="11"/>
    </row>
    <row r="243">
      <c r="A243" s="3" t="s">
        <v>2247</v>
      </c>
      <c r="B243" s="11"/>
      <c r="C243" s="11"/>
      <c r="D243" s="24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3"/>
      <c r="T243" s="13"/>
      <c r="U243" s="11"/>
      <c r="V243" s="11"/>
      <c r="W243" s="11"/>
      <c r="X243" s="11"/>
      <c r="Y243" s="11"/>
      <c r="Z243" s="11"/>
    </row>
    <row r="244">
      <c r="A244" s="11"/>
      <c r="B244" s="12" t="s">
        <v>2248</v>
      </c>
      <c r="C244" s="12" t="s">
        <v>2249</v>
      </c>
      <c r="D244" s="24"/>
      <c r="E244" s="12"/>
      <c r="F244" s="12"/>
      <c r="G244" s="12"/>
      <c r="H244" s="12"/>
      <c r="I244" s="12"/>
      <c r="J244" s="12"/>
      <c r="K244" s="47"/>
      <c r="L244" s="12"/>
      <c r="M244" s="12"/>
      <c r="N244" s="47"/>
      <c r="O244" s="47"/>
      <c r="P244" s="47"/>
      <c r="Q244" s="47"/>
      <c r="R244" s="47"/>
      <c r="S244" s="48"/>
      <c r="T244" s="18" t="s">
        <v>2250</v>
      </c>
      <c r="U244" s="188" t="s">
        <v>2251</v>
      </c>
      <c r="V244" s="11"/>
      <c r="W244" s="11"/>
      <c r="X244" s="11"/>
      <c r="Y244" s="11"/>
      <c r="Z244" s="11"/>
    </row>
    <row r="245">
      <c r="A245" s="11"/>
      <c r="B245" s="12" t="s">
        <v>2252</v>
      </c>
      <c r="C245" s="12" t="s">
        <v>2253</v>
      </c>
      <c r="D245" s="24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8"/>
      <c r="T245" s="18" t="s">
        <v>2250</v>
      </c>
      <c r="U245" s="188" t="s">
        <v>2254</v>
      </c>
      <c r="V245" s="11"/>
      <c r="W245" s="11"/>
      <c r="X245" s="11"/>
      <c r="Y245" s="11"/>
      <c r="Z245" s="11"/>
    </row>
    <row r="246">
      <c r="A246" s="11"/>
      <c r="B246" s="12" t="s">
        <v>2255</v>
      </c>
      <c r="C246" s="12" t="s">
        <v>2256</v>
      </c>
      <c r="D246" s="24"/>
      <c r="E246" s="12"/>
      <c r="F246" s="12"/>
      <c r="G246" s="12"/>
      <c r="H246" s="12"/>
      <c r="I246" s="12"/>
      <c r="J246" s="47"/>
      <c r="K246" s="47"/>
      <c r="L246" s="12"/>
      <c r="M246" s="12"/>
      <c r="N246" s="47"/>
      <c r="O246" s="47"/>
      <c r="P246" s="47"/>
      <c r="Q246" s="47"/>
      <c r="R246" s="47"/>
      <c r="S246" s="48"/>
      <c r="T246" s="18" t="s">
        <v>2250</v>
      </c>
      <c r="U246" s="188" t="s">
        <v>2257</v>
      </c>
      <c r="V246" s="11"/>
      <c r="W246" s="11"/>
      <c r="X246" s="11"/>
      <c r="Y246" s="11"/>
      <c r="Z246" s="11"/>
    </row>
    <row r="247">
      <c r="A247" s="11"/>
      <c r="B247" s="12" t="s">
        <v>2261</v>
      </c>
      <c r="C247" s="12" t="s">
        <v>2262</v>
      </c>
      <c r="D247" s="24"/>
      <c r="E247" s="12"/>
      <c r="F247" s="12"/>
      <c r="G247" s="12"/>
      <c r="H247" s="12"/>
      <c r="I247" s="12"/>
      <c r="J247" s="47"/>
      <c r="K247" s="47"/>
      <c r="L247" s="12"/>
      <c r="M247" s="12"/>
      <c r="N247" s="47"/>
      <c r="O247" s="47"/>
      <c r="P247" s="47"/>
      <c r="Q247" s="47"/>
      <c r="R247" s="47"/>
      <c r="S247" s="48"/>
      <c r="T247" s="18" t="s">
        <v>2250</v>
      </c>
      <c r="U247" s="188" t="s">
        <v>2263</v>
      </c>
      <c r="V247" s="11"/>
      <c r="W247" s="11"/>
      <c r="X247" s="11"/>
      <c r="Y247" s="11"/>
      <c r="Z247" s="11"/>
    </row>
    <row r="248">
      <c r="A248" s="11"/>
      <c r="B248" s="12"/>
      <c r="C248" s="12"/>
      <c r="D248" s="24"/>
      <c r="E248" s="12"/>
      <c r="F248" s="12"/>
      <c r="G248" s="12"/>
      <c r="H248" s="12"/>
      <c r="I248" s="12"/>
      <c r="J248" s="47"/>
      <c r="K248" s="47"/>
      <c r="L248" s="12"/>
      <c r="M248" s="12"/>
      <c r="N248" s="47"/>
      <c r="O248" s="47"/>
      <c r="P248" s="47"/>
      <c r="Q248" s="47"/>
      <c r="R248" s="47"/>
      <c r="S248" s="48"/>
      <c r="T248" s="18"/>
      <c r="U248" s="12"/>
      <c r="V248" s="11"/>
      <c r="W248" s="11"/>
      <c r="X248" s="11"/>
      <c r="Y248" s="11"/>
      <c r="Z248" s="11"/>
    </row>
    <row r="249">
      <c r="A249" s="53" t="s">
        <v>2266</v>
      </c>
      <c r="B249" s="12"/>
      <c r="C249" s="12"/>
      <c r="D249" s="24"/>
      <c r="E249" s="12"/>
      <c r="F249" s="12"/>
      <c r="G249" s="12"/>
      <c r="H249" s="12"/>
      <c r="I249" s="12"/>
      <c r="J249" s="47"/>
      <c r="K249" s="47"/>
      <c r="L249" s="12"/>
      <c r="M249" s="12"/>
      <c r="N249" s="47"/>
      <c r="O249" s="47"/>
      <c r="P249" s="47"/>
      <c r="Q249" s="47"/>
      <c r="R249" s="47"/>
      <c r="S249" s="48"/>
      <c r="T249" s="18"/>
      <c r="U249" s="12"/>
      <c r="V249" s="11"/>
      <c r="W249" s="11"/>
      <c r="X249" s="11"/>
      <c r="Y249" s="11"/>
      <c r="Z249" s="11"/>
    </row>
    <row r="250">
      <c r="A250" s="11"/>
      <c r="B250" s="12" t="s">
        <v>2267</v>
      </c>
      <c r="C250" s="12" t="s">
        <v>2268</v>
      </c>
      <c r="D250" s="24"/>
      <c r="E250" s="12"/>
      <c r="F250" s="12"/>
      <c r="G250" s="12"/>
      <c r="H250" s="12"/>
      <c r="I250" s="12"/>
      <c r="J250" s="47"/>
      <c r="K250" s="47"/>
      <c r="L250" s="12"/>
      <c r="M250" s="12"/>
      <c r="N250" s="47"/>
      <c r="O250" s="47"/>
      <c r="P250" s="47"/>
      <c r="Q250" s="47"/>
      <c r="R250" s="47"/>
      <c r="S250" s="48"/>
      <c r="T250" s="18" t="s">
        <v>2269</v>
      </c>
      <c r="U250" s="188" t="s">
        <v>2270</v>
      </c>
      <c r="V250" s="11"/>
      <c r="W250" s="11"/>
      <c r="X250" s="11"/>
      <c r="Y250" s="11"/>
      <c r="Z250" s="11"/>
    </row>
    <row r="251">
      <c r="A251" s="11"/>
      <c r="B251" s="12" t="s">
        <v>2271</v>
      </c>
      <c r="C251" s="12" t="s">
        <v>2272</v>
      </c>
      <c r="D251" s="24"/>
      <c r="E251" s="12"/>
      <c r="F251" s="12"/>
      <c r="G251" s="12"/>
      <c r="H251" s="12"/>
      <c r="I251" s="12"/>
      <c r="J251" s="47"/>
      <c r="K251" s="47"/>
      <c r="L251" s="12"/>
      <c r="M251" s="12"/>
      <c r="N251" s="47"/>
      <c r="O251" s="47"/>
      <c r="P251" s="47"/>
      <c r="Q251" s="47"/>
      <c r="R251" s="47"/>
      <c r="S251" s="48"/>
      <c r="T251" s="18" t="s">
        <v>2273</v>
      </c>
      <c r="U251" s="188" t="s">
        <v>2274</v>
      </c>
      <c r="V251" s="11"/>
      <c r="W251" s="11"/>
      <c r="X251" s="11"/>
      <c r="Y251" s="11"/>
      <c r="Z251" s="11"/>
    </row>
    <row r="252">
      <c r="A252" s="11"/>
      <c r="B252" s="12"/>
      <c r="C252" s="12"/>
      <c r="D252" s="24"/>
      <c r="E252" s="12"/>
      <c r="F252" s="12"/>
      <c r="G252" s="12"/>
      <c r="H252" s="12"/>
      <c r="I252" s="12"/>
      <c r="J252" s="47"/>
      <c r="K252" s="47"/>
      <c r="L252" s="12"/>
      <c r="M252" s="12"/>
      <c r="N252" s="47"/>
      <c r="O252" s="47"/>
      <c r="P252" s="47"/>
      <c r="Q252" s="47"/>
      <c r="R252" s="47"/>
      <c r="S252" s="48"/>
      <c r="T252" s="18"/>
      <c r="U252" s="12"/>
      <c r="V252" s="11"/>
      <c r="W252" s="11"/>
      <c r="X252" s="11"/>
      <c r="Y252" s="11"/>
      <c r="Z252" s="11"/>
    </row>
    <row r="253">
      <c r="A253" s="3" t="s">
        <v>2276</v>
      </c>
      <c r="B253" s="53" t="s">
        <v>1</v>
      </c>
      <c r="C253" s="53" t="s">
        <v>2</v>
      </c>
      <c r="D253" s="193" t="s">
        <v>1176</v>
      </c>
      <c r="E253" s="3" t="s">
        <v>1177</v>
      </c>
      <c r="F253" s="3"/>
      <c r="G253" s="3" t="s">
        <v>1178</v>
      </c>
      <c r="H253" s="3"/>
      <c r="I253" s="3" t="s">
        <v>522</v>
      </c>
      <c r="J253" s="3" t="s">
        <v>1179</v>
      </c>
      <c r="K253" s="3" t="s">
        <v>7</v>
      </c>
      <c r="L253" s="2" t="s">
        <v>9</v>
      </c>
      <c r="M253" s="2"/>
      <c r="N253" s="3" t="s">
        <v>524</v>
      </c>
      <c r="O253" s="3" t="s">
        <v>1180</v>
      </c>
      <c r="P253" s="5" t="s">
        <v>13</v>
      </c>
      <c r="Q253" s="6" t="s">
        <v>14</v>
      </c>
      <c r="R253" s="7" t="s">
        <v>15</v>
      </c>
      <c r="S253" s="50" t="s">
        <v>16</v>
      </c>
      <c r="T253" s="3" t="s">
        <v>17</v>
      </c>
      <c r="U253" s="3" t="s">
        <v>18</v>
      </c>
      <c r="V253" s="2"/>
      <c r="W253" s="52"/>
      <c r="X253" s="49"/>
      <c r="Y253" s="49"/>
      <c r="Z253" s="49"/>
    </row>
    <row r="254">
      <c r="A254" s="53" t="s">
        <v>438</v>
      </c>
      <c r="B254" s="28"/>
      <c r="C254" s="28"/>
      <c r="D254" s="24"/>
      <c r="E254" s="28"/>
      <c r="F254" s="28"/>
      <c r="G254" s="28"/>
      <c r="H254" s="28"/>
      <c r="I254" s="26"/>
      <c r="J254" s="28"/>
      <c r="K254" s="28"/>
      <c r="L254" s="28"/>
      <c r="M254" s="28"/>
      <c r="N254" s="28"/>
      <c r="O254" s="28"/>
      <c r="P254" s="28"/>
      <c r="Q254" s="28"/>
      <c r="R254" s="28"/>
      <c r="S254" s="29"/>
      <c r="T254" s="29"/>
      <c r="U254" s="28"/>
      <c r="V254" s="28"/>
      <c r="W254" s="54"/>
      <c r="X254" s="28"/>
      <c r="Y254" s="28"/>
      <c r="Z254" s="55"/>
    </row>
    <row r="255">
      <c r="A255" s="12" t="s">
        <v>44</v>
      </c>
      <c r="B255" s="28" t="s">
        <v>2277</v>
      </c>
      <c r="C255" s="28" t="s">
        <v>40</v>
      </c>
      <c r="D255" s="45">
        <v>314.0</v>
      </c>
      <c r="E255" s="28">
        <v>83.3</v>
      </c>
      <c r="F255" s="28"/>
      <c r="G255" s="28">
        <v>2.9</v>
      </c>
      <c r="H255" s="28"/>
      <c r="I255" s="16">
        <v>19.0</v>
      </c>
      <c r="J255" s="28">
        <v>34.0</v>
      </c>
      <c r="K255" s="28"/>
      <c r="L255" s="28"/>
      <c r="M255" s="28"/>
      <c r="N255" s="28"/>
      <c r="O255" s="28"/>
      <c r="P255" s="28"/>
      <c r="Q255" s="28"/>
      <c r="R255" s="28"/>
      <c r="S255" s="29"/>
      <c r="T255" s="29"/>
      <c r="U255" s="19" t="s">
        <v>1115</v>
      </c>
      <c r="V255" s="28"/>
      <c r="W255" s="28"/>
      <c r="X255" s="28"/>
      <c r="Y255" s="28"/>
      <c r="Z255" s="55"/>
    </row>
    <row r="256">
      <c r="A256" s="11"/>
      <c r="B256" s="28" t="s">
        <v>2279</v>
      </c>
      <c r="C256" s="28" t="s">
        <v>57</v>
      </c>
      <c r="D256" s="43">
        <v>307.0</v>
      </c>
      <c r="E256" s="28">
        <v>82.4</v>
      </c>
      <c r="F256" s="28"/>
      <c r="G256" s="28">
        <v>3.1</v>
      </c>
      <c r="H256" s="28"/>
      <c r="I256" s="16"/>
      <c r="J256" s="28">
        <v>26.0</v>
      </c>
      <c r="K256" s="28">
        <v>12.0</v>
      </c>
      <c r="L256" s="28"/>
      <c r="M256" s="28"/>
      <c r="N256" s="28"/>
      <c r="O256" s="28"/>
      <c r="P256" s="28"/>
      <c r="Q256" s="28"/>
      <c r="R256" s="28"/>
      <c r="S256" s="29"/>
      <c r="T256" s="29" t="s">
        <v>486</v>
      </c>
      <c r="U256" s="19" t="s">
        <v>2280</v>
      </c>
      <c r="V256" s="28"/>
      <c r="W256" s="28"/>
      <c r="X256" s="28"/>
      <c r="Y256" s="28"/>
      <c r="Z256" s="55"/>
    </row>
    <row r="257">
      <c r="A257" s="57" t="s">
        <v>44</v>
      </c>
      <c r="B257" s="173" t="s">
        <v>2283</v>
      </c>
      <c r="C257" s="22" t="s">
        <v>239</v>
      </c>
      <c r="D257" s="46">
        <v>288.0</v>
      </c>
      <c r="E257" s="173">
        <v>79.1</v>
      </c>
      <c r="F257" s="24"/>
      <c r="G257" s="194">
        <v>2.8</v>
      </c>
      <c r="H257" s="24"/>
      <c r="I257" s="24"/>
      <c r="J257" s="194">
        <v>30.0</v>
      </c>
      <c r="K257" s="24"/>
      <c r="L257" s="173">
        <v>16.0</v>
      </c>
      <c r="M257" s="24"/>
      <c r="N257" s="24"/>
      <c r="O257" s="24"/>
      <c r="P257" s="24"/>
      <c r="Q257" s="24"/>
      <c r="R257" s="23"/>
      <c r="S257" s="25"/>
      <c r="T257" s="24"/>
      <c r="U257" s="195" t="s">
        <v>1143</v>
      </c>
      <c r="V257" s="24"/>
      <c r="W257" s="24"/>
      <c r="X257" s="24"/>
      <c r="Y257" s="24"/>
      <c r="Z257" s="20"/>
      <c r="AA257" s="20"/>
      <c r="AB257" s="20"/>
      <c r="AC257" s="20"/>
    </row>
    <row r="258">
      <c r="A258" s="12" t="s">
        <v>44</v>
      </c>
      <c r="B258" s="28" t="s">
        <v>2285</v>
      </c>
      <c r="C258" s="28" t="s">
        <v>243</v>
      </c>
      <c r="D258" s="45">
        <v>275.0</v>
      </c>
      <c r="E258" s="28">
        <v>81.2</v>
      </c>
      <c r="F258" s="28"/>
      <c r="G258" s="28">
        <v>2.6</v>
      </c>
      <c r="H258" s="28"/>
      <c r="I258" s="16">
        <v>16.0</v>
      </c>
      <c r="J258" s="28"/>
      <c r="K258" s="28"/>
      <c r="L258" s="28"/>
      <c r="M258" s="28"/>
      <c r="N258" s="28"/>
      <c r="O258" s="28"/>
      <c r="P258" s="28">
        <v>2.0</v>
      </c>
      <c r="Q258" s="28"/>
      <c r="R258" s="28"/>
      <c r="S258" s="29" t="s">
        <v>599</v>
      </c>
      <c r="T258" s="29"/>
      <c r="U258" s="19" t="s">
        <v>2288</v>
      </c>
      <c r="V258" s="28"/>
      <c r="W258" s="28"/>
      <c r="X258" s="28"/>
      <c r="Y258" s="28"/>
      <c r="Z258" s="55"/>
    </row>
    <row r="259">
      <c r="A259" s="12" t="s">
        <v>44</v>
      </c>
      <c r="B259" s="28" t="s">
        <v>2289</v>
      </c>
      <c r="C259" s="28" t="s">
        <v>239</v>
      </c>
      <c r="D259" s="45">
        <v>278.0</v>
      </c>
      <c r="E259" s="28">
        <v>79.1</v>
      </c>
      <c r="F259" s="28"/>
      <c r="G259" s="28">
        <v>2.7</v>
      </c>
      <c r="H259" s="28"/>
      <c r="I259" s="16">
        <v>15.0</v>
      </c>
      <c r="J259" s="28">
        <v>32.0</v>
      </c>
      <c r="K259" s="28"/>
      <c r="L259" s="28"/>
      <c r="M259" s="28"/>
      <c r="N259" s="28"/>
      <c r="O259" s="28"/>
      <c r="P259" s="28"/>
      <c r="Q259" s="28"/>
      <c r="R259" s="28"/>
      <c r="S259" s="29"/>
      <c r="T259" s="29"/>
      <c r="U259" s="19" t="s">
        <v>1149</v>
      </c>
      <c r="V259" s="28"/>
      <c r="W259" s="28"/>
      <c r="X259" s="28"/>
      <c r="Y259" s="28"/>
      <c r="Z259" s="55"/>
    </row>
    <row r="260">
      <c r="A260" s="11"/>
      <c r="B260" s="28" t="s">
        <v>2290</v>
      </c>
      <c r="C260" s="28" t="s">
        <v>1121</v>
      </c>
      <c r="D260" s="43">
        <v>269.0</v>
      </c>
      <c r="E260" s="28">
        <v>73.8</v>
      </c>
      <c r="F260" s="28"/>
      <c r="G260" s="28">
        <v>2.8</v>
      </c>
      <c r="H260" s="28"/>
      <c r="I260" s="16">
        <v>12.0</v>
      </c>
      <c r="J260" s="28">
        <v>22.0</v>
      </c>
      <c r="K260" s="28"/>
      <c r="L260" s="28">
        <v>11.0</v>
      </c>
      <c r="M260" s="28"/>
      <c r="N260" s="28"/>
      <c r="O260" s="28"/>
      <c r="P260" s="28"/>
      <c r="Q260" s="28"/>
      <c r="R260" s="28"/>
      <c r="S260" s="29"/>
      <c r="T260" s="29"/>
      <c r="U260" s="19" t="s">
        <v>1124</v>
      </c>
      <c r="V260" s="28"/>
      <c r="W260" s="28"/>
      <c r="X260" s="28"/>
      <c r="Y260" s="28"/>
      <c r="Z260" s="55"/>
    </row>
    <row r="261">
      <c r="A261" s="11"/>
      <c r="B261" s="28" t="s">
        <v>2291</v>
      </c>
      <c r="C261" s="28" t="s">
        <v>1129</v>
      </c>
      <c r="D261" s="43">
        <v>259.0</v>
      </c>
      <c r="E261" s="28">
        <v>73.7</v>
      </c>
      <c r="F261" s="28"/>
      <c r="G261" s="28">
        <v>2.7</v>
      </c>
      <c r="H261" s="28"/>
      <c r="I261" s="28">
        <v>12.0</v>
      </c>
      <c r="J261" s="28">
        <v>22.0</v>
      </c>
      <c r="K261" s="28"/>
      <c r="L261" s="28">
        <v>11.0</v>
      </c>
      <c r="M261" s="28"/>
      <c r="N261" s="28"/>
      <c r="O261" s="28"/>
      <c r="P261" s="28"/>
      <c r="Q261" s="28"/>
      <c r="R261" s="28"/>
      <c r="S261" s="29"/>
      <c r="T261" s="29"/>
      <c r="U261" s="19" t="s">
        <v>1134</v>
      </c>
      <c r="V261" s="28"/>
      <c r="W261" s="28"/>
      <c r="X261" s="28"/>
      <c r="Y261" s="28"/>
      <c r="Z261" s="55"/>
    </row>
    <row r="262">
      <c r="A262" s="11"/>
      <c r="B262" s="28" t="s">
        <v>2292</v>
      </c>
      <c r="C262" s="28" t="s">
        <v>107</v>
      </c>
      <c r="D262" s="43">
        <v>259.0</v>
      </c>
      <c r="E262" s="28">
        <v>73.7</v>
      </c>
      <c r="F262" s="28"/>
      <c r="G262" s="28">
        <v>2.7</v>
      </c>
      <c r="H262" s="28"/>
      <c r="I262" s="16"/>
      <c r="J262" s="28"/>
      <c r="K262" s="28"/>
      <c r="L262" s="28"/>
      <c r="M262" s="28"/>
      <c r="N262" s="28"/>
      <c r="O262" s="28"/>
      <c r="P262" s="28"/>
      <c r="Q262" s="28"/>
      <c r="R262" s="28"/>
      <c r="S262" s="29"/>
      <c r="T262" s="29" t="s">
        <v>2293</v>
      </c>
      <c r="U262" s="19" t="s">
        <v>2294</v>
      </c>
      <c r="V262" s="28"/>
      <c r="W262" s="28"/>
      <c r="X262" s="28"/>
      <c r="Y262" s="28"/>
      <c r="Z262" s="55"/>
    </row>
    <row r="263">
      <c r="A263" s="11"/>
      <c r="B263" s="28" t="s">
        <v>2295</v>
      </c>
      <c r="C263" s="28" t="s">
        <v>2296</v>
      </c>
      <c r="D263" s="43">
        <v>268.0</v>
      </c>
      <c r="E263" s="28">
        <v>66.5</v>
      </c>
      <c r="F263" s="28"/>
      <c r="G263" s="28">
        <v>3.1</v>
      </c>
      <c r="H263" s="28"/>
      <c r="I263" s="16">
        <v>14.0</v>
      </c>
      <c r="J263" s="28"/>
      <c r="K263" s="28"/>
      <c r="L263" s="28">
        <v>12.0</v>
      </c>
      <c r="M263" s="28"/>
      <c r="N263" s="28"/>
      <c r="O263" s="28"/>
      <c r="P263" s="28"/>
      <c r="Q263" s="28"/>
      <c r="R263" s="28"/>
      <c r="S263" s="29"/>
      <c r="T263" s="29"/>
      <c r="U263" s="19" t="s">
        <v>2297</v>
      </c>
      <c r="V263" s="28"/>
      <c r="W263" s="28"/>
      <c r="X263" s="28"/>
      <c r="Y263" s="28"/>
      <c r="Z263" s="55"/>
    </row>
    <row r="264">
      <c r="A264" s="11"/>
      <c r="B264" s="28" t="s">
        <v>2298</v>
      </c>
      <c r="C264" s="28" t="s">
        <v>107</v>
      </c>
      <c r="D264" s="43">
        <v>242.0</v>
      </c>
      <c r="E264" s="28">
        <v>66.4</v>
      </c>
      <c r="F264" s="28"/>
      <c r="G264" s="28">
        <v>2.8</v>
      </c>
      <c r="H264" s="28"/>
      <c r="I264" s="16"/>
      <c r="J264" s="28">
        <v>22.0</v>
      </c>
      <c r="K264" s="28">
        <v>10.0</v>
      </c>
      <c r="L264" s="28"/>
      <c r="M264" s="28"/>
      <c r="N264" s="28"/>
      <c r="O264" s="28"/>
      <c r="P264" s="28"/>
      <c r="Q264" s="28"/>
      <c r="R264" s="28"/>
      <c r="S264" s="29"/>
      <c r="T264" s="29" t="s">
        <v>2299</v>
      </c>
      <c r="U264" s="19" t="s">
        <v>2300</v>
      </c>
      <c r="V264" s="28"/>
      <c r="W264" s="28"/>
      <c r="X264" s="28"/>
      <c r="Y264" s="28"/>
      <c r="Z264" s="55"/>
    </row>
    <row r="265">
      <c r="A265" s="11"/>
      <c r="B265" s="28" t="s">
        <v>2304</v>
      </c>
      <c r="C265" s="28" t="s">
        <v>54</v>
      </c>
      <c r="D265" s="43">
        <v>259.0</v>
      </c>
      <c r="E265" s="28">
        <v>66.3</v>
      </c>
      <c r="F265" s="28"/>
      <c r="G265" s="28">
        <v>3.0</v>
      </c>
      <c r="H265" s="28"/>
      <c r="I265" s="16">
        <v>13.0</v>
      </c>
      <c r="J265" s="28">
        <v>28.0</v>
      </c>
      <c r="K265" s="28"/>
      <c r="L265" s="28"/>
      <c r="M265" s="28"/>
      <c r="N265" s="28"/>
      <c r="O265" s="28"/>
      <c r="P265" s="28"/>
      <c r="Q265" s="28"/>
      <c r="R265" s="28"/>
      <c r="S265" s="29"/>
      <c r="T265" s="29"/>
      <c r="U265" s="19" t="s">
        <v>2305</v>
      </c>
      <c r="V265" s="28"/>
      <c r="W265" s="28"/>
      <c r="X265" s="28"/>
      <c r="Y265" s="28"/>
      <c r="Z265" s="55"/>
    </row>
    <row r="266">
      <c r="A266" s="11"/>
      <c r="B266" s="28" t="s">
        <v>2307</v>
      </c>
      <c r="C266" s="28" t="s">
        <v>1553</v>
      </c>
      <c r="D266" s="43">
        <v>239.0</v>
      </c>
      <c r="E266" s="28">
        <v>66.3</v>
      </c>
      <c r="F266" s="28"/>
      <c r="G266" s="28">
        <v>3.0</v>
      </c>
      <c r="H266" s="28"/>
      <c r="I266" s="16"/>
      <c r="J266" s="28">
        <v>14.0</v>
      </c>
      <c r="K266" s="28">
        <v>18.0</v>
      </c>
      <c r="L266" s="28"/>
      <c r="M266" s="28"/>
      <c r="N266" s="28"/>
      <c r="O266" s="28"/>
      <c r="P266" s="28"/>
      <c r="Q266" s="28"/>
      <c r="R266" s="28"/>
      <c r="S266" s="29"/>
      <c r="T266" s="29"/>
      <c r="U266" s="19" t="s">
        <v>2309</v>
      </c>
      <c r="V266" s="28"/>
      <c r="W266" s="28"/>
      <c r="X266" s="28"/>
      <c r="Y266" s="28"/>
      <c r="Z266" s="55"/>
    </row>
    <row r="267">
      <c r="A267" s="11"/>
      <c r="B267" s="28" t="s">
        <v>2311</v>
      </c>
      <c r="C267" s="28" t="s">
        <v>2312</v>
      </c>
      <c r="D267" s="43">
        <v>202.0</v>
      </c>
      <c r="E267" s="28">
        <v>64.6</v>
      </c>
      <c r="F267" s="28"/>
      <c r="G267" s="28">
        <v>2.4</v>
      </c>
      <c r="H267" s="28"/>
      <c r="I267" s="16"/>
      <c r="J267" s="28">
        <v>26.0</v>
      </c>
      <c r="K267" s="28"/>
      <c r="L267" s="28">
        <v>14.0</v>
      </c>
      <c r="M267" s="28"/>
      <c r="N267" s="28"/>
      <c r="O267" s="28"/>
      <c r="P267" s="28"/>
      <c r="Q267" s="28"/>
      <c r="R267" s="28"/>
      <c r="S267" s="29"/>
      <c r="T267" s="29"/>
      <c r="U267" s="19" t="s">
        <v>2313</v>
      </c>
      <c r="V267" s="28"/>
      <c r="W267" s="28"/>
      <c r="X267" s="28"/>
      <c r="Y267" s="28"/>
      <c r="Z267" s="55"/>
    </row>
    <row r="268">
      <c r="A268" s="11"/>
      <c r="B268" s="28" t="s">
        <v>2315</v>
      </c>
      <c r="C268" s="28" t="s">
        <v>127</v>
      </c>
      <c r="D268" s="43">
        <v>252.0</v>
      </c>
      <c r="E268" s="28">
        <v>64.5</v>
      </c>
      <c r="F268" s="28"/>
      <c r="G268" s="28">
        <v>3.0</v>
      </c>
      <c r="H268" s="28"/>
      <c r="I268" s="16"/>
      <c r="J268" s="28">
        <v>30.0</v>
      </c>
      <c r="K268" s="28"/>
      <c r="L268" s="28"/>
      <c r="M268" s="28"/>
      <c r="N268" s="28"/>
      <c r="O268" s="28"/>
      <c r="P268" s="28"/>
      <c r="Q268" s="28"/>
      <c r="R268" s="28"/>
      <c r="S268" s="29"/>
      <c r="T268" s="29" t="s">
        <v>2316</v>
      </c>
      <c r="U268" s="19" t="s">
        <v>2317</v>
      </c>
      <c r="V268" s="28"/>
      <c r="W268" s="28"/>
      <c r="X268" s="28"/>
      <c r="Y268" s="28"/>
      <c r="Z268" s="55"/>
    </row>
    <row r="269">
      <c r="A269" s="11"/>
      <c r="B269" s="28" t="s">
        <v>2318</v>
      </c>
      <c r="C269" s="28" t="s">
        <v>671</v>
      </c>
      <c r="D269" s="43">
        <v>168.0</v>
      </c>
      <c r="E269" s="28">
        <v>64.5</v>
      </c>
      <c r="F269" s="28"/>
      <c r="G269" s="28">
        <v>2.0</v>
      </c>
      <c r="H269" s="28"/>
      <c r="I269" s="16"/>
      <c r="J269" s="28">
        <v>30.0</v>
      </c>
      <c r="K269" s="28">
        <v>10.0</v>
      </c>
      <c r="L269" s="28"/>
      <c r="M269" s="28"/>
      <c r="N269" s="28"/>
      <c r="O269" s="28"/>
      <c r="P269" s="28"/>
      <c r="Q269" s="28"/>
      <c r="R269" s="28"/>
      <c r="S269" s="29"/>
      <c r="T269" s="29"/>
      <c r="U269" s="19" t="s">
        <v>2319</v>
      </c>
      <c r="V269" s="28"/>
      <c r="W269" s="28"/>
      <c r="X269" s="28"/>
      <c r="Y269" s="28"/>
      <c r="Z269" s="55"/>
    </row>
    <row r="270">
      <c r="A270" s="11"/>
      <c r="B270" s="12" t="s">
        <v>2320</v>
      </c>
      <c r="C270" s="12" t="s">
        <v>133</v>
      </c>
      <c r="D270" s="43">
        <v>213.0</v>
      </c>
      <c r="E270" s="12">
        <v>62.9</v>
      </c>
      <c r="F270" s="12"/>
      <c r="G270" s="12">
        <v>2.6</v>
      </c>
      <c r="H270" s="12"/>
      <c r="I270" s="12">
        <v>12.0</v>
      </c>
      <c r="J270" s="12">
        <v>26.0</v>
      </c>
      <c r="K270" s="47"/>
      <c r="L270" s="12"/>
      <c r="M270" s="12"/>
      <c r="N270" s="47"/>
      <c r="O270" s="47"/>
      <c r="P270" s="47"/>
      <c r="Q270" s="47"/>
      <c r="R270" s="47"/>
      <c r="S270" s="48"/>
      <c r="T270" s="18"/>
      <c r="U270" s="19" t="s">
        <v>2321</v>
      </c>
      <c r="V270" s="11"/>
      <c r="W270" s="11"/>
      <c r="X270" s="11"/>
      <c r="Y270" s="11"/>
      <c r="Z270" s="11"/>
    </row>
    <row r="271">
      <c r="A271" s="184"/>
      <c r="B271" s="28" t="s">
        <v>2322</v>
      </c>
      <c r="C271" s="28" t="s">
        <v>2323</v>
      </c>
      <c r="D271" s="43">
        <v>213.0</v>
      </c>
      <c r="E271" s="28">
        <v>62.9</v>
      </c>
      <c r="F271" s="28"/>
      <c r="G271" s="28">
        <v>2.6</v>
      </c>
      <c r="H271" s="28"/>
      <c r="I271" s="16">
        <v>8.0</v>
      </c>
      <c r="J271" s="28">
        <v>30.0</v>
      </c>
      <c r="K271" s="28"/>
      <c r="L271" s="28"/>
      <c r="M271" s="28"/>
      <c r="N271" s="28"/>
      <c r="O271" s="28"/>
      <c r="P271" s="28"/>
      <c r="Q271" s="28"/>
      <c r="R271" s="28"/>
      <c r="S271" s="29"/>
      <c r="T271" s="29" t="s">
        <v>2324</v>
      </c>
      <c r="U271" s="19" t="s">
        <v>2325</v>
      </c>
      <c r="V271" s="28"/>
      <c r="W271" s="28"/>
      <c r="X271" s="28"/>
      <c r="Y271" s="28"/>
      <c r="Z271" s="55"/>
    </row>
    <row r="272">
      <c r="A272" s="11"/>
      <c r="B272" s="28" t="s">
        <v>2326</v>
      </c>
      <c r="C272" s="28" t="s">
        <v>1543</v>
      </c>
      <c r="D272" s="43">
        <v>193.0</v>
      </c>
      <c r="E272" s="28">
        <v>59.2</v>
      </c>
      <c r="F272" s="28"/>
      <c r="G272" s="28">
        <v>2.5</v>
      </c>
      <c r="H272" s="28"/>
      <c r="I272" s="28"/>
      <c r="J272" s="28">
        <v>24.0</v>
      </c>
      <c r="K272" s="28">
        <v>12.0</v>
      </c>
      <c r="L272" s="28"/>
      <c r="M272" s="28"/>
      <c r="N272" s="28"/>
      <c r="O272" s="28"/>
      <c r="P272" s="28"/>
      <c r="Q272" s="28"/>
      <c r="R272" s="28"/>
      <c r="S272" s="29"/>
      <c r="T272" s="29"/>
      <c r="U272" s="19" t="s">
        <v>2327</v>
      </c>
      <c r="V272" s="28"/>
      <c r="W272" s="28"/>
      <c r="X272" s="28"/>
      <c r="Y272" s="28"/>
      <c r="Z272" s="55"/>
    </row>
    <row r="273">
      <c r="A273" s="11"/>
      <c r="B273" s="28"/>
      <c r="C273" s="28"/>
      <c r="D273" s="43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9"/>
      <c r="T273" s="29"/>
      <c r="U273" s="28"/>
      <c r="V273" s="28"/>
      <c r="W273" s="28"/>
      <c r="X273" s="28"/>
      <c r="Y273" s="28"/>
      <c r="Z273" s="55"/>
    </row>
    <row r="274">
      <c r="A274" s="3"/>
      <c r="B274" s="53" t="s">
        <v>1</v>
      </c>
      <c r="C274" s="53" t="s">
        <v>2</v>
      </c>
      <c r="D274" s="193" t="s">
        <v>571</v>
      </c>
      <c r="E274" s="3" t="s">
        <v>4</v>
      </c>
      <c r="F274" s="3" t="s">
        <v>1587</v>
      </c>
      <c r="G274" s="3" t="s">
        <v>522</v>
      </c>
      <c r="H274" s="3"/>
      <c r="I274" s="3" t="s">
        <v>523</v>
      </c>
      <c r="J274" s="3" t="s">
        <v>7</v>
      </c>
      <c r="K274" s="3" t="s">
        <v>8</v>
      </c>
      <c r="L274" s="3" t="s">
        <v>9</v>
      </c>
      <c r="M274" s="3" t="s">
        <v>10</v>
      </c>
      <c r="N274" s="3" t="s">
        <v>524</v>
      </c>
      <c r="O274" s="4" t="s">
        <v>12</v>
      </c>
      <c r="P274" s="5" t="s">
        <v>13</v>
      </c>
      <c r="Q274" s="6" t="s">
        <v>14</v>
      </c>
      <c r="R274" s="7" t="s">
        <v>15</v>
      </c>
      <c r="S274" s="3" t="s">
        <v>16</v>
      </c>
      <c r="T274" s="3" t="s">
        <v>17</v>
      </c>
      <c r="U274" s="53" t="s">
        <v>18</v>
      </c>
      <c r="V274" s="60"/>
      <c r="W274" s="60"/>
      <c r="X274" s="60"/>
      <c r="Y274" s="60"/>
      <c r="Z274" s="60"/>
      <c r="AA274" s="63"/>
      <c r="AB274" s="63"/>
      <c r="AC274" s="63"/>
    </row>
    <row r="275">
      <c r="A275" s="53" t="s">
        <v>494</v>
      </c>
      <c r="B275" s="28"/>
      <c r="C275" s="28"/>
      <c r="D275" s="24"/>
      <c r="E275" s="64"/>
      <c r="F275" s="64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9"/>
      <c r="T275" s="28"/>
      <c r="U275" s="28"/>
      <c r="V275" s="28"/>
      <c r="W275" s="28"/>
      <c r="X275" s="28"/>
      <c r="Y275" s="28"/>
      <c r="Z275" s="55"/>
    </row>
    <row r="276">
      <c r="A276" s="95"/>
      <c r="B276" s="28" t="s">
        <v>2328</v>
      </c>
      <c r="C276" s="28" t="s">
        <v>130</v>
      </c>
      <c r="D276" s="26">
        <f t="shared" ref="D276:D285" si="31">ROUND((E276*0.05)+(F276*0.05)+(G276*1)+(I276*0.43)+(J276*0.8)+(K276*0.5)+(L276*1)+(N276*0.05)+(O276*20.88)+(P276*8)+(Q276*8)+(R276*8), 2)</f>
        <v>87.16</v>
      </c>
      <c r="E276" s="28">
        <v>30.0</v>
      </c>
      <c r="F276" s="28"/>
      <c r="G276" s="28">
        <v>35.0</v>
      </c>
      <c r="H276" s="28"/>
      <c r="I276" s="28">
        <v>62.0</v>
      </c>
      <c r="J276" s="28"/>
      <c r="K276" s="28"/>
      <c r="L276" s="28">
        <v>24.0</v>
      </c>
      <c r="M276" s="28"/>
      <c r="N276" s="28"/>
      <c r="O276" s="28"/>
      <c r="P276" s="28"/>
      <c r="Q276" s="28"/>
      <c r="R276" s="28"/>
      <c r="S276" s="29"/>
      <c r="T276" s="29"/>
      <c r="U276" s="19" t="s">
        <v>2329</v>
      </c>
      <c r="V276" s="28"/>
      <c r="W276" s="28"/>
      <c r="X276" s="28"/>
      <c r="Y276" s="12"/>
      <c r="Z276" s="11"/>
    </row>
    <row r="277">
      <c r="A277" s="95"/>
      <c r="B277" s="64" t="s">
        <v>2330</v>
      </c>
      <c r="C277" s="64" t="s">
        <v>970</v>
      </c>
      <c r="D277" s="26">
        <f t="shared" si="31"/>
        <v>84.56</v>
      </c>
      <c r="E277" s="64"/>
      <c r="F277" s="64"/>
      <c r="G277" s="64">
        <v>26.0</v>
      </c>
      <c r="H277" s="64"/>
      <c r="I277" s="64">
        <v>92.0</v>
      </c>
      <c r="J277" s="64"/>
      <c r="K277" s="64"/>
      <c r="L277" s="64">
        <v>19.0</v>
      </c>
      <c r="M277" s="64"/>
      <c r="N277" s="64"/>
      <c r="O277" s="64"/>
      <c r="P277" s="64"/>
      <c r="Q277" s="64"/>
      <c r="R277" s="64"/>
      <c r="S277" s="82"/>
      <c r="T277" s="64"/>
      <c r="U277" s="146" t="s">
        <v>2333</v>
      </c>
      <c r="V277" s="64"/>
      <c r="W277" s="64"/>
      <c r="X277" s="64"/>
      <c r="Y277" s="83"/>
      <c r="Z277" s="81"/>
      <c r="AA277" s="148"/>
      <c r="AB277" s="148"/>
      <c r="AC277" s="148"/>
    </row>
    <row r="278">
      <c r="A278" s="95"/>
      <c r="B278" s="64" t="s">
        <v>2335</v>
      </c>
      <c r="C278" s="64" t="s">
        <v>966</v>
      </c>
      <c r="D278" s="26">
        <f t="shared" si="31"/>
        <v>84.56</v>
      </c>
      <c r="E278" s="64"/>
      <c r="F278" s="64"/>
      <c r="G278" s="64">
        <v>26.0</v>
      </c>
      <c r="H278" s="64"/>
      <c r="I278" s="64">
        <v>92.0</v>
      </c>
      <c r="J278" s="64"/>
      <c r="K278" s="64"/>
      <c r="L278" s="64">
        <v>19.0</v>
      </c>
      <c r="M278" s="64"/>
      <c r="N278" s="64"/>
      <c r="O278" s="64"/>
      <c r="P278" s="64"/>
      <c r="Q278" s="64"/>
      <c r="R278" s="64"/>
      <c r="S278" s="82"/>
      <c r="T278" s="64"/>
      <c r="U278" s="146" t="s">
        <v>2336</v>
      </c>
      <c r="V278" s="64"/>
      <c r="W278" s="64"/>
      <c r="X278" s="64"/>
      <c r="Y278" s="87"/>
      <c r="Z278" s="84"/>
      <c r="AA278" s="148"/>
      <c r="AB278" s="148"/>
      <c r="AC278" s="148"/>
    </row>
    <row r="279">
      <c r="A279" s="67" t="s">
        <v>44</v>
      </c>
      <c r="B279" s="28" t="s">
        <v>2337</v>
      </c>
      <c r="C279" s="28" t="s">
        <v>81</v>
      </c>
      <c r="D279" s="26">
        <f t="shared" si="31"/>
        <v>76.7</v>
      </c>
      <c r="E279" s="28">
        <v>46.0</v>
      </c>
      <c r="F279" s="28"/>
      <c r="G279" s="28">
        <v>40.0</v>
      </c>
      <c r="H279" s="28"/>
      <c r="I279" s="28">
        <v>80.0</v>
      </c>
      <c r="J279" s="28"/>
      <c r="K279" s="28"/>
      <c r="L279" s="28"/>
      <c r="M279" s="28">
        <v>8.0</v>
      </c>
      <c r="N279" s="28"/>
      <c r="O279" s="28"/>
      <c r="P279" s="28"/>
      <c r="Q279" s="28"/>
      <c r="R279" s="28"/>
      <c r="S279" s="29"/>
      <c r="T279" s="29"/>
      <c r="U279" s="19" t="s">
        <v>2339</v>
      </c>
      <c r="V279" s="28"/>
      <c r="W279" s="28"/>
      <c r="X279" s="28"/>
      <c r="Y279" s="12"/>
      <c r="Z279" s="11"/>
    </row>
    <row r="280">
      <c r="A280" s="153"/>
      <c r="B280" s="64" t="s">
        <v>2341</v>
      </c>
      <c r="C280" s="64" t="s">
        <v>321</v>
      </c>
      <c r="D280" s="26">
        <f t="shared" si="31"/>
        <v>69.41</v>
      </c>
      <c r="E280" s="64">
        <v>31.0</v>
      </c>
      <c r="F280" s="64"/>
      <c r="G280" s="64"/>
      <c r="H280" s="64"/>
      <c r="I280" s="64">
        <v>102.0</v>
      </c>
      <c r="J280" s="64">
        <v>30.0</v>
      </c>
      <c r="K280" s="64"/>
      <c r="L280" s="64"/>
      <c r="M280" s="64"/>
      <c r="N280" s="64"/>
      <c r="O280" s="64"/>
      <c r="P280" s="64"/>
      <c r="Q280" s="64"/>
      <c r="R280" s="64"/>
      <c r="S280" s="82"/>
      <c r="T280" s="64"/>
      <c r="U280" s="146" t="s">
        <v>2343</v>
      </c>
      <c r="V280" s="64"/>
      <c r="W280" s="64"/>
      <c r="X280" s="64"/>
      <c r="Y280" s="85"/>
      <c r="Z280" s="84"/>
      <c r="AA280" s="148"/>
      <c r="AB280" s="148"/>
      <c r="AC280" s="148"/>
    </row>
    <row r="281">
      <c r="A281" s="95"/>
      <c r="B281" s="28" t="s">
        <v>2346</v>
      </c>
      <c r="C281" s="28" t="s">
        <v>386</v>
      </c>
      <c r="D281" s="26">
        <f t="shared" si="31"/>
        <v>60.61</v>
      </c>
      <c r="E281" s="64">
        <v>33.0</v>
      </c>
      <c r="F281" s="64"/>
      <c r="G281" s="28"/>
      <c r="H281" s="28"/>
      <c r="I281" s="28">
        <v>72.0</v>
      </c>
      <c r="J281" s="28">
        <v>35.0</v>
      </c>
      <c r="K281" s="28"/>
      <c r="L281" s="28"/>
      <c r="M281" s="28"/>
      <c r="N281" s="28"/>
      <c r="O281" s="28"/>
      <c r="P281" s="28"/>
      <c r="Q281" s="28"/>
      <c r="R281" s="28"/>
      <c r="S281" s="29"/>
      <c r="T281" s="29"/>
      <c r="U281" s="19" t="s">
        <v>2347</v>
      </c>
      <c r="V281" s="28"/>
      <c r="W281" s="28"/>
      <c r="X281" s="28"/>
      <c r="Y281" s="12"/>
      <c r="Z281" s="11"/>
    </row>
    <row r="282">
      <c r="A282" s="95"/>
      <c r="B282" s="28" t="s">
        <v>2349</v>
      </c>
      <c r="C282" s="28" t="s">
        <v>57</v>
      </c>
      <c r="D282" s="26">
        <f t="shared" si="31"/>
        <v>60.5</v>
      </c>
      <c r="E282" s="64">
        <v>48.0</v>
      </c>
      <c r="F282" s="64"/>
      <c r="G282" s="28"/>
      <c r="H282" s="28"/>
      <c r="I282" s="28">
        <v>70.0</v>
      </c>
      <c r="J282" s="28">
        <v>35.0</v>
      </c>
      <c r="K282" s="28"/>
      <c r="L282" s="28"/>
      <c r="M282" s="28"/>
      <c r="N282" s="28"/>
      <c r="O282" s="28"/>
      <c r="P282" s="28"/>
      <c r="Q282" s="28"/>
      <c r="R282" s="28"/>
      <c r="S282" s="29"/>
      <c r="T282" s="29" t="s">
        <v>920</v>
      </c>
      <c r="U282" s="19" t="s">
        <v>2350</v>
      </c>
      <c r="V282" s="28"/>
      <c r="W282" s="28"/>
      <c r="X282" s="28"/>
      <c r="Y282" s="12"/>
      <c r="Z282" s="11"/>
    </row>
    <row r="283">
      <c r="A283" s="67" t="s">
        <v>44</v>
      </c>
      <c r="B283" s="28" t="s">
        <v>2351</v>
      </c>
      <c r="C283" s="28" t="s">
        <v>73</v>
      </c>
      <c r="D283" s="26">
        <f t="shared" si="31"/>
        <v>56.62</v>
      </c>
      <c r="E283" s="28">
        <v>66.0</v>
      </c>
      <c r="F283" s="28"/>
      <c r="G283" s="28"/>
      <c r="H283" s="28"/>
      <c r="I283" s="28">
        <v>124.0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9"/>
      <c r="T283" s="29"/>
      <c r="U283" s="19" t="s">
        <v>2352</v>
      </c>
      <c r="V283" s="28"/>
      <c r="W283" s="28"/>
      <c r="X283" s="28"/>
      <c r="Y283" s="12"/>
      <c r="Z283" s="11"/>
    </row>
    <row r="284">
      <c r="A284" s="95"/>
      <c r="B284" s="28" t="s">
        <v>2354</v>
      </c>
      <c r="C284" s="28" t="s">
        <v>2302</v>
      </c>
      <c r="D284" s="26">
        <f t="shared" si="31"/>
        <v>55.65</v>
      </c>
      <c r="E284" s="28">
        <v>33.0</v>
      </c>
      <c r="F284" s="28"/>
      <c r="G284" s="28">
        <v>54.0</v>
      </c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9"/>
      <c r="T284" s="29"/>
      <c r="U284" s="19" t="s">
        <v>2356</v>
      </c>
      <c r="V284" s="28"/>
      <c r="W284" s="28"/>
      <c r="X284" s="28"/>
      <c r="Y284" s="70"/>
      <c r="Z284" s="71"/>
    </row>
    <row r="285">
      <c r="A285" s="95"/>
      <c r="B285" s="12" t="s">
        <v>2358</v>
      </c>
      <c r="C285" s="12" t="s">
        <v>366</v>
      </c>
      <c r="D285" s="26">
        <f t="shared" si="31"/>
        <v>46.6</v>
      </c>
      <c r="E285" s="12">
        <v>22.0</v>
      </c>
      <c r="F285" s="12"/>
      <c r="G285" s="12"/>
      <c r="H285" s="12"/>
      <c r="I285" s="12">
        <v>50.0</v>
      </c>
      <c r="J285" s="12"/>
      <c r="K285" s="12"/>
      <c r="L285" s="12"/>
      <c r="M285" s="12"/>
      <c r="N285" s="12"/>
      <c r="O285" s="12"/>
      <c r="P285" s="12">
        <v>1.0</v>
      </c>
      <c r="Q285" s="12">
        <v>1.0</v>
      </c>
      <c r="R285" s="12">
        <v>1.0</v>
      </c>
      <c r="S285" s="18" t="s">
        <v>60</v>
      </c>
      <c r="T285" s="18" t="s">
        <v>1703</v>
      </c>
      <c r="U285" s="19" t="s">
        <v>2359</v>
      </c>
      <c r="V285" s="12"/>
      <c r="W285" s="12"/>
      <c r="X285" s="12"/>
      <c r="Y285" s="16"/>
      <c r="Z285" s="11"/>
    </row>
    <row r="286">
      <c r="A286" s="3" t="s">
        <v>2361</v>
      </c>
      <c r="B286" s="12"/>
      <c r="C286" s="12"/>
      <c r="D286" s="26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8"/>
      <c r="T286" s="18"/>
      <c r="U286" s="37"/>
      <c r="V286" s="12"/>
      <c r="W286" s="12"/>
      <c r="X286" s="12"/>
      <c r="Y286" s="16"/>
      <c r="Z286" s="11"/>
    </row>
    <row r="287">
      <c r="A287" s="69"/>
      <c r="B287" s="28" t="s">
        <v>1289</v>
      </c>
      <c r="C287" s="28" t="s">
        <v>1290</v>
      </c>
      <c r="D287" s="26">
        <f t="shared" ref="D287:D292" si="32">ROUND((E287*0.05)+(F287*0.05)+(G287*1)+(I287*0.43)+(J287*0.8)+(K287*0.5)+(L287*1)+(N287*0.05)+(O287*20.88)+(P287*8)+(Q287*8)+(R287*8), 2)</f>
        <v>35.34</v>
      </c>
      <c r="E287" s="28"/>
      <c r="F287" s="28"/>
      <c r="G287" s="28">
        <v>19.0</v>
      </c>
      <c r="H287" s="28"/>
      <c r="I287" s="28">
        <v>38.0</v>
      </c>
      <c r="J287" s="28"/>
      <c r="K287" s="28"/>
      <c r="L287" s="28"/>
      <c r="M287" s="28"/>
      <c r="N287" s="28"/>
      <c r="O287" s="28"/>
      <c r="P287" s="28"/>
      <c r="Q287" s="28"/>
      <c r="R287" s="28"/>
      <c r="S287" s="29"/>
      <c r="T287" s="29"/>
      <c r="U287" s="19" t="s">
        <v>1291</v>
      </c>
      <c r="V287" s="28"/>
      <c r="W287" s="28"/>
      <c r="X287" s="28"/>
      <c r="Y287" s="70"/>
      <c r="Z287" s="71"/>
    </row>
    <row r="288">
      <c r="A288" s="69"/>
      <c r="B288" s="64" t="s">
        <v>2365</v>
      </c>
      <c r="C288" s="64" t="s">
        <v>57</v>
      </c>
      <c r="D288" s="26">
        <f t="shared" si="32"/>
        <v>34.09</v>
      </c>
      <c r="E288" s="64">
        <v>21.0</v>
      </c>
      <c r="F288" s="64"/>
      <c r="G288" s="64"/>
      <c r="H288" s="64"/>
      <c r="I288" s="64">
        <v>28.0</v>
      </c>
      <c r="J288" s="64">
        <v>15.0</v>
      </c>
      <c r="K288" s="64"/>
      <c r="L288" s="64">
        <v>9.0</v>
      </c>
      <c r="M288" s="64"/>
      <c r="N288" s="64"/>
      <c r="O288" s="64"/>
      <c r="P288" s="64"/>
      <c r="Q288" s="64"/>
      <c r="R288" s="64"/>
      <c r="S288" s="82"/>
      <c r="T288" s="82" t="s">
        <v>1183</v>
      </c>
      <c r="U288" s="146" t="s">
        <v>2366</v>
      </c>
      <c r="V288" s="64"/>
      <c r="W288" s="64"/>
      <c r="X288" s="64"/>
      <c r="Y288" s="85"/>
      <c r="Z288" s="86"/>
      <c r="AA288" s="148"/>
      <c r="AB288" s="148"/>
      <c r="AC288" s="148"/>
    </row>
    <row r="289">
      <c r="A289" s="81"/>
      <c r="B289" s="64" t="s">
        <v>2367</v>
      </c>
      <c r="C289" s="64" t="s">
        <v>57</v>
      </c>
      <c r="D289" s="26">
        <f t="shared" si="32"/>
        <v>34.09</v>
      </c>
      <c r="E289" s="64">
        <v>21.0</v>
      </c>
      <c r="F289" s="64"/>
      <c r="G289" s="64"/>
      <c r="H289" s="64"/>
      <c r="I289" s="64">
        <v>28.0</v>
      </c>
      <c r="J289" s="64">
        <v>15.0</v>
      </c>
      <c r="K289" s="88"/>
      <c r="L289" s="64">
        <v>9.0</v>
      </c>
      <c r="M289" s="64"/>
      <c r="N289" s="88"/>
      <c r="O289" s="88"/>
      <c r="P289" s="88"/>
      <c r="Q289" s="88"/>
      <c r="R289" s="88"/>
      <c r="S289" s="89"/>
      <c r="T289" s="82" t="s">
        <v>1183</v>
      </c>
      <c r="U289" s="146" t="s">
        <v>2368</v>
      </c>
      <c r="V289" s="88"/>
      <c r="W289" s="88"/>
      <c r="X289" s="88"/>
      <c r="Y289" s="81"/>
      <c r="Z289" s="81"/>
      <c r="AA289" s="148"/>
      <c r="AB289" s="148"/>
      <c r="AC289" s="148"/>
    </row>
    <row r="290">
      <c r="A290" s="65"/>
      <c r="B290" s="28" t="s">
        <v>2369</v>
      </c>
      <c r="C290" s="28" t="s">
        <v>1502</v>
      </c>
      <c r="D290" s="26">
        <f t="shared" si="32"/>
        <v>31.06</v>
      </c>
      <c r="E290" s="28">
        <v>12.0</v>
      </c>
      <c r="F290" s="28"/>
      <c r="G290" s="28">
        <v>21.0</v>
      </c>
      <c r="H290" s="28"/>
      <c r="I290" s="28">
        <v>22.0</v>
      </c>
      <c r="J290" s="28"/>
      <c r="K290" s="28"/>
      <c r="L290" s="28"/>
      <c r="M290" s="28"/>
      <c r="N290" s="28"/>
      <c r="O290" s="28"/>
      <c r="P290" s="28"/>
      <c r="Q290" s="28"/>
      <c r="R290" s="28"/>
      <c r="S290" s="29"/>
      <c r="T290" s="29"/>
      <c r="U290" s="19" t="s">
        <v>2370</v>
      </c>
      <c r="V290" s="28"/>
      <c r="W290" s="28"/>
      <c r="X290" s="28"/>
      <c r="Y290" s="32"/>
      <c r="Z290" s="66"/>
    </row>
    <row r="291" ht="14.25" customHeight="1">
      <c r="A291" s="34"/>
      <c r="B291" s="16" t="s">
        <v>2371</v>
      </c>
      <c r="C291" s="16" t="s">
        <v>76</v>
      </c>
      <c r="D291" s="26">
        <f t="shared" si="32"/>
        <v>26.88</v>
      </c>
      <c r="E291" s="16"/>
      <c r="F291" s="16"/>
      <c r="G291" s="16">
        <v>15.0</v>
      </c>
      <c r="H291" s="16"/>
      <c r="I291" s="16">
        <v>26.0</v>
      </c>
      <c r="J291" s="16"/>
      <c r="K291" s="16"/>
      <c r="L291" s="16"/>
      <c r="M291" s="16"/>
      <c r="N291" s="16">
        <v>14.0</v>
      </c>
      <c r="O291" s="16"/>
      <c r="P291" s="16"/>
      <c r="Q291" s="16"/>
      <c r="R291" s="16"/>
      <c r="S291" s="33"/>
      <c r="T291" s="33"/>
      <c r="U291" s="39" t="s">
        <v>1229</v>
      </c>
      <c r="V291" s="34"/>
      <c r="W291" s="34"/>
      <c r="X291" s="34"/>
      <c r="Y291" s="34"/>
      <c r="Z291" s="34"/>
      <c r="AA291" s="34"/>
      <c r="AB291" s="34"/>
      <c r="AC291" s="34"/>
    </row>
    <row r="292">
      <c r="A292" s="68"/>
      <c r="B292" s="28" t="s">
        <v>2372</v>
      </c>
      <c r="C292" s="28" t="s">
        <v>374</v>
      </c>
      <c r="D292" s="26">
        <f t="shared" si="32"/>
        <v>26.6</v>
      </c>
      <c r="E292" s="64">
        <v>12.0</v>
      </c>
      <c r="F292" s="64"/>
      <c r="G292" s="28"/>
      <c r="H292" s="28"/>
      <c r="I292" s="28">
        <v>40.0</v>
      </c>
      <c r="J292" s="28">
        <v>11.0</v>
      </c>
      <c r="K292" s="28"/>
      <c r="L292" s="28"/>
      <c r="M292" s="28"/>
      <c r="N292" s="28"/>
      <c r="O292" s="28"/>
      <c r="P292" s="28"/>
      <c r="Q292" s="28"/>
      <c r="R292" s="28"/>
      <c r="S292" s="29"/>
      <c r="T292" s="29"/>
      <c r="U292" s="19" t="s">
        <v>2373</v>
      </c>
      <c r="V292" s="28"/>
      <c r="W292" s="28"/>
      <c r="X292" s="28"/>
      <c r="Y292" s="28"/>
      <c r="Z292" s="55"/>
    </row>
    <row r="293">
      <c r="A293" s="68"/>
      <c r="B293" s="72"/>
      <c r="C293" s="28"/>
      <c r="D293" s="152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9"/>
      <c r="T293" s="29"/>
      <c r="U293" s="28"/>
      <c r="V293" s="28"/>
      <c r="W293" s="28"/>
      <c r="X293" s="28"/>
      <c r="Y293" s="28"/>
      <c r="Z293" s="55"/>
      <c r="AA293" s="34"/>
      <c r="AB293" s="34"/>
      <c r="AC293" s="34"/>
    </row>
    <row r="294">
      <c r="A294" s="65"/>
      <c r="B294" s="28"/>
      <c r="C294" s="28"/>
      <c r="D294" s="152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9"/>
      <c r="T294" s="29"/>
      <c r="U294" s="28"/>
      <c r="V294" s="28"/>
      <c r="W294" s="28"/>
      <c r="X294" s="28"/>
      <c r="Y294" s="32"/>
      <c r="Z294" s="66"/>
    </row>
    <row r="295">
      <c r="A295" s="10"/>
      <c r="B295" s="181"/>
      <c r="C295" s="181"/>
      <c r="D295" s="182"/>
      <c r="E295" s="181"/>
      <c r="F295" s="181"/>
      <c r="G295" s="181"/>
      <c r="H295" s="181"/>
      <c r="I295" s="181"/>
      <c r="J295" s="148"/>
      <c r="K295" s="148"/>
      <c r="L295" s="181"/>
      <c r="M295" s="181"/>
      <c r="N295" s="148"/>
      <c r="O295" s="148"/>
      <c r="P295" s="148"/>
      <c r="Q295" s="148"/>
      <c r="R295" s="148"/>
      <c r="S295" s="183"/>
      <c r="T295" s="148"/>
      <c r="U295" s="182"/>
      <c r="V295" s="78"/>
      <c r="W295" s="78"/>
      <c r="X295" s="78"/>
      <c r="Y295" s="78"/>
      <c r="Z295" s="81"/>
      <c r="AA295" s="78"/>
      <c r="AB295" s="78"/>
      <c r="AC295" s="78"/>
    </row>
    <row r="296">
      <c r="A296" s="81"/>
      <c r="B296" s="88"/>
      <c r="C296" s="88"/>
      <c r="D296" s="154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9"/>
      <c r="T296" s="88"/>
      <c r="U296" s="88"/>
      <c r="V296" s="88"/>
      <c r="W296" s="88"/>
      <c r="X296" s="88"/>
      <c r="Y296" s="81"/>
      <c r="Z296" s="81"/>
      <c r="AA296" s="148"/>
      <c r="AB296" s="148"/>
      <c r="AC296" s="148"/>
    </row>
    <row r="297">
      <c r="A297" s="6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9"/>
      <c r="T297" s="88"/>
      <c r="U297" s="88"/>
      <c r="V297" s="88"/>
      <c r="W297" s="88"/>
      <c r="X297" s="88"/>
      <c r="Y297" s="81"/>
      <c r="Z297" s="81"/>
      <c r="AA297" s="148"/>
      <c r="AB297" s="148"/>
      <c r="AC297" s="148"/>
    </row>
    <row r="298">
      <c r="A298" s="86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9"/>
      <c r="T298" s="88"/>
      <c r="U298" s="88"/>
      <c r="V298" s="88"/>
      <c r="W298" s="88"/>
      <c r="X298" s="88"/>
      <c r="Y298" s="86"/>
      <c r="Z298" s="86"/>
      <c r="AA298" s="148"/>
      <c r="AB298" s="148"/>
      <c r="AC298" s="148"/>
    </row>
    <row r="299">
      <c r="A299" s="81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9"/>
      <c r="T299" s="88"/>
      <c r="U299" s="88"/>
      <c r="V299" s="88"/>
      <c r="W299" s="88"/>
      <c r="X299" s="88"/>
      <c r="Y299" s="81"/>
      <c r="Z299" s="81"/>
      <c r="AA299" s="148"/>
      <c r="AB299" s="148"/>
      <c r="AC299" s="148"/>
    </row>
    <row r="300">
      <c r="A300" s="81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9"/>
      <c r="T300" s="88"/>
      <c r="U300" s="88"/>
      <c r="V300" s="88"/>
      <c r="W300" s="88"/>
      <c r="X300" s="88"/>
      <c r="Y300" s="81"/>
      <c r="Z300" s="81"/>
      <c r="AA300" s="148"/>
      <c r="AB300" s="148"/>
      <c r="AC300" s="148"/>
    </row>
    <row r="301">
      <c r="A301" s="81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9"/>
      <c r="T301" s="88"/>
      <c r="U301" s="88"/>
      <c r="V301" s="88"/>
      <c r="W301" s="88"/>
      <c r="X301" s="88"/>
      <c r="Y301" s="81"/>
      <c r="Z301" s="81"/>
      <c r="AA301" s="148"/>
      <c r="AB301" s="148"/>
      <c r="AC301" s="148"/>
    </row>
    <row r="302">
      <c r="A302" s="65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9"/>
      <c r="T302" s="88"/>
      <c r="U302" s="88"/>
      <c r="V302" s="88"/>
      <c r="W302" s="88"/>
      <c r="X302" s="88"/>
      <c r="Y302" s="84"/>
      <c r="Z302" s="84"/>
      <c r="AA302" s="148"/>
      <c r="AB302" s="148"/>
      <c r="AC302" s="148"/>
    </row>
    <row r="303">
      <c r="A303" s="69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9"/>
      <c r="T303" s="88"/>
      <c r="U303" s="88"/>
      <c r="V303" s="88"/>
      <c r="W303" s="88"/>
      <c r="X303" s="88"/>
      <c r="Y303" s="86"/>
      <c r="Z303" s="86"/>
      <c r="AA303" s="148"/>
      <c r="AB303" s="148"/>
      <c r="AC303" s="148"/>
    </row>
    <row r="304">
      <c r="A304" s="6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9"/>
      <c r="T304" s="88"/>
      <c r="U304" s="88"/>
      <c r="V304" s="88"/>
      <c r="W304" s="88"/>
      <c r="X304" s="88"/>
      <c r="Y304" s="81"/>
      <c r="Z304" s="81"/>
      <c r="AA304" s="148"/>
      <c r="AB304" s="148"/>
      <c r="AC304" s="148"/>
    </row>
    <row r="305">
      <c r="A305" s="6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9"/>
      <c r="T305" s="88"/>
      <c r="U305" s="88"/>
      <c r="V305" s="88"/>
      <c r="W305" s="88"/>
      <c r="X305" s="88"/>
      <c r="Y305" s="81"/>
      <c r="Z305" s="81"/>
      <c r="AA305" s="148"/>
      <c r="AB305" s="148"/>
      <c r="AC305" s="148"/>
    </row>
    <row r="306">
      <c r="A306" s="6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9"/>
      <c r="T306" s="88"/>
      <c r="U306" s="88"/>
      <c r="V306" s="88"/>
      <c r="W306" s="88"/>
      <c r="X306" s="88"/>
      <c r="Y306" s="81"/>
      <c r="Z306" s="81"/>
      <c r="AA306" s="148"/>
      <c r="AB306" s="148"/>
      <c r="AC306" s="148"/>
    </row>
    <row r="307">
      <c r="A307" s="69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9"/>
      <c r="T307" s="88"/>
      <c r="U307" s="88"/>
      <c r="V307" s="88"/>
      <c r="W307" s="88"/>
      <c r="X307" s="88"/>
      <c r="Y307" s="86"/>
      <c r="Z307" s="86"/>
      <c r="AA307" s="148"/>
      <c r="AB307" s="148"/>
      <c r="AC307" s="148"/>
    </row>
    <row r="308">
      <c r="A308" s="6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9"/>
      <c r="T308" s="88"/>
      <c r="U308" s="88"/>
      <c r="V308" s="88"/>
      <c r="W308" s="88"/>
      <c r="X308" s="88"/>
      <c r="Y308" s="81"/>
      <c r="Z308" s="81"/>
      <c r="AA308" s="148"/>
      <c r="AB308" s="148"/>
      <c r="AC308" s="148"/>
    </row>
    <row r="309">
      <c r="A309" s="68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1"/>
      <c r="T309" s="90"/>
      <c r="U309" s="90"/>
      <c r="V309" s="90"/>
      <c r="W309" s="90"/>
      <c r="X309" s="90"/>
      <c r="Y309" s="81"/>
      <c r="Z309" s="81"/>
      <c r="AA309" s="148"/>
      <c r="AB309" s="148"/>
      <c r="AC309" s="148"/>
    </row>
    <row r="310">
      <c r="A310" s="68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1"/>
      <c r="T310" s="90"/>
      <c r="U310" s="90"/>
      <c r="V310" s="90"/>
      <c r="W310" s="90"/>
      <c r="X310" s="90"/>
      <c r="Y310" s="81"/>
      <c r="Z310" s="81"/>
      <c r="AA310" s="148"/>
      <c r="AB310" s="148"/>
      <c r="AC310" s="148"/>
    </row>
    <row r="311">
      <c r="A311" s="1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1"/>
      <c r="T311" s="90"/>
      <c r="U311" s="90"/>
      <c r="V311" s="90"/>
      <c r="W311" s="90"/>
      <c r="X311" s="90"/>
      <c r="Y311" s="81"/>
      <c r="Z311" s="81"/>
      <c r="AA311" s="148"/>
      <c r="AB311" s="148"/>
      <c r="AC311" s="148"/>
    </row>
    <row r="312">
      <c r="A312" s="11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92"/>
      <c r="T312" s="54"/>
      <c r="U312" s="54"/>
      <c r="V312" s="54"/>
      <c r="W312" s="54"/>
      <c r="X312" s="54"/>
      <c r="Y312" s="11"/>
      <c r="Z312" s="11"/>
      <c r="AA312" s="34"/>
      <c r="AB312" s="34"/>
      <c r="AC312" s="34"/>
    </row>
    <row r="313">
      <c r="A313" s="69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92"/>
      <c r="T313" s="54"/>
      <c r="U313" s="54"/>
      <c r="V313" s="54"/>
      <c r="W313" s="54"/>
      <c r="X313" s="54"/>
      <c r="Y313" s="71"/>
      <c r="Z313" s="71"/>
      <c r="AA313" s="34"/>
      <c r="AB313" s="34"/>
      <c r="AC313" s="34"/>
    </row>
    <row r="314">
      <c r="A314" s="69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92"/>
      <c r="T314" s="54"/>
      <c r="U314" s="54"/>
      <c r="V314" s="54"/>
      <c r="W314" s="54"/>
      <c r="X314" s="54"/>
      <c r="Y314" s="71"/>
      <c r="Z314" s="71"/>
      <c r="AA314" s="34"/>
      <c r="AB314" s="34"/>
      <c r="AC314" s="34"/>
    </row>
    <row r="315">
      <c r="A315" s="68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92"/>
      <c r="T315" s="54"/>
      <c r="U315" s="54"/>
      <c r="V315" s="54"/>
      <c r="W315" s="54"/>
      <c r="X315" s="54"/>
      <c r="Y315" s="11"/>
      <c r="Z315" s="11"/>
      <c r="AA315" s="34"/>
      <c r="AB315" s="34"/>
      <c r="AC315" s="34"/>
    </row>
    <row r="316">
      <c r="A316" s="68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92"/>
      <c r="T316" s="54"/>
      <c r="U316" s="54"/>
      <c r="V316" s="54"/>
      <c r="W316" s="54"/>
      <c r="X316" s="54"/>
      <c r="Y316" s="11"/>
      <c r="Z316" s="11"/>
      <c r="AA316" s="34"/>
      <c r="AB316" s="34"/>
      <c r="AC316" s="34"/>
    </row>
    <row r="317">
      <c r="A317" s="68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92"/>
      <c r="T317" s="54"/>
      <c r="U317" s="54"/>
      <c r="V317" s="54"/>
      <c r="W317" s="54"/>
      <c r="X317" s="54"/>
      <c r="Y317" s="11"/>
      <c r="Z317" s="11"/>
      <c r="AA317" s="34"/>
      <c r="AB317" s="34"/>
      <c r="AC317" s="34"/>
    </row>
    <row r="318">
      <c r="A318" s="68"/>
      <c r="B318" s="11"/>
      <c r="C318" s="11"/>
      <c r="D318" s="11"/>
      <c r="E318" s="11"/>
      <c r="F318" s="11"/>
      <c r="G318" s="11"/>
      <c r="H318" s="11"/>
      <c r="I318" s="54"/>
      <c r="J318" s="11"/>
      <c r="K318" s="11"/>
      <c r="L318" s="11"/>
      <c r="M318" s="11"/>
      <c r="N318" s="11"/>
      <c r="O318" s="11"/>
      <c r="P318" s="11"/>
      <c r="Q318" s="11"/>
      <c r="R318" s="11"/>
      <c r="S318" s="13"/>
      <c r="T318" s="11"/>
      <c r="U318" s="11"/>
      <c r="V318" s="11"/>
      <c r="W318" s="11"/>
      <c r="X318" s="11"/>
      <c r="Y318" s="11"/>
      <c r="Z318" s="11"/>
      <c r="AA318" s="34"/>
      <c r="AB318" s="34"/>
      <c r="AC318" s="34"/>
    </row>
    <row r="319">
      <c r="A319" s="68"/>
      <c r="B319" s="11"/>
      <c r="C319" s="11"/>
      <c r="D319" s="11"/>
      <c r="E319" s="11"/>
      <c r="F319" s="11"/>
      <c r="G319" s="11"/>
      <c r="H319" s="11"/>
      <c r="I319" s="54"/>
      <c r="J319" s="11"/>
      <c r="K319" s="11"/>
      <c r="L319" s="11"/>
      <c r="M319" s="11"/>
      <c r="N319" s="11"/>
      <c r="O319" s="11"/>
      <c r="P319" s="11"/>
      <c r="Q319" s="11"/>
      <c r="R319" s="11"/>
      <c r="S319" s="13"/>
      <c r="T319" s="11"/>
      <c r="U319" s="11"/>
      <c r="V319" s="11"/>
      <c r="W319" s="11"/>
      <c r="X319" s="11"/>
      <c r="Y319" s="11"/>
      <c r="Z319" s="11"/>
      <c r="AA319" s="34"/>
      <c r="AB319" s="34"/>
      <c r="AC319" s="34"/>
    </row>
    <row r="320">
      <c r="A320" s="68"/>
      <c r="B320" s="11"/>
      <c r="C320" s="11"/>
      <c r="D320" s="11"/>
      <c r="E320" s="11"/>
      <c r="F320" s="11"/>
      <c r="G320" s="11"/>
      <c r="H320" s="11"/>
      <c r="I320" s="54"/>
      <c r="J320" s="11"/>
      <c r="K320" s="11"/>
      <c r="L320" s="11"/>
      <c r="M320" s="11"/>
      <c r="N320" s="11"/>
      <c r="O320" s="11"/>
      <c r="P320" s="11"/>
      <c r="Q320" s="11"/>
      <c r="R320" s="11"/>
      <c r="S320" s="13"/>
      <c r="T320" s="11"/>
      <c r="U320" s="11"/>
      <c r="V320" s="11"/>
      <c r="W320" s="11"/>
      <c r="X320" s="11"/>
      <c r="Y320" s="11"/>
      <c r="Z320" s="11"/>
      <c r="AA320" s="34"/>
      <c r="AB320" s="34"/>
      <c r="AC320" s="34"/>
    </row>
    <row r="321">
      <c r="A321" s="68"/>
      <c r="B321" s="11"/>
      <c r="C321" s="11"/>
      <c r="D321" s="11"/>
      <c r="E321" s="11"/>
      <c r="F321" s="11"/>
      <c r="G321" s="11"/>
      <c r="H321" s="11"/>
      <c r="I321" s="54"/>
      <c r="J321" s="11"/>
      <c r="K321" s="11"/>
      <c r="L321" s="11"/>
      <c r="M321" s="11"/>
      <c r="N321" s="11"/>
      <c r="O321" s="11"/>
      <c r="P321" s="11"/>
      <c r="Q321" s="11"/>
      <c r="R321" s="11"/>
      <c r="S321" s="13"/>
      <c r="T321" s="11"/>
      <c r="U321" s="11"/>
      <c r="V321" s="11"/>
      <c r="W321" s="11"/>
      <c r="X321" s="11"/>
      <c r="Y321" s="11"/>
      <c r="Z321" s="11"/>
      <c r="AA321" s="34"/>
      <c r="AB321" s="34"/>
      <c r="AC321" s="34"/>
    </row>
    <row r="322">
      <c r="A322" s="68"/>
      <c r="B322" s="11"/>
      <c r="C322" s="11"/>
      <c r="D322" s="11"/>
      <c r="E322" s="11"/>
      <c r="F322" s="11"/>
      <c r="G322" s="11"/>
      <c r="H322" s="11"/>
      <c r="I322" s="54"/>
      <c r="J322" s="11"/>
      <c r="K322" s="11"/>
      <c r="L322" s="11"/>
      <c r="M322" s="11"/>
      <c r="N322" s="11"/>
      <c r="O322" s="11"/>
      <c r="P322" s="11"/>
      <c r="Q322" s="11"/>
      <c r="R322" s="11"/>
      <c r="S322" s="13"/>
      <c r="T322" s="11"/>
      <c r="U322" s="11"/>
      <c r="V322" s="11"/>
      <c r="W322" s="11"/>
      <c r="X322" s="11"/>
      <c r="Y322" s="11"/>
      <c r="Z322" s="11"/>
      <c r="AA322" s="34"/>
      <c r="AB322" s="34"/>
      <c r="AC322" s="34"/>
    </row>
    <row r="323">
      <c r="A323" s="68"/>
      <c r="B323" s="11"/>
      <c r="C323" s="11"/>
      <c r="D323" s="11"/>
      <c r="E323" s="11"/>
      <c r="F323" s="11"/>
      <c r="G323" s="11"/>
      <c r="H323" s="11"/>
      <c r="I323" s="54"/>
      <c r="J323" s="11"/>
      <c r="K323" s="11"/>
      <c r="L323" s="11"/>
      <c r="M323" s="11"/>
      <c r="N323" s="11"/>
      <c r="O323" s="11"/>
      <c r="P323" s="11"/>
      <c r="Q323" s="11"/>
      <c r="R323" s="11"/>
      <c r="S323" s="13"/>
      <c r="T323" s="11"/>
      <c r="U323" s="11"/>
      <c r="V323" s="11"/>
      <c r="W323" s="11"/>
      <c r="X323" s="11"/>
      <c r="Y323" s="11"/>
      <c r="Z323" s="11"/>
      <c r="AA323" s="34"/>
      <c r="AB323" s="34"/>
      <c r="AC323" s="34"/>
    </row>
    <row r="324">
      <c r="A324" s="68"/>
      <c r="B324" s="11"/>
      <c r="C324" s="11"/>
      <c r="D324" s="11"/>
      <c r="E324" s="11"/>
      <c r="F324" s="11"/>
      <c r="G324" s="11"/>
      <c r="H324" s="11"/>
      <c r="I324" s="54"/>
      <c r="J324" s="11"/>
      <c r="K324" s="11"/>
      <c r="L324" s="11"/>
      <c r="M324" s="11"/>
      <c r="N324" s="11"/>
      <c r="O324" s="11"/>
      <c r="P324" s="11"/>
      <c r="Q324" s="11"/>
      <c r="R324" s="11"/>
      <c r="S324" s="13"/>
      <c r="T324" s="11"/>
      <c r="U324" s="11"/>
      <c r="V324" s="11"/>
      <c r="W324" s="11"/>
      <c r="X324" s="11"/>
      <c r="Y324" s="11"/>
      <c r="Z324" s="11"/>
      <c r="AA324" s="34"/>
      <c r="AB324" s="34"/>
      <c r="AC324" s="34"/>
    </row>
    <row r="325">
      <c r="A325" s="68"/>
      <c r="B325" s="11"/>
      <c r="C325" s="11"/>
      <c r="D325" s="11"/>
      <c r="E325" s="11"/>
      <c r="F325" s="11"/>
      <c r="G325" s="11"/>
      <c r="H325" s="11"/>
      <c r="I325" s="54"/>
      <c r="J325" s="11"/>
      <c r="K325" s="11"/>
      <c r="L325" s="11"/>
      <c r="M325" s="11"/>
      <c r="N325" s="11"/>
      <c r="O325" s="11"/>
      <c r="P325" s="11"/>
      <c r="Q325" s="11"/>
      <c r="R325" s="11"/>
      <c r="S325" s="13"/>
      <c r="T325" s="11"/>
      <c r="U325" s="11"/>
      <c r="V325" s="11"/>
      <c r="W325" s="11"/>
      <c r="X325" s="11"/>
      <c r="Y325" s="11"/>
      <c r="Z325" s="11"/>
      <c r="AA325" s="34"/>
      <c r="AB325" s="34"/>
      <c r="AC325" s="34"/>
    </row>
    <row r="326">
      <c r="A326" s="68"/>
      <c r="B326" s="11"/>
      <c r="C326" s="11"/>
      <c r="D326" s="11"/>
      <c r="E326" s="11"/>
      <c r="F326" s="11"/>
      <c r="G326" s="11"/>
      <c r="H326" s="11"/>
      <c r="I326" s="54"/>
      <c r="J326" s="11"/>
      <c r="K326" s="11"/>
      <c r="L326" s="11"/>
      <c r="M326" s="11"/>
      <c r="N326" s="11"/>
      <c r="O326" s="11"/>
      <c r="P326" s="11"/>
      <c r="Q326" s="11"/>
      <c r="R326" s="11"/>
      <c r="S326" s="13"/>
      <c r="T326" s="11"/>
      <c r="U326" s="11"/>
      <c r="V326" s="11"/>
      <c r="W326" s="11"/>
      <c r="X326" s="11"/>
      <c r="Y326" s="11"/>
      <c r="Z326" s="11"/>
      <c r="AA326" s="34"/>
      <c r="AB326" s="34"/>
      <c r="AC326" s="34"/>
    </row>
    <row r="327">
      <c r="A327" s="68"/>
      <c r="B327" s="11"/>
      <c r="C327" s="11"/>
      <c r="D327" s="11"/>
      <c r="E327" s="11"/>
      <c r="F327" s="11"/>
      <c r="G327" s="11"/>
      <c r="H327" s="11"/>
      <c r="I327" s="55"/>
      <c r="J327" s="11"/>
      <c r="K327" s="11"/>
      <c r="L327" s="11"/>
      <c r="M327" s="11"/>
      <c r="N327" s="11"/>
      <c r="O327" s="11"/>
      <c r="P327" s="11"/>
      <c r="Q327" s="11"/>
      <c r="R327" s="11"/>
      <c r="S327" s="13"/>
      <c r="T327" s="11"/>
      <c r="U327" s="11"/>
      <c r="V327" s="11"/>
      <c r="W327" s="11"/>
      <c r="X327" s="11"/>
      <c r="Y327" s="11"/>
      <c r="Z327" s="11"/>
      <c r="AA327" s="34"/>
      <c r="AB327" s="34"/>
      <c r="AC327" s="34"/>
    </row>
    <row r="328">
      <c r="A328" s="68"/>
      <c r="B328" s="11"/>
      <c r="C328" s="11"/>
      <c r="D328" s="11"/>
      <c r="E328" s="11"/>
      <c r="F328" s="11"/>
      <c r="G328" s="11"/>
      <c r="H328" s="11"/>
      <c r="I328" s="55"/>
      <c r="J328" s="11"/>
      <c r="K328" s="11"/>
      <c r="L328" s="11"/>
      <c r="M328" s="11"/>
      <c r="N328" s="11"/>
      <c r="O328" s="11"/>
      <c r="P328" s="11"/>
      <c r="Q328" s="11"/>
      <c r="R328" s="11"/>
      <c r="S328" s="13"/>
      <c r="T328" s="11"/>
      <c r="U328" s="11"/>
      <c r="V328" s="11"/>
      <c r="W328" s="11"/>
      <c r="X328" s="11"/>
      <c r="Y328" s="11"/>
      <c r="Z328" s="11"/>
      <c r="AA328" s="34"/>
      <c r="AB328" s="34"/>
      <c r="AC328" s="34"/>
    </row>
    <row r="329">
      <c r="A329" s="68"/>
      <c r="B329" s="11"/>
      <c r="C329" s="11"/>
      <c r="D329" s="11"/>
      <c r="E329" s="11"/>
      <c r="F329" s="11"/>
      <c r="G329" s="11"/>
      <c r="H329" s="11"/>
      <c r="I329" s="55"/>
      <c r="J329" s="11"/>
      <c r="K329" s="11"/>
      <c r="L329" s="11"/>
      <c r="M329" s="11"/>
      <c r="N329" s="11"/>
      <c r="O329" s="11"/>
      <c r="P329" s="11"/>
      <c r="Q329" s="11"/>
      <c r="R329" s="11"/>
      <c r="S329" s="13"/>
      <c r="T329" s="11"/>
      <c r="U329" s="11"/>
      <c r="V329" s="11"/>
      <c r="W329" s="11"/>
      <c r="X329" s="11"/>
      <c r="Y329" s="11"/>
      <c r="Z329" s="11"/>
      <c r="AA329" s="34"/>
      <c r="AB329" s="34"/>
      <c r="AC329" s="34"/>
    </row>
    <row r="330">
      <c r="A330" s="68"/>
      <c r="B330" s="11"/>
      <c r="C330" s="11"/>
      <c r="D330" s="11"/>
      <c r="E330" s="11"/>
      <c r="F330" s="11"/>
      <c r="G330" s="11"/>
      <c r="H330" s="11"/>
      <c r="I330" s="28"/>
      <c r="J330" s="11"/>
      <c r="K330" s="11"/>
      <c r="L330" s="11"/>
      <c r="M330" s="11"/>
      <c r="N330" s="11"/>
      <c r="O330" s="11"/>
      <c r="P330" s="11"/>
      <c r="Q330" s="11"/>
      <c r="R330" s="11"/>
      <c r="S330" s="13"/>
      <c r="T330" s="11"/>
      <c r="U330" s="11"/>
      <c r="V330" s="11"/>
      <c r="W330" s="11"/>
      <c r="X330" s="11"/>
      <c r="Y330" s="11"/>
      <c r="Z330" s="11"/>
      <c r="AA330" s="34"/>
      <c r="AB330" s="34"/>
      <c r="AC330" s="34"/>
    </row>
    <row r="331">
      <c r="A331" s="68"/>
      <c r="B331" s="11"/>
      <c r="C331" s="11"/>
      <c r="D331" s="11"/>
      <c r="E331" s="11"/>
      <c r="F331" s="11"/>
      <c r="G331" s="11"/>
      <c r="H331" s="11"/>
      <c r="I331" s="28"/>
      <c r="J331" s="11"/>
      <c r="K331" s="11"/>
      <c r="L331" s="11"/>
      <c r="M331" s="11"/>
      <c r="N331" s="11"/>
      <c r="O331" s="11"/>
      <c r="P331" s="11"/>
      <c r="Q331" s="11"/>
      <c r="R331" s="11"/>
      <c r="S331" s="13"/>
      <c r="T331" s="11"/>
      <c r="U331" s="11"/>
      <c r="V331" s="11"/>
      <c r="W331" s="11"/>
      <c r="X331" s="11"/>
      <c r="Y331" s="11"/>
      <c r="Z331" s="11"/>
      <c r="AA331" s="34"/>
      <c r="AB331" s="34"/>
      <c r="AC331" s="34"/>
    </row>
    <row r="332">
      <c r="A332" s="68"/>
      <c r="B332" s="11"/>
      <c r="C332" s="11"/>
      <c r="D332" s="11"/>
      <c r="E332" s="11"/>
      <c r="F332" s="11"/>
      <c r="G332" s="11"/>
      <c r="H332" s="11"/>
      <c r="I332" s="28"/>
      <c r="J332" s="11"/>
      <c r="K332" s="11"/>
      <c r="L332" s="11"/>
      <c r="M332" s="11"/>
      <c r="N332" s="11"/>
      <c r="O332" s="11"/>
      <c r="P332" s="11"/>
      <c r="Q332" s="11"/>
      <c r="R332" s="11"/>
      <c r="S332" s="13"/>
      <c r="T332" s="11"/>
      <c r="U332" s="11"/>
      <c r="V332" s="11"/>
      <c r="W332" s="11"/>
      <c r="X332" s="11"/>
      <c r="Y332" s="11"/>
      <c r="Z332" s="11"/>
      <c r="AA332" s="34"/>
      <c r="AB332" s="34"/>
      <c r="AC332" s="34"/>
    </row>
    <row r="333">
      <c r="A333" s="68"/>
      <c r="B333" s="11"/>
      <c r="C333" s="11"/>
      <c r="D333" s="11"/>
      <c r="E333" s="11"/>
      <c r="F333" s="11"/>
      <c r="G333" s="11"/>
      <c r="H333" s="11"/>
      <c r="I333" s="28"/>
      <c r="J333" s="11"/>
      <c r="K333" s="11"/>
      <c r="L333" s="11"/>
      <c r="M333" s="11"/>
      <c r="N333" s="11"/>
      <c r="O333" s="11"/>
      <c r="P333" s="11"/>
      <c r="Q333" s="11"/>
      <c r="R333" s="11"/>
      <c r="S333" s="13"/>
      <c r="T333" s="11"/>
      <c r="U333" s="11"/>
      <c r="V333" s="11"/>
      <c r="W333" s="11"/>
      <c r="X333" s="11"/>
      <c r="Y333" s="11"/>
      <c r="Z333" s="11"/>
      <c r="AA333" s="34"/>
      <c r="AB333" s="34"/>
      <c r="AC333" s="34"/>
    </row>
    <row r="334">
      <c r="A334" s="68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3"/>
      <c r="T334" s="11"/>
      <c r="U334" s="11"/>
      <c r="V334" s="11"/>
      <c r="W334" s="11"/>
      <c r="X334" s="11"/>
      <c r="Y334" s="11"/>
      <c r="Z334" s="11"/>
      <c r="AA334" s="34"/>
      <c r="AB334" s="34"/>
      <c r="AC334" s="34"/>
    </row>
    <row r="335">
      <c r="A335" s="68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3"/>
      <c r="T335" s="11"/>
      <c r="U335" s="11"/>
      <c r="V335" s="11"/>
      <c r="W335" s="11"/>
      <c r="X335" s="11"/>
      <c r="Y335" s="11"/>
      <c r="Z335" s="11"/>
      <c r="AA335" s="34"/>
      <c r="AB335" s="34"/>
      <c r="AC335" s="34"/>
    </row>
    <row r="336">
      <c r="A336" s="68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3"/>
      <c r="T336" s="11"/>
      <c r="U336" s="11"/>
      <c r="V336" s="11"/>
      <c r="W336" s="11"/>
      <c r="X336" s="11"/>
      <c r="Y336" s="11"/>
      <c r="Z336" s="11"/>
      <c r="AA336" s="34"/>
      <c r="AB336" s="34"/>
      <c r="AC336" s="34"/>
    </row>
    <row r="337">
      <c r="A337" s="68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3"/>
      <c r="T337" s="11"/>
      <c r="U337" s="11"/>
      <c r="V337" s="11"/>
      <c r="W337" s="11"/>
      <c r="X337" s="11"/>
      <c r="Y337" s="11"/>
      <c r="Z337" s="11"/>
      <c r="AA337" s="34"/>
      <c r="AB337" s="34"/>
      <c r="AC337" s="34"/>
    </row>
    <row r="338">
      <c r="A338" s="68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3"/>
      <c r="T338" s="11"/>
      <c r="U338" s="11"/>
      <c r="V338" s="11"/>
      <c r="W338" s="11"/>
      <c r="X338" s="11"/>
      <c r="Y338" s="11"/>
      <c r="Z338" s="11"/>
      <c r="AA338" s="34"/>
      <c r="AB338" s="34"/>
      <c r="AC338" s="34"/>
    </row>
    <row r="339">
      <c r="A339" s="68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3"/>
      <c r="T339" s="11"/>
      <c r="U339" s="11"/>
      <c r="V339" s="11"/>
      <c r="W339" s="11"/>
      <c r="X339" s="11"/>
      <c r="Y339" s="11"/>
      <c r="Z339" s="11"/>
      <c r="AA339" s="34"/>
      <c r="AB339" s="34"/>
      <c r="AC339" s="34"/>
    </row>
    <row r="340">
      <c r="A340" s="68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3"/>
      <c r="T340" s="11"/>
      <c r="U340" s="11"/>
      <c r="V340" s="11"/>
      <c r="W340" s="11"/>
      <c r="X340" s="11"/>
      <c r="Y340" s="11"/>
      <c r="Z340" s="11"/>
      <c r="AA340" s="34"/>
      <c r="AB340" s="34"/>
      <c r="AC340" s="34"/>
    </row>
    <row r="341">
      <c r="A341" s="68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3"/>
      <c r="T341" s="11"/>
      <c r="U341" s="11"/>
      <c r="V341" s="11"/>
      <c r="W341" s="11"/>
      <c r="X341" s="11"/>
      <c r="Y341" s="11"/>
      <c r="Z341" s="11"/>
      <c r="AA341" s="34"/>
      <c r="AB341" s="34"/>
      <c r="AC341" s="34"/>
    </row>
    <row r="342">
      <c r="A342" s="68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3"/>
      <c r="T342" s="11"/>
      <c r="U342" s="11"/>
      <c r="V342" s="11"/>
      <c r="W342" s="11"/>
      <c r="X342" s="11"/>
      <c r="Y342" s="11"/>
      <c r="Z342" s="11"/>
      <c r="AA342" s="34"/>
      <c r="AB342" s="34"/>
      <c r="AC342" s="34"/>
    </row>
    <row r="343">
      <c r="A343" s="68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3"/>
      <c r="T343" s="11"/>
      <c r="U343" s="11"/>
      <c r="V343" s="11"/>
      <c r="W343" s="11"/>
      <c r="X343" s="11"/>
      <c r="Y343" s="11"/>
      <c r="Z343" s="11"/>
      <c r="AA343" s="34"/>
      <c r="AB343" s="34"/>
      <c r="AC343" s="34"/>
    </row>
    <row r="344">
      <c r="A344" s="68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3"/>
      <c r="T344" s="11"/>
      <c r="U344" s="11"/>
      <c r="V344" s="11"/>
      <c r="W344" s="11"/>
      <c r="X344" s="11"/>
      <c r="Y344" s="11"/>
      <c r="Z344" s="11"/>
      <c r="AA344" s="34"/>
      <c r="AB344" s="34"/>
      <c r="AC344" s="34"/>
    </row>
    <row r="345">
      <c r="A345" s="68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3"/>
      <c r="T345" s="11"/>
      <c r="U345" s="11"/>
      <c r="V345" s="11"/>
      <c r="W345" s="11"/>
      <c r="X345" s="11"/>
      <c r="Y345" s="11"/>
      <c r="Z345" s="11"/>
      <c r="AA345" s="34"/>
      <c r="AB345" s="34"/>
      <c r="AC345" s="34"/>
    </row>
    <row r="346">
      <c r="A346" s="68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3"/>
      <c r="T346" s="11"/>
      <c r="U346" s="11"/>
      <c r="V346" s="11"/>
      <c r="W346" s="11"/>
      <c r="X346" s="11"/>
      <c r="Y346" s="11"/>
      <c r="Z346" s="11"/>
      <c r="AA346" s="34"/>
      <c r="AB346" s="34"/>
      <c r="AC346" s="34"/>
    </row>
    <row r="347">
      <c r="A347" s="68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3"/>
      <c r="T347" s="11"/>
      <c r="U347" s="11"/>
      <c r="V347" s="11"/>
      <c r="W347" s="11"/>
      <c r="X347" s="11"/>
      <c r="Y347" s="11"/>
      <c r="Z347" s="11"/>
      <c r="AA347" s="34"/>
      <c r="AB347" s="34"/>
      <c r="AC347" s="34"/>
    </row>
    <row r="348">
      <c r="A348" s="68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3"/>
      <c r="T348" s="11"/>
      <c r="U348" s="11"/>
      <c r="V348" s="11"/>
      <c r="W348" s="11"/>
      <c r="X348" s="11"/>
      <c r="Y348" s="11"/>
      <c r="Z348" s="11"/>
      <c r="AA348" s="34"/>
      <c r="AB348" s="34"/>
      <c r="AC348" s="34"/>
    </row>
    <row r="349">
      <c r="A349" s="68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3"/>
      <c r="T349" s="11"/>
      <c r="U349" s="11"/>
      <c r="V349" s="11"/>
      <c r="W349" s="11"/>
      <c r="X349" s="11"/>
      <c r="Y349" s="11"/>
      <c r="Z349" s="11"/>
      <c r="AA349" s="34"/>
      <c r="AB349" s="34"/>
      <c r="AC349" s="34"/>
    </row>
    <row r="350">
      <c r="A350" s="68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3"/>
      <c r="T350" s="11"/>
      <c r="U350" s="11"/>
      <c r="V350" s="11"/>
      <c r="W350" s="11"/>
      <c r="X350" s="11"/>
      <c r="Y350" s="11"/>
      <c r="Z350" s="11"/>
      <c r="AA350" s="34"/>
      <c r="AB350" s="34"/>
      <c r="AC350" s="34"/>
    </row>
    <row r="351">
      <c r="A351" s="68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3"/>
      <c r="T351" s="11"/>
      <c r="U351" s="11"/>
      <c r="V351" s="11"/>
      <c r="W351" s="11"/>
      <c r="X351" s="11"/>
      <c r="Y351" s="11"/>
      <c r="Z351" s="11"/>
      <c r="AA351" s="34"/>
      <c r="AB351" s="34"/>
      <c r="AC351" s="34"/>
    </row>
    <row r="352">
      <c r="A352" s="68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3"/>
      <c r="T352" s="11"/>
      <c r="U352" s="11"/>
      <c r="V352" s="11"/>
      <c r="W352" s="11"/>
      <c r="X352" s="11"/>
      <c r="Y352" s="11"/>
      <c r="Z352" s="11"/>
      <c r="AA352" s="34"/>
      <c r="AB352" s="34"/>
      <c r="AC352" s="34"/>
    </row>
    <row r="353">
      <c r="A353" s="68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3"/>
      <c r="T353" s="11"/>
      <c r="U353" s="11"/>
      <c r="V353" s="11"/>
      <c r="W353" s="11"/>
      <c r="X353" s="11"/>
      <c r="Y353" s="11"/>
      <c r="Z353" s="11"/>
      <c r="AA353" s="34"/>
      <c r="AB353" s="34"/>
      <c r="AC353" s="34"/>
    </row>
    <row r="354">
      <c r="A354" s="68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3"/>
      <c r="T354" s="11"/>
      <c r="U354" s="11"/>
      <c r="V354" s="11"/>
      <c r="W354" s="11"/>
      <c r="X354" s="11"/>
      <c r="Y354" s="11"/>
      <c r="Z354" s="11"/>
      <c r="AA354" s="34"/>
      <c r="AB354" s="34"/>
      <c r="AC354" s="34"/>
    </row>
    <row r="355">
      <c r="A355" s="68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3"/>
      <c r="T355" s="11"/>
      <c r="U355" s="11"/>
      <c r="V355" s="11"/>
      <c r="W355" s="11"/>
      <c r="X355" s="11"/>
      <c r="Y355" s="11"/>
      <c r="Z355" s="11"/>
      <c r="AA355" s="34"/>
      <c r="AB355" s="34"/>
      <c r="AC355" s="34"/>
    </row>
    <row r="356">
      <c r="A356" s="68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3"/>
      <c r="T356" s="11"/>
      <c r="U356" s="11"/>
      <c r="V356" s="11"/>
      <c r="W356" s="11"/>
      <c r="X356" s="11"/>
      <c r="Y356" s="11"/>
      <c r="Z356" s="11"/>
      <c r="AA356" s="34"/>
      <c r="AB356" s="34"/>
      <c r="AC356" s="34"/>
    </row>
    <row r="357">
      <c r="A357" s="68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34"/>
      <c r="AB357" s="34"/>
      <c r="AC357" s="34"/>
    </row>
    <row r="358">
      <c r="A358" s="68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34"/>
      <c r="AB358" s="34"/>
      <c r="AC358" s="34"/>
    </row>
    <row r="359">
      <c r="A359" s="68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34"/>
      <c r="AB359" s="34"/>
      <c r="AC359" s="34"/>
    </row>
    <row r="360">
      <c r="A360" s="68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34"/>
      <c r="AB360" s="34"/>
      <c r="AC360" s="34"/>
    </row>
    <row r="361">
      <c r="A361" s="68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34"/>
      <c r="AB361" s="34"/>
      <c r="AC361" s="34"/>
    </row>
    <row r="362">
      <c r="A362" s="68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34"/>
      <c r="AB362" s="34"/>
      <c r="AC362" s="34"/>
    </row>
    <row r="363">
      <c r="A363" s="68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34"/>
      <c r="AB363" s="34"/>
      <c r="AC363" s="34"/>
    </row>
    <row r="364">
      <c r="A364" s="68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34"/>
      <c r="AB364" s="34"/>
      <c r="AC364" s="34"/>
    </row>
    <row r="365">
      <c r="A365" s="68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34"/>
      <c r="AB365" s="34"/>
      <c r="AC365" s="34"/>
    </row>
    <row r="366">
      <c r="A366" s="68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34"/>
      <c r="AB366" s="34"/>
      <c r="AC366" s="34"/>
    </row>
    <row r="367">
      <c r="A367" s="68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34"/>
      <c r="AB367" s="34"/>
      <c r="AC367" s="34"/>
    </row>
    <row r="368">
      <c r="A368" s="68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34"/>
      <c r="AB368" s="34"/>
      <c r="AC368" s="34"/>
    </row>
    <row r="369">
      <c r="A369" s="68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34"/>
      <c r="AB369" s="34"/>
      <c r="AC369" s="34"/>
    </row>
    <row r="370">
      <c r="A370" s="68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34"/>
      <c r="AB370" s="34"/>
      <c r="AC370" s="34"/>
    </row>
    <row r="371">
      <c r="A371" s="68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34"/>
      <c r="AB371" s="34"/>
      <c r="AC371" s="34"/>
    </row>
    <row r="372">
      <c r="A372" s="68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34"/>
      <c r="AB372" s="34"/>
      <c r="AC372" s="34"/>
    </row>
    <row r="373">
      <c r="A373" s="68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34"/>
      <c r="AB373" s="34"/>
      <c r="AC373" s="34"/>
    </row>
    <row r="374">
      <c r="A374" s="68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34"/>
      <c r="AB374" s="34"/>
      <c r="AC374" s="34"/>
    </row>
  </sheetData>
  <hyperlinks>
    <hyperlink r:id="rId2" ref="U6"/>
    <hyperlink r:id="rId3" ref="U7"/>
    <hyperlink r:id="rId4" ref="U8"/>
    <hyperlink r:id="rId5" ref="U10"/>
    <hyperlink r:id="rId6" ref="U11"/>
    <hyperlink r:id="rId7" ref="U12"/>
    <hyperlink r:id="rId8" ref="U13"/>
    <hyperlink r:id="rId9" ref="U14"/>
    <hyperlink r:id="rId10" ref="U15"/>
    <hyperlink r:id="rId11" ref="U16"/>
    <hyperlink r:id="rId12" ref="U19"/>
    <hyperlink r:id="rId13" ref="U21"/>
    <hyperlink r:id="rId14" ref="U22"/>
    <hyperlink r:id="rId15" ref="U23"/>
    <hyperlink r:id="rId16" ref="U24"/>
    <hyperlink r:id="rId17" ref="U25"/>
    <hyperlink r:id="rId18" ref="U27"/>
    <hyperlink r:id="rId19" ref="U28"/>
    <hyperlink r:id="rId20" ref="U29"/>
    <hyperlink r:id="rId21" ref="U30"/>
    <hyperlink r:id="rId22" ref="U31"/>
    <hyperlink r:id="rId23" ref="U32"/>
    <hyperlink r:id="rId24" ref="U34"/>
    <hyperlink r:id="rId25" ref="U35"/>
    <hyperlink r:id="rId26" ref="U36"/>
    <hyperlink r:id="rId27" ref="U37"/>
    <hyperlink r:id="rId28" ref="U40"/>
    <hyperlink r:id="rId29" ref="U41"/>
    <hyperlink r:id="rId30" ref="U42"/>
    <hyperlink r:id="rId31" ref="U43"/>
    <hyperlink r:id="rId32" ref="U44"/>
    <hyperlink r:id="rId33" ref="U45"/>
    <hyperlink r:id="rId34" ref="U46"/>
    <hyperlink r:id="rId35" ref="U47"/>
    <hyperlink r:id="rId36" ref="U48"/>
    <hyperlink r:id="rId37" ref="U49"/>
    <hyperlink r:id="rId38" ref="U52"/>
    <hyperlink r:id="rId39" ref="U53"/>
    <hyperlink r:id="rId40" ref="U54"/>
    <hyperlink r:id="rId41" ref="U55"/>
    <hyperlink r:id="rId42" ref="U56"/>
    <hyperlink r:id="rId43" ref="U57"/>
    <hyperlink r:id="rId44" ref="U58"/>
    <hyperlink r:id="rId45" ref="U59"/>
    <hyperlink r:id="rId46" ref="U60"/>
    <hyperlink r:id="rId47" ref="U64"/>
    <hyperlink r:id="rId48" ref="U65"/>
    <hyperlink r:id="rId49" ref="U66"/>
    <hyperlink r:id="rId50" ref="U67"/>
    <hyperlink r:id="rId51" ref="U69"/>
    <hyperlink r:id="rId52" ref="U70"/>
    <hyperlink r:id="rId53" ref="U71"/>
    <hyperlink r:id="rId54" ref="U72"/>
    <hyperlink r:id="rId55" ref="U73"/>
    <hyperlink r:id="rId56" ref="U74"/>
    <hyperlink r:id="rId57" ref="U76"/>
    <hyperlink r:id="rId58" ref="U79"/>
    <hyperlink r:id="rId59" ref="U80"/>
    <hyperlink r:id="rId60" ref="U81"/>
    <hyperlink r:id="rId61" ref="U82"/>
    <hyperlink r:id="rId62" ref="U83"/>
    <hyperlink r:id="rId63" ref="U84"/>
    <hyperlink r:id="rId64" ref="U85"/>
    <hyperlink r:id="rId65" ref="U86"/>
    <hyperlink r:id="rId66" ref="U87"/>
    <hyperlink r:id="rId67" ref="U89"/>
    <hyperlink r:id="rId68" ref="U92"/>
    <hyperlink r:id="rId69" ref="U94"/>
    <hyperlink r:id="rId70" ref="U95"/>
    <hyperlink r:id="rId71" ref="U96"/>
    <hyperlink r:id="rId72" ref="U97"/>
    <hyperlink r:id="rId73" ref="U98"/>
    <hyperlink r:id="rId74" ref="U99"/>
    <hyperlink r:id="rId75" ref="U100"/>
    <hyperlink r:id="rId76" ref="U103"/>
    <hyperlink r:id="rId77" ref="U104"/>
    <hyperlink r:id="rId78" ref="U105"/>
    <hyperlink r:id="rId79" ref="U106"/>
    <hyperlink r:id="rId80" ref="U107"/>
    <hyperlink r:id="rId81" ref="U108"/>
    <hyperlink r:id="rId82" ref="U109"/>
    <hyperlink r:id="rId83" ref="U113"/>
    <hyperlink r:id="rId84" ref="U114"/>
    <hyperlink r:id="rId85" ref="U115"/>
    <hyperlink r:id="rId86" ref="U117"/>
    <hyperlink r:id="rId87" ref="U118"/>
    <hyperlink r:id="rId88" ref="U121"/>
    <hyperlink r:id="rId89" ref="U122"/>
    <hyperlink r:id="rId90" ref="U123"/>
    <hyperlink r:id="rId91" ref="U124"/>
    <hyperlink r:id="rId92" ref="U125"/>
    <hyperlink r:id="rId93" ref="U126"/>
    <hyperlink r:id="rId94" ref="U127"/>
    <hyperlink r:id="rId95" ref="U128"/>
    <hyperlink r:id="rId96" ref="U129"/>
    <hyperlink r:id="rId97" ref="U130"/>
    <hyperlink r:id="rId98" ref="U131"/>
    <hyperlink r:id="rId99" ref="U132"/>
    <hyperlink r:id="rId100" ref="U133"/>
    <hyperlink r:id="rId101" ref="U136"/>
    <hyperlink r:id="rId102" ref="U137"/>
    <hyperlink r:id="rId103" ref="U138"/>
    <hyperlink r:id="rId104" ref="U139"/>
    <hyperlink r:id="rId105" ref="U140"/>
    <hyperlink r:id="rId106" ref="U141"/>
    <hyperlink r:id="rId107" ref="U143"/>
    <hyperlink r:id="rId108" ref="U144"/>
    <hyperlink r:id="rId109" ref="U145"/>
    <hyperlink r:id="rId110" ref="U149"/>
    <hyperlink r:id="rId111" ref="U150"/>
    <hyperlink r:id="rId112" ref="U151"/>
    <hyperlink r:id="rId113" ref="U152"/>
    <hyperlink r:id="rId114" ref="U153"/>
    <hyperlink r:id="rId115" ref="U155"/>
    <hyperlink r:id="rId116" ref="U156"/>
    <hyperlink r:id="rId117" ref="U157"/>
    <hyperlink r:id="rId118" ref="U160"/>
    <hyperlink r:id="rId119" ref="U161"/>
    <hyperlink r:id="rId120" ref="U162"/>
    <hyperlink r:id="rId121" ref="U163"/>
    <hyperlink r:id="rId122" ref="U164"/>
    <hyperlink r:id="rId123" ref="U165"/>
    <hyperlink r:id="rId124" ref="U166"/>
    <hyperlink r:id="rId125" ref="U167"/>
    <hyperlink r:id="rId126" ref="U170"/>
    <hyperlink r:id="rId127" ref="U172"/>
    <hyperlink r:id="rId128" ref="U173"/>
    <hyperlink r:id="rId129" ref="U174"/>
    <hyperlink r:id="rId130" ref="U175"/>
    <hyperlink r:id="rId131" ref="U176"/>
    <hyperlink r:id="rId132" ref="U177"/>
    <hyperlink r:id="rId133" ref="U178"/>
    <hyperlink r:id="rId134" ref="U179"/>
    <hyperlink r:id="rId135" ref="U180"/>
    <hyperlink r:id="rId136" ref="U184"/>
    <hyperlink r:id="rId137" ref="U185"/>
    <hyperlink r:id="rId138" ref="U186"/>
    <hyperlink r:id="rId139" ref="U187"/>
    <hyperlink r:id="rId140" ref="U188"/>
    <hyperlink r:id="rId141" ref="U189"/>
    <hyperlink r:id="rId142" ref="U190"/>
    <hyperlink r:id="rId143" ref="U193"/>
    <hyperlink r:id="rId144" ref="U194"/>
    <hyperlink r:id="rId145" ref="U195"/>
    <hyperlink r:id="rId146" ref="U196"/>
    <hyperlink r:id="rId147" ref="U197"/>
    <hyperlink r:id="rId148" ref="U198"/>
    <hyperlink r:id="rId149" ref="U199"/>
    <hyperlink r:id="rId150" ref="U200"/>
    <hyperlink r:id="rId151" ref="U204"/>
    <hyperlink r:id="rId152" ref="U205"/>
    <hyperlink r:id="rId153" ref="U206"/>
    <hyperlink r:id="rId154" ref="U207"/>
    <hyperlink r:id="rId155" ref="U209"/>
    <hyperlink r:id="rId156" ref="U210"/>
    <hyperlink r:id="rId157" ref="U215"/>
    <hyperlink r:id="rId158" ref="U216"/>
    <hyperlink r:id="rId159" ref="U217"/>
    <hyperlink r:id="rId160" ref="U219"/>
    <hyperlink r:id="rId161" ref="U220"/>
    <hyperlink r:id="rId162" ref="U221"/>
    <hyperlink r:id="rId163" ref="U222"/>
    <hyperlink r:id="rId164" ref="U223"/>
    <hyperlink r:id="rId165" ref="U224"/>
    <hyperlink r:id="rId166" ref="U225"/>
    <hyperlink r:id="rId167" ref="U226"/>
    <hyperlink r:id="rId168" ref="U227"/>
    <hyperlink r:id="rId169" ref="U228"/>
    <hyperlink r:id="rId170" ref="U229"/>
    <hyperlink r:id="rId171" ref="U231"/>
    <hyperlink r:id="rId172" ref="U233"/>
    <hyperlink r:id="rId173" ref="U234"/>
    <hyperlink r:id="rId174" ref="U235"/>
    <hyperlink r:id="rId175" ref="U236"/>
    <hyperlink r:id="rId176" ref="U237"/>
    <hyperlink r:id="rId177" ref="U238"/>
    <hyperlink r:id="rId178" ref="U239"/>
    <hyperlink r:id="rId179" ref="U240"/>
    <hyperlink r:id="rId180" ref="U241"/>
    <hyperlink r:id="rId181" ref="U242"/>
    <hyperlink r:id="rId182" ref="U244"/>
    <hyperlink r:id="rId183" ref="U245"/>
    <hyperlink r:id="rId184" ref="U246"/>
    <hyperlink r:id="rId185" ref="U247"/>
    <hyperlink r:id="rId186" ref="U250"/>
    <hyperlink r:id="rId187" ref="U251"/>
    <hyperlink r:id="rId188" ref="U255"/>
    <hyperlink r:id="rId189" ref="U256"/>
    <hyperlink r:id="rId190" ref="U257"/>
    <hyperlink r:id="rId191" ref="U258"/>
    <hyperlink r:id="rId192" ref="U259"/>
    <hyperlink r:id="rId193" ref="U260"/>
    <hyperlink r:id="rId194" ref="U261"/>
    <hyperlink r:id="rId195" ref="U262"/>
    <hyperlink r:id="rId196" ref="U263"/>
    <hyperlink r:id="rId197" ref="U264"/>
    <hyperlink r:id="rId198" ref="U265"/>
    <hyperlink r:id="rId199" ref="U266"/>
    <hyperlink r:id="rId200" ref="U267"/>
    <hyperlink r:id="rId201" ref="U268"/>
    <hyperlink r:id="rId202" ref="U269"/>
    <hyperlink r:id="rId203" ref="U270"/>
    <hyperlink r:id="rId204" ref="U271"/>
    <hyperlink r:id="rId205" ref="U272"/>
    <hyperlink r:id="rId206" ref="U276"/>
    <hyperlink r:id="rId207" ref="U277"/>
    <hyperlink r:id="rId208" ref="U278"/>
    <hyperlink r:id="rId209" ref="U279"/>
    <hyperlink r:id="rId210" ref="U280"/>
    <hyperlink r:id="rId211" ref="U281"/>
    <hyperlink r:id="rId212" ref="U282"/>
    <hyperlink r:id="rId213" ref="U283"/>
    <hyperlink r:id="rId214" ref="U284"/>
    <hyperlink r:id="rId215" ref="U285"/>
    <hyperlink r:id="rId216" ref="U287"/>
    <hyperlink r:id="rId217" ref="U288"/>
    <hyperlink r:id="rId218" ref="U289"/>
    <hyperlink r:id="rId219" ref="U290"/>
    <hyperlink r:id="rId220" ref="U291"/>
    <hyperlink r:id="rId221" ref="U292"/>
  </hyperlinks>
  <drawing r:id="rId222"/>
  <legacyDrawing r:id="rId22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4.86"/>
    <col customWidth="1" min="3" max="3" width="41.57"/>
    <col customWidth="1" min="4" max="4" width="13.71"/>
    <col customWidth="1" min="5" max="5" width="9.71"/>
    <col customWidth="1" min="6" max="6" width="9.0"/>
    <col customWidth="1" min="7" max="7" width="15.71"/>
    <col customWidth="1" min="8" max="8" width="8.71"/>
    <col customWidth="1" min="9" max="9" width="8.14"/>
    <col customWidth="1" min="10" max="10" width="7.29"/>
    <col customWidth="1" min="11" max="11" width="5.86"/>
    <col customWidth="1" min="12" max="12" width="7.43"/>
    <col customWidth="1" min="13" max="16" width="9.29"/>
    <col customWidth="1" min="17" max="17" width="17.57"/>
    <col customWidth="1" min="18" max="18" width="28.43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"/>
      <c r="B2" s="12"/>
      <c r="C2" s="12"/>
      <c r="D2" s="107" t="s">
        <v>1674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1676</v>
      </c>
      <c r="C5" s="16" t="s">
        <v>28</v>
      </c>
      <c r="D5" s="17">
        <f t="shared" ref="D5:D6" si="1">ROUND((E5*0.05)+(F5*0.38)+(G5)+(H5*0.62)+(I5*0.8)+(J5*1.2)+(K5*0.58)+(L5*0.6)+(M5*30.9)+(N5*10)+(O5*10)+(P5*10), 2)</f>
        <v>126.54</v>
      </c>
      <c r="E5" s="12">
        <v>22.0</v>
      </c>
      <c r="F5" s="12">
        <v>24.0</v>
      </c>
      <c r="G5" s="12">
        <v>50.0</v>
      </c>
      <c r="H5" s="12">
        <v>41.0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29</v>
      </c>
      <c r="R5" s="18" t="s">
        <v>32</v>
      </c>
      <c r="S5" s="19" t="s">
        <v>1682</v>
      </c>
      <c r="T5" s="11"/>
      <c r="U5" s="11"/>
      <c r="V5" s="11"/>
      <c r="W5" s="11"/>
      <c r="X5" s="11"/>
    </row>
    <row r="6">
      <c r="A6" s="21" t="s">
        <v>33</v>
      </c>
      <c r="B6" s="12" t="s">
        <v>1684</v>
      </c>
      <c r="C6" s="12" t="s">
        <v>40</v>
      </c>
      <c r="D6" s="17">
        <f t="shared" si="1"/>
        <v>117.4</v>
      </c>
      <c r="E6" s="12">
        <v>28.0</v>
      </c>
      <c r="F6" s="12">
        <v>29.0</v>
      </c>
      <c r="G6" s="12">
        <v>36.0</v>
      </c>
      <c r="H6" s="12">
        <v>24.0</v>
      </c>
      <c r="I6" s="12"/>
      <c r="J6" s="12"/>
      <c r="K6" s="12"/>
      <c r="L6" s="12">
        <v>22.0</v>
      </c>
      <c r="M6" s="12">
        <v>1.0</v>
      </c>
      <c r="N6" s="12">
        <v>1.0</v>
      </c>
      <c r="O6" s="12"/>
      <c r="P6" s="12"/>
      <c r="Q6" s="18" t="s">
        <v>325</v>
      </c>
      <c r="R6" s="18" t="s">
        <v>42</v>
      </c>
      <c r="S6" s="19" t="s">
        <v>1687</v>
      </c>
      <c r="T6" s="11"/>
      <c r="U6" s="11"/>
      <c r="V6" s="11"/>
      <c r="W6" s="11"/>
      <c r="X6" s="11"/>
    </row>
    <row r="7">
      <c r="A7" s="11"/>
      <c r="B7" s="12" t="s">
        <v>34</v>
      </c>
      <c r="C7" s="16" t="s">
        <v>35</v>
      </c>
      <c r="D7" s="17" t="s">
        <v>1689</v>
      </c>
      <c r="E7" s="12">
        <v>16.0</v>
      </c>
      <c r="F7" s="12">
        <v>12.0</v>
      </c>
      <c r="G7" s="12">
        <v>46.0</v>
      </c>
      <c r="H7" s="12">
        <v>24.0</v>
      </c>
      <c r="I7" s="12"/>
      <c r="J7" s="12">
        <v>16.0</v>
      </c>
      <c r="K7" s="12"/>
      <c r="L7" s="12"/>
      <c r="M7" s="12"/>
      <c r="N7" s="12">
        <v>1.0</v>
      </c>
      <c r="O7" s="12">
        <v>1.0</v>
      </c>
      <c r="P7" s="12">
        <v>1.0</v>
      </c>
      <c r="Q7" s="18" t="s">
        <v>38</v>
      </c>
      <c r="R7" s="18" t="s">
        <v>1690</v>
      </c>
      <c r="S7" s="19" t="s">
        <v>41</v>
      </c>
      <c r="T7" s="11"/>
      <c r="U7" s="11"/>
      <c r="V7" s="11"/>
      <c r="W7" s="11"/>
      <c r="X7" s="11"/>
    </row>
    <row r="8">
      <c r="A8" s="26" t="s">
        <v>52</v>
      </c>
      <c r="B8" s="12" t="s">
        <v>53</v>
      </c>
      <c r="C8" s="12" t="s">
        <v>54</v>
      </c>
      <c r="D8" s="17">
        <f t="shared" ref="D8:D13" si="2">ROUND((E8*0.05)+(F8*0.38)+(G8)+(H8*0.62)+(I8*0.8)+(J8*1.2)+(K8*0.58)+(L8*0.6)+(M8*30.9)+(N8*10)+(O8*10)+(P8*10), 2)</f>
        <v>102.89</v>
      </c>
      <c r="E8" s="12">
        <v>15.0</v>
      </c>
      <c r="F8" s="12">
        <v>27.0</v>
      </c>
      <c r="G8" s="12">
        <v>29.0</v>
      </c>
      <c r="H8" s="12">
        <v>19.0</v>
      </c>
      <c r="I8" s="12"/>
      <c r="J8" s="12"/>
      <c r="K8" s="12"/>
      <c r="L8" s="12">
        <v>17.0</v>
      </c>
      <c r="M8" s="12">
        <v>1.0</v>
      </c>
      <c r="N8" s="12"/>
      <c r="O8" s="12">
        <v>1.0</v>
      </c>
      <c r="P8" s="12"/>
      <c r="Q8" s="18" t="s">
        <v>58</v>
      </c>
      <c r="R8" s="18"/>
      <c r="S8" s="19" t="s">
        <v>59</v>
      </c>
      <c r="T8" s="11"/>
      <c r="U8" s="11"/>
      <c r="V8" s="11"/>
      <c r="W8" s="11"/>
      <c r="X8" s="11"/>
    </row>
    <row r="9">
      <c r="A9" s="21" t="s">
        <v>44</v>
      </c>
      <c r="B9" s="12" t="s">
        <v>45</v>
      </c>
      <c r="C9" s="16" t="s">
        <v>46</v>
      </c>
      <c r="D9" s="17">
        <f t="shared" si="2"/>
        <v>101.05</v>
      </c>
      <c r="E9" s="12">
        <v>31.0</v>
      </c>
      <c r="F9" s="12">
        <v>40.0</v>
      </c>
      <c r="G9" s="12">
        <v>46.0</v>
      </c>
      <c r="H9" s="12">
        <v>25.0</v>
      </c>
      <c r="I9" s="12"/>
      <c r="J9" s="12">
        <v>19.0</v>
      </c>
      <c r="K9" s="12"/>
      <c r="L9" s="12"/>
      <c r="M9" s="12"/>
      <c r="N9" s="12"/>
      <c r="O9" s="12"/>
      <c r="P9" s="12"/>
      <c r="Q9" s="18"/>
      <c r="R9" s="18"/>
      <c r="S9" s="19" t="s">
        <v>50</v>
      </c>
      <c r="T9" s="11"/>
      <c r="U9" s="11"/>
      <c r="V9" s="11"/>
      <c r="W9" s="11"/>
      <c r="X9" s="11"/>
    </row>
    <row r="10">
      <c r="A10" s="21" t="s">
        <v>55</v>
      </c>
      <c r="B10" s="12" t="s">
        <v>1702</v>
      </c>
      <c r="C10" s="12" t="s">
        <v>57</v>
      </c>
      <c r="D10" s="17">
        <f t="shared" si="2"/>
        <v>99.71</v>
      </c>
      <c r="E10" s="12">
        <v>45.0</v>
      </c>
      <c r="F10" s="12">
        <v>25.0</v>
      </c>
      <c r="G10" s="12">
        <v>43.0</v>
      </c>
      <c r="H10" s="12"/>
      <c r="I10" s="12"/>
      <c r="J10" s="12"/>
      <c r="K10" s="12">
        <v>7.0</v>
      </c>
      <c r="L10" s="12"/>
      <c r="M10" s="12">
        <v>1.0</v>
      </c>
      <c r="N10" s="12"/>
      <c r="O10" s="12">
        <v>1.0</v>
      </c>
      <c r="P10" s="12"/>
      <c r="Q10" s="18" t="s">
        <v>60</v>
      </c>
      <c r="R10" s="18" t="s">
        <v>1703</v>
      </c>
      <c r="S10" s="19" t="s">
        <v>1704</v>
      </c>
      <c r="T10" s="11"/>
      <c r="U10" s="11"/>
      <c r="V10" s="11"/>
      <c r="W10" s="11"/>
      <c r="X10" s="11"/>
    </row>
    <row r="11">
      <c r="A11" s="26" t="s">
        <v>52</v>
      </c>
      <c r="B11" s="12" t="s">
        <v>66</v>
      </c>
      <c r="C11" s="12" t="s">
        <v>67</v>
      </c>
      <c r="D11" s="17">
        <f t="shared" si="2"/>
        <v>94.41</v>
      </c>
      <c r="E11" s="12">
        <v>27.0</v>
      </c>
      <c r="F11" s="12">
        <v>32.0</v>
      </c>
      <c r="G11" s="12">
        <v>40.0</v>
      </c>
      <c r="H11" s="12"/>
      <c r="I11" s="12"/>
      <c r="J11" s="12"/>
      <c r="K11" s="12"/>
      <c r="L11" s="12"/>
      <c r="M11" s="12">
        <v>1.0</v>
      </c>
      <c r="N11" s="12"/>
      <c r="O11" s="12"/>
      <c r="P11" s="12">
        <v>1.0</v>
      </c>
      <c r="Q11" s="18" t="s">
        <v>29</v>
      </c>
      <c r="R11" s="18"/>
      <c r="S11" s="19" t="s">
        <v>68</v>
      </c>
      <c r="T11" s="11"/>
      <c r="U11" s="11"/>
      <c r="V11" s="11"/>
      <c r="W11" s="11"/>
      <c r="X11" s="11"/>
    </row>
    <row r="12">
      <c r="B12" s="12" t="s">
        <v>1713</v>
      </c>
      <c r="C12" s="12" t="s">
        <v>64</v>
      </c>
      <c r="D12" s="17">
        <f t="shared" si="2"/>
        <v>88.5</v>
      </c>
      <c r="E12" s="12">
        <v>12.0</v>
      </c>
      <c r="F12" s="12">
        <v>15.0</v>
      </c>
      <c r="G12" s="12">
        <v>35.0</v>
      </c>
      <c r="H12" s="12">
        <v>24.0</v>
      </c>
      <c r="I12" s="12"/>
      <c r="J12" s="12"/>
      <c r="K12" s="12">
        <v>4.0</v>
      </c>
      <c r="L12" s="12"/>
      <c r="M12" s="12"/>
      <c r="N12" s="12"/>
      <c r="O12" s="12">
        <v>1.0</v>
      </c>
      <c r="P12" s="12">
        <v>2.0</v>
      </c>
      <c r="Q12" s="18" t="s">
        <v>29</v>
      </c>
      <c r="R12" s="18"/>
      <c r="S12" s="19" t="s">
        <v>1714</v>
      </c>
      <c r="T12" s="11"/>
      <c r="U12" s="11"/>
      <c r="V12" s="11"/>
      <c r="W12" s="11"/>
      <c r="X12" s="11"/>
    </row>
    <row r="13">
      <c r="A13" s="11"/>
      <c r="B13" s="12" t="s">
        <v>1717</v>
      </c>
      <c r="C13" s="12" t="s">
        <v>1718</v>
      </c>
      <c r="D13" s="17">
        <f t="shared" si="2"/>
        <v>84.23</v>
      </c>
      <c r="E13" s="12">
        <v>25.0</v>
      </c>
      <c r="F13" s="12">
        <v>31.0</v>
      </c>
      <c r="G13" s="12">
        <v>40.0</v>
      </c>
      <c r="H13" s="12"/>
      <c r="I13" s="12"/>
      <c r="J13" s="12">
        <v>16.0</v>
      </c>
      <c r="K13" s="12"/>
      <c r="L13" s="12">
        <v>20.0</v>
      </c>
      <c r="M13" s="12"/>
      <c r="N13" s="12"/>
      <c r="O13" s="12"/>
      <c r="P13" s="12"/>
      <c r="Q13" s="18"/>
      <c r="R13" s="18"/>
      <c r="S13" s="19" t="s">
        <v>1723</v>
      </c>
      <c r="T13" s="11"/>
      <c r="U13" s="11"/>
      <c r="V13" s="11"/>
      <c r="W13" s="11"/>
      <c r="X13" s="11"/>
    </row>
    <row r="14">
      <c r="A14" s="21" t="s">
        <v>52</v>
      </c>
      <c r="B14" s="12" t="s">
        <v>75</v>
      </c>
      <c r="C14" s="12" t="s">
        <v>76</v>
      </c>
      <c r="D14" s="17" t="s">
        <v>1725</v>
      </c>
      <c r="E14" s="12">
        <v>27.0</v>
      </c>
      <c r="F14" s="12">
        <v>20.0</v>
      </c>
      <c r="G14" s="12">
        <v>34.0</v>
      </c>
      <c r="H14" s="12"/>
      <c r="I14" s="12"/>
      <c r="J14" s="12"/>
      <c r="K14" s="12"/>
      <c r="L14" s="12"/>
      <c r="M14" s="12">
        <v>1.0</v>
      </c>
      <c r="N14" s="12">
        <v>1.0</v>
      </c>
      <c r="O14" s="12"/>
      <c r="P14" s="12"/>
      <c r="Q14" s="18" t="s">
        <v>60</v>
      </c>
      <c r="R14" s="18" t="s">
        <v>78</v>
      </c>
      <c r="S14" s="19" t="s">
        <v>79</v>
      </c>
      <c r="T14" s="11"/>
      <c r="U14" s="11"/>
      <c r="V14" s="11"/>
      <c r="W14" s="11"/>
      <c r="X14" s="11"/>
    </row>
    <row r="15">
      <c r="A15" s="21" t="s">
        <v>44</v>
      </c>
      <c r="B15" s="12" t="s">
        <v>72</v>
      </c>
      <c r="C15" s="16" t="s">
        <v>73</v>
      </c>
      <c r="D15" s="17">
        <f t="shared" ref="D15:D24" si="3">ROUND((E15*0.05)+(F15*0.38)+(G15)+(H15*0.62)+(I15*0.8)+(J15*1.2)+(K15*0.58)+(L15*0.6)+(M15*30.9)+(N15*10)+(O15*10)+(P15*10), 2)</f>
        <v>83.78</v>
      </c>
      <c r="E15" s="12">
        <v>42.0</v>
      </c>
      <c r="F15" s="12">
        <v>36.0</v>
      </c>
      <c r="G15" s="12">
        <v>68.0</v>
      </c>
      <c r="H15" s="12"/>
      <c r="I15" s="12"/>
      <c r="J15" s="12"/>
      <c r="K15" s="12"/>
      <c r="L15" s="12"/>
      <c r="M15" s="12"/>
      <c r="N15" s="12"/>
      <c r="O15" s="12"/>
      <c r="P15" s="12"/>
      <c r="Q15" s="18"/>
      <c r="R15" s="18"/>
      <c r="S15" s="19" t="s">
        <v>74</v>
      </c>
      <c r="T15" s="11"/>
      <c r="U15" s="11"/>
      <c r="V15" s="11"/>
      <c r="W15" s="11"/>
      <c r="X15" s="11"/>
    </row>
    <row r="16">
      <c r="A16" s="26"/>
      <c r="B16" s="12" t="s">
        <v>69</v>
      </c>
      <c r="C16" s="12" t="s">
        <v>70</v>
      </c>
      <c r="D16" s="17">
        <f t="shared" si="3"/>
        <v>80.68</v>
      </c>
      <c r="E16" s="12">
        <v>18.0</v>
      </c>
      <c r="F16" s="12">
        <v>16.0</v>
      </c>
      <c r="G16" s="12">
        <v>50.0</v>
      </c>
      <c r="H16" s="12">
        <v>15.0</v>
      </c>
      <c r="I16" s="12"/>
      <c r="J16" s="12">
        <v>12.0</v>
      </c>
      <c r="K16" s="12"/>
      <c r="L16" s="12"/>
      <c r="M16" s="12"/>
      <c r="N16" s="12"/>
      <c r="O16" s="12"/>
      <c r="P16" s="12"/>
      <c r="Q16" s="18"/>
      <c r="R16" s="18"/>
      <c r="S16" s="19" t="s">
        <v>71</v>
      </c>
      <c r="T16" s="11"/>
      <c r="U16" s="11"/>
      <c r="V16" s="11"/>
      <c r="W16" s="11"/>
      <c r="X16" s="11"/>
    </row>
    <row r="17">
      <c r="A17" s="11"/>
      <c r="B17" s="12" t="s">
        <v>1739</v>
      </c>
      <c r="C17" s="12" t="s">
        <v>557</v>
      </c>
      <c r="D17" s="17">
        <f t="shared" si="3"/>
        <v>80.38</v>
      </c>
      <c r="E17" s="12">
        <v>16.0</v>
      </c>
      <c r="F17" s="12">
        <v>18.0</v>
      </c>
      <c r="G17" s="12">
        <v>44.0</v>
      </c>
      <c r="H17" s="12">
        <v>37.0</v>
      </c>
      <c r="I17" s="12"/>
      <c r="J17" s="12"/>
      <c r="K17" s="12">
        <v>10.0</v>
      </c>
      <c r="L17" s="12"/>
      <c r="M17" s="12"/>
      <c r="N17" s="12"/>
      <c r="O17" s="12"/>
      <c r="P17" s="12"/>
      <c r="Q17" s="18"/>
      <c r="R17" s="18"/>
      <c r="S17" s="19" t="s">
        <v>1742</v>
      </c>
      <c r="T17" s="11"/>
      <c r="U17" s="11"/>
      <c r="V17" s="11"/>
      <c r="W17" s="11"/>
      <c r="X17" s="11"/>
    </row>
    <row r="18">
      <c r="A18" s="21" t="s">
        <v>44</v>
      </c>
      <c r="B18" s="12" t="s">
        <v>80</v>
      </c>
      <c r="C18" s="16" t="s">
        <v>81</v>
      </c>
      <c r="D18" s="17">
        <f t="shared" si="3"/>
        <v>79.13</v>
      </c>
      <c r="E18" s="12">
        <v>37.0</v>
      </c>
      <c r="F18" s="12">
        <v>38.0</v>
      </c>
      <c r="G18" s="12">
        <v>43.0</v>
      </c>
      <c r="H18" s="12">
        <v>32.0</v>
      </c>
      <c r="I18" s="12"/>
      <c r="J18" s="12"/>
      <c r="K18" s="12"/>
      <c r="L18" s="12"/>
      <c r="M18" s="12"/>
      <c r="N18" s="12"/>
      <c r="O18" s="12"/>
      <c r="P18" s="12"/>
      <c r="Q18" s="18"/>
      <c r="R18" s="18"/>
      <c r="S18" s="19" t="s">
        <v>82</v>
      </c>
      <c r="T18" s="11"/>
      <c r="U18" s="11"/>
      <c r="V18" s="11"/>
      <c r="W18" s="11"/>
      <c r="X18" s="11"/>
    </row>
    <row r="19">
      <c r="A19" s="11"/>
      <c r="B19" s="12" t="s">
        <v>1745</v>
      </c>
      <c r="C19" s="12" t="s">
        <v>1746</v>
      </c>
      <c r="D19" s="17">
        <f t="shared" si="3"/>
        <v>76.55</v>
      </c>
      <c r="E19" s="12">
        <v>27.0</v>
      </c>
      <c r="F19" s="12">
        <v>18.0</v>
      </c>
      <c r="G19" s="12">
        <v>47.0</v>
      </c>
      <c r="H19" s="12">
        <v>18.0</v>
      </c>
      <c r="I19" s="12"/>
      <c r="J19" s="12"/>
      <c r="K19" s="12"/>
      <c r="L19" s="12">
        <v>17.0</v>
      </c>
      <c r="M19" s="12"/>
      <c r="N19" s="12"/>
      <c r="O19" s="12"/>
      <c r="P19" s="12"/>
      <c r="Q19" s="18"/>
      <c r="R19" s="18"/>
      <c r="S19" s="19" t="s">
        <v>1747</v>
      </c>
      <c r="T19" s="11"/>
      <c r="U19" s="11"/>
      <c r="V19" s="11"/>
      <c r="W19" s="11"/>
      <c r="X19" s="11"/>
    </row>
    <row r="20">
      <c r="A20" s="11"/>
      <c r="B20" s="12" t="s">
        <v>1748</v>
      </c>
      <c r="C20" s="12" t="s">
        <v>35</v>
      </c>
      <c r="D20" s="17">
        <f t="shared" si="3"/>
        <v>75.79</v>
      </c>
      <c r="E20" s="12">
        <v>43.0</v>
      </c>
      <c r="F20" s="12">
        <v>28.0</v>
      </c>
      <c r="G20" s="12">
        <v>43.0</v>
      </c>
      <c r="H20" s="12"/>
      <c r="I20" s="12"/>
      <c r="J20" s="12"/>
      <c r="K20" s="12"/>
      <c r="L20" s="12"/>
      <c r="M20" s="12"/>
      <c r="N20" s="12">
        <v>1.0</v>
      </c>
      <c r="O20" s="12"/>
      <c r="P20" s="12">
        <v>1.0</v>
      </c>
      <c r="Q20" s="18" t="s">
        <v>244</v>
      </c>
      <c r="R20" s="18" t="s">
        <v>42</v>
      </c>
      <c r="S20" s="19" t="s">
        <v>1750</v>
      </c>
      <c r="T20" s="11"/>
      <c r="U20" s="11"/>
      <c r="V20" s="11"/>
      <c r="W20" s="11"/>
      <c r="X20" s="11"/>
    </row>
    <row r="21">
      <c r="A21" s="11"/>
      <c r="B21" s="12" t="s">
        <v>1752</v>
      </c>
      <c r="C21" s="12" t="s">
        <v>446</v>
      </c>
      <c r="D21" s="17">
        <f t="shared" si="3"/>
        <v>72.15</v>
      </c>
      <c r="E21" s="12">
        <v>39.0</v>
      </c>
      <c r="F21" s="12">
        <v>30.0</v>
      </c>
      <c r="G21" s="12">
        <v>36.0</v>
      </c>
      <c r="H21" s="12"/>
      <c r="I21" s="12"/>
      <c r="J21" s="12">
        <v>19.0</v>
      </c>
      <c r="K21" s="12"/>
      <c r="L21" s="12"/>
      <c r="M21" s="12"/>
      <c r="N21" s="12"/>
      <c r="O21" s="12"/>
      <c r="P21" s="12"/>
      <c r="Q21" s="18"/>
      <c r="R21" s="18"/>
      <c r="S21" s="19" t="s">
        <v>1756</v>
      </c>
      <c r="T21" s="11"/>
      <c r="U21" s="11"/>
      <c r="V21" s="11"/>
      <c r="W21" s="11"/>
      <c r="X21" s="11"/>
    </row>
    <row r="22">
      <c r="B22" s="12" t="s">
        <v>1759</v>
      </c>
      <c r="C22" s="12" t="s">
        <v>1760</v>
      </c>
      <c r="D22" s="17">
        <f t="shared" si="3"/>
        <v>68.13</v>
      </c>
      <c r="E22" s="12">
        <v>25.0</v>
      </c>
      <c r="F22" s="12">
        <v>33.0</v>
      </c>
      <c r="G22" s="12">
        <v>33.0</v>
      </c>
      <c r="H22" s="12">
        <v>17.0</v>
      </c>
      <c r="I22" s="12"/>
      <c r="J22" s="12"/>
      <c r="K22" s="12"/>
      <c r="L22" s="12">
        <v>18.0</v>
      </c>
      <c r="M22" s="12"/>
      <c r="N22" s="12"/>
      <c r="O22" s="12"/>
      <c r="P22" s="12"/>
      <c r="Q22" s="18"/>
      <c r="R22" s="18"/>
      <c r="S22" s="19" t="s">
        <v>1764</v>
      </c>
      <c r="T22" s="11"/>
      <c r="U22" s="11"/>
      <c r="V22" s="11"/>
      <c r="W22" s="11"/>
      <c r="X22" s="11"/>
    </row>
    <row r="23">
      <c r="B23" s="12" t="s">
        <v>1766</v>
      </c>
      <c r="C23" s="12" t="s">
        <v>1767</v>
      </c>
      <c r="D23" s="17">
        <f t="shared" si="3"/>
        <v>67.4</v>
      </c>
      <c r="E23" s="12">
        <v>32.0</v>
      </c>
      <c r="F23" s="12">
        <v>33.0</v>
      </c>
      <c r="G23" s="12">
        <v>39.0</v>
      </c>
      <c r="H23" s="12">
        <v>23.0</v>
      </c>
      <c r="I23" s="12"/>
      <c r="J23" s="12"/>
      <c r="K23" s="12"/>
      <c r="L23" s="12"/>
      <c r="M23" s="12"/>
      <c r="N23" s="12"/>
      <c r="O23" s="12"/>
      <c r="P23" s="12"/>
      <c r="Q23" s="18"/>
      <c r="R23" s="18"/>
      <c r="S23" s="19" t="s">
        <v>1768</v>
      </c>
      <c r="T23" s="11"/>
      <c r="U23" s="11"/>
      <c r="V23" s="11"/>
      <c r="W23" s="11"/>
      <c r="X23" s="11"/>
    </row>
    <row r="24">
      <c r="A24" s="11"/>
      <c r="B24" s="12" t="s">
        <v>1771</v>
      </c>
      <c r="C24" s="12" t="s">
        <v>1772</v>
      </c>
      <c r="D24" s="17">
        <f t="shared" si="3"/>
        <v>63.1</v>
      </c>
      <c r="E24" s="12"/>
      <c r="F24" s="12">
        <v>16.0</v>
      </c>
      <c r="G24" s="12">
        <v>44.0</v>
      </c>
      <c r="H24" s="12">
        <v>21.0</v>
      </c>
      <c r="I24" s="12"/>
      <c r="J24" s="12"/>
      <c r="K24" s="12"/>
      <c r="L24" s="12"/>
      <c r="M24" s="12"/>
      <c r="N24" s="12"/>
      <c r="O24" s="12"/>
      <c r="P24" s="12"/>
      <c r="Q24" s="18"/>
      <c r="R24" s="18"/>
      <c r="S24" s="19" t="s">
        <v>1773</v>
      </c>
      <c r="T24" s="11"/>
      <c r="U24" s="11"/>
      <c r="V24" s="11"/>
      <c r="W24" s="11"/>
      <c r="X24" s="11"/>
    </row>
    <row r="25">
      <c r="A25" s="2" t="s">
        <v>83</v>
      </c>
      <c r="B25" s="11"/>
      <c r="C25" s="11"/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27"/>
      <c r="T25" s="11"/>
      <c r="U25" s="11"/>
      <c r="V25" s="11"/>
      <c r="W25" s="11"/>
      <c r="X25" s="11"/>
    </row>
    <row r="26">
      <c r="A26" s="12" t="s">
        <v>44</v>
      </c>
      <c r="B26" s="28" t="s">
        <v>84</v>
      </c>
      <c r="C26" s="28" t="s">
        <v>85</v>
      </c>
      <c r="D26" s="17">
        <f t="shared" ref="D26:D31" si="4">ROUND((E26*0.05)+(F26*0.38)+(G26)+(H26*0.62)+(I26*0.8)+(J26*1.2)+(K26*0.58)+(L26*0.6)+(M26*30.9)+(N26*10)+(O26*10)+(P26*10), 2)</f>
        <v>53.18</v>
      </c>
      <c r="E26" s="28">
        <v>24.0</v>
      </c>
      <c r="F26" s="28">
        <v>21.0</v>
      </c>
      <c r="G26" s="28">
        <v>26.0</v>
      </c>
      <c r="H26" s="28"/>
      <c r="I26" s="28"/>
      <c r="J26" s="28">
        <v>15.0</v>
      </c>
      <c r="K26" s="28"/>
      <c r="L26" s="28"/>
      <c r="M26" s="28"/>
      <c r="N26" s="28"/>
      <c r="O26" s="28"/>
      <c r="P26" s="28"/>
      <c r="Q26" s="29"/>
      <c r="R26" s="30"/>
      <c r="S26" s="31" t="s">
        <v>86</v>
      </c>
      <c r="T26" s="32"/>
      <c r="U26" s="11"/>
      <c r="V26" s="11"/>
      <c r="W26" s="11"/>
      <c r="X26" s="11"/>
      <c r="Y26" s="11"/>
    </row>
    <row r="27">
      <c r="A27" s="11"/>
      <c r="B27" s="12" t="s">
        <v>87</v>
      </c>
      <c r="C27" s="12" t="s">
        <v>88</v>
      </c>
      <c r="D27" s="17">
        <f t="shared" si="4"/>
        <v>52.03</v>
      </c>
      <c r="E27" s="12">
        <v>31.0</v>
      </c>
      <c r="F27" s="12">
        <v>12.0</v>
      </c>
      <c r="G27" s="12">
        <v>26.0</v>
      </c>
      <c r="H27" s="12">
        <v>16.0</v>
      </c>
      <c r="I27" s="12"/>
      <c r="J27" s="12"/>
      <c r="K27" s="12"/>
      <c r="L27" s="12"/>
      <c r="M27" s="12"/>
      <c r="N27" s="12"/>
      <c r="O27" s="12">
        <v>1.0</v>
      </c>
      <c r="P27" s="12"/>
      <c r="Q27" s="18" t="s">
        <v>90</v>
      </c>
      <c r="R27" s="30"/>
      <c r="S27" s="19" t="s">
        <v>91</v>
      </c>
      <c r="T27" s="12"/>
      <c r="U27" s="11"/>
      <c r="V27" s="11"/>
      <c r="W27" s="11"/>
      <c r="X27" s="11"/>
      <c r="Y27" s="11"/>
    </row>
    <row r="28">
      <c r="A28" s="12" t="s">
        <v>44</v>
      </c>
      <c r="B28" s="28" t="s">
        <v>89</v>
      </c>
      <c r="C28" s="28" t="s">
        <v>40</v>
      </c>
      <c r="D28" s="17">
        <f t="shared" si="4"/>
        <v>50.76</v>
      </c>
      <c r="E28" s="28">
        <v>18.0</v>
      </c>
      <c r="F28" s="28">
        <v>20.0</v>
      </c>
      <c r="G28" s="28">
        <v>28.0</v>
      </c>
      <c r="H28" s="28">
        <v>23.0</v>
      </c>
      <c r="I28" s="28"/>
      <c r="J28" s="28"/>
      <c r="K28" s="28"/>
      <c r="L28" s="28"/>
      <c r="M28" s="28"/>
      <c r="N28" s="28"/>
      <c r="O28" s="28"/>
      <c r="P28" s="28"/>
      <c r="Q28" s="29"/>
      <c r="R28" s="30"/>
      <c r="S28" s="31" t="s">
        <v>92</v>
      </c>
      <c r="T28" s="32"/>
      <c r="U28" s="11"/>
      <c r="V28" s="11"/>
      <c r="W28" s="11"/>
      <c r="X28" s="11"/>
      <c r="Y28" s="11"/>
    </row>
    <row r="29">
      <c r="A29" s="11"/>
      <c r="B29" s="12" t="s">
        <v>96</v>
      </c>
      <c r="C29" s="12" t="s">
        <v>97</v>
      </c>
      <c r="D29" s="17">
        <f t="shared" si="4"/>
        <v>46.79</v>
      </c>
      <c r="E29" s="12">
        <v>15.0</v>
      </c>
      <c r="F29" s="12">
        <v>12.0</v>
      </c>
      <c r="G29" s="12">
        <v>22.0</v>
      </c>
      <c r="H29" s="12">
        <v>14.0</v>
      </c>
      <c r="I29" s="12"/>
      <c r="J29" s="12">
        <v>9.0</v>
      </c>
      <c r="K29" s="12"/>
      <c r="L29" s="12"/>
      <c r="M29" s="12"/>
      <c r="N29" s="12"/>
      <c r="O29" s="12"/>
      <c r="P29" s="12"/>
      <c r="Q29" s="18"/>
      <c r="R29" s="30"/>
      <c r="S29" s="19" t="s">
        <v>98</v>
      </c>
      <c r="T29" s="11"/>
      <c r="U29" s="11"/>
      <c r="V29" s="11"/>
      <c r="W29" s="11"/>
      <c r="X29" s="11"/>
      <c r="Y29" s="11"/>
    </row>
    <row r="30">
      <c r="A30" s="11"/>
      <c r="B30" s="28" t="s">
        <v>93</v>
      </c>
      <c r="C30" s="28" t="s">
        <v>94</v>
      </c>
      <c r="D30" s="17">
        <f t="shared" si="4"/>
        <v>45.13</v>
      </c>
      <c r="E30" s="28">
        <v>17.0</v>
      </c>
      <c r="F30" s="28">
        <v>16.0</v>
      </c>
      <c r="G30" s="28">
        <v>19.0</v>
      </c>
      <c r="H30" s="28"/>
      <c r="I30" s="28"/>
      <c r="J30" s="28">
        <v>16.0</v>
      </c>
      <c r="K30" s="28"/>
      <c r="L30" s="28"/>
      <c r="M30" s="28"/>
      <c r="N30" s="28"/>
      <c r="O30" s="28"/>
      <c r="P30" s="28"/>
      <c r="Q30" s="29"/>
      <c r="R30" s="30"/>
      <c r="S30" s="31" t="s">
        <v>95</v>
      </c>
      <c r="T30" s="32"/>
      <c r="U30" s="11"/>
      <c r="V30" s="11"/>
      <c r="W30" s="11"/>
      <c r="X30" s="11"/>
      <c r="Y30" s="11"/>
    </row>
    <row r="31">
      <c r="A31" s="11"/>
      <c r="B31" s="12" t="s">
        <v>709</v>
      </c>
      <c r="C31" s="12" t="s">
        <v>569</v>
      </c>
      <c r="D31" s="17">
        <f t="shared" si="4"/>
        <v>40.9</v>
      </c>
      <c r="E31" s="12"/>
      <c r="F31" s="12">
        <v>15.0</v>
      </c>
      <c r="G31" s="12">
        <v>29.0</v>
      </c>
      <c r="H31" s="12">
        <v>10.0</v>
      </c>
      <c r="I31" s="12"/>
      <c r="J31" s="12"/>
      <c r="K31" s="12"/>
      <c r="L31" s="12"/>
      <c r="M31" s="12"/>
      <c r="N31" s="12"/>
      <c r="O31" s="12"/>
      <c r="P31" s="12"/>
      <c r="Q31" s="18"/>
      <c r="R31" s="33"/>
      <c r="S31" s="19" t="s">
        <v>710</v>
      </c>
      <c r="T31" s="11"/>
      <c r="U31" s="11"/>
      <c r="V31" s="11"/>
      <c r="W31" s="11"/>
      <c r="X31" s="11"/>
      <c r="Y31" s="11"/>
    </row>
    <row r="32">
      <c r="A32" s="11"/>
      <c r="B32" s="12" t="s">
        <v>106</v>
      </c>
      <c r="C32" s="12" t="s">
        <v>107</v>
      </c>
      <c r="D32" s="17" t="s">
        <v>1786</v>
      </c>
      <c r="E32" s="12">
        <v>18.0</v>
      </c>
      <c r="F32" s="12">
        <v>19.0</v>
      </c>
      <c r="G32" s="12">
        <v>23.0</v>
      </c>
      <c r="H32" s="12"/>
      <c r="I32" s="12"/>
      <c r="J32" s="12"/>
      <c r="K32" s="12"/>
      <c r="L32" s="12">
        <v>14.0</v>
      </c>
      <c r="M32" s="12"/>
      <c r="N32" s="12"/>
      <c r="O32" s="12"/>
      <c r="P32" s="12"/>
      <c r="Q32" s="18"/>
      <c r="R32" s="33" t="s">
        <v>109</v>
      </c>
      <c r="S32" s="19" t="s">
        <v>110</v>
      </c>
      <c r="T32" s="11"/>
      <c r="U32" s="11"/>
      <c r="V32" s="11"/>
      <c r="W32" s="11"/>
      <c r="X32" s="11"/>
      <c r="Y32" s="11"/>
    </row>
    <row r="33">
      <c r="A33" s="11"/>
      <c r="B33" s="12" t="s">
        <v>101</v>
      </c>
      <c r="C33" s="12" t="s">
        <v>102</v>
      </c>
      <c r="D33" s="17">
        <f t="shared" ref="D33:D38" si="5">ROUND((E33*0.05)+(F33*0.38)+(G33)+(H33*0.62)+(I33*0.8)+(J33*1.2)+(K33*0.58)+(L33*0.6)+(M33*30.9)+(N33*10)+(O33*10)+(P33*10), 2)</f>
        <v>37.56</v>
      </c>
      <c r="E33" s="12">
        <v>24.0</v>
      </c>
      <c r="F33" s="12">
        <v>22.0</v>
      </c>
      <c r="G33" s="12">
        <v>28.0</v>
      </c>
      <c r="H33" s="12"/>
      <c r="I33" s="12"/>
      <c r="J33" s="12"/>
      <c r="K33" s="12"/>
      <c r="L33" s="12"/>
      <c r="M33" s="12"/>
      <c r="N33" s="12"/>
      <c r="O33" s="12"/>
      <c r="P33" s="12"/>
      <c r="Q33" s="18"/>
      <c r="R33" s="30"/>
      <c r="S33" s="19" t="s">
        <v>104</v>
      </c>
      <c r="T33" s="12"/>
      <c r="U33" s="11"/>
      <c r="V33" s="11"/>
      <c r="W33" s="11"/>
      <c r="X33" s="11"/>
      <c r="Y33" s="11"/>
    </row>
    <row r="34">
      <c r="A34" s="11"/>
      <c r="B34" s="28" t="s">
        <v>1798</v>
      </c>
      <c r="C34" s="28" t="s">
        <v>1799</v>
      </c>
      <c r="D34" s="17">
        <f t="shared" si="5"/>
        <v>36.61</v>
      </c>
      <c r="E34" s="28">
        <v>17.0</v>
      </c>
      <c r="F34" s="28">
        <v>18.0</v>
      </c>
      <c r="G34" s="28">
        <v>19.0</v>
      </c>
      <c r="H34" s="28">
        <v>16.0</v>
      </c>
      <c r="I34" s="28"/>
      <c r="J34" s="28"/>
      <c r="K34" s="28"/>
      <c r="L34" s="28"/>
      <c r="M34" s="28"/>
      <c r="N34" s="28"/>
      <c r="O34" s="28"/>
      <c r="P34" s="28"/>
      <c r="Q34" s="29"/>
      <c r="R34" s="30"/>
      <c r="S34" s="31" t="s">
        <v>1800</v>
      </c>
      <c r="T34" s="32"/>
      <c r="U34" s="11"/>
      <c r="V34" s="11"/>
      <c r="W34" s="11"/>
      <c r="X34" s="11"/>
      <c r="Y34" s="11"/>
    </row>
    <row r="35">
      <c r="B35" s="12" t="s">
        <v>99</v>
      </c>
      <c r="C35" s="12" t="s">
        <v>100</v>
      </c>
      <c r="D35" s="17">
        <f t="shared" si="5"/>
        <v>35.32</v>
      </c>
      <c r="E35" s="12"/>
      <c r="F35" s="12"/>
      <c r="G35" s="12"/>
      <c r="H35" s="12">
        <v>26.0</v>
      </c>
      <c r="I35" s="12"/>
      <c r="J35" s="12">
        <v>16.0</v>
      </c>
      <c r="K35" s="12"/>
      <c r="L35" s="12"/>
      <c r="M35" s="12"/>
      <c r="N35" s="12"/>
      <c r="O35" s="12"/>
      <c r="P35" s="12"/>
      <c r="Q35" s="18"/>
      <c r="R35" s="33" t="s">
        <v>103</v>
      </c>
      <c r="S35" s="19" t="s">
        <v>105</v>
      </c>
      <c r="T35" s="12"/>
      <c r="U35" s="11"/>
      <c r="V35" s="11"/>
      <c r="W35" s="11"/>
      <c r="X35" s="11"/>
      <c r="Y35" s="11"/>
    </row>
    <row r="36">
      <c r="A36" s="11"/>
      <c r="B36" s="12" t="s">
        <v>1803</v>
      </c>
      <c r="C36" s="12" t="s">
        <v>569</v>
      </c>
      <c r="D36" s="17">
        <f t="shared" si="5"/>
        <v>33.9</v>
      </c>
      <c r="E36" s="12">
        <v>22.0</v>
      </c>
      <c r="F36" s="12">
        <v>10.0</v>
      </c>
      <c r="G36" s="12">
        <v>29.0</v>
      </c>
      <c r="H36" s="12"/>
      <c r="I36" s="12"/>
      <c r="J36" s="12"/>
      <c r="K36" s="12"/>
      <c r="L36" s="12"/>
      <c r="M36" s="12"/>
      <c r="N36" s="12"/>
      <c r="O36" s="12"/>
      <c r="P36" s="12"/>
      <c r="Q36" s="18"/>
      <c r="R36" s="33"/>
      <c r="S36" s="19" t="s">
        <v>1805</v>
      </c>
      <c r="T36" s="11"/>
      <c r="U36" s="11"/>
      <c r="V36" s="11"/>
      <c r="W36" s="11"/>
      <c r="X36" s="11"/>
      <c r="Y36" s="11"/>
    </row>
    <row r="37">
      <c r="A37" s="11"/>
      <c r="B37" s="28" t="s">
        <v>1808</v>
      </c>
      <c r="C37" s="28" t="s">
        <v>1760</v>
      </c>
      <c r="D37" s="17">
        <f t="shared" si="5"/>
        <v>33.17</v>
      </c>
      <c r="E37" s="28">
        <v>19.0</v>
      </c>
      <c r="F37" s="28">
        <v>19.0</v>
      </c>
      <c r="G37" s="28">
        <v>25.0</v>
      </c>
      <c r="H37" s="28"/>
      <c r="I37" s="28"/>
      <c r="J37" s="28"/>
      <c r="K37" s="28"/>
      <c r="L37" s="28"/>
      <c r="M37" s="28"/>
      <c r="N37" s="28"/>
      <c r="O37" s="28"/>
      <c r="P37" s="28"/>
      <c r="Q37" s="29"/>
      <c r="R37" s="30"/>
      <c r="S37" s="31" t="s">
        <v>1809</v>
      </c>
      <c r="T37" s="32"/>
      <c r="U37" s="11"/>
      <c r="V37" s="11"/>
      <c r="W37" s="11"/>
      <c r="X37" s="11"/>
      <c r="Y37" s="11"/>
    </row>
    <row r="38">
      <c r="A38" s="11"/>
      <c r="B38" s="12" t="s">
        <v>1811</v>
      </c>
      <c r="C38" s="12" t="s">
        <v>107</v>
      </c>
      <c r="D38" s="17">
        <f t="shared" si="5"/>
        <v>27.7</v>
      </c>
      <c r="E38" s="12"/>
      <c r="F38" s="12">
        <v>15.0</v>
      </c>
      <c r="G38" s="12">
        <v>22.0</v>
      </c>
      <c r="H38" s="12"/>
      <c r="I38" s="12"/>
      <c r="J38" s="12"/>
      <c r="K38" s="12"/>
      <c r="L38" s="12"/>
      <c r="M38" s="12"/>
      <c r="N38" s="12"/>
      <c r="O38" s="12"/>
      <c r="P38" s="12"/>
      <c r="Q38" s="18"/>
      <c r="R38" s="30"/>
      <c r="S38" s="19" t="s">
        <v>1813</v>
      </c>
      <c r="T38" s="12"/>
      <c r="U38" s="11"/>
      <c r="V38" s="11"/>
      <c r="W38" s="11"/>
      <c r="X38" s="11"/>
      <c r="Y38" s="11"/>
    </row>
    <row r="39">
      <c r="A39" s="2" t="s">
        <v>111</v>
      </c>
      <c r="B39" s="11"/>
      <c r="C39" s="11"/>
      <c r="D39" s="17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31"/>
      <c r="T39" s="11"/>
      <c r="U39" s="11"/>
      <c r="V39" s="11"/>
      <c r="W39" s="11"/>
      <c r="X39" s="11"/>
    </row>
    <row r="40">
      <c r="A40" s="21" t="s">
        <v>33</v>
      </c>
      <c r="B40" s="12" t="s">
        <v>1817</v>
      </c>
      <c r="C40" s="12" t="s">
        <v>114</v>
      </c>
      <c r="D40" s="17">
        <f t="shared" ref="D40:D41" si="6">ROUND((E40*0.05)+(F40*0.38)+(G40)+(H40*0.62)+(I40*0.8)+(J40*1.2)+(K40*0.58)+(L40*0.6)+(M40*30.9)+(N40*10)+(O40*10)+(P40*10), 2)</f>
        <v>79.27</v>
      </c>
      <c r="E40" s="12">
        <v>21.0</v>
      </c>
      <c r="F40" s="12">
        <v>24.0</v>
      </c>
      <c r="G40" s="12">
        <v>36.0</v>
      </c>
      <c r="H40" s="12"/>
      <c r="I40" s="12"/>
      <c r="J40" s="12"/>
      <c r="K40" s="12">
        <v>5.0</v>
      </c>
      <c r="L40" s="12">
        <v>17.0</v>
      </c>
      <c r="M40" s="12"/>
      <c r="N40" s="12"/>
      <c r="O40" s="12">
        <v>1.0</v>
      </c>
      <c r="P40" s="12">
        <v>1.0</v>
      </c>
      <c r="Q40" s="18" t="s">
        <v>116</v>
      </c>
      <c r="R40" s="18" t="s">
        <v>42</v>
      </c>
      <c r="S40" s="19" t="s">
        <v>1823</v>
      </c>
      <c r="T40" s="11"/>
      <c r="U40" s="11"/>
      <c r="V40" s="11"/>
      <c r="W40" s="11"/>
      <c r="X40" s="11"/>
    </row>
    <row r="41">
      <c r="A41" s="11"/>
      <c r="B41" s="12" t="s">
        <v>132</v>
      </c>
      <c r="C41" s="12" t="s">
        <v>133</v>
      </c>
      <c r="D41" s="17">
        <f t="shared" si="6"/>
        <v>59.12</v>
      </c>
      <c r="E41" s="12">
        <v>10.0</v>
      </c>
      <c r="F41" s="12">
        <v>7.0</v>
      </c>
      <c r="G41" s="12">
        <v>40.0</v>
      </c>
      <c r="H41" s="12">
        <v>18.0</v>
      </c>
      <c r="I41" s="12"/>
      <c r="J41" s="12"/>
      <c r="K41" s="12"/>
      <c r="L41" s="12">
        <v>8.0</v>
      </c>
      <c r="M41" s="12"/>
      <c r="N41" s="12"/>
      <c r="O41" s="12"/>
      <c r="P41" s="12"/>
      <c r="Q41" s="18"/>
      <c r="R41" s="18"/>
      <c r="S41" s="19" t="s">
        <v>136</v>
      </c>
      <c r="T41" s="11"/>
      <c r="U41" s="11"/>
      <c r="V41" s="11"/>
      <c r="W41" s="11"/>
      <c r="X41" s="11"/>
    </row>
    <row r="42">
      <c r="A42" s="21" t="s">
        <v>52</v>
      </c>
      <c r="B42" s="12" t="s">
        <v>134</v>
      </c>
      <c r="C42" s="12" t="s">
        <v>135</v>
      </c>
      <c r="D42" s="17" t="s">
        <v>1831</v>
      </c>
      <c r="E42" s="12">
        <v>25.0</v>
      </c>
      <c r="F42" s="12">
        <v>17.0</v>
      </c>
      <c r="G42" s="12">
        <v>20.0</v>
      </c>
      <c r="H42" s="12">
        <v>16.0</v>
      </c>
      <c r="I42" s="12"/>
      <c r="J42" s="12"/>
      <c r="K42" s="12"/>
      <c r="L42" s="12"/>
      <c r="M42" s="12"/>
      <c r="N42" s="12">
        <v>1.0</v>
      </c>
      <c r="O42" s="12">
        <v>1.0</v>
      </c>
      <c r="P42" s="12"/>
      <c r="Q42" s="18" t="s">
        <v>121</v>
      </c>
      <c r="R42" s="18" t="s">
        <v>1832</v>
      </c>
      <c r="S42" s="19" t="s">
        <v>138</v>
      </c>
      <c r="T42" s="11"/>
      <c r="U42" s="11"/>
      <c r="V42" s="11"/>
      <c r="W42" s="11"/>
      <c r="X42" s="11"/>
      <c r="Y42" s="11"/>
    </row>
    <row r="43">
      <c r="A43" s="26" t="s">
        <v>55</v>
      </c>
      <c r="B43" s="12" t="s">
        <v>1837</v>
      </c>
      <c r="C43" s="12" t="s">
        <v>57</v>
      </c>
      <c r="D43" s="17">
        <f t="shared" ref="D43:D49" si="7">ROUND((E43*0.05)+(F43*0.38)+(G43)+(H43*0.62)+(I43*0.8)+(J43*1.2)+(K43*0.58)+(L43*0.6)+(M43*30.9)+(N43*10)+(O43*10)+(P43*10), 2)</f>
        <v>57.29</v>
      </c>
      <c r="E43" s="12">
        <v>33.0</v>
      </c>
      <c r="F43" s="12">
        <v>14.0</v>
      </c>
      <c r="G43" s="12">
        <v>28.0</v>
      </c>
      <c r="H43" s="12"/>
      <c r="I43" s="12"/>
      <c r="J43" s="12"/>
      <c r="K43" s="12">
        <v>4.0</v>
      </c>
      <c r="L43" s="12"/>
      <c r="M43" s="12"/>
      <c r="N43" s="12">
        <v>1.0</v>
      </c>
      <c r="O43" s="12">
        <v>1.0</v>
      </c>
      <c r="P43" s="12"/>
      <c r="Q43" s="18" t="s">
        <v>121</v>
      </c>
      <c r="R43" s="18" t="s">
        <v>1029</v>
      </c>
      <c r="S43" s="19" t="s">
        <v>1850</v>
      </c>
      <c r="T43" s="11"/>
      <c r="U43" s="11"/>
      <c r="V43" s="11"/>
      <c r="W43" s="11"/>
      <c r="X43" s="11"/>
    </row>
    <row r="44">
      <c r="A44" s="21" t="s">
        <v>52</v>
      </c>
      <c r="B44" s="12" t="s">
        <v>129</v>
      </c>
      <c r="C44" s="12" t="s">
        <v>130</v>
      </c>
      <c r="D44" s="17">
        <f t="shared" si="7"/>
        <v>56.71</v>
      </c>
      <c r="E44" s="12">
        <v>25.0</v>
      </c>
      <c r="F44" s="12">
        <v>17.0</v>
      </c>
      <c r="G44" s="12">
        <v>29.0</v>
      </c>
      <c r="H44" s="12"/>
      <c r="I44" s="12"/>
      <c r="J44" s="12"/>
      <c r="K44" s="12"/>
      <c r="L44" s="12"/>
      <c r="M44" s="12"/>
      <c r="N44" s="12"/>
      <c r="O44" s="12">
        <v>1.0</v>
      </c>
      <c r="P44" s="12">
        <v>1.0</v>
      </c>
      <c r="Q44" s="18" t="s">
        <v>123</v>
      </c>
      <c r="R44" s="18"/>
      <c r="S44" s="19" t="s">
        <v>131</v>
      </c>
      <c r="T44" s="11"/>
      <c r="U44" s="11"/>
      <c r="V44" s="11"/>
      <c r="W44" s="11"/>
      <c r="X44" s="11"/>
      <c r="Y44" s="11"/>
    </row>
    <row r="45">
      <c r="A45" s="11"/>
      <c r="B45" s="12" t="s">
        <v>1852</v>
      </c>
      <c r="C45" s="12" t="s">
        <v>1853</v>
      </c>
      <c r="D45" s="17">
        <f t="shared" si="7"/>
        <v>56.52</v>
      </c>
      <c r="E45" s="12"/>
      <c r="F45" s="12">
        <v>12.0</v>
      </c>
      <c r="G45" s="12">
        <v>25.0</v>
      </c>
      <c r="H45" s="12">
        <v>28.0</v>
      </c>
      <c r="I45" s="12"/>
      <c r="J45" s="12"/>
      <c r="K45" s="12"/>
      <c r="L45" s="12">
        <v>16.0</v>
      </c>
      <c r="M45" s="12"/>
      <c r="N45" s="12"/>
      <c r="O45" s="12"/>
      <c r="P45" s="12"/>
      <c r="Q45" s="18"/>
      <c r="R45" s="18"/>
      <c r="S45" s="19" t="s">
        <v>1854</v>
      </c>
      <c r="T45" s="11"/>
      <c r="U45" s="11"/>
      <c r="V45" s="11"/>
      <c r="W45" s="11"/>
      <c r="X45" s="11"/>
      <c r="Y45" s="11"/>
    </row>
    <row r="46">
      <c r="A46" s="11"/>
      <c r="B46" s="12" t="s">
        <v>126</v>
      </c>
      <c r="C46" s="12" t="s">
        <v>127</v>
      </c>
      <c r="D46" s="17">
        <f t="shared" si="7"/>
        <v>54.35</v>
      </c>
      <c r="E46" s="12">
        <v>29.0</v>
      </c>
      <c r="F46" s="12">
        <v>25.0</v>
      </c>
      <c r="G46" s="12">
        <v>29.0</v>
      </c>
      <c r="H46" s="12"/>
      <c r="I46" s="12"/>
      <c r="J46" s="12">
        <v>12.0</v>
      </c>
      <c r="K46" s="12"/>
      <c r="L46" s="12"/>
      <c r="M46" s="12"/>
      <c r="N46" s="12"/>
      <c r="O46" s="12"/>
      <c r="P46" s="12"/>
      <c r="Q46" s="18"/>
      <c r="R46" s="18"/>
      <c r="S46" s="19" t="s">
        <v>128</v>
      </c>
      <c r="T46" s="11"/>
      <c r="U46" s="11"/>
      <c r="V46" s="11"/>
      <c r="W46" s="11"/>
      <c r="X46" s="11"/>
      <c r="Y46" s="11"/>
    </row>
    <row r="47">
      <c r="A47" s="11"/>
      <c r="B47" s="12" t="s">
        <v>1863</v>
      </c>
      <c r="C47" s="12" t="s">
        <v>1864</v>
      </c>
      <c r="D47" s="17">
        <f t="shared" si="7"/>
        <v>50.23</v>
      </c>
      <c r="E47" s="12">
        <v>23.0</v>
      </c>
      <c r="F47" s="12">
        <v>26.0</v>
      </c>
      <c r="G47" s="12">
        <v>29.0</v>
      </c>
      <c r="H47" s="12"/>
      <c r="I47" s="12"/>
      <c r="J47" s="12"/>
      <c r="K47" s="12"/>
      <c r="L47" s="12">
        <v>17.0</v>
      </c>
      <c r="M47" s="12"/>
      <c r="N47" s="12"/>
      <c r="O47" s="12"/>
      <c r="P47" s="12"/>
      <c r="Q47" s="18"/>
      <c r="R47" s="18"/>
      <c r="S47" s="19" t="s">
        <v>1865</v>
      </c>
      <c r="T47" s="11"/>
      <c r="U47" s="11"/>
      <c r="V47" s="11"/>
      <c r="W47" s="11"/>
      <c r="X47" s="11"/>
      <c r="Y47" s="11"/>
    </row>
    <row r="48">
      <c r="A48" s="12" t="s">
        <v>44</v>
      </c>
      <c r="B48" s="12" t="s">
        <v>140</v>
      </c>
      <c r="C48" s="12" t="s">
        <v>141</v>
      </c>
      <c r="D48" s="17">
        <f t="shared" si="7"/>
        <v>47.67</v>
      </c>
      <c r="E48" s="12">
        <v>33.0</v>
      </c>
      <c r="F48" s="12">
        <v>29.0</v>
      </c>
      <c r="G48" s="12">
        <v>35.0</v>
      </c>
      <c r="H48" s="12"/>
      <c r="I48" s="12"/>
      <c r="J48" s="12"/>
      <c r="K48" s="12"/>
      <c r="L48" s="12"/>
      <c r="M48" s="12"/>
      <c r="N48" s="12"/>
      <c r="O48" s="12"/>
      <c r="P48" s="12"/>
      <c r="Q48" s="18"/>
      <c r="R48" s="18" t="s">
        <v>143</v>
      </c>
      <c r="S48" s="19" t="s">
        <v>144</v>
      </c>
      <c r="T48" s="11"/>
      <c r="U48" s="11"/>
      <c r="V48" s="11"/>
      <c r="W48" s="11"/>
      <c r="X48" s="11"/>
      <c r="Y48" s="11"/>
    </row>
    <row r="49">
      <c r="A49" s="11"/>
      <c r="B49" s="12" t="s">
        <v>1868</v>
      </c>
      <c r="C49" s="12" t="s">
        <v>1869</v>
      </c>
      <c r="D49" s="17">
        <f t="shared" si="7"/>
        <v>40.8</v>
      </c>
      <c r="E49" s="12">
        <v>22.0</v>
      </c>
      <c r="F49" s="12">
        <v>15.0</v>
      </c>
      <c r="G49" s="12">
        <v>34.0</v>
      </c>
      <c r="H49" s="12"/>
      <c r="I49" s="12"/>
      <c r="J49" s="12"/>
      <c r="K49" s="12"/>
      <c r="L49" s="12"/>
      <c r="M49" s="12"/>
      <c r="N49" s="12"/>
      <c r="O49" s="12"/>
      <c r="P49" s="12"/>
      <c r="Q49" s="18"/>
      <c r="R49" s="18" t="s">
        <v>300</v>
      </c>
      <c r="S49" s="19" t="s">
        <v>1870</v>
      </c>
      <c r="T49" s="11"/>
      <c r="U49" s="11"/>
      <c r="V49" s="11"/>
      <c r="W49" s="11"/>
      <c r="X49" s="11"/>
      <c r="Y49" s="11"/>
    </row>
    <row r="50">
      <c r="A50" s="2" t="s">
        <v>145</v>
      </c>
      <c r="B50" s="11"/>
      <c r="C50" s="11"/>
      <c r="D50" s="17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3"/>
      <c r="R50" s="13"/>
      <c r="S50" s="27"/>
      <c r="T50" s="11"/>
      <c r="U50" s="11"/>
      <c r="V50" s="11"/>
      <c r="W50" s="11"/>
      <c r="X50" s="11"/>
    </row>
    <row r="51">
      <c r="A51" s="12" t="s">
        <v>44</v>
      </c>
      <c r="B51" s="16" t="s">
        <v>146</v>
      </c>
      <c r="C51" s="12" t="s">
        <v>40</v>
      </c>
      <c r="D51" s="17">
        <f t="shared" ref="D51:D63" si="8">ROUND((E51*0.05)+(F51*0.38)+(G51)+(H51*0.62)+(I51*0.8)+(J51*1.2)+(K51*0.58)+(L51*0.6)+(M51*30.9)+(N51*10)+(O51*10)+(P51*10), 2)</f>
        <v>60.68</v>
      </c>
      <c r="E51" s="12">
        <v>22.0</v>
      </c>
      <c r="F51" s="12">
        <v>21.0</v>
      </c>
      <c r="G51" s="12">
        <v>30.0</v>
      </c>
      <c r="H51" s="12"/>
      <c r="I51" s="12"/>
      <c r="J51" s="12">
        <v>18.0</v>
      </c>
      <c r="K51" s="12"/>
      <c r="L51" s="12"/>
      <c r="M51" s="12"/>
      <c r="N51" s="12"/>
      <c r="O51" s="12"/>
      <c r="P51" s="12"/>
      <c r="Q51" s="18"/>
      <c r="R51" s="30"/>
      <c r="S51" s="19" t="s">
        <v>147</v>
      </c>
      <c r="T51" s="12"/>
      <c r="U51" s="11"/>
      <c r="V51" s="11"/>
      <c r="W51" s="11"/>
      <c r="X51" s="11"/>
      <c r="Y51" s="11"/>
    </row>
    <row r="52">
      <c r="A52" s="12" t="s">
        <v>44</v>
      </c>
      <c r="B52" s="16" t="s">
        <v>150</v>
      </c>
      <c r="C52" s="12" t="s">
        <v>151</v>
      </c>
      <c r="D52" s="17">
        <f t="shared" si="8"/>
        <v>53.48</v>
      </c>
      <c r="E52" s="12"/>
      <c r="F52" s="12">
        <v>15.0</v>
      </c>
      <c r="G52" s="12">
        <v>36.0</v>
      </c>
      <c r="H52" s="12">
        <v>19.0</v>
      </c>
      <c r="I52" s="12"/>
      <c r="J52" s="12"/>
      <c r="K52" s="12"/>
      <c r="L52" s="12"/>
      <c r="M52" s="12"/>
      <c r="N52" s="12"/>
      <c r="O52" s="12"/>
      <c r="P52" s="12"/>
      <c r="Q52" s="18"/>
      <c r="R52" s="30"/>
      <c r="S52" s="19" t="s">
        <v>152</v>
      </c>
      <c r="T52" s="12"/>
      <c r="U52" s="11"/>
      <c r="V52" s="11"/>
      <c r="W52" s="11"/>
      <c r="X52" s="11"/>
      <c r="Y52" s="11"/>
    </row>
    <row r="53">
      <c r="A53" s="12" t="s">
        <v>44</v>
      </c>
      <c r="B53" s="16" t="s">
        <v>148</v>
      </c>
      <c r="C53" s="12" t="s">
        <v>114</v>
      </c>
      <c r="D53" s="17">
        <f t="shared" si="8"/>
        <v>50.76</v>
      </c>
      <c r="E53" s="12">
        <v>18.0</v>
      </c>
      <c r="F53" s="12">
        <v>20.0</v>
      </c>
      <c r="G53" s="12">
        <v>28.0</v>
      </c>
      <c r="H53" s="12">
        <v>23.0</v>
      </c>
      <c r="I53" s="12"/>
      <c r="J53" s="12"/>
      <c r="K53" s="12"/>
      <c r="L53" s="12"/>
      <c r="M53" s="12"/>
      <c r="N53" s="12"/>
      <c r="O53" s="12"/>
      <c r="P53" s="12"/>
      <c r="Q53" s="18"/>
      <c r="R53" s="30"/>
      <c r="S53" s="19" t="s">
        <v>149</v>
      </c>
      <c r="T53" s="12"/>
      <c r="U53" s="11"/>
      <c r="V53" s="11"/>
      <c r="W53" s="11"/>
      <c r="X53" s="11"/>
      <c r="Y53" s="11"/>
    </row>
    <row r="54">
      <c r="A54" s="11"/>
      <c r="B54" s="16" t="s">
        <v>153</v>
      </c>
      <c r="C54" s="12" t="s">
        <v>154</v>
      </c>
      <c r="D54" s="17">
        <f t="shared" si="8"/>
        <v>44.14</v>
      </c>
      <c r="E54" s="12">
        <v>18.0</v>
      </c>
      <c r="F54" s="12">
        <v>18.0</v>
      </c>
      <c r="G54" s="12">
        <v>22.0</v>
      </c>
      <c r="H54" s="12"/>
      <c r="I54" s="12"/>
      <c r="J54" s="12">
        <v>12.0</v>
      </c>
      <c r="K54" s="12"/>
      <c r="L54" s="12"/>
      <c r="M54" s="12"/>
      <c r="N54" s="12"/>
      <c r="O54" s="12"/>
      <c r="P54" s="12"/>
      <c r="Q54" s="18"/>
      <c r="R54" s="30"/>
      <c r="S54" s="19" t="s">
        <v>155</v>
      </c>
      <c r="T54" s="12"/>
      <c r="U54" s="11"/>
      <c r="V54" s="11"/>
      <c r="W54" s="11"/>
      <c r="X54" s="11"/>
      <c r="Y54" s="11"/>
    </row>
    <row r="55">
      <c r="A55" s="12" t="s">
        <v>44</v>
      </c>
      <c r="B55" s="16" t="s">
        <v>156</v>
      </c>
      <c r="C55" s="12" t="s">
        <v>85</v>
      </c>
      <c r="D55" s="17">
        <f t="shared" si="8"/>
        <v>43.79</v>
      </c>
      <c r="E55" s="12">
        <v>19.0</v>
      </c>
      <c r="F55" s="12">
        <v>18.0</v>
      </c>
      <c r="G55" s="12">
        <v>36.0</v>
      </c>
      <c r="H55" s="12"/>
      <c r="I55" s="12"/>
      <c r="J55" s="12"/>
      <c r="K55" s="12"/>
      <c r="L55" s="12"/>
      <c r="M55" s="12"/>
      <c r="N55" s="12"/>
      <c r="O55" s="12"/>
      <c r="P55" s="12"/>
      <c r="Q55" s="18"/>
      <c r="R55" s="30"/>
      <c r="S55" s="19" t="s">
        <v>157</v>
      </c>
      <c r="T55" s="12"/>
      <c r="U55" s="11"/>
      <c r="V55" s="11"/>
      <c r="W55" s="11"/>
      <c r="X55" s="11"/>
      <c r="Y55" s="11"/>
    </row>
    <row r="56">
      <c r="A56" s="11"/>
      <c r="B56" s="12" t="s">
        <v>1437</v>
      </c>
      <c r="C56" s="12" t="s">
        <v>1438</v>
      </c>
      <c r="D56" s="17">
        <f t="shared" si="8"/>
        <v>43.36</v>
      </c>
      <c r="E56" s="12"/>
      <c r="F56" s="12">
        <v>18.0</v>
      </c>
      <c r="G56" s="12">
        <v>20.0</v>
      </c>
      <c r="H56" s="12">
        <v>16.0</v>
      </c>
      <c r="I56" s="12"/>
      <c r="J56" s="12"/>
      <c r="K56" s="12"/>
      <c r="L56" s="12">
        <v>11.0</v>
      </c>
      <c r="M56" s="12"/>
      <c r="N56" s="12"/>
      <c r="O56" s="12"/>
      <c r="P56" s="12"/>
      <c r="Q56" s="18"/>
      <c r="R56" s="30"/>
      <c r="S56" s="19" t="s">
        <v>1439</v>
      </c>
      <c r="T56" s="11"/>
      <c r="U56" s="11"/>
      <c r="V56" s="11"/>
      <c r="W56" s="11"/>
      <c r="X56" s="11"/>
      <c r="Y56" s="11"/>
    </row>
    <row r="57">
      <c r="A57" s="11"/>
      <c r="B57" s="12" t="s">
        <v>164</v>
      </c>
      <c r="C57" s="12" t="s">
        <v>102</v>
      </c>
      <c r="D57" s="17">
        <f t="shared" si="8"/>
        <v>41.62</v>
      </c>
      <c r="E57" s="12">
        <v>18.0</v>
      </c>
      <c r="F57" s="12">
        <v>16.0</v>
      </c>
      <c r="G57" s="12">
        <v>21.0</v>
      </c>
      <c r="H57" s="12">
        <v>22.0</v>
      </c>
      <c r="I57" s="12"/>
      <c r="J57" s="12"/>
      <c r="K57" s="12"/>
      <c r="L57" s="12"/>
      <c r="M57" s="12"/>
      <c r="N57" s="12"/>
      <c r="O57" s="12"/>
      <c r="P57" s="12"/>
      <c r="Q57" s="18"/>
      <c r="R57" s="30"/>
      <c r="S57" s="19" t="s">
        <v>165</v>
      </c>
      <c r="T57" s="11"/>
      <c r="U57" s="11"/>
      <c r="V57" s="11"/>
      <c r="W57" s="11"/>
      <c r="X57" s="11"/>
      <c r="Y57" s="11"/>
    </row>
    <row r="58">
      <c r="A58" s="11"/>
      <c r="B58" s="12" t="s">
        <v>158</v>
      </c>
      <c r="C58" s="12" t="s">
        <v>107</v>
      </c>
      <c r="D58" s="17">
        <f t="shared" si="8"/>
        <v>41.18</v>
      </c>
      <c r="E58" s="12"/>
      <c r="F58" s="12">
        <v>11.0</v>
      </c>
      <c r="G58" s="12">
        <v>25.0</v>
      </c>
      <c r="H58" s="12"/>
      <c r="I58" s="12"/>
      <c r="J58" s="12">
        <v>10.0</v>
      </c>
      <c r="K58" s="12"/>
      <c r="L58" s="12"/>
      <c r="M58" s="12"/>
      <c r="N58" s="12"/>
      <c r="O58" s="12"/>
      <c r="P58" s="12"/>
      <c r="Q58" s="18"/>
      <c r="R58" s="30"/>
      <c r="S58" s="19" t="s">
        <v>159</v>
      </c>
      <c r="T58" s="11"/>
      <c r="U58" s="11"/>
      <c r="V58" s="11"/>
      <c r="W58" s="11"/>
      <c r="X58" s="11"/>
      <c r="Y58" s="11"/>
    </row>
    <row r="59">
      <c r="A59" s="34"/>
      <c r="B59" s="16" t="s">
        <v>160</v>
      </c>
      <c r="C59" s="16" t="s">
        <v>161</v>
      </c>
      <c r="D59" s="17">
        <f t="shared" si="8"/>
        <v>39.98</v>
      </c>
      <c r="E59" s="12">
        <v>18.0</v>
      </c>
      <c r="F59" s="12">
        <v>16.0</v>
      </c>
      <c r="G59" s="12">
        <v>33.0</v>
      </c>
      <c r="H59" s="12"/>
      <c r="I59" s="12"/>
      <c r="J59" s="12"/>
      <c r="K59" s="12"/>
      <c r="L59" s="12"/>
      <c r="M59" s="12"/>
      <c r="N59" s="12"/>
      <c r="O59" s="12"/>
      <c r="P59" s="12"/>
      <c r="Q59" s="18"/>
      <c r="R59" s="18" t="s">
        <v>162</v>
      </c>
      <c r="S59" s="19" t="s">
        <v>163</v>
      </c>
      <c r="T59" s="11"/>
      <c r="U59" s="11"/>
      <c r="V59" s="11"/>
      <c r="W59" s="11"/>
      <c r="X59" s="11"/>
      <c r="Y59" s="34"/>
      <c r="Z59" s="34"/>
    </row>
    <row r="60">
      <c r="A60" s="11"/>
      <c r="B60" s="12" t="s">
        <v>1892</v>
      </c>
      <c r="C60" s="12" t="s">
        <v>1507</v>
      </c>
      <c r="D60" s="17">
        <f t="shared" si="8"/>
        <v>39.76</v>
      </c>
      <c r="E60" s="12">
        <v>6.0</v>
      </c>
      <c r="F60" s="12">
        <v>13.0</v>
      </c>
      <c r="G60" s="12">
        <v>29.0</v>
      </c>
      <c r="H60" s="12">
        <v>6.0</v>
      </c>
      <c r="I60" s="12"/>
      <c r="J60" s="12"/>
      <c r="K60" s="12"/>
      <c r="L60" s="12">
        <v>3.0</v>
      </c>
      <c r="M60" s="12"/>
      <c r="N60" s="12"/>
      <c r="O60" s="12"/>
      <c r="P60" s="12"/>
      <c r="Q60" s="18"/>
      <c r="R60" s="30"/>
      <c r="S60" s="19" t="s">
        <v>1893</v>
      </c>
      <c r="T60" s="11"/>
      <c r="U60" s="11"/>
      <c r="V60" s="11"/>
      <c r="W60" s="11"/>
      <c r="X60" s="11"/>
      <c r="Y60" s="11"/>
    </row>
    <row r="61">
      <c r="A61" s="11"/>
      <c r="B61" s="12" t="s">
        <v>812</v>
      </c>
      <c r="C61" s="12" t="s">
        <v>35</v>
      </c>
      <c r="D61" s="17">
        <f t="shared" si="8"/>
        <v>39.18</v>
      </c>
      <c r="E61" s="12"/>
      <c r="F61" s="12">
        <v>11.0</v>
      </c>
      <c r="G61" s="12">
        <v>35.0</v>
      </c>
      <c r="H61" s="12"/>
      <c r="I61" s="12"/>
      <c r="J61" s="12"/>
      <c r="K61" s="12"/>
      <c r="L61" s="12"/>
      <c r="M61" s="12"/>
      <c r="N61" s="12"/>
      <c r="O61" s="12"/>
      <c r="P61" s="12"/>
      <c r="Q61" s="18"/>
      <c r="R61" s="30"/>
      <c r="S61" s="19" t="s">
        <v>815</v>
      </c>
      <c r="T61" s="11"/>
      <c r="U61" s="11"/>
      <c r="V61" s="11"/>
      <c r="W61" s="11"/>
      <c r="X61" s="11"/>
      <c r="Y61" s="11"/>
    </row>
    <row r="62">
      <c r="A62" s="11"/>
      <c r="B62" s="12" t="s">
        <v>1898</v>
      </c>
      <c r="C62" s="12" t="s">
        <v>54</v>
      </c>
      <c r="D62" s="17">
        <f t="shared" si="8"/>
        <v>37.13</v>
      </c>
      <c r="E62" s="12">
        <v>15.0</v>
      </c>
      <c r="F62" s="12">
        <v>15.0</v>
      </c>
      <c r="G62" s="12">
        <v>22.0</v>
      </c>
      <c r="H62" s="12">
        <v>14.0</v>
      </c>
      <c r="I62" s="12"/>
      <c r="J62" s="12"/>
      <c r="K62" s="12"/>
      <c r="L62" s="12"/>
      <c r="M62" s="12"/>
      <c r="N62" s="12"/>
      <c r="O62" s="12"/>
      <c r="P62" s="12"/>
      <c r="Q62" s="18"/>
      <c r="R62" s="30"/>
      <c r="S62" s="19" t="s">
        <v>1901</v>
      </c>
      <c r="T62" s="11"/>
      <c r="U62" s="11"/>
      <c r="V62" s="11"/>
      <c r="W62" s="11"/>
      <c r="X62" s="11"/>
      <c r="Y62" s="11"/>
    </row>
    <row r="63">
      <c r="A63" s="11"/>
      <c r="B63" s="12" t="s">
        <v>166</v>
      </c>
      <c r="C63" s="12" t="s">
        <v>167</v>
      </c>
      <c r="D63" s="17">
        <f t="shared" si="8"/>
        <v>32.21</v>
      </c>
      <c r="E63" s="12">
        <v>33.0</v>
      </c>
      <c r="F63" s="12">
        <v>12.0</v>
      </c>
      <c r="G63" s="12">
        <v>26.0</v>
      </c>
      <c r="H63" s="12"/>
      <c r="I63" s="12"/>
      <c r="J63" s="12"/>
      <c r="K63" s="12"/>
      <c r="L63" s="12"/>
      <c r="M63" s="12"/>
      <c r="N63" s="12"/>
      <c r="O63" s="12"/>
      <c r="P63" s="12"/>
      <c r="Q63" s="18"/>
      <c r="R63" s="33" t="s">
        <v>168</v>
      </c>
      <c r="S63" s="19" t="s">
        <v>169</v>
      </c>
      <c r="T63" s="11"/>
      <c r="U63" s="11"/>
      <c r="V63" s="11"/>
      <c r="W63" s="11"/>
      <c r="X63" s="11"/>
      <c r="Y63" s="11"/>
    </row>
    <row r="64">
      <c r="A64" s="2" t="s">
        <v>170</v>
      </c>
      <c r="B64" s="11"/>
      <c r="C64" s="11"/>
      <c r="D64" s="17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3"/>
      <c r="R64" s="30"/>
      <c r="S64" s="27"/>
      <c r="T64" s="11"/>
      <c r="U64" s="11"/>
      <c r="V64" s="11"/>
      <c r="W64" s="11"/>
      <c r="X64" s="11"/>
    </row>
    <row r="65">
      <c r="A65" s="21" t="s">
        <v>33</v>
      </c>
      <c r="B65" s="12" t="s">
        <v>1910</v>
      </c>
      <c r="C65" s="12" t="s">
        <v>172</v>
      </c>
      <c r="D65" s="17">
        <f t="shared" ref="D65:D73" si="9">ROUND((E65*0.05)+(F65*0.38)+(G65)+(H65*0.62)+(I65*0.8)+(J65*1.2)+(K65*0.58)+(L65*0.6)+(M65*30.9)+(N65*10)+(O65*10)+(P65*10), 2)</f>
        <v>121.86</v>
      </c>
      <c r="E65" s="12">
        <v>28.0</v>
      </c>
      <c r="F65" s="12">
        <v>27.0</v>
      </c>
      <c r="G65" s="12">
        <v>46.0</v>
      </c>
      <c r="H65" s="12"/>
      <c r="I65" s="12"/>
      <c r="J65" s="12">
        <v>19.0</v>
      </c>
      <c r="K65" s="12"/>
      <c r="L65" s="12">
        <v>19.0</v>
      </c>
      <c r="M65" s="12"/>
      <c r="N65" s="12"/>
      <c r="O65" s="12">
        <v>2.0</v>
      </c>
      <c r="P65" s="12">
        <v>1.0</v>
      </c>
      <c r="Q65" s="18" t="s">
        <v>325</v>
      </c>
      <c r="R65" s="33" t="s">
        <v>42</v>
      </c>
      <c r="S65" s="19" t="s">
        <v>1913</v>
      </c>
      <c r="T65" s="11"/>
      <c r="U65" s="11"/>
      <c r="V65" s="11"/>
      <c r="W65" s="11"/>
      <c r="X65" s="11"/>
    </row>
    <row r="66">
      <c r="A66" s="11"/>
      <c r="B66" s="12" t="s">
        <v>1915</v>
      </c>
      <c r="C66" s="12" t="s">
        <v>1916</v>
      </c>
      <c r="D66" s="17">
        <f t="shared" si="9"/>
        <v>103.02</v>
      </c>
      <c r="E66" s="12">
        <v>28.0</v>
      </c>
      <c r="F66" s="12">
        <v>29.0</v>
      </c>
      <c r="G66" s="12">
        <v>32.0</v>
      </c>
      <c r="H66" s="12">
        <v>19.0</v>
      </c>
      <c r="I66" s="12"/>
      <c r="J66" s="12"/>
      <c r="K66" s="12">
        <v>29.0</v>
      </c>
      <c r="L66" s="12"/>
      <c r="M66" s="12"/>
      <c r="N66" s="12"/>
      <c r="O66" s="12">
        <v>1.0</v>
      </c>
      <c r="P66" s="12">
        <v>2.0</v>
      </c>
      <c r="Q66" s="18" t="s">
        <v>29</v>
      </c>
      <c r="R66" s="33" t="s">
        <v>42</v>
      </c>
      <c r="S66" s="19" t="s">
        <v>1918</v>
      </c>
      <c r="T66" s="11"/>
      <c r="U66" s="11"/>
      <c r="V66" s="11"/>
      <c r="W66" s="11"/>
      <c r="X66" s="11"/>
    </row>
    <row r="67">
      <c r="A67" s="11"/>
      <c r="B67" s="35" t="s">
        <v>179</v>
      </c>
      <c r="C67" s="12" t="s">
        <v>107</v>
      </c>
      <c r="D67" s="17">
        <f t="shared" si="9"/>
        <v>94.74</v>
      </c>
      <c r="E67" s="12"/>
      <c r="F67" s="12">
        <v>23.0</v>
      </c>
      <c r="G67" s="12">
        <v>50.0</v>
      </c>
      <c r="H67" s="12"/>
      <c r="I67" s="12"/>
      <c r="J67" s="12">
        <v>30.0</v>
      </c>
      <c r="K67" s="12"/>
      <c r="L67" s="12"/>
      <c r="M67" s="12"/>
      <c r="N67" s="12"/>
      <c r="O67" s="12"/>
      <c r="P67" s="12"/>
      <c r="Q67" s="18"/>
      <c r="R67" s="18"/>
      <c r="S67" s="19" t="s">
        <v>183</v>
      </c>
      <c r="T67" s="11"/>
      <c r="U67" s="11"/>
      <c r="V67" s="11"/>
      <c r="W67" s="11"/>
      <c r="X67" s="11"/>
    </row>
    <row r="68">
      <c r="A68" s="11"/>
      <c r="B68" s="35" t="s">
        <v>185</v>
      </c>
      <c r="C68" s="12" t="s">
        <v>186</v>
      </c>
      <c r="D68" s="17">
        <f t="shared" si="9"/>
        <v>94.72</v>
      </c>
      <c r="E68" s="12"/>
      <c r="F68" s="12">
        <v>24.0</v>
      </c>
      <c r="G68" s="12">
        <v>28.0</v>
      </c>
      <c r="H68" s="12"/>
      <c r="I68" s="12"/>
      <c r="J68" s="12">
        <v>23.0</v>
      </c>
      <c r="K68" s="12"/>
      <c r="L68" s="12"/>
      <c r="M68" s="12"/>
      <c r="N68" s="12">
        <v>1.0</v>
      </c>
      <c r="O68" s="12">
        <v>2.0</v>
      </c>
      <c r="P68" s="12"/>
      <c r="Q68" s="18" t="s">
        <v>187</v>
      </c>
      <c r="R68" s="18"/>
      <c r="S68" s="19" t="s">
        <v>189</v>
      </c>
      <c r="T68" s="11"/>
      <c r="U68" s="11"/>
      <c r="V68" s="11"/>
      <c r="W68" s="11"/>
      <c r="X68" s="11"/>
    </row>
    <row r="69">
      <c r="A69" s="21" t="s">
        <v>52</v>
      </c>
      <c r="B69" s="35" t="s">
        <v>197</v>
      </c>
      <c r="C69" s="12" t="s">
        <v>192</v>
      </c>
      <c r="D69" s="17">
        <f t="shared" si="9"/>
        <v>86.72</v>
      </c>
      <c r="E69" s="12">
        <v>24.0</v>
      </c>
      <c r="F69" s="12">
        <v>22.0</v>
      </c>
      <c r="G69" s="12">
        <v>29.0</v>
      </c>
      <c r="H69" s="12">
        <v>8.0</v>
      </c>
      <c r="I69" s="12"/>
      <c r="J69" s="12"/>
      <c r="K69" s="12"/>
      <c r="L69" s="12">
        <v>22.0</v>
      </c>
      <c r="M69" s="12"/>
      <c r="N69" s="12">
        <v>1.0</v>
      </c>
      <c r="O69" s="12">
        <v>2.0</v>
      </c>
      <c r="P69" s="12"/>
      <c r="Q69" s="18" t="s">
        <v>198</v>
      </c>
      <c r="R69" s="18"/>
      <c r="S69" s="19" t="s">
        <v>200</v>
      </c>
      <c r="T69" s="11"/>
      <c r="U69" s="11"/>
      <c r="V69" s="11"/>
      <c r="W69" s="11"/>
      <c r="X69" s="11"/>
    </row>
    <row r="70">
      <c r="A70" s="11"/>
      <c r="B70" s="35" t="s">
        <v>191</v>
      </c>
      <c r="C70" s="12" t="s">
        <v>192</v>
      </c>
      <c r="D70" s="17">
        <f t="shared" si="9"/>
        <v>86.39</v>
      </c>
      <c r="E70" s="12">
        <v>27.0</v>
      </c>
      <c r="F70" s="12">
        <v>28.0</v>
      </c>
      <c r="G70" s="12">
        <v>30.0</v>
      </c>
      <c r="H70" s="12"/>
      <c r="I70" s="12"/>
      <c r="J70" s="12">
        <v>12.0</v>
      </c>
      <c r="K70" s="12"/>
      <c r="L70" s="12"/>
      <c r="M70" s="12"/>
      <c r="N70" s="12">
        <v>1.0</v>
      </c>
      <c r="O70" s="12">
        <v>1.0</v>
      </c>
      <c r="P70" s="12">
        <v>1.0</v>
      </c>
      <c r="Q70" s="18" t="s">
        <v>187</v>
      </c>
      <c r="R70" s="18"/>
      <c r="S70" s="19" t="s">
        <v>193</v>
      </c>
      <c r="T70" s="11"/>
      <c r="U70" s="11"/>
      <c r="V70" s="11"/>
      <c r="W70" s="11"/>
      <c r="X70" s="11"/>
    </row>
    <row r="71">
      <c r="A71" s="12" t="s">
        <v>44</v>
      </c>
      <c r="B71" s="35" t="s">
        <v>202</v>
      </c>
      <c r="C71" s="12" t="s">
        <v>203</v>
      </c>
      <c r="D71" s="17">
        <f t="shared" si="9"/>
        <v>73.65</v>
      </c>
      <c r="E71" s="12">
        <v>27.0</v>
      </c>
      <c r="F71" s="12">
        <v>29.0</v>
      </c>
      <c r="G71" s="12">
        <v>32.0</v>
      </c>
      <c r="H71" s="12">
        <v>24.0</v>
      </c>
      <c r="I71" s="12"/>
      <c r="J71" s="12"/>
      <c r="K71" s="12"/>
      <c r="L71" s="12">
        <v>24.0</v>
      </c>
      <c r="M71" s="12"/>
      <c r="N71" s="12"/>
      <c r="O71" s="12"/>
      <c r="P71" s="12"/>
      <c r="Q71" s="18"/>
      <c r="R71" s="18" t="s">
        <v>205</v>
      </c>
      <c r="S71" s="19" t="s">
        <v>206</v>
      </c>
      <c r="T71" s="11"/>
      <c r="U71" s="11"/>
      <c r="V71" s="11"/>
      <c r="W71" s="11"/>
      <c r="X71" s="11"/>
    </row>
    <row r="72">
      <c r="A72" s="11"/>
      <c r="B72" s="35" t="s">
        <v>1934</v>
      </c>
      <c r="C72" s="12" t="s">
        <v>1935</v>
      </c>
      <c r="D72" s="17">
        <f t="shared" si="9"/>
        <v>84.68</v>
      </c>
      <c r="E72" s="12">
        <v>16.0</v>
      </c>
      <c r="F72" s="12">
        <v>38.0</v>
      </c>
      <c r="G72" s="12">
        <v>29.0</v>
      </c>
      <c r="H72" s="12"/>
      <c r="I72" s="12"/>
      <c r="J72" s="12"/>
      <c r="K72" s="12">
        <v>18.0</v>
      </c>
      <c r="L72" s="12"/>
      <c r="M72" s="12"/>
      <c r="N72" s="12"/>
      <c r="O72" s="12">
        <v>2.0</v>
      </c>
      <c r="P72" s="12">
        <v>1.0</v>
      </c>
      <c r="Q72" s="18" t="s">
        <v>1188</v>
      </c>
      <c r="R72" s="18"/>
      <c r="S72" s="19" t="s">
        <v>1936</v>
      </c>
      <c r="T72" s="11"/>
      <c r="U72" s="11"/>
      <c r="V72" s="11"/>
      <c r="W72" s="11"/>
      <c r="X72" s="11"/>
    </row>
    <row r="73">
      <c r="A73" s="11"/>
      <c r="B73" s="35" t="s">
        <v>199</v>
      </c>
      <c r="C73" s="12" t="s">
        <v>107</v>
      </c>
      <c r="D73" s="17">
        <f t="shared" si="9"/>
        <v>83</v>
      </c>
      <c r="E73" s="12"/>
      <c r="F73" s="12">
        <v>30.0</v>
      </c>
      <c r="G73" s="12">
        <v>53.0</v>
      </c>
      <c r="H73" s="12">
        <v>30.0</v>
      </c>
      <c r="I73" s="12"/>
      <c r="J73" s="12"/>
      <c r="K73" s="12"/>
      <c r="L73" s="12"/>
      <c r="M73" s="12"/>
      <c r="N73" s="12"/>
      <c r="O73" s="12"/>
      <c r="P73" s="12"/>
      <c r="Q73" s="18"/>
      <c r="R73" s="18"/>
      <c r="S73" s="19" t="s">
        <v>201</v>
      </c>
      <c r="T73" s="11"/>
      <c r="U73" s="11"/>
      <c r="V73" s="11"/>
      <c r="W73" s="11"/>
      <c r="X73" s="11"/>
    </row>
    <row r="74">
      <c r="A74" s="21" t="s">
        <v>52</v>
      </c>
      <c r="B74" s="35" t="s">
        <v>207</v>
      </c>
      <c r="C74" s="12" t="s">
        <v>208</v>
      </c>
      <c r="D74" s="17" t="s">
        <v>1942</v>
      </c>
      <c r="E74" s="12">
        <v>25.0</v>
      </c>
      <c r="F74" s="12">
        <v>25.0</v>
      </c>
      <c r="G74" s="12">
        <v>29.0</v>
      </c>
      <c r="H74" s="12">
        <v>17.0</v>
      </c>
      <c r="I74" s="12"/>
      <c r="J74" s="12"/>
      <c r="K74" s="12"/>
      <c r="L74" s="12"/>
      <c r="M74" s="12"/>
      <c r="N74" s="12">
        <v>1.0</v>
      </c>
      <c r="O74" s="12">
        <v>1.0</v>
      </c>
      <c r="P74" s="12">
        <v>1.0</v>
      </c>
      <c r="Q74" s="18" t="s">
        <v>29</v>
      </c>
      <c r="R74" s="18" t="s">
        <v>78</v>
      </c>
      <c r="S74" s="19" t="s">
        <v>210</v>
      </c>
      <c r="T74" s="11"/>
      <c r="U74" s="11"/>
      <c r="V74" s="11"/>
      <c r="W74" s="11"/>
      <c r="X74" s="11"/>
    </row>
    <row r="75">
      <c r="A75" s="21" t="s">
        <v>52</v>
      </c>
      <c r="B75" s="35" t="s">
        <v>871</v>
      </c>
      <c r="C75" s="12" t="s">
        <v>130</v>
      </c>
      <c r="D75" s="17">
        <f t="shared" ref="D75:D81" si="10">ROUND((E75*0.05)+(F75*0.38)+(G75)+(H75*0.62)+(I75*0.8)+(J75*1.2)+(K75*0.58)+(L75*0.6)+(M75*30.9)+(N75*10)+(O75*10)+(P75*10), 2)</f>
        <v>79.1</v>
      </c>
      <c r="E75" s="12">
        <v>30.0</v>
      </c>
      <c r="F75" s="12">
        <v>20.0</v>
      </c>
      <c r="G75" s="12">
        <v>40.0</v>
      </c>
      <c r="H75" s="12"/>
      <c r="I75" s="12"/>
      <c r="J75" s="12"/>
      <c r="K75" s="12"/>
      <c r="L75" s="12"/>
      <c r="M75" s="12"/>
      <c r="N75" s="12">
        <v>1.0</v>
      </c>
      <c r="O75" s="12">
        <v>1.0</v>
      </c>
      <c r="P75" s="12">
        <v>1.0</v>
      </c>
      <c r="Q75" s="18" t="s">
        <v>38</v>
      </c>
      <c r="R75" s="18"/>
      <c r="S75" s="19" t="s">
        <v>873</v>
      </c>
      <c r="T75" s="11"/>
      <c r="U75" s="11"/>
      <c r="V75" s="11"/>
      <c r="W75" s="11"/>
      <c r="X75" s="11"/>
    </row>
    <row r="76">
      <c r="A76" s="11"/>
      <c r="B76" s="35" t="s">
        <v>215</v>
      </c>
      <c r="C76" s="12" t="s">
        <v>216</v>
      </c>
      <c r="D76" s="17">
        <f t="shared" si="10"/>
        <v>77.83</v>
      </c>
      <c r="E76" s="12">
        <v>19.0</v>
      </c>
      <c r="F76" s="12">
        <v>26.0</v>
      </c>
      <c r="G76" s="12">
        <v>40.0</v>
      </c>
      <c r="H76" s="12"/>
      <c r="I76" s="12"/>
      <c r="J76" s="12">
        <v>14.0</v>
      </c>
      <c r="K76" s="12"/>
      <c r="L76" s="12">
        <v>17.0</v>
      </c>
      <c r="M76" s="12"/>
      <c r="N76" s="12"/>
      <c r="O76" s="12"/>
      <c r="P76" s="12"/>
      <c r="Q76" s="18"/>
      <c r="R76" s="18"/>
      <c r="S76" s="19" t="s">
        <v>219</v>
      </c>
      <c r="T76" s="11"/>
      <c r="U76" s="11"/>
      <c r="V76" s="11"/>
      <c r="W76" s="11"/>
      <c r="X76" s="11"/>
    </row>
    <row r="77">
      <c r="A77" s="11"/>
      <c r="B77" s="35" t="s">
        <v>1945</v>
      </c>
      <c r="C77" s="12" t="s">
        <v>1946</v>
      </c>
      <c r="D77" s="17">
        <f t="shared" si="10"/>
        <v>76.71</v>
      </c>
      <c r="E77" s="12">
        <v>25.0</v>
      </c>
      <c r="F77" s="12">
        <v>30.0</v>
      </c>
      <c r="G77" s="12">
        <v>39.0</v>
      </c>
      <c r="H77" s="12">
        <v>23.0</v>
      </c>
      <c r="I77" s="12"/>
      <c r="J77" s="12"/>
      <c r="K77" s="12"/>
      <c r="L77" s="12">
        <v>18.0</v>
      </c>
      <c r="M77" s="12"/>
      <c r="N77" s="12"/>
      <c r="O77" s="12"/>
      <c r="P77" s="12"/>
      <c r="Q77" s="18"/>
      <c r="R77" s="18"/>
      <c r="S77" s="19" t="s">
        <v>1948</v>
      </c>
      <c r="T77" s="11"/>
      <c r="U77" s="11"/>
      <c r="V77" s="11"/>
      <c r="W77" s="11"/>
      <c r="X77" s="11"/>
    </row>
    <row r="78">
      <c r="A78" s="11"/>
      <c r="B78" s="35" t="s">
        <v>1950</v>
      </c>
      <c r="C78" s="12" t="s">
        <v>1951</v>
      </c>
      <c r="D78" s="17">
        <f t="shared" si="10"/>
        <v>76.13</v>
      </c>
      <c r="E78" s="12">
        <v>27.0</v>
      </c>
      <c r="F78" s="12">
        <v>21.0</v>
      </c>
      <c r="G78" s="12">
        <v>26.0</v>
      </c>
      <c r="H78" s="12"/>
      <c r="I78" s="12"/>
      <c r="J78" s="12"/>
      <c r="K78" s="12"/>
      <c r="L78" s="12">
        <v>18.0</v>
      </c>
      <c r="M78" s="12"/>
      <c r="N78" s="12">
        <v>1.0</v>
      </c>
      <c r="O78" s="12">
        <v>1.0</v>
      </c>
      <c r="P78" s="12">
        <v>1.0</v>
      </c>
      <c r="Q78" s="18" t="s">
        <v>1188</v>
      </c>
      <c r="R78" s="18"/>
      <c r="S78" s="19" t="s">
        <v>1953</v>
      </c>
      <c r="T78" s="11"/>
      <c r="U78" s="11"/>
      <c r="V78" s="11"/>
      <c r="W78" s="11"/>
      <c r="X78" s="11"/>
    </row>
    <row r="79">
      <c r="A79" s="11"/>
      <c r="B79" s="35" t="s">
        <v>1954</v>
      </c>
      <c r="C79" s="12" t="s">
        <v>290</v>
      </c>
      <c r="D79" s="17">
        <f t="shared" si="10"/>
        <v>70.79</v>
      </c>
      <c r="E79" s="12">
        <v>37.0</v>
      </c>
      <c r="F79" s="12">
        <v>33.0</v>
      </c>
      <c r="G79" s="12">
        <v>42.0</v>
      </c>
      <c r="H79" s="12"/>
      <c r="I79" s="12"/>
      <c r="J79" s="12">
        <v>12.0</v>
      </c>
      <c r="K79" s="12"/>
      <c r="L79" s="12"/>
      <c r="M79" s="12"/>
      <c r="N79" s="12"/>
      <c r="O79" s="12"/>
      <c r="P79" s="12"/>
      <c r="Q79" s="18"/>
      <c r="R79" s="18"/>
      <c r="S79" s="19" t="s">
        <v>1955</v>
      </c>
      <c r="T79" s="11"/>
      <c r="U79" s="11"/>
      <c r="V79" s="11"/>
      <c r="W79" s="11"/>
      <c r="X79" s="11"/>
    </row>
    <row r="80">
      <c r="A80" s="21" t="s">
        <v>55</v>
      </c>
      <c r="B80" s="12" t="s">
        <v>1956</v>
      </c>
      <c r="C80" s="12" t="s">
        <v>57</v>
      </c>
      <c r="D80" s="17">
        <f t="shared" si="10"/>
        <v>69.94</v>
      </c>
      <c r="E80" s="12">
        <v>42.0</v>
      </c>
      <c r="F80" s="12">
        <v>22.0</v>
      </c>
      <c r="G80" s="12">
        <v>26.0</v>
      </c>
      <c r="H80" s="12"/>
      <c r="I80" s="12"/>
      <c r="J80" s="12"/>
      <c r="K80" s="12">
        <v>6.0</v>
      </c>
      <c r="L80" s="12"/>
      <c r="M80" s="12"/>
      <c r="N80" s="12">
        <v>2.0</v>
      </c>
      <c r="O80" s="12">
        <v>1.0</v>
      </c>
      <c r="P80" s="12"/>
      <c r="Q80" s="18" t="s">
        <v>60</v>
      </c>
      <c r="R80" s="18" t="s">
        <v>863</v>
      </c>
      <c r="S80" s="19" t="s">
        <v>1957</v>
      </c>
      <c r="T80" s="11"/>
      <c r="U80" s="11"/>
      <c r="V80" s="11"/>
      <c r="W80" s="11"/>
      <c r="X80" s="11"/>
    </row>
    <row r="81">
      <c r="A81" s="11"/>
      <c r="B81" s="35" t="s">
        <v>1959</v>
      </c>
      <c r="C81" s="12" t="s">
        <v>1360</v>
      </c>
      <c r="D81" s="17">
        <f t="shared" si="10"/>
        <v>65.61</v>
      </c>
      <c r="E81" s="12">
        <v>27.0</v>
      </c>
      <c r="F81" s="12">
        <v>27.0</v>
      </c>
      <c r="G81" s="12">
        <v>54.0</v>
      </c>
      <c r="H81" s="12"/>
      <c r="I81" s="12"/>
      <c r="J81" s="12"/>
      <c r="K81" s="12"/>
      <c r="L81" s="12"/>
      <c r="M81" s="12"/>
      <c r="N81" s="12"/>
      <c r="O81" s="12"/>
      <c r="P81" s="12"/>
      <c r="Q81" s="18"/>
      <c r="R81" s="18"/>
      <c r="S81" s="19" t="s">
        <v>1960</v>
      </c>
      <c r="T81" s="11"/>
      <c r="U81" s="11"/>
      <c r="V81" s="11"/>
      <c r="W81" s="11"/>
      <c r="X81" s="11"/>
    </row>
    <row r="82">
      <c r="A82" s="2" t="s">
        <v>212</v>
      </c>
      <c r="B82" s="11"/>
      <c r="C82" s="11"/>
      <c r="D82" s="17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3"/>
      <c r="R82" s="13"/>
      <c r="S82" s="27"/>
      <c r="T82" s="11"/>
      <c r="U82" s="11"/>
      <c r="V82" s="11"/>
      <c r="W82" s="11"/>
      <c r="X82" s="11"/>
    </row>
    <row r="83">
      <c r="A83" s="11"/>
      <c r="B83" s="12" t="s">
        <v>1417</v>
      </c>
      <c r="C83" s="12" t="s">
        <v>1916</v>
      </c>
      <c r="D83" s="17">
        <f t="shared" ref="D83:D93" si="11">ROUND((E83*0.05)+(F83*0.38)+(G83)+(H83*0.62)+(I83*0.8)+(J83*1.2)+(K83*0.58)+(L83*0.6)+(M83*30.9)+(N83*10)+(O83*10)+(P83*10), 2)</f>
        <v>47.68</v>
      </c>
      <c r="E83" s="12">
        <v>22.0</v>
      </c>
      <c r="F83" s="12">
        <v>17.0</v>
      </c>
      <c r="G83" s="12">
        <v>16.0</v>
      </c>
      <c r="H83" s="12">
        <v>16.0</v>
      </c>
      <c r="I83" s="12"/>
      <c r="J83" s="12"/>
      <c r="K83" s="12"/>
      <c r="L83" s="12">
        <v>7.0</v>
      </c>
      <c r="M83" s="12"/>
      <c r="N83" s="12"/>
      <c r="O83" s="12">
        <v>1.0</v>
      </c>
      <c r="P83" s="12"/>
      <c r="Q83" s="18" t="s">
        <v>1419</v>
      </c>
      <c r="R83" s="33" t="s">
        <v>42</v>
      </c>
      <c r="S83" s="19" t="s">
        <v>1420</v>
      </c>
      <c r="T83" s="12"/>
      <c r="U83" s="11"/>
      <c r="V83" s="11"/>
      <c r="W83" s="11"/>
      <c r="X83" s="11"/>
      <c r="Y83" s="11"/>
    </row>
    <row r="84">
      <c r="A84" s="12" t="s">
        <v>44</v>
      </c>
      <c r="B84" s="12" t="s">
        <v>1963</v>
      </c>
      <c r="C84" s="12" t="s">
        <v>1964</v>
      </c>
      <c r="D84" s="17">
        <f t="shared" si="11"/>
        <v>46.84</v>
      </c>
      <c r="E84" s="12">
        <v>16.0</v>
      </c>
      <c r="F84" s="12">
        <v>18.0</v>
      </c>
      <c r="G84" s="12">
        <v>26.0</v>
      </c>
      <c r="H84" s="12"/>
      <c r="I84" s="12"/>
      <c r="J84" s="12"/>
      <c r="K84" s="12"/>
      <c r="L84" s="12">
        <v>22.0</v>
      </c>
      <c r="M84" s="12"/>
      <c r="N84" s="12"/>
      <c r="O84" s="12"/>
      <c r="P84" s="12"/>
      <c r="Q84" s="18"/>
      <c r="R84" s="33"/>
      <c r="S84" s="19" t="s">
        <v>1965</v>
      </c>
      <c r="T84" s="12"/>
      <c r="U84" s="11"/>
      <c r="V84" s="11"/>
      <c r="W84" s="11"/>
      <c r="X84" s="11"/>
      <c r="Y84" s="11"/>
    </row>
    <row r="85">
      <c r="B85" s="12" t="s">
        <v>222</v>
      </c>
      <c r="C85" s="12" t="s">
        <v>35</v>
      </c>
      <c r="D85" s="17">
        <f t="shared" si="11"/>
        <v>44.56</v>
      </c>
      <c r="E85" s="12"/>
      <c r="F85" s="12">
        <v>12.0</v>
      </c>
      <c r="G85" s="12">
        <v>30.0</v>
      </c>
      <c r="H85" s="12"/>
      <c r="I85" s="12"/>
      <c r="J85" s="12"/>
      <c r="K85" s="12"/>
      <c r="L85" s="12"/>
      <c r="M85" s="12"/>
      <c r="N85" s="12"/>
      <c r="O85" s="12">
        <v>1.0</v>
      </c>
      <c r="P85" s="12"/>
      <c r="Q85" s="18" t="s">
        <v>90</v>
      </c>
      <c r="R85" s="30"/>
      <c r="S85" s="19" t="s">
        <v>223</v>
      </c>
      <c r="T85" s="12"/>
      <c r="U85" s="11"/>
      <c r="V85" s="11"/>
      <c r="W85" s="11"/>
      <c r="X85" s="11"/>
      <c r="Y85" s="11"/>
    </row>
    <row r="86">
      <c r="A86" s="11"/>
      <c r="B86" s="12" t="s">
        <v>213</v>
      </c>
      <c r="C86" s="12" t="s">
        <v>214</v>
      </c>
      <c r="D86" s="17">
        <f t="shared" si="11"/>
        <v>44.14</v>
      </c>
      <c r="E86" s="12">
        <v>18.0</v>
      </c>
      <c r="F86" s="12">
        <v>18.0</v>
      </c>
      <c r="G86" s="12">
        <v>22.0</v>
      </c>
      <c r="H86" s="12"/>
      <c r="I86" s="12"/>
      <c r="J86" s="12">
        <v>12.0</v>
      </c>
      <c r="K86" s="12"/>
      <c r="L86" s="12"/>
      <c r="M86" s="12"/>
      <c r="N86" s="12"/>
      <c r="O86" s="12"/>
      <c r="P86" s="12"/>
      <c r="Q86" s="18"/>
      <c r="R86" s="30"/>
      <c r="S86" s="19" t="s">
        <v>218</v>
      </c>
      <c r="T86" s="12"/>
      <c r="U86" s="11"/>
      <c r="V86" s="11"/>
      <c r="W86" s="11"/>
      <c r="X86" s="11"/>
      <c r="Y86" s="11"/>
    </row>
    <row r="87">
      <c r="A87" s="12" t="s">
        <v>44</v>
      </c>
      <c r="B87" s="12" t="s">
        <v>238</v>
      </c>
      <c r="C87" s="12" t="s">
        <v>239</v>
      </c>
      <c r="D87" s="17">
        <f t="shared" si="11"/>
        <v>43.15</v>
      </c>
      <c r="E87" s="12">
        <v>21.0</v>
      </c>
      <c r="F87" s="12">
        <v>21.0</v>
      </c>
      <c r="G87" s="12">
        <v>26.0</v>
      </c>
      <c r="H87" s="12"/>
      <c r="I87" s="12"/>
      <c r="J87" s="12"/>
      <c r="K87" s="12">
        <v>14.0</v>
      </c>
      <c r="L87" s="12"/>
      <c r="M87" s="12"/>
      <c r="N87" s="12"/>
      <c r="O87" s="12"/>
      <c r="P87" s="12"/>
      <c r="Q87" s="18"/>
      <c r="R87" s="33"/>
      <c r="S87" s="19" t="s">
        <v>240</v>
      </c>
      <c r="T87" s="12"/>
      <c r="U87" s="11"/>
      <c r="V87" s="11"/>
      <c r="W87" s="11"/>
      <c r="X87" s="11"/>
      <c r="Y87" s="11"/>
    </row>
    <row r="88">
      <c r="A88" s="12" t="s">
        <v>44</v>
      </c>
      <c r="B88" s="12" t="s">
        <v>229</v>
      </c>
      <c r="C88" s="12" t="s">
        <v>230</v>
      </c>
      <c r="D88" s="17">
        <f t="shared" si="11"/>
        <v>41.71</v>
      </c>
      <c r="E88" s="12">
        <v>27.0</v>
      </c>
      <c r="F88" s="12">
        <v>22.0</v>
      </c>
      <c r="G88" s="12">
        <v>32.0</v>
      </c>
      <c r="H88" s="12"/>
      <c r="I88" s="12"/>
      <c r="J88" s="12"/>
      <c r="K88" s="12"/>
      <c r="L88" s="12"/>
      <c r="M88" s="12"/>
      <c r="N88" s="12"/>
      <c r="O88" s="12"/>
      <c r="P88" s="12"/>
      <c r="Q88" s="18"/>
      <c r="R88" s="30"/>
      <c r="S88" s="19" t="s">
        <v>231</v>
      </c>
      <c r="T88" s="12"/>
      <c r="U88" s="11"/>
      <c r="V88" s="11"/>
      <c r="W88" s="11"/>
      <c r="X88" s="11"/>
      <c r="Y88" s="11"/>
    </row>
    <row r="89">
      <c r="A89" s="11"/>
      <c r="B89" s="12" t="s">
        <v>232</v>
      </c>
      <c r="C89" s="12" t="s">
        <v>233</v>
      </c>
      <c r="D89" s="17">
        <f t="shared" si="11"/>
        <v>38.61</v>
      </c>
      <c r="E89" s="12">
        <v>25.0</v>
      </c>
      <c r="F89" s="12">
        <v>22.0</v>
      </c>
      <c r="G89" s="12">
        <v>29.0</v>
      </c>
      <c r="H89" s="12"/>
      <c r="I89" s="12"/>
      <c r="J89" s="12"/>
      <c r="K89" s="12"/>
      <c r="L89" s="12"/>
      <c r="M89" s="12"/>
      <c r="N89" s="12"/>
      <c r="O89" s="12"/>
      <c r="P89" s="12"/>
      <c r="Q89" s="18"/>
      <c r="R89" s="30"/>
      <c r="S89" s="19" t="s">
        <v>234</v>
      </c>
      <c r="T89" s="12"/>
      <c r="U89" s="11"/>
      <c r="V89" s="11"/>
      <c r="W89" s="11"/>
      <c r="X89" s="11"/>
      <c r="Y89" s="11"/>
    </row>
    <row r="90">
      <c r="A90" s="11"/>
      <c r="B90" s="12" t="s">
        <v>1974</v>
      </c>
      <c r="C90" s="12" t="s">
        <v>1767</v>
      </c>
      <c r="D90" s="17">
        <f t="shared" si="11"/>
        <v>36.65</v>
      </c>
      <c r="E90" s="12">
        <v>17.0</v>
      </c>
      <c r="F90" s="12">
        <v>20.0</v>
      </c>
      <c r="G90" s="12">
        <v>21.0</v>
      </c>
      <c r="H90" s="12"/>
      <c r="I90" s="12"/>
      <c r="J90" s="12"/>
      <c r="K90" s="12"/>
      <c r="L90" s="12">
        <v>12.0</v>
      </c>
      <c r="M90" s="12"/>
      <c r="N90" s="12"/>
      <c r="O90" s="12"/>
      <c r="P90" s="12"/>
      <c r="Q90" s="18"/>
      <c r="R90" s="30"/>
      <c r="S90" s="19" t="s">
        <v>1975</v>
      </c>
      <c r="T90" s="12"/>
      <c r="U90" s="11"/>
      <c r="V90" s="11"/>
      <c r="W90" s="11"/>
      <c r="X90" s="11"/>
      <c r="Y90" s="11"/>
    </row>
    <row r="91">
      <c r="A91" s="11"/>
      <c r="B91" s="12" t="s">
        <v>235</v>
      </c>
      <c r="C91" s="12" t="s">
        <v>236</v>
      </c>
      <c r="D91" s="17">
        <f t="shared" si="11"/>
        <v>36.4</v>
      </c>
      <c r="E91" s="12">
        <v>14.0</v>
      </c>
      <c r="F91" s="12">
        <v>15.0</v>
      </c>
      <c r="G91" s="12">
        <v>30.0</v>
      </c>
      <c r="H91" s="12"/>
      <c r="I91" s="12"/>
      <c r="J91" s="12"/>
      <c r="K91" s="12"/>
      <c r="L91" s="12"/>
      <c r="M91" s="12"/>
      <c r="N91" s="12"/>
      <c r="O91" s="12"/>
      <c r="P91" s="12"/>
      <c r="Q91" s="18"/>
      <c r="R91" s="30"/>
      <c r="S91" s="39" t="s">
        <v>237</v>
      </c>
      <c r="T91" s="12"/>
      <c r="U91" s="11"/>
      <c r="V91" s="11"/>
      <c r="W91" s="11"/>
      <c r="X91" s="11"/>
      <c r="Y91" s="11"/>
    </row>
    <row r="92">
      <c r="A92" s="11"/>
      <c r="B92" s="12" t="s">
        <v>1984</v>
      </c>
      <c r="C92" s="12" t="s">
        <v>1985</v>
      </c>
      <c r="D92" s="17">
        <f t="shared" si="11"/>
        <v>32.84</v>
      </c>
      <c r="E92" s="12">
        <v>12.0</v>
      </c>
      <c r="F92" s="12">
        <v>8.0</v>
      </c>
      <c r="G92" s="12">
        <v>25.0</v>
      </c>
      <c r="H92" s="12"/>
      <c r="I92" s="12"/>
      <c r="J92" s="12"/>
      <c r="K92" s="12"/>
      <c r="L92" s="12">
        <v>7.0</v>
      </c>
      <c r="M92" s="12"/>
      <c r="N92" s="12"/>
      <c r="O92" s="12"/>
      <c r="P92" s="12"/>
      <c r="Q92" s="18"/>
      <c r="R92" s="30"/>
      <c r="S92" s="19" t="s">
        <v>1986</v>
      </c>
      <c r="T92" s="12"/>
      <c r="U92" s="11"/>
      <c r="V92" s="11"/>
      <c r="W92" s="11"/>
      <c r="X92" s="11"/>
      <c r="Y92" s="11"/>
    </row>
    <row r="93">
      <c r="A93" s="11"/>
      <c r="B93" s="12" t="s">
        <v>1990</v>
      </c>
      <c r="C93" s="12" t="s">
        <v>225</v>
      </c>
      <c r="D93" s="17">
        <f t="shared" si="11"/>
        <v>30.74</v>
      </c>
      <c r="E93" s="12">
        <v>22.0</v>
      </c>
      <c r="F93" s="12">
        <v>14.0</v>
      </c>
      <c r="G93" s="12">
        <v>12.0</v>
      </c>
      <c r="H93" s="12"/>
      <c r="I93" s="12"/>
      <c r="J93" s="12"/>
      <c r="K93" s="12">
        <v>4.0</v>
      </c>
      <c r="L93" s="12"/>
      <c r="M93" s="12"/>
      <c r="N93" s="12">
        <v>1.0</v>
      </c>
      <c r="O93" s="12"/>
      <c r="P93" s="12"/>
      <c r="Q93" s="18" t="s">
        <v>773</v>
      </c>
      <c r="R93" s="33" t="s">
        <v>774</v>
      </c>
      <c r="S93" s="19" t="s">
        <v>1991</v>
      </c>
      <c r="T93" s="12"/>
      <c r="U93" s="11"/>
      <c r="V93" s="11"/>
      <c r="W93" s="11"/>
      <c r="X93" s="11"/>
      <c r="Y93" s="11"/>
    </row>
    <row r="94">
      <c r="A94" s="2" t="s">
        <v>241</v>
      </c>
      <c r="B94" s="11"/>
      <c r="C94" s="11"/>
      <c r="D94" s="17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3"/>
      <c r="R94" s="13"/>
      <c r="S94" s="27"/>
      <c r="T94" s="11"/>
      <c r="U94" s="11"/>
      <c r="V94" s="11"/>
      <c r="W94" s="11"/>
      <c r="X94" s="11"/>
    </row>
    <row r="95">
      <c r="A95" s="12" t="s">
        <v>44</v>
      </c>
      <c r="B95" s="16" t="s">
        <v>242</v>
      </c>
      <c r="C95" s="12" t="s">
        <v>243</v>
      </c>
      <c r="D95" s="17">
        <f t="shared" ref="D95:D102" si="12">ROUND((E95*0.05)+(F95*0.38)+(G95)+(H95*0.62)+(I95*0.8)+(J95*1.2)+(K95*0.58)+(L95*0.6)+(M95*30.9)+(N95*10)+(O95*10)+(P95*10), 2)</f>
        <v>89.5</v>
      </c>
      <c r="E95" s="12"/>
      <c r="F95" s="12"/>
      <c r="G95" s="12">
        <v>30.0</v>
      </c>
      <c r="H95" s="12">
        <v>25.0</v>
      </c>
      <c r="I95" s="12"/>
      <c r="J95" s="12">
        <v>20.0</v>
      </c>
      <c r="K95" s="12"/>
      <c r="L95" s="12"/>
      <c r="M95" s="12"/>
      <c r="N95" s="12">
        <v>2.0</v>
      </c>
      <c r="O95" s="12"/>
      <c r="P95" s="12"/>
      <c r="Q95" s="18" t="s">
        <v>244</v>
      </c>
      <c r="R95" s="18"/>
      <c r="S95" s="19" t="s">
        <v>245</v>
      </c>
      <c r="T95" s="12"/>
      <c r="U95" s="11"/>
      <c r="V95" s="11"/>
      <c r="W95" s="11"/>
      <c r="X95" s="11"/>
      <c r="Y95" s="34"/>
      <c r="Z95" s="34"/>
    </row>
    <row r="96">
      <c r="A96" s="12" t="s">
        <v>44</v>
      </c>
      <c r="B96" s="12" t="s">
        <v>249</v>
      </c>
      <c r="C96" s="12" t="s">
        <v>239</v>
      </c>
      <c r="D96" s="17">
        <f t="shared" si="12"/>
        <v>81.36</v>
      </c>
      <c r="E96" s="12">
        <v>24.0</v>
      </c>
      <c r="F96" s="12">
        <v>22.0</v>
      </c>
      <c r="G96" s="12">
        <v>35.0</v>
      </c>
      <c r="H96" s="12"/>
      <c r="I96" s="12"/>
      <c r="J96" s="12">
        <v>14.0</v>
      </c>
      <c r="K96" s="12"/>
      <c r="L96" s="12"/>
      <c r="M96" s="12"/>
      <c r="N96" s="12"/>
      <c r="O96" s="12">
        <v>1.0</v>
      </c>
      <c r="P96" s="12">
        <v>1.0</v>
      </c>
      <c r="Q96" s="18" t="s">
        <v>123</v>
      </c>
      <c r="R96" s="18"/>
      <c r="S96" s="19" t="s">
        <v>253</v>
      </c>
      <c r="T96" s="11"/>
      <c r="U96" s="11"/>
      <c r="V96" s="11"/>
      <c r="W96" s="11"/>
      <c r="X96" s="11"/>
    </row>
    <row r="97">
      <c r="A97" s="12" t="s">
        <v>44</v>
      </c>
      <c r="B97" s="12" t="s">
        <v>258</v>
      </c>
      <c r="C97" s="12" t="s">
        <v>172</v>
      </c>
      <c r="D97" s="17">
        <f t="shared" si="12"/>
        <v>79.69</v>
      </c>
      <c r="E97" s="12">
        <v>31.0</v>
      </c>
      <c r="F97" s="12">
        <v>24.0</v>
      </c>
      <c r="G97" s="12">
        <v>36.0</v>
      </c>
      <c r="H97" s="12">
        <v>21.0</v>
      </c>
      <c r="I97" s="12"/>
      <c r="J97" s="12"/>
      <c r="K97" s="12"/>
      <c r="L97" s="12"/>
      <c r="M97" s="12"/>
      <c r="N97" s="12"/>
      <c r="O97" s="12">
        <v>1.0</v>
      </c>
      <c r="P97" s="12">
        <v>1.0</v>
      </c>
      <c r="Q97" s="18" t="s">
        <v>116</v>
      </c>
      <c r="R97" s="18"/>
      <c r="S97" s="19" t="s">
        <v>259</v>
      </c>
      <c r="T97" s="11"/>
      <c r="U97" s="11"/>
      <c r="V97" s="11"/>
      <c r="W97" s="11"/>
      <c r="X97" s="11"/>
    </row>
    <row r="98">
      <c r="A98" s="21" t="s">
        <v>33</v>
      </c>
      <c r="B98" s="12" t="s">
        <v>2018</v>
      </c>
      <c r="C98" s="12" t="s">
        <v>251</v>
      </c>
      <c r="D98" s="17">
        <f t="shared" si="12"/>
        <v>68.22</v>
      </c>
      <c r="E98" s="12">
        <v>24.0</v>
      </c>
      <c r="F98" s="12">
        <v>27.0</v>
      </c>
      <c r="G98" s="12">
        <v>33.0</v>
      </c>
      <c r="H98" s="12">
        <v>18.0</v>
      </c>
      <c r="I98" s="12"/>
      <c r="J98" s="12"/>
      <c r="K98" s="12"/>
      <c r="L98" s="12">
        <v>21.0</v>
      </c>
      <c r="M98" s="12"/>
      <c r="N98" s="12"/>
      <c r="O98" s="12"/>
      <c r="P98" s="12"/>
      <c r="Q98" s="18"/>
      <c r="R98" s="18" t="s">
        <v>42</v>
      </c>
      <c r="S98" s="19" t="s">
        <v>2019</v>
      </c>
      <c r="T98" s="11"/>
      <c r="U98" s="11"/>
      <c r="V98" s="11"/>
      <c r="W98" s="11"/>
      <c r="X98" s="11"/>
    </row>
    <row r="99">
      <c r="A99" s="11"/>
      <c r="B99" s="12" t="s">
        <v>260</v>
      </c>
      <c r="C99" s="12" t="s">
        <v>261</v>
      </c>
      <c r="D99" s="17">
        <f t="shared" si="12"/>
        <v>60.92</v>
      </c>
      <c r="E99" s="12">
        <v>24.0</v>
      </c>
      <c r="F99" s="12">
        <v>24.0</v>
      </c>
      <c r="G99" s="12">
        <v>29.0</v>
      </c>
      <c r="H99" s="12"/>
      <c r="I99" s="12"/>
      <c r="J99" s="12">
        <v>18.0</v>
      </c>
      <c r="K99" s="12"/>
      <c r="L99" s="12"/>
      <c r="M99" s="12"/>
      <c r="N99" s="12"/>
      <c r="O99" s="12"/>
      <c r="P99" s="12"/>
      <c r="Q99" s="18"/>
      <c r="R99" s="18"/>
      <c r="S99" s="19" t="s">
        <v>262</v>
      </c>
      <c r="T99" s="11"/>
      <c r="U99" s="11"/>
      <c r="V99" s="11"/>
      <c r="W99" s="11"/>
      <c r="X99" s="11"/>
    </row>
    <row r="100">
      <c r="A100" s="21" t="s">
        <v>52</v>
      </c>
      <c r="B100" s="12" t="s">
        <v>263</v>
      </c>
      <c r="C100" s="12" t="s">
        <v>264</v>
      </c>
      <c r="D100" s="17">
        <f t="shared" si="12"/>
        <v>59.63</v>
      </c>
      <c r="E100" s="12">
        <v>33.0</v>
      </c>
      <c r="F100" s="12">
        <v>21.0</v>
      </c>
      <c r="G100" s="12">
        <v>26.0</v>
      </c>
      <c r="H100" s="12"/>
      <c r="I100" s="12"/>
      <c r="J100" s="12">
        <v>20.0</v>
      </c>
      <c r="K100" s="12"/>
      <c r="L100" s="12"/>
      <c r="M100" s="12"/>
      <c r="N100" s="12"/>
      <c r="O100" s="12"/>
      <c r="P100" s="12"/>
      <c r="Q100" s="18"/>
      <c r="R100" s="18"/>
      <c r="S100" s="19" t="s">
        <v>265</v>
      </c>
      <c r="T100" s="11"/>
      <c r="U100" s="11"/>
      <c r="V100" s="11"/>
      <c r="W100" s="11"/>
      <c r="X100" s="11"/>
    </row>
    <row r="101">
      <c r="B101" s="12" t="s">
        <v>293</v>
      </c>
      <c r="C101" s="12" t="s">
        <v>295</v>
      </c>
      <c r="D101" s="17">
        <f t="shared" si="12"/>
        <v>58.7</v>
      </c>
      <c r="E101" s="12">
        <v>10.0</v>
      </c>
      <c r="F101" s="12">
        <v>20.0</v>
      </c>
      <c r="G101" s="12">
        <v>27.0</v>
      </c>
      <c r="H101" s="12"/>
      <c r="I101" s="12"/>
      <c r="J101" s="12"/>
      <c r="K101" s="12"/>
      <c r="L101" s="12">
        <v>6.0</v>
      </c>
      <c r="M101" s="12"/>
      <c r="N101" s="12"/>
      <c r="O101" s="12"/>
      <c r="P101" s="12">
        <v>2.0</v>
      </c>
      <c r="Q101" s="18" t="s">
        <v>244</v>
      </c>
      <c r="R101" s="18" t="s">
        <v>300</v>
      </c>
      <c r="S101" s="19" t="s">
        <v>301</v>
      </c>
      <c r="T101" s="11"/>
      <c r="U101" s="11"/>
      <c r="V101" s="11"/>
      <c r="W101" s="11"/>
      <c r="X101" s="11"/>
    </row>
    <row r="102">
      <c r="A102" s="26"/>
      <c r="B102" s="12" t="s">
        <v>2030</v>
      </c>
      <c r="C102" s="12" t="s">
        <v>2015</v>
      </c>
      <c r="D102" s="17">
        <f t="shared" si="12"/>
        <v>58.28</v>
      </c>
      <c r="E102" s="12">
        <v>10.0</v>
      </c>
      <c r="F102" s="12">
        <v>21.0</v>
      </c>
      <c r="G102" s="12">
        <v>25.0</v>
      </c>
      <c r="H102" s="12"/>
      <c r="I102" s="12"/>
      <c r="J102" s="12"/>
      <c r="K102" s="12"/>
      <c r="L102" s="12">
        <v>8.0</v>
      </c>
      <c r="M102" s="12"/>
      <c r="N102" s="12"/>
      <c r="O102" s="12"/>
      <c r="P102" s="12">
        <v>2.0</v>
      </c>
      <c r="Q102" s="18" t="s">
        <v>29</v>
      </c>
      <c r="R102" s="18"/>
      <c r="S102" s="19" t="s">
        <v>2031</v>
      </c>
      <c r="T102" s="11"/>
      <c r="U102" s="11"/>
      <c r="V102" s="11"/>
      <c r="W102" s="11"/>
      <c r="X102" s="11"/>
    </row>
    <row r="103">
      <c r="A103" s="26" t="s">
        <v>52</v>
      </c>
      <c r="B103" s="12" t="s">
        <v>266</v>
      </c>
      <c r="C103" s="12" t="s">
        <v>214</v>
      </c>
      <c r="D103" s="17" t="s">
        <v>2033</v>
      </c>
      <c r="E103" s="12">
        <v>25.0</v>
      </c>
      <c r="F103" s="12">
        <v>17.0</v>
      </c>
      <c r="G103" s="12">
        <v>20.0</v>
      </c>
      <c r="H103" s="12">
        <v>16.0</v>
      </c>
      <c r="I103" s="12"/>
      <c r="J103" s="12"/>
      <c r="K103" s="12"/>
      <c r="L103" s="12"/>
      <c r="M103" s="12"/>
      <c r="N103" s="12">
        <v>1.0</v>
      </c>
      <c r="O103" s="12">
        <v>1.0</v>
      </c>
      <c r="P103" s="12"/>
      <c r="Q103" s="18" t="s">
        <v>121</v>
      </c>
      <c r="R103" s="18" t="s">
        <v>78</v>
      </c>
      <c r="S103" s="19" t="s">
        <v>268</v>
      </c>
      <c r="T103" s="12"/>
      <c r="U103" s="11"/>
      <c r="V103" s="11"/>
      <c r="W103" s="11"/>
      <c r="X103" s="11"/>
      <c r="Y103" s="11"/>
    </row>
    <row r="104">
      <c r="A104" s="26"/>
      <c r="B104" s="12" t="s">
        <v>2035</v>
      </c>
      <c r="C104" s="12" t="s">
        <v>107</v>
      </c>
      <c r="D104" s="17">
        <f t="shared" ref="D104:D110" si="13">ROUND((E104*0.05)+(F104*0.38)+(G104)+(H104*0.62)+(I104*0.8)+(J104*1.2)+(K104*0.58)+(L104*0.6)+(M104*30.9)+(N104*10)+(O104*10)+(P104*10), 2)</f>
        <v>56.34</v>
      </c>
      <c r="E104" s="12"/>
      <c r="F104" s="12">
        <v>15.0</v>
      </c>
      <c r="G104" s="12">
        <v>25.0</v>
      </c>
      <c r="H104" s="12">
        <v>22.0</v>
      </c>
      <c r="I104" s="12"/>
      <c r="J104" s="12">
        <v>10.0</v>
      </c>
      <c r="K104" s="12"/>
      <c r="L104" s="12"/>
      <c r="M104" s="12"/>
      <c r="N104" s="12"/>
      <c r="O104" s="12"/>
      <c r="P104" s="12"/>
      <c r="Q104" s="18"/>
      <c r="R104" s="18"/>
      <c r="S104" s="19" t="s">
        <v>2036</v>
      </c>
      <c r="T104" s="11"/>
      <c r="U104" s="11"/>
      <c r="V104" s="11"/>
      <c r="W104" s="11"/>
      <c r="X104" s="11"/>
    </row>
    <row r="105">
      <c r="A105" s="26" t="s">
        <v>52</v>
      </c>
      <c r="B105" s="12" t="s">
        <v>2039</v>
      </c>
      <c r="C105" s="12" t="s">
        <v>2040</v>
      </c>
      <c r="D105" s="17">
        <f t="shared" si="13"/>
        <v>55.05</v>
      </c>
      <c r="E105" s="12">
        <v>21.0</v>
      </c>
      <c r="F105" s="12">
        <v>24.0</v>
      </c>
      <c r="G105" s="12">
        <v>29.0</v>
      </c>
      <c r="H105" s="12">
        <v>14.0</v>
      </c>
      <c r="I105" s="12"/>
      <c r="J105" s="12"/>
      <c r="K105" s="12"/>
      <c r="L105" s="12">
        <v>12.0</v>
      </c>
      <c r="M105" s="12"/>
      <c r="N105" s="12"/>
      <c r="O105" s="12"/>
      <c r="P105" s="12"/>
      <c r="Q105" s="18"/>
      <c r="R105" s="18"/>
      <c r="S105" s="19" t="s">
        <v>2042</v>
      </c>
      <c r="T105" s="11"/>
      <c r="U105" s="11"/>
      <c r="V105" s="11"/>
      <c r="W105" s="11"/>
      <c r="X105" s="11"/>
    </row>
    <row r="106">
      <c r="B106" s="12" t="s">
        <v>2045</v>
      </c>
      <c r="C106" s="12" t="s">
        <v>2008</v>
      </c>
      <c r="D106" s="17">
        <f t="shared" si="13"/>
        <v>53.13</v>
      </c>
      <c r="E106" s="12">
        <v>13.0</v>
      </c>
      <c r="F106" s="12">
        <v>18.0</v>
      </c>
      <c r="G106" s="12">
        <v>26.0</v>
      </c>
      <c r="H106" s="12">
        <v>22.0</v>
      </c>
      <c r="I106" s="12"/>
      <c r="J106" s="12"/>
      <c r="K106" s="12"/>
      <c r="L106" s="12">
        <v>10.0</v>
      </c>
      <c r="M106" s="12"/>
      <c r="N106" s="12"/>
      <c r="O106" s="12"/>
      <c r="P106" s="12"/>
      <c r="Q106" s="18"/>
      <c r="R106" s="18"/>
      <c r="S106" s="19" t="s">
        <v>2046</v>
      </c>
      <c r="T106" s="11"/>
      <c r="U106" s="11"/>
      <c r="V106" s="11"/>
      <c r="W106" s="11"/>
      <c r="X106" s="11"/>
    </row>
    <row r="107">
      <c r="A107" s="26" t="s">
        <v>55</v>
      </c>
      <c r="B107" s="12" t="s">
        <v>2048</v>
      </c>
      <c r="C107" s="12" t="s">
        <v>57</v>
      </c>
      <c r="D107" s="17">
        <f t="shared" si="13"/>
        <v>50.11</v>
      </c>
      <c r="E107" s="12">
        <v>33.0</v>
      </c>
      <c r="F107" s="12">
        <v>21.0</v>
      </c>
      <c r="G107" s="12">
        <v>37.0</v>
      </c>
      <c r="H107" s="12"/>
      <c r="I107" s="12"/>
      <c r="J107" s="12"/>
      <c r="K107" s="12">
        <v>6.0</v>
      </c>
      <c r="L107" s="12"/>
      <c r="M107" s="12"/>
      <c r="N107" s="12"/>
      <c r="O107" s="12"/>
      <c r="P107" s="12"/>
      <c r="Q107" s="18"/>
      <c r="R107" s="18" t="s">
        <v>2050</v>
      </c>
      <c r="S107" s="19" t="s">
        <v>2051</v>
      </c>
      <c r="T107" s="11"/>
      <c r="U107" s="11"/>
      <c r="V107" s="11"/>
      <c r="W107" s="11"/>
      <c r="X107" s="11"/>
    </row>
    <row r="108">
      <c r="A108" s="26"/>
      <c r="B108" s="12" t="s">
        <v>2055</v>
      </c>
      <c r="C108" s="12" t="s">
        <v>2056</v>
      </c>
      <c r="D108" s="17">
        <f t="shared" si="13"/>
        <v>49.45</v>
      </c>
      <c r="E108" s="12">
        <v>23.0</v>
      </c>
      <c r="F108" s="12">
        <v>25.0</v>
      </c>
      <c r="G108" s="12">
        <v>28.0</v>
      </c>
      <c r="H108" s="12"/>
      <c r="I108" s="12"/>
      <c r="J108" s="12"/>
      <c r="K108" s="12"/>
      <c r="L108" s="12">
        <v>18.0</v>
      </c>
      <c r="M108" s="12"/>
      <c r="N108" s="12"/>
      <c r="O108" s="12"/>
      <c r="P108" s="12"/>
      <c r="Q108" s="18"/>
      <c r="R108" s="18"/>
      <c r="S108" s="19" t="s">
        <v>2059</v>
      </c>
      <c r="T108" s="11"/>
      <c r="U108" s="11"/>
      <c r="V108" s="11"/>
      <c r="W108" s="11"/>
      <c r="X108" s="11"/>
    </row>
    <row r="109">
      <c r="A109" s="11"/>
      <c r="B109" s="12" t="s">
        <v>2063</v>
      </c>
      <c r="C109" s="12" t="s">
        <v>1238</v>
      </c>
      <c r="D109" s="17">
        <f t="shared" si="13"/>
        <v>45.23</v>
      </c>
      <c r="E109" s="12">
        <v>27.0</v>
      </c>
      <c r="F109" s="12">
        <v>26.0</v>
      </c>
      <c r="G109" s="12">
        <v>34.0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8"/>
      <c r="R109" s="18"/>
      <c r="S109" s="19" t="s">
        <v>2065</v>
      </c>
      <c r="T109" s="11"/>
      <c r="U109" s="11"/>
      <c r="V109" s="11"/>
      <c r="W109" s="11"/>
      <c r="X109" s="11"/>
    </row>
    <row r="110">
      <c r="A110" s="11"/>
      <c r="B110" s="16" t="s">
        <v>2068</v>
      </c>
      <c r="C110" s="12" t="s">
        <v>2069</v>
      </c>
      <c r="D110" s="17">
        <f t="shared" si="13"/>
        <v>43.82</v>
      </c>
      <c r="E110" s="12">
        <v>18.0</v>
      </c>
      <c r="F110" s="12"/>
      <c r="G110" s="12">
        <v>33.0</v>
      </c>
      <c r="H110" s="12">
        <v>16.0</v>
      </c>
      <c r="I110" s="12"/>
      <c r="J110" s="12"/>
      <c r="K110" s="12"/>
      <c r="L110" s="12"/>
      <c r="M110" s="12"/>
      <c r="N110" s="12"/>
      <c r="O110" s="12"/>
      <c r="P110" s="12"/>
      <c r="Q110" s="18"/>
      <c r="R110" s="18"/>
      <c r="S110" s="19" t="s">
        <v>2071</v>
      </c>
      <c r="T110" s="12"/>
      <c r="U110" s="11"/>
      <c r="V110" s="11"/>
      <c r="W110" s="11"/>
      <c r="X110" s="11"/>
      <c r="Y110" s="34"/>
      <c r="Z110" s="34"/>
    </row>
    <row r="111">
      <c r="A111" s="2" t="s">
        <v>272</v>
      </c>
      <c r="B111" s="11"/>
      <c r="C111" s="11"/>
      <c r="D111" s="17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3"/>
      <c r="R111" s="13"/>
      <c r="S111" s="40"/>
      <c r="T111" s="11"/>
      <c r="U111" s="11"/>
      <c r="V111" s="11"/>
      <c r="W111" s="11"/>
      <c r="X111" s="11"/>
    </row>
    <row r="112">
      <c r="A112" s="11"/>
      <c r="B112" s="12" t="s">
        <v>274</v>
      </c>
      <c r="C112" s="12" t="s">
        <v>35</v>
      </c>
      <c r="D112" s="17">
        <f t="shared" ref="D112:D123" si="14">ROUND((E112*0.05)+(F112*0.38)+(G112)+(H112*0.62)+(I112*0.8)+(J112*1.2)+(K112*0.58)+(L112*0.6)+(M112*30.9)+(N112*10)+(O112*10)+(P112*10), 2)</f>
        <v>77.24</v>
      </c>
      <c r="E112" s="12">
        <v>18.0</v>
      </c>
      <c r="F112" s="12">
        <v>13.0</v>
      </c>
      <c r="G112" s="12">
        <v>39.0</v>
      </c>
      <c r="H112" s="12">
        <v>20.0</v>
      </c>
      <c r="I112" s="12"/>
      <c r="J112" s="12"/>
      <c r="K112" s="12"/>
      <c r="L112" s="12"/>
      <c r="M112" s="12"/>
      <c r="N112" s="12">
        <v>1.0</v>
      </c>
      <c r="O112" s="12">
        <v>1.0</v>
      </c>
      <c r="P112" s="12"/>
      <c r="Q112" s="18" t="s">
        <v>176</v>
      </c>
      <c r="R112" s="18"/>
      <c r="S112" s="19" t="s">
        <v>275</v>
      </c>
      <c r="T112" s="11"/>
      <c r="U112" s="11"/>
      <c r="V112" s="11"/>
      <c r="W112" s="11"/>
      <c r="X112" s="11"/>
    </row>
    <row r="113">
      <c r="A113" s="12" t="s">
        <v>44</v>
      </c>
      <c r="B113" s="12" t="s">
        <v>276</v>
      </c>
      <c r="C113" s="12" t="s">
        <v>114</v>
      </c>
      <c r="D113" s="17">
        <f t="shared" si="14"/>
        <v>74.23</v>
      </c>
      <c r="E113" s="12">
        <v>27.0</v>
      </c>
      <c r="F113" s="12">
        <v>26.0</v>
      </c>
      <c r="G113" s="12">
        <v>43.0</v>
      </c>
      <c r="H113" s="12"/>
      <c r="I113" s="12"/>
      <c r="J113" s="12"/>
      <c r="K113" s="12"/>
      <c r="L113" s="12"/>
      <c r="M113" s="12"/>
      <c r="N113" s="12"/>
      <c r="O113" s="12">
        <v>1.0</v>
      </c>
      <c r="P113" s="12">
        <v>1.0</v>
      </c>
      <c r="Q113" s="18" t="s">
        <v>116</v>
      </c>
      <c r="R113" s="18"/>
      <c r="S113" s="37"/>
      <c r="T113" s="11"/>
      <c r="U113" s="11"/>
      <c r="V113" s="11"/>
      <c r="W113" s="11"/>
      <c r="X113" s="11"/>
    </row>
    <row r="114">
      <c r="A114" s="11"/>
      <c r="B114" s="12" t="s">
        <v>2077</v>
      </c>
      <c r="C114" s="12" t="s">
        <v>1916</v>
      </c>
      <c r="D114" s="17">
        <f t="shared" si="14"/>
        <v>68.71</v>
      </c>
      <c r="E114" s="12">
        <v>17.0</v>
      </c>
      <c r="F114" s="12">
        <v>19.0</v>
      </c>
      <c r="G114" s="12">
        <v>23.0</v>
      </c>
      <c r="H114" s="12">
        <v>12.0</v>
      </c>
      <c r="I114" s="12"/>
      <c r="J114" s="12"/>
      <c r="K114" s="12"/>
      <c r="L114" s="12">
        <v>17.0</v>
      </c>
      <c r="M114" s="12"/>
      <c r="N114" s="12"/>
      <c r="O114" s="12">
        <v>1.0</v>
      </c>
      <c r="P114" s="12">
        <v>1.0</v>
      </c>
      <c r="Q114" s="18" t="s">
        <v>116</v>
      </c>
      <c r="R114" s="18" t="s">
        <v>42</v>
      </c>
      <c r="S114" s="19" t="s">
        <v>2078</v>
      </c>
      <c r="T114" s="11"/>
      <c r="U114" s="11"/>
      <c r="V114" s="11"/>
      <c r="W114" s="11"/>
      <c r="X114" s="11"/>
    </row>
    <row r="115">
      <c r="A115" s="11"/>
      <c r="B115" s="12" t="s">
        <v>277</v>
      </c>
      <c r="C115" s="12" t="s">
        <v>278</v>
      </c>
      <c r="D115" s="17">
        <f t="shared" si="14"/>
        <v>66.21</v>
      </c>
      <c r="E115" s="12">
        <v>31.0</v>
      </c>
      <c r="F115" s="12">
        <v>27.0</v>
      </c>
      <c r="G115" s="12">
        <v>34.0</v>
      </c>
      <c r="H115" s="12"/>
      <c r="I115" s="12"/>
      <c r="J115" s="12">
        <v>17.0</v>
      </c>
      <c r="K115" s="12"/>
      <c r="L115" s="12"/>
      <c r="M115" s="12"/>
      <c r="N115" s="12"/>
      <c r="O115" s="12"/>
      <c r="P115" s="12"/>
      <c r="Q115" s="18"/>
      <c r="R115" s="18"/>
      <c r="S115" s="19" t="s">
        <v>279</v>
      </c>
      <c r="T115" s="11"/>
      <c r="U115" s="11"/>
      <c r="V115" s="11"/>
      <c r="W115" s="11"/>
      <c r="X115" s="11"/>
    </row>
    <row r="116">
      <c r="A116" s="11"/>
      <c r="B116" s="12" t="s">
        <v>294</v>
      </c>
      <c r="C116" s="12" t="s">
        <v>296</v>
      </c>
      <c r="D116" s="17">
        <f t="shared" si="14"/>
        <v>62.68</v>
      </c>
      <c r="E116" s="12">
        <v>18.0</v>
      </c>
      <c r="F116" s="12">
        <v>23.0</v>
      </c>
      <c r="G116" s="12">
        <v>28.0</v>
      </c>
      <c r="H116" s="12">
        <v>22.0</v>
      </c>
      <c r="I116" s="12"/>
      <c r="J116" s="12"/>
      <c r="K116" s="12"/>
      <c r="L116" s="12">
        <v>19.0</v>
      </c>
      <c r="M116" s="12"/>
      <c r="N116" s="12"/>
      <c r="O116" s="12"/>
      <c r="P116" s="12"/>
      <c r="Q116" s="18"/>
      <c r="R116" s="18"/>
      <c r="S116" s="19" t="s">
        <v>299</v>
      </c>
      <c r="T116" s="11"/>
      <c r="U116" s="11"/>
      <c r="V116" s="11"/>
      <c r="W116" s="11"/>
      <c r="X116" s="11"/>
    </row>
    <row r="117">
      <c r="A117" s="12" t="s">
        <v>44</v>
      </c>
      <c r="B117" s="12" t="s">
        <v>280</v>
      </c>
      <c r="C117" s="12" t="s">
        <v>281</v>
      </c>
      <c r="D117" s="17">
        <f t="shared" si="14"/>
        <v>61.25</v>
      </c>
      <c r="E117" s="12">
        <v>27.0</v>
      </c>
      <c r="F117" s="12">
        <v>26.0</v>
      </c>
      <c r="G117" s="12">
        <v>37.0</v>
      </c>
      <c r="H117" s="12">
        <v>21.0</v>
      </c>
      <c r="I117" s="12"/>
      <c r="J117" s="12"/>
      <c r="K117" s="12"/>
      <c r="L117" s="12"/>
      <c r="M117" s="12"/>
      <c r="N117" s="12"/>
      <c r="O117" s="12"/>
      <c r="P117" s="12"/>
      <c r="Q117" s="18"/>
      <c r="R117" s="18"/>
      <c r="S117" s="19" t="s">
        <v>282</v>
      </c>
      <c r="T117" s="11"/>
      <c r="U117" s="11"/>
      <c r="V117" s="11"/>
      <c r="W117" s="11"/>
      <c r="X117" s="11"/>
    </row>
    <row r="118">
      <c r="A118" s="12" t="s">
        <v>44</v>
      </c>
      <c r="B118" s="12" t="s">
        <v>305</v>
      </c>
      <c r="C118" s="12" t="s">
        <v>85</v>
      </c>
      <c r="D118" s="17">
        <f t="shared" si="14"/>
        <v>60.7</v>
      </c>
      <c r="E118" s="12">
        <v>22.0</v>
      </c>
      <c r="F118" s="12">
        <v>30.0</v>
      </c>
      <c r="G118" s="12">
        <v>35.0</v>
      </c>
      <c r="H118" s="12"/>
      <c r="I118" s="12"/>
      <c r="J118" s="12"/>
      <c r="K118" s="12"/>
      <c r="L118" s="12">
        <v>22.0</v>
      </c>
      <c r="M118" s="12"/>
      <c r="N118" s="12"/>
      <c r="O118" s="12"/>
      <c r="P118" s="12"/>
      <c r="Q118" s="18"/>
      <c r="R118" s="18"/>
      <c r="S118" s="19" t="s">
        <v>306</v>
      </c>
      <c r="T118" s="11"/>
      <c r="U118" s="11"/>
      <c r="V118" s="11"/>
      <c r="W118" s="11"/>
      <c r="X118" s="11"/>
    </row>
    <row r="119">
      <c r="A119" s="11"/>
      <c r="B119" s="12" t="s">
        <v>2083</v>
      </c>
      <c r="C119" s="12" t="s">
        <v>1560</v>
      </c>
      <c r="D119" s="17">
        <f t="shared" si="14"/>
        <v>58.36</v>
      </c>
      <c r="E119" s="12"/>
      <c r="F119" s="12">
        <v>22.0</v>
      </c>
      <c r="G119" s="12">
        <v>25.0</v>
      </c>
      <c r="H119" s="12">
        <v>20.0</v>
      </c>
      <c r="I119" s="12"/>
      <c r="J119" s="12"/>
      <c r="K119" s="12"/>
      <c r="L119" s="12">
        <v>21.0</v>
      </c>
      <c r="M119" s="12"/>
      <c r="N119" s="12"/>
      <c r="O119" s="12"/>
      <c r="P119" s="12"/>
      <c r="Q119" s="18"/>
      <c r="R119" s="18"/>
      <c r="S119" s="19" t="s">
        <v>2084</v>
      </c>
      <c r="T119" s="11"/>
      <c r="U119" s="11"/>
      <c r="V119" s="11"/>
      <c r="W119" s="11"/>
      <c r="X119" s="11"/>
    </row>
    <row r="120">
      <c r="A120" s="11"/>
      <c r="B120" s="12" t="s">
        <v>285</v>
      </c>
      <c r="C120" s="12" t="s">
        <v>287</v>
      </c>
      <c r="D120" s="17">
        <f t="shared" si="14"/>
        <v>56.52</v>
      </c>
      <c r="E120" s="12"/>
      <c r="F120" s="12">
        <v>25.0</v>
      </c>
      <c r="G120" s="12">
        <v>34.0</v>
      </c>
      <c r="H120" s="12">
        <v>21.0</v>
      </c>
      <c r="I120" s="12"/>
      <c r="J120" s="12"/>
      <c r="K120" s="12"/>
      <c r="L120" s="12"/>
      <c r="M120" s="12"/>
      <c r="N120" s="12"/>
      <c r="O120" s="12"/>
      <c r="P120" s="12"/>
      <c r="Q120" s="18"/>
      <c r="R120" s="18"/>
      <c r="S120" s="19" t="s">
        <v>288</v>
      </c>
      <c r="T120" s="11"/>
      <c r="U120" s="11"/>
      <c r="V120" s="11"/>
      <c r="W120" s="11"/>
      <c r="X120" s="11"/>
    </row>
    <row r="121">
      <c r="A121" s="11"/>
      <c r="B121" s="12" t="s">
        <v>289</v>
      </c>
      <c r="C121" s="12" t="s">
        <v>290</v>
      </c>
      <c r="D121" s="17">
        <f t="shared" si="14"/>
        <v>54.93</v>
      </c>
      <c r="E121" s="12">
        <v>31.0</v>
      </c>
      <c r="F121" s="12">
        <v>21.0</v>
      </c>
      <c r="G121" s="12">
        <v>25.0</v>
      </c>
      <c r="H121" s="12"/>
      <c r="I121" s="12"/>
      <c r="J121" s="12">
        <v>17.0</v>
      </c>
      <c r="K121" s="12"/>
      <c r="L121" s="12"/>
      <c r="M121" s="12"/>
      <c r="N121" s="12"/>
      <c r="O121" s="12"/>
      <c r="P121" s="12"/>
      <c r="Q121" s="18"/>
      <c r="R121" s="18"/>
      <c r="S121" s="19" t="s">
        <v>292</v>
      </c>
      <c r="T121" s="11"/>
      <c r="U121" s="11"/>
      <c r="V121" s="11"/>
      <c r="W121" s="11"/>
      <c r="X121" s="11"/>
    </row>
    <row r="122">
      <c r="A122" s="11"/>
      <c r="B122" s="12" t="s">
        <v>2091</v>
      </c>
      <c r="C122" s="12" t="s">
        <v>2092</v>
      </c>
      <c r="D122" s="17">
        <f t="shared" si="14"/>
        <v>48.38</v>
      </c>
      <c r="E122" s="12"/>
      <c r="F122" s="12">
        <v>11.0</v>
      </c>
      <c r="G122" s="12">
        <v>32.0</v>
      </c>
      <c r="H122" s="12">
        <v>10.0</v>
      </c>
      <c r="I122" s="12"/>
      <c r="J122" s="12"/>
      <c r="K122" s="12"/>
      <c r="L122" s="12">
        <v>10.0</v>
      </c>
      <c r="M122" s="12"/>
      <c r="N122" s="12"/>
      <c r="O122" s="12"/>
      <c r="P122" s="12"/>
      <c r="Q122" s="18"/>
      <c r="R122" s="18"/>
      <c r="S122" s="19" t="s">
        <v>2093</v>
      </c>
      <c r="T122" s="11"/>
      <c r="U122" s="11"/>
      <c r="V122" s="11"/>
      <c r="W122" s="11"/>
      <c r="X122" s="11"/>
    </row>
    <row r="123">
      <c r="A123" s="11"/>
      <c r="B123" s="12" t="s">
        <v>2094</v>
      </c>
      <c r="C123" s="12" t="s">
        <v>303</v>
      </c>
      <c r="D123" s="17">
        <f t="shared" si="14"/>
        <v>47.5</v>
      </c>
      <c r="E123" s="12">
        <v>34.0</v>
      </c>
      <c r="F123" s="12">
        <v>23.0</v>
      </c>
      <c r="G123" s="12">
        <v>33.0</v>
      </c>
      <c r="H123" s="12"/>
      <c r="I123" s="12"/>
      <c r="J123" s="12"/>
      <c r="K123" s="12">
        <v>7.0</v>
      </c>
      <c r="L123" s="12"/>
      <c r="M123" s="12"/>
      <c r="N123" s="12"/>
      <c r="O123" s="12"/>
      <c r="P123" s="12"/>
      <c r="Q123" s="18"/>
      <c r="R123" s="18" t="s">
        <v>195</v>
      </c>
      <c r="S123" s="19" t="s">
        <v>2095</v>
      </c>
      <c r="T123" s="11"/>
      <c r="U123" s="11"/>
      <c r="V123" s="11"/>
      <c r="W123" s="11"/>
      <c r="X123" s="11"/>
    </row>
    <row r="124">
      <c r="A124" s="2" t="s">
        <v>308</v>
      </c>
      <c r="B124" s="11"/>
      <c r="C124" s="11"/>
      <c r="D124" s="17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3"/>
      <c r="R124" s="13"/>
      <c r="S124" s="27"/>
      <c r="T124" s="11"/>
      <c r="U124" s="11"/>
      <c r="V124" s="11"/>
      <c r="W124" s="11"/>
      <c r="X124" s="11"/>
    </row>
    <row r="125">
      <c r="A125" s="21" t="s">
        <v>44</v>
      </c>
      <c r="B125" s="12" t="s">
        <v>309</v>
      </c>
      <c r="C125" s="12" t="s">
        <v>151</v>
      </c>
      <c r="D125" s="17">
        <f>ROUND((E125*0.05)+(F125*0.38)+(G125)+(H125*0.62)+(I125*0.8)+(J125*1.2)+(K125*0.58)+(L125*0.6)+(M125*30.9)+(N125*10)+(O125*10)+(P125*10), 2)</f>
        <v>125.46</v>
      </c>
      <c r="E125" s="12"/>
      <c r="F125" s="12">
        <v>22.0</v>
      </c>
      <c r="G125" s="12">
        <v>50.0</v>
      </c>
      <c r="H125" s="12">
        <v>25.0</v>
      </c>
      <c r="I125" s="12"/>
      <c r="J125" s="12">
        <v>18.0</v>
      </c>
      <c r="K125" s="12"/>
      <c r="L125" s="12"/>
      <c r="M125" s="12"/>
      <c r="N125" s="12">
        <v>1.0</v>
      </c>
      <c r="O125" s="12">
        <v>2.0</v>
      </c>
      <c r="P125" s="12"/>
      <c r="Q125" s="18" t="s">
        <v>29</v>
      </c>
      <c r="R125" s="33"/>
      <c r="S125" s="19" t="s">
        <v>310</v>
      </c>
      <c r="T125" s="12"/>
      <c r="U125" s="11"/>
      <c r="V125" s="11"/>
      <c r="W125" s="11"/>
      <c r="X125" s="11"/>
      <c r="Y125" s="11"/>
    </row>
    <row r="126">
      <c r="A126" s="11"/>
      <c r="B126" s="12" t="s">
        <v>311</v>
      </c>
      <c r="C126" s="12" t="s">
        <v>35</v>
      </c>
      <c r="D126" s="17" t="s">
        <v>2096</v>
      </c>
      <c r="E126" s="12">
        <v>12.0</v>
      </c>
      <c r="F126" s="12">
        <v>8.0</v>
      </c>
      <c r="G126" s="12">
        <v>46.0</v>
      </c>
      <c r="H126" s="12">
        <v>26.0</v>
      </c>
      <c r="I126" s="12"/>
      <c r="J126" s="12">
        <v>22.0</v>
      </c>
      <c r="K126" s="12"/>
      <c r="L126" s="12"/>
      <c r="M126" s="12"/>
      <c r="N126" s="12">
        <v>1.0</v>
      </c>
      <c r="O126" s="12">
        <v>1.0</v>
      </c>
      <c r="P126" s="12">
        <v>1.0</v>
      </c>
      <c r="Q126" s="18" t="s">
        <v>38</v>
      </c>
      <c r="R126" s="33" t="s">
        <v>1690</v>
      </c>
      <c r="S126" s="19" t="s">
        <v>313</v>
      </c>
      <c r="T126" s="12"/>
      <c r="U126" s="11"/>
      <c r="V126" s="11"/>
      <c r="W126" s="11"/>
      <c r="X126" s="11"/>
      <c r="Y126" s="11"/>
    </row>
    <row r="127">
      <c r="A127" s="21" t="s">
        <v>44</v>
      </c>
      <c r="B127" s="12" t="s">
        <v>317</v>
      </c>
      <c r="C127" s="12" t="s">
        <v>318</v>
      </c>
      <c r="D127" s="17">
        <f t="shared" ref="D127:D140" si="15">ROUND((E127*0.05)+(F127*0.38)+(G127)+(H127*0.62)+(I127*0.8)+(J127*1.2)+(K127*0.58)+(L127*0.6)+(M127*30.9)+(N127*10)+(O127*10)+(P127*10), 2)</f>
        <v>96.3</v>
      </c>
      <c r="E127" s="12">
        <v>42.0</v>
      </c>
      <c r="F127" s="12">
        <v>40.0</v>
      </c>
      <c r="G127" s="12">
        <v>49.0</v>
      </c>
      <c r="H127" s="12"/>
      <c r="I127" s="12"/>
      <c r="J127" s="12"/>
      <c r="K127" s="12"/>
      <c r="L127" s="12"/>
      <c r="M127" s="12"/>
      <c r="N127" s="12"/>
      <c r="O127" s="12">
        <v>3.0</v>
      </c>
      <c r="P127" s="12"/>
      <c r="Q127" s="18" t="s">
        <v>29</v>
      </c>
      <c r="R127" s="33"/>
      <c r="S127" s="19" t="s">
        <v>319</v>
      </c>
      <c r="T127" s="12"/>
      <c r="U127" s="11"/>
      <c r="V127" s="11"/>
      <c r="W127" s="11"/>
      <c r="X127" s="11"/>
      <c r="Y127" s="11"/>
    </row>
    <row r="128">
      <c r="A128" s="11"/>
      <c r="B128" s="12" t="s">
        <v>323</v>
      </c>
      <c r="C128" s="12" t="s">
        <v>324</v>
      </c>
      <c r="D128" s="17">
        <f t="shared" si="15"/>
        <v>93.37</v>
      </c>
      <c r="E128" s="12">
        <v>27.0</v>
      </c>
      <c r="F128" s="12">
        <v>29.0</v>
      </c>
      <c r="G128" s="12">
        <v>36.0</v>
      </c>
      <c r="H128" s="12"/>
      <c r="I128" s="12"/>
      <c r="J128" s="12"/>
      <c r="K128" s="12"/>
      <c r="L128" s="12">
        <v>25.0</v>
      </c>
      <c r="M128" s="12"/>
      <c r="N128" s="12">
        <v>1.0</v>
      </c>
      <c r="O128" s="12">
        <v>1.0</v>
      </c>
      <c r="P128" s="12">
        <v>1.0</v>
      </c>
      <c r="Q128" s="18" t="s">
        <v>325</v>
      </c>
      <c r="R128" s="17"/>
      <c r="S128" s="19" t="s">
        <v>326</v>
      </c>
      <c r="T128" s="12"/>
      <c r="U128" s="11"/>
      <c r="V128" s="11"/>
      <c r="W128" s="11"/>
      <c r="X128" s="11"/>
      <c r="Y128" s="11"/>
    </row>
    <row r="129">
      <c r="A129" s="11"/>
      <c r="B129" s="12" t="s">
        <v>1512</v>
      </c>
      <c r="C129" s="12" t="s">
        <v>636</v>
      </c>
      <c r="D129" s="17">
        <f t="shared" si="15"/>
        <v>89.34</v>
      </c>
      <c r="E129" s="12"/>
      <c r="F129" s="12">
        <v>11.0</v>
      </c>
      <c r="G129" s="12">
        <v>44.0</v>
      </c>
      <c r="H129" s="12">
        <v>18.0</v>
      </c>
      <c r="I129" s="12"/>
      <c r="J129" s="12"/>
      <c r="K129" s="12"/>
      <c r="L129" s="12"/>
      <c r="M129" s="12"/>
      <c r="N129" s="12">
        <v>1.0</v>
      </c>
      <c r="O129" s="12">
        <v>2.0</v>
      </c>
      <c r="P129" s="12"/>
      <c r="Q129" s="18" t="s">
        <v>1188</v>
      </c>
      <c r="R129" s="17"/>
      <c r="S129" s="19" t="s">
        <v>1513</v>
      </c>
      <c r="T129" s="12"/>
      <c r="U129" s="11"/>
      <c r="V129" s="11"/>
      <c r="W129" s="11"/>
      <c r="X129" s="11"/>
      <c r="Y129" s="11"/>
    </row>
    <row r="130">
      <c r="A130" s="11"/>
      <c r="B130" s="12" t="s">
        <v>1514</v>
      </c>
      <c r="C130" s="12" t="s">
        <v>1515</v>
      </c>
      <c r="D130" s="17">
        <f t="shared" si="15"/>
        <v>89.34</v>
      </c>
      <c r="E130" s="12"/>
      <c r="F130" s="12">
        <v>11.0</v>
      </c>
      <c r="G130" s="12">
        <v>44.0</v>
      </c>
      <c r="H130" s="12">
        <v>18.0</v>
      </c>
      <c r="I130" s="12"/>
      <c r="J130" s="12"/>
      <c r="K130" s="12"/>
      <c r="L130" s="12"/>
      <c r="M130" s="12"/>
      <c r="N130" s="12">
        <v>1.0</v>
      </c>
      <c r="O130" s="12">
        <v>2.0</v>
      </c>
      <c r="P130" s="12"/>
      <c r="Q130" s="18" t="s">
        <v>1188</v>
      </c>
      <c r="R130" s="17"/>
      <c r="S130" s="19" t="s">
        <v>1516</v>
      </c>
      <c r="T130" s="12"/>
      <c r="U130" s="11"/>
      <c r="V130" s="11"/>
      <c r="W130" s="11"/>
      <c r="X130" s="11"/>
      <c r="Y130" s="11"/>
    </row>
    <row r="131">
      <c r="A131" s="21" t="s">
        <v>33</v>
      </c>
      <c r="B131" s="12" t="s">
        <v>2101</v>
      </c>
      <c r="C131" s="12" t="s">
        <v>73</v>
      </c>
      <c r="D131" s="17">
        <f t="shared" si="15"/>
        <v>88.68</v>
      </c>
      <c r="E131" s="12">
        <v>32.0</v>
      </c>
      <c r="F131" s="12">
        <v>35.0</v>
      </c>
      <c r="G131" s="12">
        <v>44.0</v>
      </c>
      <c r="H131" s="12">
        <v>25.0</v>
      </c>
      <c r="I131" s="12"/>
      <c r="J131" s="12"/>
      <c r="K131" s="12">
        <v>6.0</v>
      </c>
      <c r="L131" s="12">
        <v>18.0</v>
      </c>
      <c r="M131" s="12"/>
      <c r="N131" s="12"/>
      <c r="O131" s="12"/>
      <c r="P131" s="12"/>
      <c r="Q131" s="18"/>
      <c r="R131" s="33" t="s">
        <v>42</v>
      </c>
      <c r="S131" s="19" t="s">
        <v>2102</v>
      </c>
      <c r="T131" s="12"/>
      <c r="U131" s="11"/>
      <c r="V131" s="11"/>
      <c r="W131" s="11"/>
      <c r="X131" s="11"/>
      <c r="Y131" s="11"/>
    </row>
    <row r="132">
      <c r="A132" s="11"/>
      <c r="B132" s="12" t="s">
        <v>2104</v>
      </c>
      <c r="C132" s="12" t="s">
        <v>2105</v>
      </c>
      <c r="D132" s="17">
        <f t="shared" si="15"/>
        <v>86.32</v>
      </c>
      <c r="E132" s="12">
        <v>26.0</v>
      </c>
      <c r="F132" s="12">
        <v>20.0</v>
      </c>
      <c r="G132" s="12">
        <v>23.0</v>
      </c>
      <c r="H132" s="12">
        <v>21.0</v>
      </c>
      <c r="I132" s="12"/>
      <c r="J132" s="12"/>
      <c r="K132" s="12"/>
      <c r="L132" s="12">
        <v>19.0</v>
      </c>
      <c r="M132" s="12"/>
      <c r="N132" s="12">
        <v>1.0</v>
      </c>
      <c r="O132" s="12">
        <v>2.0</v>
      </c>
      <c r="P132" s="12"/>
      <c r="Q132" s="18" t="s">
        <v>1188</v>
      </c>
      <c r="R132" s="17"/>
      <c r="S132" s="19" t="s">
        <v>2106</v>
      </c>
      <c r="T132" s="12"/>
      <c r="U132" s="11"/>
      <c r="V132" s="11"/>
      <c r="W132" s="11"/>
      <c r="X132" s="11"/>
      <c r="Y132" s="11"/>
    </row>
    <row r="133">
      <c r="A133" s="11"/>
      <c r="B133" s="12" t="s">
        <v>327</v>
      </c>
      <c r="C133" s="12" t="s">
        <v>328</v>
      </c>
      <c r="D133" s="17">
        <f t="shared" si="15"/>
        <v>84.36</v>
      </c>
      <c r="E133" s="12">
        <v>20.0</v>
      </c>
      <c r="F133" s="12">
        <v>22.0</v>
      </c>
      <c r="G133" s="12">
        <v>36.0</v>
      </c>
      <c r="H133" s="12"/>
      <c r="I133" s="12"/>
      <c r="J133" s="12"/>
      <c r="K133" s="12"/>
      <c r="L133" s="12">
        <v>15.0</v>
      </c>
      <c r="M133" s="12"/>
      <c r="N133" s="12"/>
      <c r="O133" s="12">
        <v>1.0</v>
      </c>
      <c r="P133" s="12">
        <v>2.0</v>
      </c>
      <c r="Q133" s="18" t="s">
        <v>29</v>
      </c>
      <c r="R133" s="17"/>
      <c r="S133" s="19" t="s">
        <v>329</v>
      </c>
      <c r="T133" s="12"/>
      <c r="U133" s="11"/>
      <c r="V133" s="11"/>
      <c r="W133" s="11"/>
      <c r="X133" s="11"/>
      <c r="Y133" s="11"/>
    </row>
    <row r="134">
      <c r="A134" s="11"/>
      <c r="B134" s="12" t="s">
        <v>320</v>
      </c>
      <c r="C134" s="12" t="s">
        <v>321</v>
      </c>
      <c r="D134" s="17">
        <f t="shared" si="15"/>
        <v>80.47</v>
      </c>
      <c r="E134" s="12">
        <v>37.0</v>
      </c>
      <c r="F134" s="12">
        <v>22.0</v>
      </c>
      <c r="G134" s="12">
        <v>26.0</v>
      </c>
      <c r="H134" s="12">
        <v>23.0</v>
      </c>
      <c r="I134" s="12"/>
      <c r="J134" s="12"/>
      <c r="K134" s="12"/>
      <c r="L134" s="12"/>
      <c r="M134" s="12"/>
      <c r="N134" s="12"/>
      <c r="O134" s="12">
        <v>2.0</v>
      </c>
      <c r="P134" s="12">
        <v>1.0</v>
      </c>
      <c r="Q134" s="18" t="s">
        <v>29</v>
      </c>
      <c r="R134" s="18"/>
      <c r="S134" s="19" t="s">
        <v>322</v>
      </c>
      <c r="T134" s="11"/>
      <c r="U134" s="11"/>
      <c r="V134" s="11"/>
      <c r="W134" s="11"/>
      <c r="X134" s="11"/>
    </row>
    <row r="135">
      <c r="A135" s="11"/>
      <c r="B135" s="12" t="s">
        <v>2108</v>
      </c>
      <c r="C135" s="12" t="s">
        <v>2109</v>
      </c>
      <c r="D135" s="17">
        <f t="shared" si="15"/>
        <v>77.94</v>
      </c>
      <c r="E135" s="12"/>
      <c r="F135" s="12">
        <v>29.0</v>
      </c>
      <c r="G135" s="12">
        <v>27.0</v>
      </c>
      <c r="H135" s="12">
        <v>16.0</v>
      </c>
      <c r="I135" s="12"/>
      <c r="J135" s="12"/>
      <c r="K135" s="12"/>
      <c r="L135" s="12"/>
      <c r="M135" s="12"/>
      <c r="N135" s="12">
        <v>1.0</v>
      </c>
      <c r="O135" s="12">
        <v>2.0</v>
      </c>
      <c r="P135" s="12"/>
      <c r="Q135" s="18" t="s">
        <v>29</v>
      </c>
      <c r="R135" s="17"/>
      <c r="S135" s="19" t="s">
        <v>2110</v>
      </c>
      <c r="T135" s="12"/>
      <c r="U135" s="11"/>
      <c r="V135" s="11"/>
      <c r="W135" s="11"/>
      <c r="X135" s="11"/>
      <c r="Y135" s="11"/>
    </row>
    <row r="136">
      <c r="A136" s="21" t="s">
        <v>52</v>
      </c>
      <c r="B136" s="12" t="s">
        <v>2116</v>
      </c>
      <c r="C136" s="12" t="s">
        <v>154</v>
      </c>
      <c r="D136" s="17">
        <f t="shared" si="15"/>
        <v>76.01</v>
      </c>
      <c r="E136" s="12">
        <v>25.0</v>
      </c>
      <c r="F136" s="12">
        <v>30.0</v>
      </c>
      <c r="G136" s="12">
        <v>42.0</v>
      </c>
      <c r="H136" s="12">
        <v>18.0</v>
      </c>
      <c r="I136" s="12"/>
      <c r="J136" s="12"/>
      <c r="K136" s="12"/>
      <c r="L136" s="12">
        <v>17.0</v>
      </c>
      <c r="M136" s="12"/>
      <c r="N136" s="12"/>
      <c r="O136" s="12"/>
      <c r="P136" s="12"/>
      <c r="Q136" s="18"/>
      <c r="R136" s="18"/>
      <c r="S136" s="19" t="s">
        <v>2117</v>
      </c>
      <c r="T136" s="11"/>
      <c r="U136" s="11"/>
      <c r="V136" s="11"/>
      <c r="W136" s="11"/>
      <c r="X136" s="11"/>
    </row>
    <row r="137">
      <c r="A137" s="11"/>
      <c r="B137" s="12" t="s">
        <v>1102</v>
      </c>
      <c r="C137" s="12" t="s">
        <v>1103</v>
      </c>
      <c r="D137" s="17">
        <f t="shared" si="15"/>
        <v>71.24</v>
      </c>
      <c r="E137" s="12">
        <v>32.0</v>
      </c>
      <c r="F137" s="12">
        <v>28.0</v>
      </c>
      <c r="G137" s="12">
        <v>29.0</v>
      </c>
      <c r="H137" s="12"/>
      <c r="I137" s="12"/>
      <c r="J137" s="12"/>
      <c r="K137" s="12"/>
      <c r="L137" s="12"/>
      <c r="M137" s="12"/>
      <c r="N137" s="12">
        <v>1.0</v>
      </c>
      <c r="O137" s="12">
        <v>1.0</v>
      </c>
      <c r="P137" s="12">
        <v>1.0</v>
      </c>
      <c r="Q137" s="18" t="s">
        <v>29</v>
      </c>
      <c r="R137" s="17"/>
      <c r="S137" s="19" t="s">
        <v>1106</v>
      </c>
      <c r="T137" s="12"/>
      <c r="U137" s="11"/>
      <c r="V137" s="11"/>
      <c r="W137" s="11"/>
      <c r="X137" s="11"/>
      <c r="Y137" s="11"/>
    </row>
    <row r="138">
      <c r="A138" s="11"/>
      <c r="B138" s="12" t="s">
        <v>330</v>
      </c>
      <c r="C138" s="12" t="s">
        <v>331</v>
      </c>
      <c r="D138" s="17">
        <f t="shared" si="15"/>
        <v>69.68</v>
      </c>
      <c r="E138" s="12"/>
      <c r="F138" s="12">
        <v>28.0</v>
      </c>
      <c r="G138" s="12">
        <v>33.0</v>
      </c>
      <c r="H138" s="12">
        <v>42.0</v>
      </c>
      <c r="I138" s="12"/>
      <c r="J138" s="12"/>
      <c r="K138" s="12"/>
      <c r="L138" s="12"/>
      <c r="M138" s="12"/>
      <c r="N138" s="12"/>
      <c r="O138" s="12"/>
      <c r="P138" s="12"/>
      <c r="Q138" s="18"/>
      <c r="R138" s="18"/>
      <c r="S138" s="19" t="s">
        <v>332</v>
      </c>
      <c r="T138" s="11"/>
      <c r="U138" s="11"/>
      <c r="V138" s="11"/>
      <c r="W138" s="11"/>
      <c r="X138" s="11"/>
    </row>
    <row r="139">
      <c r="A139" s="21" t="s">
        <v>55</v>
      </c>
      <c r="B139" s="16" t="s">
        <v>2127</v>
      </c>
      <c r="C139" s="12" t="s">
        <v>57</v>
      </c>
      <c r="D139" s="17">
        <f t="shared" si="15"/>
        <v>69.07</v>
      </c>
      <c r="E139" s="12">
        <v>45.0</v>
      </c>
      <c r="F139" s="12">
        <v>29.0</v>
      </c>
      <c r="G139" s="12">
        <v>50.0</v>
      </c>
      <c r="H139" s="12"/>
      <c r="I139" s="12"/>
      <c r="J139" s="12"/>
      <c r="K139" s="12">
        <v>10.0</v>
      </c>
      <c r="L139" s="12"/>
      <c r="M139" s="12"/>
      <c r="N139" s="12"/>
      <c r="O139" s="12"/>
      <c r="P139" s="12"/>
      <c r="Q139" s="18"/>
      <c r="R139" s="18" t="s">
        <v>1473</v>
      </c>
      <c r="S139" s="39" t="s">
        <v>2128</v>
      </c>
      <c r="T139" s="11"/>
      <c r="U139" s="11"/>
      <c r="V139" s="11"/>
      <c r="W139" s="11"/>
      <c r="X139" s="11"/>
    </row>
    <row r="140">
      <c r="A140" s="21" t="s">
        <v>52</v>
      </c>
      <c r="B140" s="12" t="s">
        <v>1116</v>
      </c>
      <c r="C140" s="12" t="s">
        <v>154</v>
      </c>
      <c r="D140" s="17">
        <f t="shared" si="15"/>
        <v>68.04</v>
      </c>
      <c r="E140" s="12">
        <v>42.0</v>
      </c>
      <c r="F140" s="12">
        <v>33.0</v>
      </c>
      <c r="G140" s="12">
        <v>39.0</v>
      </c>
      <c r="H140" s="12"/>
      <c r="I140" s="12"/>
      <c r="J140" s="12">
        <v>12.0</v>
      </c>
      <c r="K140" s="12"/>
      <c r="L140" s="12"/>
      <c r="M140" s="12"/>
      <c r="N140" s="12"/>
      <c r="O140" s="12"/>
      <c r="P140" s="12"/>
      <c r="Q140" s="18"/>
      <c r="R140" s="18"/>
      <c r="S140" s="19" t="s">
        <v>1117</v>
      </c>
      <c r="T140" s="11"/>
      <c r="U140" s="11"/>
      <c r="V140" s="11"/>
      <c r="W140" s="11"/>
      <c r="X140" s="11"/>
    </row>
    <row r="141">
      <c r="A141" s="21" t="s">
        <v>52</v>
      </c>
      <c r="B141" s="12" t="s">
        <v>1133</v>
      </c>
      <c r="C141" s="12" t="s">
        <v>446</v>
      </c>
      <c r="D141" s="17" t="s">
        <v>2134</v>
      </c>
      <c r="E141" s="12">
        <v>34.0</v>
      </c>
      <c r="F141" s="12">
        <v>32.0</v>
      </c>
      <c r="G141" s="12">
        <v>33.0</v>
      </c>
      <c r="H141" s="12">
        <v>21.0</v>
      </c>
      <c r="I141" s="12"/>
      <c r="J141" s="12"/>
      <c r="K141" s="12"/>
      <c r="L141" s="12"/>
      <c r="M141" s="12"/>
      <c r="N141" s="12"/>
      <c r="O141" s="12"/>
      <c r="P141" s="12"/>
      <c r="Q141" s="18"/>
      <c r="R141" s="18" t="s">
        <v>78</v>
      </c>
      <c r="S141" s="19" t="s">
        <v>1137</v>
      </c>
      <c r="T141" s="11"/>
      <c r="U141" s="11"/>
      <c r="V141" s="11"/>
      <c r="W141" s="11"/>
      <c r="X141" s="11"/>
    </row>
    <row r="142">
      <c r="A142" s="11"/>
      <c r="B142" s="12" t="s">
        <v>2136</v>
      </c>
      <c r="C142" s="12" t="s">
        <v>2137</v>
      </c>
      <c r="D142" s="17">
        <f>ROUND((E142*0.05)+(F142*0.38)+(G142)+(H142*0.62)+(I142*0.8)+(J142*1.2)+(K142*0.58)+(L142*0.6)+(M142*30.9)+(N142*10)+(O142*10)+(P142*10), 2)</f>
        <v>53.34</v>
      </c>
      <c r="E142" s="12">
        <v>34.0</v>
      </c>
      <c r="F142" s="12">
        <v>26.0</v>
      </c>
      <c r="G142" s="12">
        <v>32.0</v>
      </c>
      <c r="H142" s="12">
        <v>12.0</v>
      </c>
      <c r="I142" s="12"/>
      <c r="J142" s="12"/>
      <c r="K142" s="12">
        <v>4.0</v>
      </c>
      <c r="L142" s="12"/>
      <c r="M142" s="12"/>
      <c r="N142" s="12"/>
      <c r="O142" s="12"/>
      <c r="P142" s="12"/>
      <c r="Q142" s="18"/>
      <c r="R142" s="17"/>
      <c r="S142" s="19" t="s">
        <v>2141</v>
      </c>
      <c r="T142" s="12"/>
      <c r="U142" s="11"/>
      <c r="V142" s="11"/>
      <c r="W142" s="11"/>
      <c r="X142" s="11"/>
      <c r="Y142" s="11"/>
    </row>
    <row r="143">
      <c r="A143" s="2" t="s">
        <v>335</v>
      </c>
      <c r="B143" s="11"/>
      <c r="C143" s="11"/>
      <c r="D143" s="17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3"/>
      <c r="R143" s="13"/>
      <c r="S143" s="27"/>
      <c r="T143" s="11"/>
      <c r="U143" s="11"/>
      <c r="V143" s="11"/>
      <c r="W143" s="11"/>
      <c r="X143" s="11"/>
    </row>
    <row r="144">
      <c r="A144" s="57" t="s">
        <v>44</v>
      </c>
      <c r="B144" s="22" t="s">
        <v>342</v>
      </c>
      <c r="C144" s="22" t="s">
        <v>230</v>
      </c>
      <c r="D144" s="17">
        <f t="shared" ref="D144:D155" si="16">ROUND((E144*0.05)+(F144*0.38)+(G144)+(H144*0.62)+(I144*0.8)+(J144*1.2)+(K144*0.58)+(L144*0.6)+(M144*30.9)+(N144*10)+(O144*10)+(P144*10), 2)</f>
        <v>67.87</v>
      </c>
      <c r="E144" s="23">
        <v>27.0</v>
      </c>
      <c r="F144" s="23">
        <v>23.0</v>
      </c>
      <c r="G144" s="23">
        <v>26.0</v>
      </c>
      <c r="H144" s="23">
        <v>19.0</v>
      </c>
      <c r="I144" s="24"/>
      <c r="J144" s="24"/>
      <c r="K144" s="24"/>
      <c r="L144" s="24"/>
      <c r="M144" s="24"/>
      <c r="N144" s="23">
        <v>1.0</v>
      </c>
      <c r="O144" s="23">
        <v>1.0</v>
      </c>
      <c r="P144" s="24"/>
      <c r="Q144" s="23" t="s">
        <v>343</v>
      </c>
      <c r="R144" s="24"/>
      <c r="S144" s="25" t="s">
        <v>344</v>
      </c>
      <c r="T144" s="20"/>
      <c r="U144" s="20"/>
      <c r="V144" s="20"/>
      <c r="W144" s="20"/>
      <c r="X144" s="20"/>
      <c r="Y144" s="20"/>
      <c r="Z144" s="20"/>
    </row>
    <row r="145">
      <c r="A145" s="12" t="s">
        <v>44</v>
      </c>
      <c r="B145" s="12" t="s">
        <v>339</v>
      </c>
      <c r="C145" s="12" t="s">
        <v>81</v>
      </c>
      <c r="D145" s="17">
        <f t="shared" si="16"/>
        <v>66.87</v>
      </c>
      <c r="E145" s="12">
        <v>33.0</v>
      </c>
      <c r="F145" s="12">
        <v>29.0</v>
      </c>
      <c r="G145" s="12">
        <v>35.0</v>
      </c>
      <c r="H145" s="12"/>
      <c r="I145" s="12"/>
      <c r="J145" s="12">
        <v>16.0</v>
      </c>
      <c r="K145" s="12"/>
      <c r="L145" s="12"/>
      <c r="M145" s="12"/>
      <c r="N145" s="12"/>
      <c r="O145" s="12"/>
      <c r="P145" s="12"/>
      <c r="Q145" s="18"/>
      <c r="R145" s="18" t="s">
        <v>340</v>
      </c>
      <c r="S145" s="19" t="s">
        <v>341</v>
      </c>
      <c r="T145" s="11"/>
      <c r="U145" s="11"/>
      <c r="V145" s="11"/>
      <c r="W145" s="11"/>
      <c r="X145" s="11"/>
    </row>
    <row r="146">
      <c r="A146" s="12" t="s">
        <v>44</v>
      </c>
      <c r="B146" s="12" t="s">
        <v>356</v>
      </c>
      <c r="C146" s="12" t="s">
        <v>141</v>
      </c>
      <c r="D146" s="17">
        <f t="shared" si="16"/>
        <v>61.81</v>
      </c>
      <c r="E146" s="12">
        <v>27.0</v>
      </c>
      <c r="F146" s="12">
        <v>27.0</v>
      </c>
      <c r="G146" s="12">
        <v>34.0</v>
      </c>
      <c r="H146" s="12"/>
      <c r="I146" s="12"/>
      <c r="J146" s="12"/>
      <c r="K146" s="12"/>
      <c r="L146" s="12">
        <v>27.0</v>
      </c>
      <c r="M146" s="12"/>
      <c r="N146" s="12"/>
      <c r="O146" s="12"/>
      <c r="P146" s="12"/>
      <c r="Q146" s="18"/>
      <c r="R146" s="18"/>
      <c r="S146" s="19" t="s">
        <v>357</v>
      </c>
      <c r="T146" s="11"/>
      <c r="U146" s="11"/>
      <c r="V146" s="11"/>
      <c r="W146" s="11"/>
      <c r="X146" s="11"/>
    </row>
    <row r="147">
      <c r="A147" s="11"/>
      <c r="B147" s="12" t="s">
        <v>376</v>
      </c>
      <c r="C147" s="12" t="s">
        <v>377</v>
      </c>
      <c r="D147" s="17">
        <f t="shared" si="16"/>
        <v>60.81</v>
      </c>
      <c r="E147" s="12">
        <v>27.0</v>
      </c>
      <c r="F147" s="12">
        <v>27.0</v>
      </c>
      <c r="G147" s="12">
        <v>33.0</v>
      </c>
      <c r="H147" s="12"/>
      <c r="I147" s="12"/>
      <c r="J147" s="12"/>
      <c r="K147" s="12"/>
      <c r="L147" s="12">
        <v>27.0</v>
      </c>
      <c r="M147" s="12"/>
      <c r="N147" s="12"/>
      <c r="O147" s="12"/>
      <c r="P147" s="12"/>
      <c r="Q147" s="18"/>
      <c r="R147" s="18"/>
      <c r="S147" s="19" t="s">
        <v>379</v>
      </c>
      <c r="T147" s="11"/>
      <c r="U147" s="11"/>
      <c r="V147" s="11"/>
      <c r="W147" s="11"/>
      <c r="X147" s="11"/>
    </row>
    <row r="148">
      <c r="A148" s="11"/>
      <c r="B148" s="12" t="s">
        <v>348</v>
      </c>
      <c r="C148" s="12" t="s">
        <v>67</v>
      </c>
      <c r="D148" s="17">
        <f t="shared" si="16"/>
        <v>58.58</v>
      </c>
      <c r="E148" s="12">
        <v>24.0</v>
      </c>
      <c r="F148" s="12">
        <v>18.0</v>
      </c>
      <c r="G148" s="12">
        <v>20.0</v>
      </c>
      <c r="H148" s="12">
        <v>17.0</v>
      </c>
      <c r="I148" s="12"/>
      <c r="J148" s="12"/>
      <c r="K148" s="12"/>
      <c r="L148" s="12"/>
      <c r="M148" s="12"/>
      <c r="N148" s="12">
        <v>1.0</v>
      </c>
      <c r="O148" s="12">
        <v>1.0</v>
      </c>
      <c r="P148" s="12"/>
      <c r="Q148" s="18" t="s">
        <v>343</v>
      </c>
      <c r="R148" s="18"/>
      <c r="S148" s="19" t="s">
        <v>349</v>
      </c>
      <c r="T148" s="11"/>
      <c r="U148" s="11"/>
      <c r="V148" s="11"/>
      <c r="W148" s="11"/>
      <c r="X148" s="11"/>
    </row>
    <row r="149">
      <c r="A149" s="11"/>
      <c r="B149" s="12" t="s">
        <v>345</v>
      </c>
      <c r="C149" s="12" t="s">
        <v>346</v>
      </c>
      <c r="D149" s="17">
        <f t="shared" si="16"/>
        <v>57.27</v>
      </c>
      <c r="E149" s="12">
        <v>27.0</v>
      </c>
      <c r="F149" s="12">
        <v>24.0</v>
      </c>
      <c r="G149" s="12">
        <v>30.0</v>
      </c>
      <c r="H149" s="12"/>
      <c r="I149" s="12"/>
      <c r="J149" s="12">
        <v>14.0</v>
      </c>
      <c r="K149" s="12"/>
      <c r="L149" s="12"/>
      <c r="M149" s="12"/>
      <c r="N149" s="12"/>
      <c r="O149" s="12"/>
      <c r="P149" s="12"/>
      <c r="Q149" s="18"/>
      <c r="R149" s="18"/>
      <c r="S149" s="19" t="s">
        <v>347</v>
      </c>
      <c r="T149" s="11"/>
      <c r="U149" s="11"/>
      <c r="V149" s="11"/>
      <c r="W149" s="11"/>
      <c r="X149" s="11"/>
    </row>
    <row r="150">
      <c r="A150" s="11"/>
      <c r="B150" s="12" t="s">
        <v>2159</v>
      </c>
      <c r="C150" s="12" t="s">
        <v>1169</v>
      </c>
      <c r="D150" s="17">
        <f t="shared" si="16"/>
        <v>56.71</v>
      </c>
      <c r="E150" s="12">
        <v>25.0</v>
      </c>
      <c r="F150" s="12">
        <v>17.0</v>
      </c>
      <c r="G150" s="12">
        <v>29.0</v>
      </c>
      <c r="H150" s="12"/>
      <c r="I150" s="12"/>
      <c r="J150" s="12"/>
      <c r="K150" s="12"/>
      <c r="L150" s="12"/>
      <c r="M150" s="12"/>
      <c r="N150" s="12"/>
      <c r="O150" s="12">
        <v>1.0</v>
      </c>
      <c r="P150" s="12">
        <v>1.0</v>
      </c>
      <c r="Q150" s="18" t="s">
        <v>2160</v>
      </c>
      <c r="R150" s="18"/>
      <c r="S150" s="19" t="s">
        <v>1171</v>
      </c>
      <c r="T150" s="11"/>
      <c r="U150" s="11"/>
      <c r="V150" s="11"/>
      <c r="W150" s="11"/>
      <c r="X150" s="11"/>
    </row>
    <row r="151">
      <c r="A151" s="11"/>
      <c r="B151" s="12" t="s">
        <v>2163</v>
      </c>
      <c r="C151" s="12" t="s">
        <v>2164</v>
      </c>
      <c r="D151" s="17">
        <f t="shared" si="16"/>
        <v>52.32</v>
      </c>
      <c r="E151" s="12"/>
      <c r="F151" s="12">
        <v>19.0</v>
      </c>
      <c r="G151" s="12">
        <v>23.0</v>
      </c>
      <c r="H151" s="12"/>
      <c r="I151" s="12"/>
      <c r="J151" s="12">
        <v>16.0</v>
      </c>
      <c r="K151" s="12">
        <v>5.0</v>
      </c>
      <c r="L151" s="12"/>
      <c r="M151" s="12"/>
      <c r="N151" s="12"/>
      <c r="O151" s="12"/>
      <c r="P151" s="12"/>
      <c r="Q151" s="18"/>
      <c r="R151" s="18"/>
      <c r="S151" s="19" t="s">
        <v>2166</v>
      </c>
      <c r="T151" s="11"/>
      <c r="U151" s="11"/>
      <c r="V151" s="11"/>
      <c r="W151" s="11"/>
      <c r="X151" s="11"/>
    </row>
    <row r="152">
      <c r="A152" s="11"/>
      <c r="B152" s="12" t="s">
        <v>350</v>
      </c>
      <c r="C152" s="12" t="s">
        <v>351</v>
      </c>
      <c r="D152" s="17">
        <f t="shared" si="16"/>
        <v>50.41</v>
      </c>
      <c r="E152" s="12">
        <v>27.0</v>
      </c>
      <c r="F152" s="12">
        <v>17.0</v>
      </c>
      <c r="G152" s="12">
        <v>21.0</v>
      </c>
      <c r="H152" s="12"/>
      <c r="I152" s="12"/>
      <c r="J152" s="12">
        <v>18.0</v>
      </c>
      <c r="K152" s="12"/>
      <c r="L152" s="12"/>
      <c r="M152" s="12"/>
      <c r="N152" s="12"/>
      <c r="O152" s="12"/>
      <c r="P152" s="12"/>
      <c r="Q152" s="18"/>
      <c r="R152" s="18"/>
      <c r="S152" s="19" t="s">
        <v>352</v>
      </c>
      <c r="T152" s="11"/>
      <c r="U152" s="11"/>
      <c r="V152" s="11"/>
      <c r="W152" s="11"/>
      <c r="X152" s="11"/>
    </row>
    <row r="153">
      <c r="A153" s="11"/>
      <c r="B153" s="12" t="s">
        <v>1533</v>
      </c>
      <c r="C153" s="12" t="s">
        <v>928</v>
      </c>
      <c r="D153" s="17">
        <f t="shared" si="16"/>
        <v>50.29</v>
      </c>
      <c r="E153" s="12">
        <v>21.0</v>
      </c>
      <c r="F153" s="12">
        <v>22.0</v>
      </c>
      <c r="G153" s="12">
        <v>25.0</v>
      </c>
      <c r="H153" s="12">
        <v>20.0</v>
      </c>
      <c r="I153" s="12"/>
      <c r="J153" s="12"/>
      <c r="K153" s="12">
        <v>6.0</v>
      </c>
      <c r="L153" s="12"/>
      <c r="M153" s="12"/>
      <c r="N153" s="12"/>
      <c r="O153" s="12"/>
      <c r="P153" s="12"/>
      <c r="Q153" s="18"/>
      <c r="R153" s="18"/>
      <c r="S153" s="19" t="s">
        <v>1535</v>
      </c>
      <c r="T153" s="11"/>
      <c r="U153" s="11"/>
      <c r="V153" s="11"/>
      <c r="W153" s="11"/>
      <c r="X153" s="11"/>
    </row>
    <row r="154">
      <c r="A154" s="11"/>
      <c r="B154" s="12" t="s">
        <v>373</v>
      </c>
      <c r="C154" s="12" t="s">
        <v>374</v>
      </c>
      <c r="D154" s="17">
        <f t="shared" si="16"/>
        <v>48.82</v>
      </c>
      <c r="E154" s="12">
        <v>36.0</v>
      </c>
      <c r="F154" s="12">
        <v>29.0</v>
      </c>
      <c r="G154" s="12">
        <v>36.0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8"/>
      <c r="R154" s="18"/>
      <c r="S154" s="19" t="s">
        <v>378</v>
      </c>
      <c r="T154" s="11"/>
      <c r="U154" s="11"/>
      <c r="V154" s="11"/>
      <c r="W154" s="11"/>
      <c r="X154" s="11"/>
    </row>
    <row r="155">
      <c r="A155" s="11"/>
      <c r="B155" s="12" t="s">
        <v>2170</v>
      </c>
      <c r="C155" s="12" t="s">
        <v>354</v>
      </c>
      <c r="D155" s="17">
        <f t="shared" si="16"/>
        <v>47.5</v>
      </c>
      <c r="E155" s="12">
        <v>34.0</v>
      </c>
      <c r="F155" s="12">
        <v>23.0</v>
      </c>
      <c r="G155" s="12">
        <v>33.0</v>
      </c>
      <c r="H155" s="12"/>
      <c r="I155" s="12"/>
      <c r="J155" s="12"/>
      <c r="K155" s="12">
        <v>7.0</v>
      </c>
      <c r="L155" s="12"/>
      <c r="M155" s="12"/>
      <c r="N155" s="12"/>
      <c r="O155" s="12"/>
      <c r="P155" s="12"/>
      <c r="Q155" s="18"/>
      <c r="R155" s="18" t="s">
        <v>195</v>
      </c>
      <c r="S155" s="19" t="s">
        <v>2172</v>
      </c>
      <c r="T155" s="11"/>
      <c r="U155" s="11"/>
      <c r="V155" s="11"/>
      <c r="W155" s="11"/>
      <c r="X155" s="11"/>
    </row>
    <row r="156">
      <c r="A156" s="2" t="s">
        <v>358</v>
      </c>
      <c r="B156" s="11"/>
      <c r="C156" s="11"/>
      <c r="D156" s="17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3"/>
      <c r="R156" s="13"/>
      <c r="S156" s="27"/>
      <c r="T156" s="11"/>
      <c r="U156" s="11"/>
      <c r="V156" s="11"/>
      <c r="W156" s="11"/>
      <c r="X156" s="11"/>
    </row>
    <row r="157">
      <c r="A157" s="12" t="s">
        <v>44</v>
      </c>
      <c r="B157" s="12" t="s">
        <v>1546</v>
      </c>
      <c r="C157" s="12" t="s">
        <v>255</v>
      </c>
      <c r="D157" s="17">
        <f t="shared" ref="D157:D162" si="17">ROUND((E157*0.05)+(F157*0.38)+(G157)+(H157*0.62)+(I157*0.8)+(J157*1.2)+(K157*0.58)+(L157*0.6)+(M157*30.9)+(N157*10)+(O157*10)+(P157*10), 2)</f>
        <v>60.48</v>
      </c>
      <c r="E157" s="12"/>
      <c r="F157" s="12">
        <v>15.0</v>
      </c>
      <c r="G157" s="12">
        <v>43.0</v>
      </c>
      <c r="H157" s="12">
        <v>19.0</v>
      </c>
      <c r="I157" s="12"/>
      <c r="J157" s="12"/>
      <c r="K157" s="12"/>
      <c r="L157" s="12"/>
      <c r="M157" s="12"/>
      <c r="N157" s="12"/>
      <c r="O157" s="12"/>
      <c r="P157" s="12"/>
      <c r="Q157" s="18"/>
      <c r="R157" s="18" t="s">
        <v>2176</v>
      </c>
      <c r="S157" s="19" t="s">
        <v>1551</v>
      </c>
      <c r="T157" s="11"/>
      <c r="U157" s="11"/>
      <c r="V157" s="11"/>
      <c r="W157" s="11"/>
      <c r="X157" s="11"/>
    </row>
    <row r="158">
      <c r="A158" s="12" t="s">
        <v>44</v>
      </c>
      <c r="B158" s="12" t="s">
        <v>359</v>
      </c>
      <c r="C158" s="12" t="s">
        <v>360</v>
      </c>
      <c r="D158" s="17">
        <f t="shared" si="17"/>
        <v>56.66</v>
      </c>
      <c r="E158" s="12">
        <v>22.0</v>
      </c>
      <c r="F158" s="12">
        <v>22.0</v>
      </c>
      <c r="G158" s="12">
        <v>28.0</v>
      </c>
      <c r="H158" s="12"/>
      <c r="I158" s="12"/>
      <c r="J158" s="12">
        <v>16.0</v>
      </c>
      <c r="K158" s="12"/>
      <c r="L158" s="12"/>
      <c r="M158" s="12"/>
      <c r="N158" s="12"/>
      <c r="O158" s="12"/>
      <c r="P158" s="12"/>
      <c r="Q158" s="18"/>
      <c r="R158" s="18"/>
      <c r="S158" s="19" t="s">
        <v>361</v>
      </c>
      <c r="T158" s="11"/>
      <c r="U158" s="11"/>
      <c r="V158" s="11"/>
      <c r="W158" s="11"/>
      <c r="X158" s="11"/>
    </row>
    <row r="159">
      <c r="A159" s="11"/>
      <c r="B159" s="12" t="s">
        <v>362</v>
      </c>
      <c r="C159" s="12" t="s">
        <v>363</v>
      </c>
      <c r="D159" s="17">
        <f t="shared" si="17"/>
        <v>49.7</v>
      </c>
      <c r="E159" s="12">
        <v>30.0</v>
      </c>
      <c r="F159" s="12"/>
      <c r="G159" s="12">
        <v>23.0</v>
      </c>
      <c r="H159" s="12"/>
      <c r="I159" s="12"/>
      <c r="J159" s="12">
        <v>21.0</v>
      </c>
      <c r="K159" s="12"/>
      <c r="L159" s="12"/>
      <c r="M159" s="12"/>
      <c r="N159" s="12"/>
      <c r="O159" s="12"/>
      <c r="P159" s="12"/>
      <c r="Q159" s="18"/>
      <c r="R159" s="18"/>
      <c r="S159" s="19" t="s">
        <v>364</v>
      </c>
      <c r="T159" s="11"/>
      <c r="U159" s="11"/>
      <c r="V159" s="11"/>
      <c r="W159" s="11"/>
      <c r="X159" s="11"/>
    </row>
    <row r="160">
      <c r="A160" s="12" t="s">
        <v>44</v>
      </c>
      <c r="B160" s="12" t="s">
        <v>368</v>
      </c>
      <c r="C160" s="12" t="s">
        <v>369</v>
      </c>
      <c r="D160" s="17">
        <f t="shared" si="17"/>
        <v>49.48</v>
      </c>
      <c r="E160" s="12">
        <v>24.0</v>
      </c>
      <c r="F160" s="12">
        <v>23.0</v>
      </c>
      <c r="G160" s="12">
        <v>29.0</v>
      </c>
      <c r="H160" s="12">
        <v>17.0</v>
      </c>
      <c r="I160" s="12"/>
      <c r="J160" s="12"/>
      <c r="K160" s="12"/>
      <c r="L160" s="12"/>
      <c r="M160" s="12"/>
      <c r="N160" s="12"/>
      <c r="O160" s="12"/>
      <c r="P160" s="12"/>
      <c r="Q160" s="18"/>
      <c r="R160" s="18"/>
      <c r="S160" s="19" t="s">
        <v>370</v>
      </c>
      <c r="T160" s="11"/>
      <c r="U160" s="11"/>
      <c r="V160" s="11"/>
      <c r="W160" s="11"/>
      <c r="X160" s="11"/>
    </row>
    <row r="161">
      <c r="A161" s="11"/>
      <c r="B161" s="12" t="s">
        <v>365</v>
      </c>
      <c r="C161" s="12" t="s">
        <v>366</v>
      </c>
      <c r="D161" s="17">
        <f t="shared" si="17"/>
        <v>48.65</v>
      </c>
      <c r="E161" s="12">
        <v>13.0</v>
      </c>
      <c r="F161" s="12">
        <v>14.0</v>
      </c>
      <c r="G161" s="12">
        <v>22.0</v>
      </c>
      <c r="H161" s="12">
        <v>14.0</v>
      </c>
      <c r="I161" s="12"/>
      <c r="J161" s="12">
        <v>10.0</v>
      </c>
      <c r="K161" s="12"/>
      <c r="L161" s="12"/>
      <c r="M161" s="12"/>
      <c r="N161" s="12"/>
      <c r="O161" s="12"/>
      <c r="P161" s="12"/>
      <c r="Q161" s="18"/>
      <c r="R161" s="18"/>
      <c r="S161" s="19" t="s">
        <v>367</v>
      </c>
      <c r="T161" s="11"/>
      <c r="U161" s="11"/>
      <c r="V161" s="11"/>
      <c r="W161" s="11"/>
      <c r="X161" s="11"/>
    </row>
    <row r="162">
      <c r="A162" s="11"/>
      <c r="B162" s="12" t="s">
        <v>371</v>
      </c>
      <c r="C162" s="12" t="s">
        <v>372</v>
      </c>
      <c r="D162" s="17">
        <f t="shared" si="17"/>
        <v>43.6</v>
      </c>
      <c r="E162" s="12">
        <v>24.0</v>
      </c>
      <c r="F162" s="12"/>
      <c r="G162" s="12">
        <v>28.0</v>
      </c>
      <c r="H162" s="12"/>
      <c r="I162" s="12"/>
      <c r="J162" s="12">
        <v>12.0</v>
      </c>
      <c r="K162" s="12"/>
      <c r="L162" s="12"/>
      <c r="M162" s="12"/>
      <c r="N162" s="12"/>
      <c r="O162" s="12"/>
      <c r="P162" s="12"/>
      <c r="Q162" s="18"/>
      <c r="R162" s="18" t="s">
        <v>226</v>
      </c>
      <c r="S162" s="19" t="s">
        <v>375</v>
      </c>
      <c r="T162" s="11"/>
      <c r="U162" s="11"/>
      <c r="V162" s="11"/>
      <c r="W162" s="11"/>
      <c r="X162" s="11"/>
    </row>
    <row r="163">
      <c r="A163" s="11"/>
      <c r="B163" s="12" t="s">
        <v>390</v>
      </c>
      <c r="C163" s="12" t="s">
        <v>107</v>
      </c>
      <c r="D163" s="17" t="s">
        <v>2194</v>
      </c>
      <c r="E163" s="12">
        <v>15.0</v>
      </c>
      <c r="F163" s="12">
        <v>14.0</v>
      </c>
      <c r="G163" s="12">
        <v>29.0</v>
      </c>
      <c r="H163" s="12"/>
      <c r="I163" s="12"/>
      <c r="J163" s="12"/>
      <c r="K163" s="12"/>
      <c r="L163" s="12">
        <v>13.0</v>
      </c>
      <c r="M163" s="12"/>
      <c r="N163" s="12"/>
      <c r="O163" s="12"/>
      <c r="P163" s="12"/>
      <c r="Q163" s="18"/>
      <c r="R163" s="33" t="s">
        <v>109</v>
      </c>
      <c r="S163" s="19" t="s">
        <v>392</v>
      </c>
      <c r="T163" s="11"/>
      <c r="U163" s="11"/>
      <c r="V163" s="11"/>
      <c r="W163" s="11"/>
      <c r="X163" s="11"/>
    </row>
    <row r="164">
      <c r="B164" s="12" t="s">
        <v>383</v>
      </c>
      <c r="C164" s="12" t="s">
        <v>102</v>
      </c>
      <c r="D164" s="17">
        <f t="shared" ref="D164:D172" si="18">ROUND((E164*0.05)+(F164*0.38)+(G164)+(H164*0.62)+(I164*0.8)+(J164*1.2)+(K164*0.58)+(L164*0.6)+(M164*30.9)+(N164*10)+(O164*10)+(P164*10), 2)</f>
        <v>42.66</v>
      </c>
      <c r="E164" s="12">
        <v>16.0</v>
      </c>
      <c r="F164" s="12">
        <v>17.0</v>
      </c>
      <c r="G164" s="12">
        <v>23.0</v>
      </c>
      <c r="H164" s="12">
        <v>20.0</v>
      </c>
      <c r="I164" s="12"/>
      <c r="J164" s="12"/>
      <c r="K164" s="12"/>
      <c r="L164" s="12"/>
      <c r="M164" s="12"/>
      <c r="N164" s="12"/>
      <c r="O164" s="12"/>
      <c r="P164" s="12"/>
      <c r="Q164" s="18"/>
      <c r="R164" s="18"/>
      <c r="S164" s="39" t="s">
        <v>384</v>
      </c>
      <c r="T164" s="11"/>
      <c r="U164" s="11"/>
      <c r="V164" s="11"/>
      <c r="W164" s="11"/>
      <c r="X164" s="11"/>
    </row>
    <row r="165">
      <c r="A165" s="11"/>
      <c r="B165" s="12" t="s">
        <v>380</v>
      </c>
      <c r="C165" s="12" t="s">
        <v>381</v>
      </c>
      <c r="D165" s="17">
        <f t="shared" si="18"/>
        <v>42.64</v>
      </c>
      <c r="E165" s="12">
        <v>24.0</v>
      </c>
      <c r="F165" s="12"/>
      <c r="G165" s="12">
        <v>34.0</v>
      </c>
      <c r="H165" s="12">
        <v>12.0</v>
      </c>
      <c r="I165" s="12"/>
      <c r="J165" s="12"/>
      <c r="K165" s="12"/>
      <c r="L165" s="12"/>
      <c r="M165" s="12"/>
      <c r="N165" s="12"/>
      <c r="O165" s="12"/>
      <c r="P165" s="12"/>
      <c r="Q165" s="18"/>
      <c r="R165" s="18"/>
      <c r="S165" s="19" t="s">
        <v>382</v>
      </c>
      <c r="T165" s="11"/>
      <c r="U165" s="11"/>
      <c r="V165" s="11"/>
      <c r="W165" s="11"/>
      <c r="X165" s="11"/>
    </row>
    <row r="166">
      <c r="A166" s="11"/>
      <c r="B166" s="12" t="s">
        <v>385</v>
      </c>
      <c r="C166" s="12" t="s">
        <v>386</v>
      </c>
      <c r="D166" s="17">
        <f t="shared" si="18"/>
        <v>42.41</v>
      </c>
      <c r="E166" s="12">
        <v>19.0</v>
      </c>
      <c r="F166" s="12">
        <v>17.0</v>
      </c>
      <c r="G166" s="12">
        <v>35.0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8"/>
      <c r="R166" s="18"/>
      <c r="S166" s="19" t="s">
        <v>387</v>
      </c>
      <c r="T166" s="11"/>
      <c r="U166" s="11"/>
      <c r="V166" s="11"/>
      <c r="W166" s="11"/>
      <c r="X166" s="11"/>
    </row>
    <row r="167">
      <c r="A167" s="11"/>
      <c r="B167" s="12" t="s">
        <v>410</v>
      </c>
      <c r="C167" s="12" t="s">
        <v>411</v>
      </c>
      <c r="D167" s="17">
        <f t="shared" si="18"/>
        <v>42</v>
      </c>
      <c r="E167" s="12"/>
      <c r="F167" s="12">
        <v>20.0</v>
      </c>
      <c r="G167" s="12">
        <v>23.0</v>
      </c>
      <c r="H167" s="12"/>
      <c r="I167" s="12"/>
      <c r="J167" s="12"/>
      <c r="K167" s="12"/>
      <c r="L167" s="12">
        <v>19.0</v>
      </c>
      <c r="M167" s="12"/>
      <c r="N167" s="12"/>
      <c r="O167" s="12"/>
      <c r="P167" s="12"/>
      <c r="Q167" s="18"/>
      <c r="R167" s="18"/>
      <c r="S167" s="19" t="s">
        <v>413</v>
      </c>
      <c r="T167" s="11"/>
      <c r="U167" s="11"/>
      <c r="V167" s="11"/>
      <c r="W167" s="11"/>
      <c r="X167" s="11"/>
    </row>
    <row r="168">
      <c r="A168" s="11"/>
      <c r="B168" s="12" t="s">
        <v>408</v>
      </c>
      <c r="C168" s="12" t="s">
        <v>409</v>
      </c>
      <c r="D168" s="17">
        <f t="shared" si="18"/>
        <v>40.9</v>
      </c>
      <c r="E168" s="12"/>
      <c r="F168" s="12">
        <v>15.0</v>
      </c>
      <c r="G168" s="12">
        <v>29.0</v>
      </c>
      <c r="H168" s="12">
        <v>10.0</v>
      </c>
      <c r="I168" s="12"/>
      <c r="J168" s="12"/>
      <c r="K168" s="12"/>
      <c r="L168" s="12"/>
      <c r="M168" s="12"/>
      <c r="N168" s="12"/>
      <c r="O168" s="12"/>
      <c r="P168" s="12"/>
      <c r="Q168" s="18"/>
      <c r="R168" s="18"/>
      <c r="S168" s="19" t="s">
        <v>412</v>
      </c>
      <c r="T168" s="11"/>
      <c r="U168" s="11"/>
      <c r="V168" s="11"/>
      <c r="W168" s="11"/>
      <c r="X168" s="11"/>
    </row>
    <row r="169">
      <c r="A169" s="11"/>
      <c r="B169" s="12" t="s">
        <v>1552</v>
      </c>
      <c r="C169" s="12" t="s">
        <v>1553</v>
      </c>
      <c r="D169" s="17">
        <f t="shared" si="18"/>
        <v>39.6</v>
      </c>
      <c r="E169" s="12">
        <v>12.0</v>
      </c>
      <c r="F169" s="12">
        <v>14.0</v>
      </c>
      <c r="G169" s="12">
        <v>25.0</v>
      </c>
      <c r="H169" s="12">
        <v>14.0</v>
      </c>
      <c r="I169" s="12"/>
      <c r="J169" s="12"/>
      <c r="K169" s="12"/>
      <c r="L169" s="12"/>
      <c r="M169" s="12"/>
      <c r="N169" s="12"/>
      <c r="O169" s="12"/>
      <c r="P169" s="12"/>
      <c r="Q169" s="18"/>
      <c r="R169" s="18"/>
      <c r="S169" s="19" t="s">
        <v>1554</v>
      </c>
      <c r="T169" s="11"/>
      <c r="U169" s="11"/>
      <c r="V169" s="11"/>
      <c r="W169" s="11"/>
      <c r="X169" s="11"/>
    </row>
    <row r="170">
      <c r="A170" s="12" t="s">
        <v>44</v>
      </c>
      <c r="B170" s="12" t="s">
        <v>388</v>
      </c>
      <c r="C170" s="12" t="s">
        <v>239</v>
      </c>
      <c r="D170" s="17">
        <f t="shared" si="18"/>
        <v>39.22</v>
      </c>
      <c r="E170" s="12">
        <v>22.0</v>
      </c>
      <c r="F170" s="12">
        <v>24.0</v>
      </c>
      <c r="G170" s="12">
        <v>29.0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8"/>
      <c r="R170" s="18"/>
      <c r="S170" s="19" t="s">
        <v>389</v>
      </c>
      <c r="T170" s="11"/>
      <c r="U170" s="11"/>
      <c r="V170" s="11"/>
      <c r="W170" s="11"/>
      <c r="X170" s="11"/>
    </row>
    <row r="171">
      <c r="A171" s="11"/>
      <c r="B171" s="12" t="s">
        <v>1559</v>
      </c>
      <c r="C171" s="12" t="s">
        <v>1560</v>
      </c>
      <c r="D171" s="17">
        <f t="shared" si="18"/>
        <v>37.94</v>
      </c>
      <c r="E171" s="12">
        <v>14.0</v>
      </c>
      <c r="F171" s="12">
        <v>15.0</v>
      </c>
      <c r="G171" s="12">
        <v>21.0</v>
      </c>
      <c r="H171" s="12">
        <v>17.0</v>
      </c>
      <c r="I171" s="12"/>
      <c r="J171" s="12"/>
      <c r="K171" s="12"/>
      <c r="L171" s="12"/>
      <c r="M171" s="12"/>
      <c r="N171" s="12"/>
      <c r="O171" s="12"/>
      <c r="P171" s="12"/>
      <c r="Q171" s="18"/>
      <c r="R171" s="18"/>
      <c r="S171" s="19" t="s">
        <v>1562</v>
      </c>
      <c r="T171" s="11"/>
      <c r="U171" s="11"/>
      <c r="V171" s="11"/>
      <c r="W171" s="11"/>
      <c r="X171" s="11"/>
    </row>
    <row r="172">
      <c r="A172" s="11"/>
      <c r="B172" s="12" t="s">
        <v>416</v>
      </c>
      <c r="C172" s="12" t="s">
        <v>411</v>
      </c>
      <c r="D172" s="17">
        <f t="shared" si="18"/>
        <v>36.8</v>
      </c>
      <c r="E172" s="12">
        <v>28.0</v>
      </c>
      <c r="F172" s="12"/>
      <c r="G172" s="12">
        <v>23.0</v>
      </c>
      <c r="H172" s="12">
        <v>20.0</v>
      </c>
      <c r="I172" s="12"/>
      <c r="J172" s="12"/>
      <c r="K172" s="12"/>
      <c r="L172" s="12"/>
      <c r="M172" s="12"/>
      <c r="N172" s="12"/>
      <c r="O172" s="12"/>
      <c r="P172" s="12"/>
      <c r="Q172" s="18"/>
      <c r="R172" s="18"/>
      <c r="S172" s="19" t="s">
        <v>417</v>
      </c>
      <c r="T172" s="11"/>
      <c r="U172" s="11"/>
      <c r="V172" s="11"/>
      <c r="W172" s="11"/>
      <c r="X172" s="11"/>
    </row>
    <row r="173">
      <c r="A173" s="10"/>
      <c r="B173" s="127"/>
      <c r="C173" s="11"/>
      <c r="D173" s="17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3"/>
      <c r="R173" s="13"/>
      <c r="S173" s="27"/>
      <c r="T173" s="11"/>
      <c r="U173" s="11"/>
      <c r="V173" s="11"/>
      <c r="W173" s="11"/>
      <c r="X173" s="11"/>
    </row>
    <row r="174">
      <c r="A174" s="2" t="s">
        <v>393</v>
      </c>
      <c r="B174" s="41" t="str">
        <f>HYPERLINK("http://web.archive.org/web/20080223134300/http://wiki.shadowpriest.com/index.php?title=SimulationCraft/Trinkets/Druid","Click Here for Trinket/Set Bonus Sims")</f>
        <v>Click Here for Trinket/Set Bonus Sims</v>
      </c>
      <c r="C174" s="11"/>
      <c r="D174" s="42" t="s">
        <v>2211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3"/>
      <c r="R174" s="13"/>
      <c r="S174" s="27"/>
      <c r="T174" s="11"/>
      <c r="U174" s="11"/>
      <c r="V174" s="11"/>
      <c r="W174" s="11"/>
      <c r="X174" s="11"/>
    </row>
    <row r="175">
      <c r="A175" s="11"/>
      <c r="B175" s="12" t="s">
        <v>395</v>
      </c>
      <c r="C175" s="16" t="s">
        <v>396</v>
      </c>
      <c r="D175" s="43">
        <v>78.2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8"/>
      <c r="R175" s="18"/>
      <c r="S175" s="19" t="s">
        <v>397</v>
      </c>
      <c r="T175" s="12"/>
      <c r="U175" s="11"/>
      <c r="V175" s="11"/>
      <c r="W175" s="11"/>
      <c r="X175" s="11"/>
      <c r="Y175" s="11"/>
    </row>
    <row r="176">
      <c r="A176" s="11"/>
      <c r="B176" s="12" t="s">
        <v>398</v>
      </c>
      <c r="C176" s="12" t="s">
        <v>399</v>
      </c>
      <c r="D176" s="43">
        <v>65.0</v>
      </c>
      <c r="E176" s="12"/>
      <c r="F176" s="12"/>
      <c r="G176" s="12">
        <v>43.0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8"/>
      <c r="R176" s="18"/>
      <c r="S176" s="19" t="s">
        <v>400</v>
      </c>
      <c r="T176" s="12"/>
      <c r="U176" s="11"/>
      <c r="V176" s="11"/>
      <c r="W176" s="11"/>
      <c r="X176" s="11"/>
      <c r="Y176" s="11"/>
    </row>
    <row r="177">
      <c r="A177" s="11"/>
      <c r="B177" s="12" t="s">
        <v>414</v>
      </c>
      <c r="C177" s="12" t="s">
        <v>374</v>
      </c>
      <c r="D177" s="43">
        <v>61.7</v>
      </c>
      <c r="E177" s="12"/>
      <c r="F177" s="12"/>
      <c r="G177" s="12">
        <v>37.0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8"/>
      <c r="R177" s="18"/>
      <c r="S177" s="19" t="s">
        <v>415</v>
      </c>
      <c r="T177" s="12"/>
      <c r="U177" s="11"/>
      <c r="V177" s="11"/>
      <c r="W177" s="11"/>
      <c r="X177" s="11"/>
      <c r="Y177" s="11"/>
    </row>
    <row r="178">
      <c r="A178" s="11"/>
      <c r="B178" s="12" t="s">
        <v>404</v>
      </c>
      <c r="C178" s="12" t="s">
        <v>405</v>
      </c>
      <c r="D178" s="45" t="s">
        <v>2217</v>
      </c>
      <c r="E178" s="12"/>
      <c r="F178" s="12"/>
      <c r="G178" s="12"/>
      <c r="H178" s="12"/>
      <c r="I178" s="12"/>
      <c r="J178" s="12">
        <v>32.0</v>
      </c>
      <c r="K178" s="12"/>
      <c r="L178" s="12"/>
      <c r="M178" s="12"/>
      <c r="N178" s="12"/>
      <c r="O178" s="12"/>
      <c r="P178" s="12"/>
      <c r="Q178" s="18"/>
      <c r="R178" s="18"/>
      <c r="S178" s="19" t="s">
        <v>407</v>
      </c>
      <c r="T178" s="12"/>
      <c r="U178" s="11"/>
      <c r="V178" s="11"/>
      <c r="W178" s="11"/>
      <c r="X178" s="11"/>
      <c r="Y178" s="11"/>
    </row>
    <row r="179">
      <c r="A179" s="11"/>
      <c r="B179" s="12" t="s">
        <v>401</v>
      </c>
      <c r="C179" s="16" t="s">
        <v>172</v>
      </c>
      <c r="D179" s="45">
        <v>60.7</v>
      </c>
      <c r="E179" s="12"/>
      <c r="F179" s="12"/>
      <c r="G179" s="12">
        <v>54.0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8"/>
      <c r="R179" s="18" t="s">
        <v>402</v>
      </c>
      <c r="S179" s="19" t="s">
        <v>403</v>
      </c>
      <c r="T179" s="12"/>
      <c r="U179" s="11"/>
      <c r="V179" s="11"/>
      <c r="W179" s="11"/>
      <c r="X179" s="11"/>
      <c r="Y179" s="11"/>
    </row>
    <row r="180">
      <c r="A180" s="11"/>
      <c r="B180" s="12" t="s">
        <v>420</v>
      </c>
      <c r="C180" s="12" t="s">
        <v>366</v>
      </c>
      <c r="D180" s="45" t="s">
        <v>2223</v>
      </c>
      <c r="E180" s="12"/>
      <c r="F180" s="12"/>
      <c r="G180" s="12"/>
      <c r="H180" s="12"/>
      <c r="I180" s="12"/>
      <c r="J180" s="12">
        <v>25.0</v>
      </c>
      <c r="K180" s="12"/>
      <c r="L180" s="12"/>
      <c r="M180" s="12"/>
      <c r="N180" s="12"/>
      <c r="O180" s="12"/>
      <c r="P180" s="12"/>
      <c r="Q180" s="18"/>
      <c r="R180" s="18"/>
      <c r="S180" s="19" t="s">
        <v>422</v>
      </c>
      <c r="T180" s="11"/>
      <c r="U180" s="11"/>
      <c r="V180" s="11"/>
      <c r="W180" s="11"/>
      <c r="X180" s="11"/>
    </row>
    <row r="181">
      <c r="A181" s="12" t="s">
        <v>44</v>
      </c>
      <c r="B181" s="12" t="s">
        <v>418</v>
      </c>
      <c r="C181" s="16" t="s">
        <v>281</v>
      </c>
      <c r="D181" s="45">
        <v>53.2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8"/>
      <c r="R181" s="18"/>
      <c r="S181" s="19" t="s">
        <v>419</v>
      </c>
      <c r="T181" s="12"/>
      <c r="U181" s="11"/>
      <c r="V181" s="11"/>
      <c r="W181" s="11"/>
      <c r="X181" s="11"/>
      <c r="Y181" s="11"/>
    </row>
    <row r="182">
      <c r="A182" s="11"/>
      <c r="B182" s="12" t="s">
        <v>423</v>
      </c>
      <c r="C182" s="12" t="s">
        <v>67</v>
      </c>
      <c r="D182" s="43">
        <v>40.9</v>
      </c>
      <c r="E182" s="12"/>
      <c r="F182" s="12"/>
      <c r="G182" s="12"/>
      <c r="H182" s="12">
        <v>30.0</v>
      </c>
      <c r="I182" s="12"/>
      <c r="J182" s="12"/>
      <c r="K182" s="12"/>
      <c r="L182" s="12"/>
      <c r="M182" s="12"/>
      <c r="N182" s="12"/>
      <c r="O182" s="12"/>
      <c r="P182" s="12"/>
      <c r="Q182" s="18"/>
      <c r="R182" s="18"/>
      <c r="S182" s="19" t="s">
        <v>424</v>
      </c>
      <c r="T182" s="12"/>
      <c r="U182" s="11"/>
      <c r="V182" s="11"/>
      <c r="W182" s="11"/>
      <c r="X182" s="11"/>
      <c r="Y182" s="11"/>
    </row>
    <row r="183">
      <c r="A183" s="11"/>
      <c r="B183" s="12" t="s">
        <v>426</v>
      </c>
      <c r="C183" s="12" t="s">
        <v>428</v>
      </c>
      <c r="D183" s="43">
        <v>40.7</v>
      </c>
      <c r="E183" s="12"/>
      <c r="F183" s="12"/>
      <c r="G183" s="12"/>
      <c r="H183" s="12">
        <v>32.0</v>
      </c>
      <c r="I183" s="12"/>
      <c r="J183" s="12"/>
      <c r="K183" s="12"/>
      <c r="L183" s="12"/>
      <c r="M183" s="12"/>
      <c r="N183" s="12"/>
      <c r="O183" s="12"/>
      <c r="P183" s="12"/>
      <c r="Q183" s="18"/>
      <c r="R183" s="18"/>
      <c r="S183" s="19" t="s">
        <v>429</v>
      </c>
      <c r="T183" s="12"/>
      <c r="U183" s="11"/>
      <c r="V183" s="11"/>
      <c r="W183" s="11"/>
      <c r="X183" s="11"/>
      <c r="Y183" s="11"/>
    </row>
    <row r="184">
      <c r="A184" s="11"/>
      <c r="B184" s="12" t="s">
        <v>434</v>
      </c>
      <c r="C184" s="12" t="s">
        <v>435</v>
      </c>
      <c r="D184" s="43">
        <v>31.7</v>
      </c>
      <c r="E184" s="12"/>
      <c r="F184" s="12"/>
      <c r="G184" s="12"/>
      <c r="H184" s="12">
        <v>26.0</v>
      </c>
      <c r="I184" s="12"/>
      <c r="J184" s="12"/>
      <c r="K184" s="12"/>
      <c r="L184" s="12"/>
      <c r="M184" s="12"/>
      <c r="N184" s="12"/>
      <c r="O184" s="12"/>
      <c r="P184" s="12"/>
      <c r="Q184" s="18"/>
      <c r="R184" s="18"/>
      <c r="S184" s="19" t="s">
        <v>436</v>
      </c>
      <c r="T184" s="12"/>
      <c r="U184" s="11"/>
      <c r="V184" s="11"/>
      <c r="W184" s="11"/>
      <c r="X184" s="11"/>
      <c r="Y184" s="11"/>
    </row>
    <row r="185">
      <c r="A185" s="11"/>
      <c r="B185" s="12" t="s">
        <v>430</v>
      </c>
      <c r="C185" s="12" t="s">
        <v>431</v>
      </c>
      <c r="D185" s="43"/>
      <c r="E185" s="12">
        <v>33.0</v>
      </c>
      <c r="F185" s="12">
        <v>23.0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8"/>
      <c r="R185" s="18" t="s">
        <v>432</v>
      </c>
      <c r="S185" s="19" t="s">
        <v>433</v>
      </c>
      <c r="T185" s="12"/>
      <c r="U185" s="11"/>
      <c r="V185" s="11"/>
      <c r="W185" s="11"/>
      <c r="X185" s="11"/>
      <c r="Y185" s="11"/>
    </row>
    <row r="186">
      <c r="A186" s="3" t="s">
        <v>2230</v>
      </c>
      <c r="B186" s="11"/>
      <c r="C186" s="11"/>
      <c r="D186" s="17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3"/>
      <c r="R186" s="13"/>
      <c r="S186" s="27"/>
      <c r="T186" s="11"/>
      <c r="U186" s="11"/>
      <c r="V186" s="11"/>
      <c r="W186" s="11"/>
      <c r="X186" s="11"/>
    </row>
    <row r="187">
      <c r="A187" s="11"/>
      <c r="B187" s="12" t="s">
        <v>2231</v>
      </c>
      <c r="C187" s="12" t="s">
        <v>2008</v>
      </c>
      <c r="D187" s="17"/>
      <c r="E187" s="12"/>
      <c r="F187" s="12"/>
      <c r="G187" s="12"/>
      <c r="H187" s="47"/>
      <c r="I187" s="47"/>
      <c r="J187" s="12"/>
      <c r="K187" s="47"/>
      <c r="L187" s="47"/>
      <c r="M187" s="47"/>
      <c r="N187" s="47"/>
      <c r="O187" s="47"/>
      <c r="P187" s="47"/>
      <c r="Q187" s="48"/>
      <c r="R187" s="18" t="s">
        <v>2232</v>
      </c>
      <c r="S187" s="19" t="s">
        <v>2233</v>
      </c>
      <c r="T187" s="11"/>
      <c r="U187" s="11"/>
      <c r="V187" s="11"/>
      <c r="W187" s="11"/>
      <c r="X187" s="11"/>
    </row>
    <row r="188">
      <c r="A188" s="11"/>
      <c r="B188" s="12" t="s">
        <v>2235</v>
      </c>
      <c r="C188" s="12" t="s">
        <v>1816</v>
      </c>
      <c r="D188" s="17"/>
      <c r="E188" s="12"/>
      <c r="F188" s="12"/>
      <c r="G188" s="12"/>
      <c r="H188" s="47"/>
      <c r="I188" s="47"/>
      <c r="J188" s="12"/>
      <c r="K188" s="47"/>
      <c r="L188" s="47"/>
      <c r="M188" s="47"/>
      <c r="N188" s="47"/>
      <c r="O188" s="47"/>
      <c r="P188" s="47"/>
      <c r="Q188" s="48"/>
      <c r="R188" s="18" t="s">
        <v>2236</v>
      </c>
      <c r="S188" s="19" t="s">
        <v>2238</v>
      </c>
      <c r="T188" s="11"/>
      <c r="U188" s="11"/>
      <c r="V188" s="11"/>
      <c r="W188" s="11"/>
      <c r="X188" s="11"/>
    </row>
    <row r="189">
      <c r="B189" s="12" t="s">
        <v>2240</v>
      </c>
      <c r="C189" s="16" t="s">
        <v>2241</v>
      </c>
      <c r="D189" s="17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8"/>
      <c r="R189" s="18" t="s">
        <v>2243</v>
      </c>
      <c r="S189" s="19" t="s">
        <v>2244</v>
      </c>
      <c r="T189" s="11"/>
      <c r="U189" s="11"/>
      <c r="V189" s="11"/>
      <c r="W189" s="11"/>
      <c r="X189" s="11"/>
    </row>
    <row r="190">
      <c r="A190" s="11"/>
      <c r="B190" s="12"/>
      <c r="C190" s="12"/>
      <c r="D190" s="17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8"/>
      <c r="R190" s="18"/>
      <c r="S190" s="37"/>
      <c r="T190" s="11"/>
      <c r="U190" s="11"/>
      <c r="V190" s="11"/>
      <c r="W190" s="11"/>
      <c r="X190" s="11"/>
    </row>
    <row r="191">
      <c r="A191" s="11"/>
      <c r="B191" s="12"/>
      <c r="C191" s="12"/>
      <c r="D191" s="17"/>
      <c r="E191" s="12"/>
      <c r="F191" s="47"/>
      <c r="G191" s="12"/>
      <c r="H191" s="47"/>
      <c r="I191" s="47"/>
      <c r="J191" s="47"/>
      <c r="K191" s="47"/>
      <c r="L191" s="47"/>
      <c r="M191" s="47"/>
      <c r="N191" s="47"/>
      <c r="O191" s="47"/>
      <c r="P191" s="47"/>
      <c r="Q191" s="48"/>
      <c r="R191" s="48"/>
      <c r="S191" s="37"/>
      <c r="T191" s="11"/>
      <c r="U191" s="11"/>
      <c r="V191" s="11"/>
      <c r="W191" s="11"/>
      <c r="X191" s="11"/>
    </row>
    <row r="192">
      <c r="A192" s="1" t="s">
        <v>0</v>
      </c>
      <c r="B192" s="2" t="s">
        <v>1</v>
      </c>
      <c r="C192" s="2" t="s">
        <v>2</v>
      </c>
      <c r="D192" s="3" t="s">
        <v>571</v>
      </c>
      <c r="E192" s="2" t="s">
        <v>4</v>
      </c>
      <c r="F192" s="3" t="s">
        <v>5</v>
      </c>
      <c r="G192" s="3" t="s">
        <v>6</v>
      </c>
      <c r="H192" s="3" t="s">
        <v>7</v>
      </c>
      <c r="I192" s="3" t="s">
        <v>8</v>
      </c>
      <c r="J192" s="2" t="s">
        <v>9</v>
      </c>
      <c r="K192" s="3" t="s">
        <v>10</v>
      </c>
      <c r="L192" s="3" t="s">
        <v>11</v>
      </c>
      <c r="M192" s="4" t="s">
        <v>12</v>
      </c>
      <c r="N192" s="5" t="s">
        <v>13</v>
      </c>
      <c r="O192" s="6" t="s">
        <v>14</v>
      </c>
      <c r="P192" s="7" t="s">
        <v>15</v>
      </c>
      <c r="Q192" s="3" t="s">
        <v>16</v>
      </c>
      <c r="R192" s="3" t="s">
        <v>17</v>
      </c>
      <c r="S192" s="51" t="s">
        <v>18</v>
      </c>
      <c r="T192" s="2"/>
      <c r="U192" s="52"/>
      <c r="V192" s="49"/>
      <c r="W192" s="49"/>
      <c r="X192" s="49"/>
    </row>
    <row r="193">
      <c r="A193" s="53" t="s">
        <v>459</v>
      </c>
      <c r="B193" s="28"/>
      <c r="C193" s="28"/>
      <c r="D193" s="17"/>
      <c r="E193" s="28"/>
      <c r="F193" s="28"/>
      <c r="G193" s="26"/>
      <c r="H193" s="28"/>
      <c r="I193" s="28"/>
      <c r="J193" s="28"/>
      <c r="K193" s="28"/>
      <c r="L193" s="28"/>
      <c r="M193" s="28"/>
      <c r="N193" s="28"/>
      <c r="O193" s="28"/>
      <c r="P193" s="28"/>
      <c r="Q193" s="29"/>
      <c r="R193" s="29"/>
      <c r="S193" s="37"/>
      <c r="T193" s="28"/>
      <c r="U193" s="54"/>
      <c r="V193" s="28"/>
      <c r="W193" s="28"/>
      <c r="X193" s="55"/>
    </row>
    <row r="194">
      <c r="A194" s="12" t="s">
        <v>44</v>
      </c>
      <c r="B194" s="28" t="s">
        <v>460</v>
      </c>
      <c r="C194" s="28" t="s">
        <v>243</v>
      </c>
      <c r="D194" s="17">
        <f t="shared" ref="D194:D201" si="19">ROUND((E194*0.05)+(F194*0.38)+(G194)+(H194*0.62)+(I194*0.8)+(J194*1.2)+(K194*0.58)+(L194*0.6)+(M194*30.9)+(N194*10)+(O194*10)+(P194*10), 2)</f>
        <v>240.38</v>
      </c>
      <c r="E194" s="28"/>
      <c r="F194" s="28">
        <v>10.0</v>
      </c>
      <c r="G194" s="28">
        <v>194.0</v>
      </c>
      <c r="H194" s="28">
        <v>19.0</v>
      </c>
      <c r="I194" s="28"/>
      <c r="J194" s="28">
        <v>9.0</v>
      </c>
      <c r="K194" s="28"/>
      <c r="L194" s="28"/>
      <c r="M194" s="28"/>
      <c r="N194" s="28"/>
      <c r="O194" s="28">
        <v>2.0</v>
      </c>
      <c r="P194" s="28"/>
      <c r="Q194" s="29" t="s">
        <v>343</v>
      </c>
      <c r="R194" s="29"/>
      <c r="S194" s="19" t="s">
        <v>462</v>
      </c>
      <c r="T194" s="28"/>
      <c r="U194" s="28"/>
      <c r="V194" s="28"/>
      <c r="W194" s="28"/>
      <c r="X194" s="55"/>
    </row>
    <row r="195">
      <c r="A195" s="170" t="s">
        <v>44</v>
      </c>
      <c r="B195" s="191" t="s">
        <v>464</v>
      </c>
      <c r="C195" s="191" t="s">
        <v>40</v>
      </c>
      <c r="D195" s="17">
        <f t="shared" si="19"/>
        <v>225</v>
      </c>
      <c r="E195" s="192">
        <v>18.0</v>
      </c>
      <c r="F195" s="192">
        <v>18.0</v>
      </c>
      <c r="G195" s="192">
        <v>203.0</v>
      </c>
      <c r="H195" s="192">
        <v>23.0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174" t="s">
        <v>465</v>
      </c>
      <c r="T195" s="24"/>
      <c r="U195" s="24"/>
      <c r="V195" s="24"/>
      <c r="W195" s="24"/>
      <c r="X195" s="20"/>
      <c r="Y195" s="20"/>
      <c r="Z195" s="20"/>
    </row>
    <row r="196">
      <c r="A196" s="11"/>
      <c r="B196" s="28" t="s">
        <v>466</v>
      </c>
      <c r="C196" s="28" t="s">
        <v>57</v>
      </c>
      <c r="D196" s="17">
        <f t="shared" si="19"/>
        <v>207.24</v>
      </c>
      <c r="E196" s="28">
        <v>28.0</v>
      </c>
      <c r="F196" s="28">
        <v>18.0</v>
      </c>
      <c r="G196" s="28">
        <v>199.0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9"/>
      <c r="R196" s="29" t="s">
        <v>467</v>
      </c>
      <c r="S196" s="19" t="s">
        <v>468</v>
      </c>
      <c r="T196" s="28"/>
      <c r="U196" s="28"/>
      <c r="V196" s="28"/>
      <c r="W196" s="28"/>
      <c r="X196" s="55"/>
    </row>
    <row r="197">
      <c r="A197" s="11"/>
      <c r="B197" s="28" t="s">
        <v>469</v>
      </c>
      <c r="C197" s="28" t="s">
        <v>470</v>
      </c>
      <c r="D197" s="17">
        <f t="shared" si="19"/>
        <v>188.24</v>
      </c>
      <c r="E197" s="28"/>
      <c r="F197" s="28">
        <v>19.0</v>
      </c>
      <c r="G197" s="16">
        <v>168.0</v>
      </c>
      <c r="H197" s="28">
        <v>21.0</v>
      </c>
      <c r="I197" s="28"/>
      <c r="J197" s="28"/>
      <c r="K197" s="28"/>
      <c r="L197" s="28"/>
      <c r="M197" s="28"/>
      <c r="N197" s="28"/>
      <c r="O197" s="28"/>
      <c r="P197" s="28"/>
      <c r="Q197" s="29"/>
      <c r="R197" s="29"/>
      <c r="S197" s="19" t="s">
        <v>471</v>
      </c>
      <c r="T197" s="28"/>
      <c r="U197" s="28"/>
      <c r="V197" s="28"/>
      <c r="W197" s="28"/>
      <c r="X197" s="55"/>
    </row>
    <row r="198">
      <c r="A198" s="11"/>
      <c r="B198" s="28" t="s">
        <v>1302</v>
      </c>
      <c r="C198" s="28" t="s">
        <v>1022</v>
      </c>
      <c r="D198" s="17">
        <f t="shared" si="19"/>
        <v>175.58</v>
      </c>
      <c r="E198" s="28">
        <v>24.0</v>
      </c>
      <c r="F198" s="28">
        <v>16.0</v>
      </c>
      <c r="G198" s="16">
        <v>159.0</v>
      </c>
      <c r="H198" s="28">
        <v>15.0</v>
      </c>
      <c r="I198" s="28"/>
      <c r="J198" s="28"/>
      <c r="K198" s="28"/>
      <c r="L198" s="28"/>
      <c r="M198" s="28"/>
      <c r="N198" s="28"/>
      <c r="O198" s="28"/>
      <c r="P198" s="28"/>
      <c r="Q198" s="29"/>
      <c r="R198" s="29"/>
      <c r="S198" s="19" t="s">
        <v>1303</v>
      </c>
      <c r="T198" s="28"/>
      <c r="U198" s="28"/>
      <c r="V198" s="28"/>
      <c r="W198" s="28"/>
      <c r="X198" s="55"/>
    </row>
    <row r="199">
      <c r="A199" s="11"/>
      <c r="B199" s="28" t="s">
        <v>517</v>
      </c>
      <c r="C199" s="28" t="s">
        <v>518</v>
      </c>
      <c r="D199" s="17">
        <f t="shared" si="19"/>
        <v>146.65</v>
      </c>
      <c r="E199" s="28">
        <v>15.0</v>
      </c>
      <c r="F199" s="28">
        <v>15.0</v>
      </c>
      <c r="G199" s="16">
        <v>121.0</v>
      </c>
      <c r="H199" s="28"/>
      <c r="I199" s="28"/>
      <c r="J199" s="28">
        <v>16.0</v>
      </c>
      <c r="K199" s="28"/>
      <c r="L199" s="28"/>
      <c r="M199" s="28"/>
      <c r="N199" s="28"/>
      <c r="O199" s="28"/>
      <c r="P199" s="28"/>
      <c r="Q199" s="29"/>
      <c r="R199" s="29"/>
      <c r="S199" s="19" t="s">
        <v>519</v>
      </c>
      <c r="T199" s="28"/>
      <c r="U199" s="28"/>
      <c r="V199" s="28"/>
      <c r="W199" s="28"/>
      <c r="X199" s="55"/>
    </row>
    <row r="200">
      <c r="A200" s="11"/>
      <c r="B200" s="28" t="s">
        <v>2259</v>
      </c>
      <c r="C200" s="28" t="s">
        <v>924</v>
      </c>
      <c r="D200" s="17">
        <f t="shared" si="19"/>
        <v>138.18</v>
      </c>
      <c r="E200" s="28">
        <v>12.0</v>
      </c>
      <c r="F200" s="28">
        <v>11.0</v>
      </c>
      <c r="G200" s="16">
        <v>121.0</v>
      </c>
      <c r="H200" s="28">
        <v>20.0</v>
      </c>
      <c r="I200" s="28"/>
      <c r="J200" s="28"/>
      <c r="K200" s="28"/>
      <c r="L200" s="28"/>
      <c r="M200" s="28"/>
      <c r="N200" s="28"/>
      <c r="O200" s="28"/>
      <c r="P200" s="28"/>
      <c r="Q200" s="29"/>
      <c r="R200" s="29"/>
      <c r="S200" s="19" t="s">
        <v>2260</v>
      </c>
      <c r="T200" s="28"/>
      <c r="U200" s="28"/>
      <c r="V200" s="28"/>
      <c r="W200" s="28"/>
      <c r="X200" s="55"/>
    </row>
    <row r="201">
      <c r="A201" s="11"/>
      <c r="B201" s="28" t="s">
        <v>2264</v>
      </c>
      <c r="C201" s="28" t="s">
        <v>374</v>
      </c>
      <c r="D201" s="17">
        <f t="shared" si="19"/>
        <v>137.98</v>
      </c>
      <c r="E201" s="28">
        <v>12.0</v>
      </c>
      <c r="F201" s="28">
        <v>17.0</v>
      </c>
      <c r="G201" s="16">
        <v>121.0</v>
      </c>
      <c r="H201" s="28">
        <v>16.0</v>
      </c>
      <c r="I201" s="28"/>
      <c r="J201" s="28"/>
      <c r="K201" s="28"/>
      <c r="L201" s="28"/>
      <c r="M201" s="28"/>
      <c r="N201" s="28"/>
      <c r="O201" s="28"/>
      <c r="P201" s="28"/>
      <c r="Q201" s="29"/>
      <c r="R201" s="29"/>
      <c r="S201" s="19" t="s">
        <v>2265</v>
      </c>
      <c r="T201" s="28"/>
      <c r="U201" s="28"/>
      <c r="V201" s="28"/>
      <c r="W201" s="28"/>
      <c r="X201" s="55"/>
    </row>
    <row r="202">
      <c r="A202" s="3" t="s">
        <v>478</v>
      </c>
      <c r="B202" s="28"/>
      <c r="C202" s="28"/>
      <c r="D202" s="17"/>
      <c r="E202" s="28"/>
      <c r="F202" s="28"/>
      <c r="G202" s="16"/>
      <c r="H202" s="28"/>
      <c r="I202" s="28"/>
      <c r="J202" s="28"/>
      <c r="K202" s="28"/>
      <c r="L202" s="28"/>
      <c r="M202" s="28"/>
      <c r="N202" s="28"/>
      <c r="O202" s="28"/>
      <c r="P202" s="28"/>
      <c r="Q202" s="29"/>
      <c r="R202" s="29"/>
      <c r="S202" s="37"/>
      <c r="T202" s="28"/>
      <c r="U202" s="28"/>
      <c r="V202" s="28"/>
      <c r="W202" s="28"/>
      <c r="X202" s="55"/>
    </row>
    <row r="203">
      <c r="A203" s="12" t="s">
        <v>44</v>
      </c>
      <c r="B203" s="28" t="s">
        <v>481</v>
      </c>
      <c r="C203" s="28" t="s">
        <v>46</v>
      </c>
      <c r="D203" s="17">
        <f t="shared" ref="D203:D213" si="20">ROUND((E203*0.05)+(F203*0.38)+(G203)+(H203*0.62)+(I203*0.8)+(J203*1.2)+(K203*0.58)+(L203*0.6)+(M203*30.9)+(N203*10)+(O203*10)+(P203*10), 2)</f>
        <v>55.99</v>
      </c>
      <c r="E203" s="28">
        <v>19.0</v>
      </c>
      <c r="F203" s="28">
        <v>18.0</v>
      </c>
      <c r="G203" s="28">
        <v>23.0</v>
      </c>
      <c r="H203" s="28"/>
      <c r="I203" s="28"/>
      <c r="J203" s="28">
        <v>21.0</v>
      </c>
      <c r="K203" s="28"/>
      <c r="L203" s="28"/>
      <c r="M203" s="28"/>
      <c r="N203" s="28"/>
      <c r="O203" s="28"/>
      <c r="P203" s="28"/>
      <c r="Q203" s="29"/>
      <c r="R203" s="29"/>
      <c r="S203" s="19" t="s">
        <v>482</v>
      </c>
      <c r="T203" s="28"/>
      <c r="U203" s="28"/>
      <c r="V203" s="28"/>
      <c r="W203" s="28"/>
      <c r="X203" s="55"/>
    </row>
    <row r="204">
      <c r="A204" s="11"/>
      <c r="B204" s="28" t="s">
        <v>520</v>
      </c>
      <c r="C204" s="28" t="s">
        <v>102</v>
      </c>
      <c r="D204" s="17">
        <f t="shared" si="20"/>
        <v>55.32</v>
      </c>
      <c r="E204" s="28"/>
      <c r="F204" s="28">
        <v>14.0</v>
      </c>
      <c r="G204" s="28">
        <v>50.0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9"/>
      <c r="R204" s="29" t="s">
        <v>2278</v>
      </c>
      <c r="S204" s="19" t="s">
        <v>521</v>
      </c>
      <c r="T204" s="28"/>
      <c r="U204" s="28"/>
      <c r="V204" s="28"/>
      <c r="W204" s="28"/>
      <c r="X204" s="55"/>
    </row>
    <row r="205" ht="1.5" customHeight="1">
      <c r="B205" s="28" t="s">
        <v>483</v>
      </c>
      <c r="C205" s="28" t="s">
        <v>67</v>
      </c>
      <c r="D205" s="17">
        <f t="shared" si="20"/>
        <v>49.43</v>
      </c>
      <c r="E205" s="28">
        <v>13.0</v>
      </c>
      <c r="F205" s="28">
        <v>14.0</v>
      </c>
      <c r="G205" s="28">
        <v>21.0</v>
      </c>
      <c r="H205" s="28">
        <v>13.0</v>
      </c>
      <c r="I205" s="28"/>
      <c r="J205" s="28">
        <v>12.0</v>
      </c>
      <c r="K205" s="28"/>
      <c r="L205" s="28"/>
      <c r="M205" s="28"/>
      <c r="N205" s="28"/>
      <c r="O205" s="28"/>
      <c r="P205" s="28"/>
      <c r="Q205" s="29"/>
      <c r="R205" s="29"/>
      <c r="S205" s="19" t="s">
        <v>484</v>
      </c>
      <c r="T205" s="28"/>
      <c r="U205" s="28"/>
      <c r="V205" s="28"/>
      <c r="W205" s="28"/>
      <c r="X205" s="55"/>
    </row>
    <row r="206">
      <c r="A206" s="11"/>
      <c r="B206" s="28" t="s">
        <v>1620</v>
      </c>
      <c r="C206" s="28" t="s">
        <v>102</v>
      </c>
      <c r="D206" s="17">
        <f t="shared" si="20"/>
        <v>49</v>
      </c>
      <c r="E206" s="28"/>
      <c r="F206" s="28"/>
      <c r="G206" s="28">
        <v>49.0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9"/>
      <c r="R206" s="29"/>
      <c r="S206" s="19" t="s">
        <v>1622</v>
      </c>
      <c r="T206" s="28"/>
      <c r="U206" s="55"/>
      <c r="V206" s="28"/>
      <c r="W206" s="28"/>
      <c r="X206" s="55"/>
    </row>
    <row r="207" ht="1.5" customHeight="1">
      <c r="A207" s="12" t="s">
        <v>44</v>
      </c>
      <c r="B207" s="28" t="s">
        <v>488</v>
      </c>
      <c r="C207" s="28" t="s">
        <v>203</v>
      </c>
      <c r="D207" s="17">
        <f t="shared" si="20"/>
        <v>46.71</v>
      </c>
      <c r="E207" s="28">
        <v>19.0</v>
      </c>
      <c r="F207" s="28">
        <v>19.0</v>
      </c>
      <c r="G207" s="28">
        <v>28.0</v>
      </c>
      <c r="H207" s="28">
        <v>17.0</v>
      </c>
      <c r="I207" s="28"/>
      <c r="J207" s="28"/>
      <c r="K207" s="28"/>
      <c r="L207" s="28"/>
      <c r="M207" s="28"/>
      <c r="N207" s="28"/>
      <c r="O207" s="28"/>
      <c r="P207" s="28"/>
      <c r="Q207" s="29"/>
      <c r="R207" s="29"/>
      <c r="S207" s="19" t="s">
        <v>489</v>
      </c>
      <c r="T207" s="28"/>
      <c r="U207" s="28"/>
      <c r="V207" s="28"/>
      <c r="W207" s="28"/>
      <c r="X207" s="55"/>
    </row>
    <row r="208">
      <c r="A208" s="12" t="s">
        <v>44</v>
      </c>
      <c r="B208" s="28" t="s">
        <v>492</v>
      </c>
      <c r="C208" s="28" t="s">
        <v>172</v>
      </c>
      <c r="D208" s="17">
        <f t="shared" si="20"/>
        <v>44.89</v>
      </c>
      <c r="E208" s="28">
        <v>23.0</v>
      </c>
      <c r="F208" s="28">
        <v>23.0</v>
      </c>
      <c r="G208" s="28">
        <v>35.0</v>
      </c>
      <c r="H208" s="28"/>
      <c r="I208" s="28"/>
      <c r="J208" s="28"/>
      <c r="K208" s="28"/>
      <c r="L208" s="28"/>
      <c r="M208" s="28"/>
      <c r="N208" s="28"/>
      <c r="O208" s="28"/>
      <c r="P208" s="28"/>
      <c r="Q208" s="29"/>
      <c r="R208" s="29"/>
      <c r="S208" s="19" t="s">
        <v>493</v>
      </c>
      <c r="T208" s="28"/>
      <c r="U208" s="28"/>
      <c r="V208" s="28"/>
      <c r="W208" s="28"/>
      <c r="X208" s="55"/>
    </row>
    <row r="209">
      <c r="A209" s="11"/>
      <c r="B209" s="28" t="s">
        <v>490</v>
      </c>
      <c r="C209" s="28" t="s">
        <v>328</v>
      </c>
      <c r="D209" s="17">
        <f t="shared" si="20"/>
        <v>44.09</v>
      </c>
      <c r="E209" s="28">
        <v>17.0</v>
      </c>
      <c r="F209" s="28">
        <v>18.0</v>
      </c>
      <c r="G209" s="28">
        <v>22.0</v>
      </c>
      <c r="H209" s="28"/>
      <c r="I209" s="28"/>
      <c r="J209" s="28">
        <v>12.0</v>
      </c>
      <c r="K209" s="28"/>
      <c r="L209" s="28"/>
      <c r="M209" s="28"/>
      <c r="N209" s="28"/>
      <c r="O209" s="28"/>
      <c r="P209" s="28"/>
      <c r="Q209" s="29"/>
      <c r="R209" s="29"/>
      <c r="S209" s="19" t="s">
        <v>491</v>
      </c>
      <c r="T209" s="28"/>
      <c r="U209" s="55"/>
      <c r="V209" s="28"/>
      <c r="W209" s="28"/>
      <c r="X209" s="55"/>
    </row>
    <row r="210">
      <c r="A210" s="11"/>
      <c r="B210" s="28" t="s">
        <v>1624</v>
      </c>
      <c r="C210" s="28" t="s">
        <v>1502</v>
      </c>
      <c r="D210" s="17">
        <f t="shared" si="20"/>
        <v>39.08</v>
      </c>
      <c r="E210" s="28">
        <v>12.0</v>
      </c>
      <c r="F210" s="28">
        <v>15.0</v>
      </c>
      <c r="G210" s="28">
        <v>21.0</v>
      </c>
      <c r="H210" s="28">
        <v>19.0</v>
      </c>
      <c r="I210" s="28"/>
      <c r="J210" s="28"/>
      <c r="K210" s="28"/>
      <c r="L210" s="28"/>
      <c r="M210" s="28"/>
      <c r="N210" s="28"/>
      <c r="O210" s="28"/>
      <c r="P210" s="28"/>
      <c r="Q210" s="29"/>
      <c r="R210" s="29"/>
      <c r="S210" s="19" t="s">
        <v>1626</v>
      </c>
      <c r="T210" s="28"/>
      <c r="U210" s="28"/>
      <c r="V210" s="28"/>
      <c r="W210" s="28"/>
      <c r="X210" s="55"/>
    </row>
    <row r="211">
      <c r="A211" s="11"/>
      <c r="B211" s="28" t="s">
        <v>2301</v>
      </c>
      <c r="C211" s="28" t="s">
        <v>2302</v>
      </c>
      <c r="D211" s="17">
        <f t="shared" si="20"/>
        <v>36.74</v>
      </c>
      <c r="E211" s="28"/>
      <c r="F211" s="28">
        <v>23.0</v>
      </c>
      <c r="G211" s="28">
        <v>28.0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9"/>
      <c r="R211" s="29"/>
      <c r="S211" s="19" t="s">
        <v>2303</v>
      </c>
      <c r="T211" s="28"/>
      <c r="U211" s="55"/>
      <c r="V211" s="28"/>
      <c r="W211" s="28"/>
      <c r="X211" s="55"/>
    </row>
    <row r="212">
      <c r="A212" s="11"/>
      <c r="B212" s="28" t="s">
        <v>2306</v>
      </c>
      <c r="C212" s="28" t="s">
        <v>791</v>
      </c>
      <c r="D212" s="17">
        <f t="shared" si="20"/>
        <v>31.5</v>
      </c>
      <c r="E212" s="28">
        <v>18.0</v>
      </c>
      <c r="F212" s="28">
        <v>20.0</v>
      </c>
      <c r="G212" s="28">
        <v>23.0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29"/>
      <c r="R212" s="29"/>
      <c r="S212" s="19" t="s">
        <v>2308</v>
      </c>
      <c r="T212" s="28"/>
      <c r="U212" s="54"/>
      <c r="V212" s="28"/>
      <c r="W212" s="28"/>
      <c r="X212" s="55"/>
    </row>
    <row r="213">
      <c r="A213" s="11"/>
      <c r="B213" s="28" t="s">
        <v>1640</v>
      </c>
      <c r="C213" s="28" t="s">
        <v>57</v>
      </c>
      <c r="D213" s="17">
        <f t="shared" si="20"/>
        <v>25.37</v>
      </c>
      <c r="E213" s="28">
        <v>21.0</v>
      </c>
      <c r="F213" s="28">
        <v>14.0</v>
      </c>
      <c r="G213" s="28">
        <v>19.0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9"/>
      <c r="R213" s="29" t="s">
        <v>1642</v>
      </c>
      <c r="S213" s="19" t="s">
        <v>1643</v>
      </c>
      <c r="T213" s="28"/>
      <c r="U213" s="54"/>
      <c r="V213" s="28"/>
      <c r="W213" s="28"/>
      <c r="X213" s="55"/>
    </row>
    <row r="214">
      <c r="A214" s="11"/>
      <c r="B214" s="28"/>
      <c r="C214" s="28"/>
      <c r="D214" s="17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9"/>
      <c r="R214" s="29"/>
      <c r="S214" s="37"/>
      <c r="T214" s="28"/>
      <c r="U214" s="54"/>
      <c r="V214" s="28"/>
      <c r="W214" s="28"/>
      <c r="X214" s="55"/>
    </row>
    <row r="215">
      <c r="A215" s="1" t="s">
        <v>0</v>
      </c>
      <c r="B215" s="2" t="s">
        <v>1</v>
      </c>
      <c r="C215" s="2" t="s">
        <v>2</v>
      </c>
      <c r="D215" s="3" t="s">
        <v>571</v>
      </c>
      <c r="E215" s="2" t="s">
        <v>4</v>
      </c>
      <c r="F215" s="3" t="s">
        <v>5</v>
      </c>
      <c r="G215" s="3" t="s">
        <v>6</v>
      </c>
      <c r="H215" s="3" t="s">
        <v>7</v>
      </c>
      <c r="I215" s="3" t="s">
        <v>8</v>
      </c>
      <c r="J215" s="2" t="s">
        <v>9</v>
      </c>
      <c r="K215" s="3" t="s">
        <v>10</v>
      </c>
      <c r="L215" s="3" t="s">
        <v>11</v>
      </c>
      <c r="M215" s="4" t="s">
        <v>12</v>
      </c>
      <c r="N215" s="5" t="s">
        <v>13</v>
      </c>
      <c r="O215" s="6" t="s">
        <v>14</v>
      </c>
      <c r="P215" s="7" t="s">
        <v>15</v>
      </c>
      <c r="Q215" s="3" t="s">
        <v>16</v>
      </c>
      <c r="R215" s="3" t="s">
        <v>17</v>
      </c>
      <c r="S215" s="51" t="s">
        <v>18</v>
      </c>
      <c r="T215" s="60"/>
      <c r="U215" s="60"/>
      <c r="V215" s="60"/>
      <c r="W215" s="60"/>
      <c r="X215" s="60"/>
      <c r="Y215" s="63"/>
      <c r="Z215" s="63"/>
    </row>
    <row r="216">
      <c r="A216" s="53" t="s">
        <v>494</v>
      </c>
      <c r="B216" s="28"/>
      <c r="C216" s="28"/>
      <c r="D216" s="17"/>
      <c r="E216" s="64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9"/>
      <c r="R216" s="28"/>
      <c r="S216" s="37"/>
      <c r="T216" s="28"/>
      <c r="U216" s="28"/>
      <c r="V216" s="28"/>
      <c r="W216" s="28"/>
      <c r="X216" s="55"/>
    </row>
    <row r="217">
      <c r="A217" s="65"/>
      <c r="B217" s="28" t="s">
        <v>495</v>
      </c>
      <c r="C217" s="28" t="s">
        <v>57</v>
      </c>
      <c r="D217" s="17">
        <f t="shared" ref="D217:D225" si="21">ROUND((E217*0.05)+(F217*0.38)+(G217)+(H217*0.62)+(I217*0.8)+(J217*1.2)+(K217*0.58)+(L217*0.6)+(M217*30.9)+(N217*10)+(O217*10)+(P217*10), 2)</f>
        <v>262.22</v>
      </c>
      <c r="E217" s="28">
        <v>48.0</v>
      </c>
      <c r="F217" s="28">
        <v>35.0</v>
      </c>
      <c r="G217" s="28">
        <v>199.0</v>
      </c>
      <c r="H217" s="28">
        <v>36.0</v>
      </c>
      <c r="I217" s="28"/>
      <c r="J217" s="28">
        <v>21.0</v>
      </c>
      <c r="K217" s="28"/>
      <c r="L217" s="28"/>
      <c r="M217" s="28"/>
      <c r="N217" s="28"/>
      <c r="O217" s="28"/>
      <c r="P217" s="28"/>
      <c r="Q217" s="29"/>
      <c r="R217" s="29" t="s">
        <v>499</v>
      </c>
      <c r="S217" s="19" t="s">
        <v>500</v>
      </c>
      <c r="T217" s="28"/>
      <c r="U217" s="28"/>
      <c r="V217" s="28"/>
      <c r="W217" s="32"/>
      <c r="X217" s="66"/>
    </row>
    <row r="218">
      <c r="A218" s="67" t="s">
        <v>44</v>
      </c>
      <c r="B218" s="28" t="s">
        <v>501</v>
      </c>
      <c r="C218" s="28" t="s">
        <v>251</v>
      </c>
      <c r="D218" s="17">
        <f t="shared" si="21"/>
        <v>235.03</v>
      </c>
      <c r="E218" s="28">
        <v>61.0</v>
      </c>
      <c r="F218" s="28">
        <v>51.0</v>
      </c>
      <c r="G218" s="28">
        <v>185.0</v>
      </c>
      <c r="H218" s="28"/>
      <c r="I218" s="28"/>
      <c r="J218" s="28">
        <v>23.0</v>
      </c>
      <c r="K218" s="28"/>
      <c r="L218" s="28"/>
      <c r="M218" s="28"/>
      <c r="N218" s="28"/>
      <c r="O218" s="28"/>
      <c r="P218" s="28"/>
      <c r="Q218" s="29"/>
      <c r="R218" s="29"/>
      <c r="S218" s="19" t="s">
        <v>502</v>
      </c>
      <c r="T218" s="28"/>
      <c r="U218" s="28"/>
      <c r="V218" s="28"/>
      <c r="W218" s="32"/>
      <c r="X218" s="66"/>
    </row>
    <row r="219">
      <c r="A219" s="68"/>
      <c r="B219" s="28" t="s">
        <v>503</v>
      </c>
      <c r="C219" s="28" t="s">
        <v>504</v>
      </c>
      <c r="D219" s="17">
        <f t="shared" si="21"/>
        <v>208.9</v>
      </c>
      <c r="E219" s="28">
        <v>40.0</v>
      </c>
      <c r="F219" s="28">
        <v>42.0</v>
      </c>
      <c r="G219" s="28">
        <v>168.0</v>
      </c>
      <c r="H219" s="28">
        <v>37.0</v>
      </c>
      <c r="I219" s="28"/>
      <c r="J219" s="28"/>
      <c r="K219" s="28"/>
      <c r="L219" s="28"/>
      <c r="M219" s="28"/>
      <c r="N219" s="28"/>
      <c r="O219" s="28"/>
      <c r="P219" s="28"/>
      <c r="Q219" s="29"/>
      <c r="R219" s="29"/>
      <c r="S219" s="19" t="s">
        <v>505</v>
      </c>
      <c r="T219" s="28"/>
      <c r="U219" s="28"/>
      <c r="V219" s="28"/>
      <c r="W219" s="12"/>
      <c r="X219" s="11"/>
    </row>
    <row r="220" ht="14.25" customHeight="1">
      <c r="A220" s="34"/>
      <c r="B220" s="16" t="s">
        <v>506</v>
      </c>
      <c r="C220" s="16" t="s">
        <v>507</v>
      </c>
      <c r="D220" s="17">
        <f t="shared" si="21"/>
        <v>177.4</v>
      </c>
      <c r="E220" s="16"/>
      <c r="F220" s="16">
        <v>46.0</v>
      </c>
      <c r="G220" s="16">
        <v>121.0</v>
      </c>
      <c r="H220" s="16">
        <v>26.0</v>
      </c>
      <c r="I220" s="16"/>
      <c r="J220" s="16">
        <v>19.0</v>
      </c>
      <c r="K220" s="16"/>
      <c r="L220" s="16"/>
      <c r="M220" s="16"/>
      <c r="N220" s="16"/>
      <c r="O220" s="16"/>
      <c r="P220" s="16"/>
      <c r="Q220" s="33"/>
      <c r="R220" s="33"/>
      <c r="S220" s="39" t="s">
        <v>508</v>
      </c>
      <c r="T220" s="34"/>
      <c r="U220" s="34"/>
      <c r="V220" s="34"/>
      <c r="W220" s="34"/>
      <c r="X220" s="34"/>
      <c r="Y220" s="34"/>
      <c r="Z220" s="34"/>
    </row>
    <row r="221">
      <c r="A221" s="69"/>
      <c r="B221" s="28" t="s">
        <v>509</v>
      </c>
      <c r="C221" s="28" t="s">
        <v>192</v>
      </c>
      <c r="D221" s="17">
        <f t="shared" si="21"/>
        <v>172.61</v>
      </c>
      <c r="E221" s="28">
        <v>37.0</v>
      </c>
      <c r="F221" s="28">
        <v>38.0</v>
      </c>
      <c r="G221" s="28">
        <v>121.0</v>
      </c>
      <c r="H221" s="28">
        <v>26.0</v>
      </c>
      <c r="I221" s="28"/>
      <c r="J221" s="28">
        <v>16.0</v>
      </c>
      <c r="K221" s="28"/>
      <c r="L221" s="28"/>
      <c r="M221" s="28"/>
      <c r="N221" s="28"/>
      <c r="O221" s="28"/>
      <c r="P221" s="28"/>
      <c r="Q221" s="29"/>
      <c r="R221" s="29"/>
      <c r="S221" s="19" t="s">
        <v>510</v>
      </c>
      <c r="T221" s="28"/>
      <c r="U221" s="28"/>
      <c r="V221" s="28"/>
      <c r="W221" s="70"/>
      <c r="X221" s="71"/>
    </row>
    <row r="222">
      <c r="A222" s="69"/>
      <c r="B222" s="28" t="s">
        <v>2331</v>
      </c>
      <c r="C222" s="28" t="s">
        <v>2332</v>
      </c>
      <c r="D222" s="17">
        <f t="shared" si="21"/>
        <v>167.35</v>
      </c>
      <c r="E222" s="28">
        <v>27.0</v>
      </c>
      <c r="F222" s="28">
        <v>27.0</v>
      </c>
      <c r="G222" s="28">
        <v>103.0</v>
      </c>
      <c r="H222" s="28">
        <v>27.0</v>
      </c>
      <c r="I222" s="28"/>
      <c r="J222" s="28">
        <v>17.0</v>
      </c>
      <c r="K222" s="28"/>
      <c r="L222" s="28">
        <v>26.0</v>
      </c>
      <c r="M222" s="28"/>
      <c r="N222" s="28"/>
      <c r="O222" s="28"/>
      <c r="P222" s="28"/>
      <c r="Q222" s="29"/>
      <c r="R222" s="29"/>
      <c r="S222" s="19" t="s">
        <v>2334</v>
      </c>
      <c r="T222" s="28"/>
      <c r="U222" s="28"/>
      <c r="V222" s="28"/>
      <c r="W222" s="70"/>
      <c r="X222" s="71"/>
    </row>
    <row r="223">
      <c r="A223" s="68"/>
      <c r="B223" s="12" t="s">
        <v>527</v>
      </c>
      <c r="C223" s="12" t="s">
        <v>386</v>
      </c>
      <c r="D223" s="17">
        <f t="shared" si="21"/>
        <v>162.39</v>
      </c>
      <c r="E223" s="12">
        <v>45.0</v>
      </c>
      <c r="F223" s="12">
        <v>43.0</v>
      </c>
      <c r="G223" s="12">
        <v>121.0</v>
      </c>
      <c r="H223" s="12"/>
      <c r="I223" s="12"/>
      <c r="J223" s="12">
        <v>19.0</v>
      </c>
      <c r="K223" s="12"/>
      <c r="L223" s="12"/>
      <c r="M223" s="12"/>
      <c r="N223" s="12"/>
      <c r="O223" s="12"/>
      <c r="P223" s="12"/>
      <c r="Q223" s="18"/>
      <c r="R223" s="18"/>
      <c r="S223" s="19" t="s">
        <v>528</v>
      </c>
      <c r="T223" s="12"/>
      <c r="U223" s="12"/>
      <c r="V223" s="12"/>
      <c r="W223" s="16"/>
      <c r="X223" s="11"/>
    </row>
    <row r="224" ht="17.25" customHeight="1">
      <c r="A224" s="68"/>
      <c r="B224" s="28" t="s">
        <v>2338</v>
      </c>
      <c r="C224" s="28" t="s">
        <v>107</v>
      </c>
      <c r="D224" s="17">
        <f t="shared" si="21"/>
        <v>160.42</v>
      </c>
      <c r="E224" s="28">
        <v>32.0</v>
      </c>
      <c r="F224" s="28">
        <v>31.0</v>
      </c>
      <c r="G224" s="28">
        <v>121.0</v>
      </c>
      <c r="H224" s="28">
        <v>42.0</v>
      </c>
      <c r="I224" s="28"/>
      <c r="J224" s="28"/>
      <c r="K224" s="28"/>
      <c r="L224" s="28"/>
      <c r="M224" s="28"/>
      <c r="N224" s="28"/>
      <c r="O224" s="28"/>
      <c r="P224" s="28"/>
      <c r="Q224" s="29"/>
      <c r="R224" s="29"/>
      <c r="S224" s="19" t="s">
        <v>2340</v>
      </c>
      <c r="T224" s="28"/>
      <c r="U224" s="28"/>
      <c r="V224" s="28"/>
      <c r="W224" s="12"/>
      <c r="X224" s="11"/>
    </row>
    <row r="225">
      <c r="A225" s="68"/>
      <c r="B225" s="72" t="s">
        <v>2342</v>
      </c>
      <c r="C225" s="28" t="s">
        <v>76</v>
      </c>
      <c r="D225" s="17">
        <f t="shared" si="21"/>
        <v>156.42</v>
      </c>
      <c r="E225" s="28">
        <v>42.0</v>
      </c>
      <c r="F225" s="28">
        <v>42.0</v>
      </c>
      <c r="G225" s="28">
        <v>121.0</v>
      </c>
      <c r="H225" s="28">
        <v>28.0</v>
      </c>
      <c r="I225" s="28"/>
      <c r="J225" s="28"/>
      <c r="K225" s="28"/>
      <c r="L225" s="28"/>
      <c r="M225" s="28"/>
      <c r="N225" s="28"/>
      <c r="O225" s="28"/>
      <c r="P225" s="28"/>
      <c r="Q225" s="29"/>
      <c r="R225" s="29"/>
      <c r="S225" s="19" t="s">
        <v>2344</v>
      </c>
      <c r="T225" s="28"/>
      <c r="U225" s="28"/>
      <c r="V225" s="28"/>
      <c r="W225" s="28"/>
      <c r="X225" s="55"/>
      <c r="Y225" s="34"/>
      <c r="Z225" s="34"/>
    </row>
    <row r="226">
      <c r="A226" s="65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9"/>
      <c r="R226" s="29"/>
      <c r="S226" s="37"/>
      <c r="T226" s="28"/>
      <c r="U226" s="28"/>
      <c r="V226" s="28"/>
      <c r="W226" s="32"/>
      <c r="X226" s="66"/>
    </row>
    <row r="227">
      <c r="A227" s="68"/>
      <c r="B227" s="28"/>
      <c r="C227" s="28"/>
      <c r="D227" s="28"/>
      <c r="E227" s="64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9"/>
      <c r="R227" s="29"/>
      <c r="S227" s="37"/>
      <c r="T227" s="28"/>
      <c r="U227" s="28"/>
      <c r="V227" s="28"/>
      <c r="W227" s="12"/>
      <c r="X227" s="11"/>
    </row>
    <row r="228">
      <c r="A228" s="68"/>
      <c r="B228" s="28"/>
      <c r="C228" s="28"/>
      <c r="D228" s="28"/>
      <c r="E228" s="64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9"/>
      <c r="R228" s="29"/>
      <c r="S228" s="37"/>
      <c r="T228" s="28"/>
      <c r="U228" s="28"/>
      <c r="V228" s="28"/>
      <c r="W228" s="28"/>
      <c r="X228" s="55"/>
    </row>
    <row r="229">
      <c r="A229" s="73"/>
      <c r="B229" s="74"/>
      <c r="C229" s="74"/>
      <c r="D229" s="74"/>
      <c r="E229" s="75"/>
      <c r="F229" s="75"/>
      <c r="G229" s="75"/>
      <c r="H229" s="10"/>
      <c r="I229" s="10"/>
      <c r="J229" s="10"/>
      <c r="K229" s="10"/>
      <c r="L229" s="10"/>
      <c r="M229" s="10"/>
      <c r="N229" s="10"/>
      <c r="O229" s="10"/>
      <c r="P229" s="10"/>
      <c r="Q229" s="76"/>
      <c r="R229" s="76"/>
      <c r="S229" s="10"/>
      <c r="T229" s="10"/>
      <c r="U229" s="75"/>
      <c r="V229" s="74"/>
      <c r="W229" s="11"/>
      <c r="X229" s="74"/>
      <c r="Y229" s="78"/>
      <c r="Z229" s="78"/>
    </row>
    <row r="230">
      <c r="A230" s="10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9"/>
      <c r="R230" s="78"/>
      <c r="S230" s="78"/>
      <c r="T230" s="78"/>
      <c r="U230" s="78"/>
      <c r="V230" s="78"/>
      <c r="W230" s="78"/>
      <c r="X230" s="81"/>
      <c r="Y230" s="78"/>
      <c r="Z230" s="78"/>
    </row>
    <row r="231">
      <c r="A231" s="68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82"/>
      <c r="R231" s="64"/>
      <c r="S231" s="64"/>
      <c r="T231" s="64"/>
      <c r="U231" s="64"/>
      <c r="V231" s="64"/>
      <c r="W231" s="83"/>
      <c r="X231" s="81"/>
      <c r="Y231" s="78"/>
      <c r="Z231" s="78"/>
    </row>
    <row r="232">
      <c r="A232" s="8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82"/>
      <c r="R232" s="64"/>
      <c r="S232" s="64"/>
      <c r="T232" s="64"/>
      <c r="U232" s="64"/>
      <c r="V232" s="64"/>
      <c r="W232" s="85"/>
      <c r="X232" s="84"/>
      <c r="Y232" s="78"/>
      <c r="Z232" s="78"/>
    </row>
    <row r="233">
      <c r="A233" s="69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82"/>
      <c r="R233" s="64"/>
      <c r="S233" s="64"/>
      <c r="T233" s="64"/>
      <c r="U233" s="64"/>
      <c r="V233" s="64"/>
      <c r="W233" s="85"/>
      <c r="X233" s="86"/>
      <c r="Y233" s="78"/>
      <c r="Z233" s="78"/>
    </row>
    <row r="234">
      <c r="A234" s="65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82"/>
      <c r="R234" s="64"/>
      <c r="S234" s="64"/>
      <c r="T234" s="64"/>
      <c r="U234" s="64"/>
      <c r="V234" s="64"/>
      <c r="W234" s="87"/>
      <c r="X234" s="84"/>
      <c r="Y234" s="78"/>
      <c r="Z234" s="78"/>
    </row>
    <row r="235">
      <c r="A235" s="81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9"/>
      <c r="R235" s="88"/>
      <c r="S235" s="88"/>
      <c r="T235" s="88"/>
      <c r="U235" s="88"/>
      <c r="V235" s="88"/>
      <c r="W235" s="81"/>
      <c r="X235" s="81"/>
      <c r="Y235" s="78"/>
      <c r="Z235" s="78"/>
    </row>
    <row r="236">
      <c r="A236" s="81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9"/>
      <c r="R236" s="88"/>
      <c r="S236" s="88"/>
      <c r="T236" s="88"/>
      <c r="U236" s="88"/>
      <c r="V236" s="88"/>
      <c r="W236" s="81"/>
      <c r="X236" s="81"/>
      <c r="Y236" s="78"/>
      <c r="Z236" s="78"/>
    </row>
    <row r="237">
      <c r="A237" s="6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9"/>
      <c r="R237" s="88"/>
      <c r="S237" s="88"/>
      <c r="T237" s="88"/>
      <c r="U237" s="88"/>
      <c r="V237" s="88"/>
      <c r="W237" s="81"/>
      <c r="X237" s="81"/>
      <c r="Y237" s="78"/>
      <c r="Z237" s="78"/>
    </row>
    <row r="238">
      <c r="A238" s="86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9"/>
      <c r="R238" s="88"/>
      <c r="S238" s="88"/>
      <c r="T238" s="88"/>
      <c r="U238" s="88"/>
      <c r="V238" s="88"/>
      <c r="W238" s="86"/>
      <c r="X238" s="86"/>
      <c r="Y238" s="78"/>
      <c r="Z238" s="78"/>
    </row>
    <row r="239">
      <c r="A239" s="81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9"/>
      <c r="R239" s="88"/>
      <c r="S239" s="88"/>
      <c r="T239" s="88"/>
      <c r="U239" s="88"/>
      <c r="V239" s="88"/>
      <c r="W239" s="81"/>
      <c r="X239" s="81"/>
      <c r="Y239" s="78"/>
      <c r="Z239" s="78"/>
    </row>
    <row r="240">
      <c r="A240" s="81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9"/>
      <c r="R240" s="88"/>
      <c r="S240" s="88"/>
      <c r="T240" s="88"/>
      <c r="U240" s="88"/>
      <c r="V240" s="88"/>
      <c r="W240" s="81"/>
      <c r="X240" s="81"/>
      <c r="Y240" s="78"/>
      <c r="Z240" s="78"/>
    </row>
    <row r="241">
      <c r="A241" s="81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9"/>
      <c r="R241" s="88"/>
      <c r="S241" s="88"/>
      <c r="T241" s="88"/>
      <c r="U241" s="88"/>
      <c r="V241" s="88"/>
      <c r="W241" s="81"/>
      <c r="X241" s="81"/>
      <c r="Y241" s="78"/>
      <c r="Z241" s="78"/>
    </row>
    <row r="242">
      <c r="A242" s="65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9"/>
      <c r="R242" s="88"/>
      <c r="S242" s="88"/>
      <c r="T242" s="88"/>
      <c r="U242" s="88"/>
      <c r="V242" s="88"/>
      <c r="W242" s="84"/>
      <c r="X242" s="84"/>
      <c r="Y242" s="78"/>
      <c r="Z242" s="78"/>
    </row>
    <row r="243">
      <c r="A243" s="69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9"/>
      <c r="R243" s="88"/>
      <c r="S243" s="88"/>
      <c r="T243" s="88"/>
      <c r="U243" s="88"/>
      <c r="V243" s="88"/>
      <c r="W243" s="86"/>
      <c r="X243" s="86"/>
      <c r="Y243" s="78"/>
      <c r="Z243" s="78"/>
    </row>
    <row r="244">
      <c r="A244" s="6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9"/>
      <c r="R244" s="88"/>
      <c r="S244" s="88"/>
      <c r="T244" s="88"/>
      <c r="U244" s="88"/>
      <c r="V244" s="88"/>
      <c r="W244" s="81"/>
      <c r="X244" s="81"/>
      <c r="Y244" s="78"/>
      <c r="Z244" s="78"/>
    </row>
    <row r="245">
      <c r="A245" s="6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9"/>
      <c r="R245" s="88"/>
      <c r="S245" s="88"/>
      <c r="T245" s="88"/>
      <c r="U245" s="88"/>
      <c r="V245" s="88"/>
      <c r="W245" s="81"/>
      <c r="X245" s="81"/>
      <c r="Y245" s="78"/>
      <c r="Z245" s="78"/>
    </row>
    <row r="246">
      <c r="A246" s="6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9"/>
      <c r="R246" s="88"/>
      <c r="S246" s="88"/>
      <c r="T246" s="88"/>
      <c r="U246" s="88"/>
      <c r="V246" s="88"/>
      <c r="W246" s="81"/>
      <c r="X246" s="81"/>
      <c r="Y246" s="78"/>
      <c r="Z246" s="78"/>
    </row>
    <row r="247">
      <c r="A247" s="69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9"/>
      <c r="R247" s="88"/>
      <c r="S247" s="88"/>
      <c r="T247" s="88"/>
      <c r="U247" s="88"/>
      <c r="V247" s="88"/>
      <c r="W247" s="86"/>
      <c r="X247" s="86"/>
      <c r="Y247" s="78"/>
      <c r="Z247" s="78"/>
    </row>
    <row r="248">
      <c r="A248" s="6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9"/>
      <c r="R248" s="88"/>
      <c r="S248" s="88"/>
      <c r="T248" s="88"/>
      <c r="U248" s="88"/>
      <c r="V248" s="88"/>
      <c r="W248" s="81"/>
      <c r="X248" s="81"/>
      <c r="Y248" s="78"/>
      <c r="Z248" s="78"/>
    </row>
    <row r="249">
      <c r="A249" s="68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1"/>
      <c r="R249" s="90"/>
      <c r="S249" s="90"/>
      <c r="T249" s="90"/>
      <c r="U249" s="90"/>
      <c r="V249" s="90"/>
      <c r="W249" s="81"/>
      <c r="X249" s="81"/>
      <c r="Y249" s="78"/>
      <c r="Z249" s="78"/>
    </row>
    <row r="250">
      <c r="A250" s="68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1"/>
      <c r="R250" s="90"/>
      <c r="S250" s="90"/>
      <c r="T250" s="90"/>
      <c r="U250" s="90"/>
      <c r="V250" s="90"/>
      <c r="W250" s="81"/>
      <c r="X250" s="81"/>
      <c r="Y250" s="78"/>
      <c r="Z250" s="78"/>
    </row>
    <row r="251">
      <c r="A251" s="1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1"/>
      <c r="R251" s="90"/>
      <c r="S251" s="90"/>
      <c r="T251" s="90"/>
      <c r="U251" s="90"/>
      <c r="V251" s="90"/>
      <c r="W251" s="81"/>
      <c r="X251" s="81"/>
      <c r="Y251" s="78"/>
      <c r="Z251" s="78"/>
    </row>
    <row r="252">
      <c r="A252" s="11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92"/>
      <c r="R252" s="54"/>
      <c r="S252" s="54"/>
      <c r="T252" s="54"/>
      <c r="U252" s="54"/>
      <c r="V252" s="54"/>
      <c r="W252" s="11"/>
      <c r="X252" s="11"/>
    </row>
    <row r="253">
      <c r="A253" s="69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92"/>
      <c r="R253" s="54"/>
      <c r="S253" s="54"/>
      <c r="T253" s="54"/>
      <c r="U253" s="54"/>
      <c r="V253" s="54"/>
      <c r="W253" s="71"/>
      <c r="X253" s="71"/>
    </row>
    <row r="254">
      <c r="A254" s="69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92"/>
      <c r="R254" s="54"/>
      <c r="S254" s="54"/>
      <c r="T254" s="54"/>
      <c r="U254" s="54"/>
      <c r="V254" s="54"/>
      <c r="W254" s="71"/>
      <c r="X254" s="71"/>
    </row>
    <row r="255">
      <c r="A255" s="68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92"/>
      <c r="R255" s="54"/>
      <c r="S255" s="54"/>
      <c r="T255" s="54"/>
      <c r="U255" s="54"/>
      <c r="V255" s="54"/>
      <c r="W255" s="11"/>
      <c r="X255" s="11"/>
    </row>
    <row r="256">
      <c r="A256" s="68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92"/>
      <c r="R256" s="54"/>
      <c r="S256" s="54"/>
      <c r="T256" s="54"/>
      <c r="U256" s="54"/>
      <c r="V256" s="54"/>
      <c r="W256" s="11"/>
      <c r="X256" s="11"/>
    </row>
    <row r="257">
      <c r="A257" s="68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92"/>
      <c r="R257" s="54"/>
      <c r="S257" s="54"/>
      <c r="T257" s="54"/>
      <c r="U257" s="54"/>
      <c r="V257" s="54"/>
      <c r="W257" s="11"/>
      <c r="X257" s="11"/>
    </row>
    <row r="258">
      <c r="A258" s="68"/>
      <c r="B258" s="11"/>
      <c r="C258" s="11"/>
      <c r="D258" s="11"/>
      <c r="E258" s="11"/>
      <c r="F258" s="11"/>
      <c r="G258" s="54"/>
      <c r="H258" s="11"/>
      <c r="I258" s="11"/>
      <c r="J258" s="11"/>
      <c r="K258" s="11"/>
      <c r="L258" s="11"/>
      <c r="M258" s="11"/>
      <c r="N258" s="11"/>
      <c r="O258" s="11"/>
      <c r="P258" s="11"/>
      <c r="Q258" s="13"/>
      <c r="R258" s="11"/>
      <c r="S258" s="11"/>
      <c r="T258" s="11"/>
      <c r="U258" s="11"/>
      <c r="V258" s="11"/>
      <c r="W258" s="11"/>
      <c r="X258" s="11"/>
    </row>
    <row r="259">
      <c r="A259" s="68"/>
      <c r="B259" s="11"/>
      <c r="C259" s="11"/>
      <c r="D259" s="11"/>
      <c r="E259" s="11"/>
      <c r="F259" s="11"/>
      <c r="G259" s="54"/>
      <c r="H259" s="11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</row>
    <row r="260">
      <c r="A260" s="68"/>
      <c r="B260" s="11"/>
      <c r="C260" s="11"/>
      <c r="D260" s="11"/>
      <c r="E260" s="11"/>
      <c r="F260" s="11"/>
      <c r="G260" s="54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</row>
    <row r="261">
      <c r="A261" s="68"/>
      <c r="B261" s="11"/>
      <c r="C261" s="11"/>
      <c r="D261" s="11"/>
      <c r="E261" s="11"/>
      <c r="F261" s="11"/>
      <c r="G261" s="54"/>
      <c r="H261" s="11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</row>
    <row r="262">
      <c r="A262" s="68"/>
      <c r="B262" s="11"/>
      <c r="C262" s="11"/>
      <c r="D262" s="11"/>
      <c r="E262" s="11"/>
      <c r="F262" s="11"/>
      <c r="G262" s="54"/>
      <c r="H262" s="11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</row>
    <row r="263">
      <c r="A263" s="68"/>
      <c r="B263" s="11"/>
      <c r="C263" s="11"/>
      <c r="D263" s="11"/>
      <c r="E263" s="11"/>
      <c r="F263" s="11"/>
      <c r="G263" s="54"/>
      <c r="H263" s="11"/>
      <c r="I263" s="11"/>
      <c r="J263" s="11"/>
      <c r="K263" s="11"/>
      <c r="L263" s="11"/>
      <c r="M263" s="11"/>
      <c r="N263" s="11"/>
      <c r="O263" s="11"/>
      <c r="P263" s="11"/>
      <c r="Q263" s="13"/>
      <c r="R263" s="11"/>
      <c r="S263" s="11"/>
      <c r="T263" s="11"/>
      <c r="U263" s="11"/>
      <c r="V263" s="11"/>
      <c r="W263" s="11"/>
      <c r="X263" s="11"/>
    </row>
    <row r="264">
      <c r="A264" s="68"/>
      <c r="B264" s="11"/>
      <c r="C264" s="11"/>
      <c r="D264" s="11"/>
      <c r="E264" s="11"/>
      <c r="F264" s="11"/>
      <c r="G264" s="54"/>
      <c r="H264" s="11"/>
      <c r="I264" s="11"/>
      <c r="J264" s="11"/>
      <c r="K264" s="11"/>
      <c r="L264" s="11"/>
      <c r="M264" s="11"/>
      <c r="N264" s="11"/>
      <c r="O264" s="11"/>
      <c r="P264" s="11"/>
      <c r="Q264" s="13"/>
      <c r="R264" s="11"/>
      <c r="S264" s="11"/>
      <c r="T264" s="11"/>
      <c r="U264" s="11"/>
      <c r="V264" s="11"/>
      <c r="W264" s="11"/>
      <c r="X264" s="11"/>
    </row>
    <row r="265">
      <c r="A265" s="68"/>
      <c r="B265" s="11"/>
      <c r="C265" s="11"/>
      <c r="D265" s="11"/>
      <c r="E265" s="11"/>
      <c r="F265" s="11"/>
      <c r="G265" s="54"/>
      <c r="H265" s="11"/>
      <c r="I265" s="11"/>
      <c r="J265" s="11"/>
      <c r="K265" s="11"/>
      <c r="L265" s="11"/>
      <c r="M265" s="11"/>
      <c r="N265" s="11"/>
      <c r="O265" s="11"/>
      <c r="P265" s="11"/>
      <c r="Q265" s="13"/>
      <c r="R265" s="11"/>
      <c r="S265" s="11"/>
      <c r="T265" s="11"/>
      <c r="U265" s="11"/>
      <c r="V265" s="11"/>
      <c r="W265" s="11"/>
      <c r="X265" s="11"/>
    </row>
    <row r="266">
      <c r="A266" s="68"/>
      <c r="B266" s="11"/>
      <c r="C266" s="11"/>
      <c r="D266" s="11"/>
      <c r="E266" s="11"/>
      <c r="F266" s="11"/>
      <c r="G266" s="54"/>
      <c r="H266" s="11"/>
      <c r="I266" s="11"/>
      <c r="J266" s="11"/>
      <c r="K266" s="11"/>
      <c r="L266" s="11"/>
      <c r="M266" s="11"/>
      <c r="N266" s="11"/>
      <c r="O266" s="11"/>
      <c r="P266" s="11"/>
      <c r="Q266" s="13"/>
      <c r="R266" s="11"/>
      <c r="S266" s="11"/>
      <c r="T266" s="11"/>
      <c r="U266" s="11"/>
      <c r="V266" s="11"/>
      <c r="W266" s="11"/>
      <c r="X266" s="11"/>
    </row>
    <row r="267">
      <c r="A267" s="68"/>
      <c r="B267" s="11"/>
      <c r="C267" s="11"/>
      <c r="D267" s="11"/>
      <c r="E267" s="11"/>
      <c r="F267" s="11"/>
      <c r="G267" s="55"/>
      <c r="H267" s="11"/>
      <c r="I267" s="11"/>
      <c r="J267" s="11"/>
      <c r="K267" s="11"/>
      <c r="L267" s="11"/>
      <c r="M267" s="11"/>
      <c r="N267" s="11"/>
      <c r="O267" s="11"/>
      <c r="P267" s="11"/>
      <c r="Q267" s="13"/>
      <c r="R267" s="11"/>
      <c r="S267" s="11"/>
      <c r="T267" s="11"/>
      <c r="U267" s="11"/>
      <c r="V267" s="11"/>
      <c r="W267" s="11"/>
      <c r="X267" s="11"/>
    </row>
    <row r="268">
      <c r="A268" s="68"/>
      <c r="B268" s="11"/>
      <c r="C268" s="11"/>
      <c r="D268" s="11"/>
      <c r="E268" s="11"/>
      <c r="F268" s="11"/>
      <c r="G268" s="55"/>
      <c r="H268" s="11"/>
      <c r="I268" s="11"/>
      <c r="J268" s="11"/>
      <c r="K268" s="11"/>
      <c r="L268" s="11"/>
      <c r="M268" s="11"/>
      <c r="N268" s="11"/>
      <c r="O268" s="11"/>
      <c r="P268" s="11"/>
      <c r="Q268" s="13"/>
      <c r="R268" s="11"/>
      <c r="S268" s="11"/>
      <c r="T268" s="11"/>
      <c r="U268" s="11"/>
      <c r="V268" s="11"/>
      <c r="W268" s="11"/>
      <c r="X268" s="11"/>
    </row>
    <row r="269">
      <c r="A269" s="68"/>
      <c r="B269" s="11"/>
      <c r="C269" s="11"/>
      <c r="D269" s="11"/>
      <c r="E269" s="11"/>
      <c r="F269" s="11"/>
      <c r="G269" s="55"/>
      <c r="H269" s="11"/>
      <c r="I269" s="11"/>
      <c r="J269" s="11"/>
      <c r="K269" s="11"/>
      <c r="L269" s="11"/>
      <c r="M269" s="11"/>
      <c r="N269" s="11"/>
      <c r="O269" s="11"/>
      <c r="P269" s="11"/>
      <c r="Q269" s="13"/>
      <c r="R269" s="11"/>
      <c r="S269" s="11"/>
      <c r="T269" s="11"/>
      <c r="U269" s="11"/>
      <c r="V269" s="11"/>
      <c r="W269" s="11"/>
      <c r="X269" s="11"/>
    </row>
    <row r="270">
      <c r="A270" s="68"/>
      <c r="B270" s="11"/>
      <c r="C270" s="11"/>
      <c r="D270" s="11"/>
      <c r="E270" s="11"/>
      <c r="F270" s="11"/>
      <c r="G270" s="28"/>
      <c r="H270" s="11"/>
      <c r="I270" s="11"/>
      <c r="J270" s="11"/>
      <c r="K270" s="11"/>
      <c r="L270" s="11"/>
      <c r="M270" s="11"/>
      <c r="N270" s="11"/>
      <c r="O270" s="11"/>
      <c r="P270" s="11"/>
      <c r="Q270" s="13"/>
      <c r="R270" s="11"/>
      <c r="S270" s="11"/>
      <c r="T270" s="11"/>
      <c r="U270" s="11"/>
      <c r="V270" s="11"/>
      <c r="W270" s="11"/>
      <c r="X270" s="11"/>
    </row>
    <row r="271">
      <c r="A271" s="68"/>
      <c r="B271" s="11"/>
      <c r="C271" s="11"/>
      <c r="D271" s="11"/>
      <c r="E271" s="11"/>
      <c r="F271" s="11"/>
      <c r="G271" s="28"/>
      <c r="H271" s="11"/>
      <c r="I271" s="11"/>
      <c r="J271" s="11"/>
      <c r="K271" s="11"/>
      <c r="L271" s="11"/>
      <c r="M271" s="11"/>
      <c r="N271" s="11"/>
      <c r="O271" s="11"/>
      <c r="P271" s="11"/>
      <c r="Q271" s="13"/>
      <c r="R271" s="11"/>
      <c r="S271" s="11"/>
      <c r="T271" s="11"/>
      <c r="U271" s="11"/>
      <c r="V271" s="11"/>
      <c r="W271" s="11"/>
      <c r="X271" s="11"/>
    </row>
    <row r="272">
      <c r="A272" s="68"/>
      <c r="B272" s="11"/>
      <c r="C272" s="11"/>
      <c r="D272" s="11"/>
      <c r="E272" s="11"/>
      <c r="F272" s="11"/>
      <c r="G272" s="28"/>
      <c r="H272" s="11"/>
      <c r="I272" s="11"/>
      <c r="J272" s="11"/>
      <c r="K272" s="11"/>
      <c r="L272" s="11"/>
      <c r="M272" s="11"/>
      <c r="N272" s="11"/>
      <c r="O272" s="11"/>
      <c r="P272" s="11"/>
      <c r="Q272" s="13"/>
      <c r="R272" s="11"/>
      <c r="S272" s="11"/>
      <c r="T272" s="11"/>
      <c r="U272" s="11"/>
      <c r="V272" s="11"/>
      <c r="W272" s="11"/>
      <c r="X272" s="11"/>
    </row>
    <row r="273">
      <c r="A273" s="68"/>
      <c r="B273" s="11"/>
      <c r="C273" s="11"/>
      <c r="D273" s="11"/>
      <c r="E273" s="11"/>
      <c r="F273" s="11"/>
      <c r="G273" s="28"/>
      <c r="H273" s="11"/>
      <c r="I273" s="11"/>
      <c r="J273" s="11"/>
      <c r="K273" s="11"/>
      <c r="L273" s="11"/>
      <c r="M273" s="11"/>
      <c r="N273" s="11"/>
      <c r="O273" s="11"/>
      <c r="P273" s="11"/>
      <c r="Q273" s="13"/>
      <c r="R273" s="11"/>
      <c r="S273" s="11"/>
      <c r="T273" s="11"/>
      <c r="U273" s="11"/>
      <c r="V273" s="11"/>
      <c r="W273" s="11"/>
      <c r="X273" s="11"/>
    </row>
    <row r="274">
      <c r="A274" s="6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3"/>
      <c r="R274" s="11"/>
      <c r="S274" s="11"/>
      <c r="T274" s="11"/>
      <c r="U274" s="11"/>
      <c r="V274" s="11"/>
      <c r="W274" s="11"/>
      <c r="X274" s="11"/>
    </row>
    <row r="275">
      <c r="A275" s="6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3"/>
      <c r="R275" s="11"/>
      <c r="S275" s="11"/>
      <c r="T275" s="11"/>
      <c r="U275" s="11"/>
      <c r="V275" s="11"/>
      <c r="W275" s="11"/>
      <c r="X275" s="11"/>
    </row>
    <row r="276">
      <c r="A276" s="68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3"/>
      <c r="R276" s="11"/>
      <c r="S276" s="11"/>
      <c r="T276" s="11"/>
      <c r="U276" s="11"/>
      <c r="V276" s="11"/>
      <c r="W276" s="11"/>
      <c r="X276" s="11"/>
    </row>
    <row r="277">
      <c r="A277" s="68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3"/>
      <c r="R277" s="11"/>
      <c r="S277" s="11"/>
      <c r="T277" s="11"/>
      <c r="U277" s="11"/>
      <c r="V277" s="11"/>
      <c r="W277" s="11"/>
      <c r="X277" s="11"/>
    </row>
    <row r="278">
      <c r="A278" s="68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3"/>
      <c r="R278" s="11"/>
      <c r="S278" s="11"/>
      <c r="T278" s="11"/>
      <c r="U278" s="11"/>
      <c r="V278" s="11"/>
      <c r="W278" s="11"/>
      <c r="X278" s="11"/>
    </row>
    <row r="279">
      <c r="A279" s="68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3"/>
      <c r="R279" s="11"/>
      <c r="S279" s="11"/>
      <c r="T279" s="11"/>
      <c r="U279" s="11"/>
      <c r="V279" s="11"/>
      <c r="W279" s="11"/>
      <c r="X279" s="11"/>
    </row>
    <row r="280">
      <c r="A280" s="68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3"/>
      <c r="R280" s="11"/>
      <c r="S280" s="11"/>
      <c r="T280" s="11"/>
      <c r="U280" s="11"/>
      <c r="V280" s="11"/>
      <c r="W280" s="11"/>
      <c r="X280" s="11"/>
    </row>
    <row r="281">
      <c r="A281" s="68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3"/>
      <c r="R281" s="11"/>
      <c r="S281" s="11"/>
      <c r="T281" s="11"/>
      <c r="U281" s="11"/>
      <c r="V281" s="11"/>
      <c r="W281" s="11"/>
      <c r="X281" s="11"/>
    </row>
    <row r="282">
      <c r="A282" s="68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3"/>
      <c r="R282" s="11"/>
      <c r="S282" s="11"/>
      <c r="T282" s="11"/>
      <c r="U282" s="11"/>
      <c r="V282" s="11"/>
      <c r="W282" s="11"/>
      <c r="X282" s="11"/>
    </row>
    <row r="283">
      <c r="A283" s="68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3"/>
      <c r="R283" s="11"/>
      <c r="S283" s="11"/>
      <c r="T283" s="11"/>
      <c r="U283" s="11"/>
      <c r="V283" s="11"/>
      <c r="W283" s="11"/>
      <c r="X283" s="11"/>
    </row>
    <row r="284">
      <c r="A284" s="6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3"/>
      <c r="R284" s="11"/>
      <c r="S284" s="11"/>
      <c r="T284" s="11"/>
      <c r="U284" s="11"/>
      <c r="V284" s="11"/>
      <c r="W284" s="11"/>
      <c r="X284" s="11"/>
    </row>
    <row r="285">
      <c r="A285" s="6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3"/>
      <c r="R285" s="11"/>
      <c r="S285" s="11"/>
      <c r="T285" s="11"/>
      <c r="U285" s="11"/>
      <c r="V285" s="11"/>
      <c r="W285" s="11"/>
      <c r="X285" s="11"/>
    </row>
    <row r="286">
      <c r="A286" s="6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3"/>
      <c r="R286" s="11"/>
      <c r="S286" s="11"/>
      <c r="T286" s="11"/>
      <c r="U286" s="11"/>
      <c r="V286" s="11"/>
      <c r="W286" s="11"/>
      <c r="X286" s="11"/>
    </row>
    <row r="287">
      <c r="A287" s="68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3"/>
      <c r="R287" s="11"/>
      <c r="S287" s="11"/>
      <c r="T287" s="11"/>
      <c r="U287" s="11"/>
      <c r="V287" s="11"/>
      <c r="W287" s="11"/>
      <c r="X287" s="11"/>
    </row>
    <row r="288">
      <c r="A288" s="68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3"/>
      <c r="R288" s="11"/>
      <c r="S288" s="11"/>
      <c r="T288" s="11"/>
      <c r="U288" s="11"/>
      <c r="V288" s="11"/>
      <c r="W288" s="11"/>
      <c r="X288" s="11"/>
    </row>
    <row r="289">
      <c r="A289" s="68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3"/>
      <c r="R289" s="11"/>
      <c r="S289" s="11"/>
      <c r="T289" s="11"/>
      <c r="U289" s="11"/>
      <c r="V289" s="11"/>
      <c r="W289" s="11"/>
      <c r="X289" s="11"/>
    </row>
    <row r="290">
      <c r="A290" s="6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3"/>
      <c r="R290" s="11"/>
      <c r="S290" s="11"/>
      <c r="T290" s="11"/>
      <c r="U290" s="11"/>
      <c r="V290" s="11"/>
      <c r="W290" s="11"/>
      <c r="X290" s="11"/>
    </row>
    <row r="291">
      <c r="A291" s="68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3"/>
      <c r="R291" s="11"/>
      <c r="S291" s="11"/>
      <c r="T291" s="11"/>
      <c r="U291" s="11"/>
      <c r="V291" s="11"/>
      <c r="W291" s="11"/>
      <c r="X291" s="11"/>
    </row>
    <row r="292">
      <c r="A292" s="68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3"/>
      <c r="R292" s="11"/>
      <c r="S292" s="11"/>
      <c r="T292" s="11"/>
      <c r="U292" s="11"/>
      <c r="V292" s="11"/>
      <c r="W292" s="11"/>
      <c r="X292" s="11"/>
    </row>
    <row r="293">
      <c r="A293" s="6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3"/>
      <c r="R293" s="11"/>
      <c r="S293" s="11"/>
      <c r="T293" s="11"/>
      <c r="U293" s="11"/>
      <c r="V293" s="11"/>
      <c r="W293" s="11"/>
      <c r="X293" s="11"/>
    </row>
    <row r="294">
      <c r="A294" s="6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3"/>
      <c r="R294" s="11"/>
      <c r="S294" s="11"/>
      <c r="T294" s="11"/>
      <c r="U294" s="11"/>
      <c r="V294" s="11"/>
      <c r="W294" s="11"/>
      <c r="X294" s="11"/>
    </row>
    <row r="295">
      <c r="A295" s="6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3"/>
      <c r="R295" s="11"/>
      <c r="S295" s="11"/>
      <c r="T295" s="11"/>
      <c r="U295" s="11"/>
      <c r="V295" s="11"/>
      <c r="W295" s="11"/>
      <c r="X295" s="11"/>
    </row>
    <row r="296">
      <c r="A296" s="6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3"/>
      <c r="R296" s="11"/>
      <c r="S296" s="11"/>
      <c r="T296" s="11"/>
      <c r="U296" s="11"/>
      <c r="V296" s="11"/>
      <c r="W296" s="11"/>
      <c r="X296" s="11"/>
    </row>
    <row r="297">
      <c r="A297" s="6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6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6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6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6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6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6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6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6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6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6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6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68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68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68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68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68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68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7"/>
    <hyperlink r:id="rId15" ref="S18"/>
    <hyperlink r:id="rId16" ref="S19"/>
    <hyperlink r:id="rId17" ref="S20"/>
    <hyperlink r:id="rId18" ref="S21"/>
    <hyperlink r:id="rId19" ref="S22"/>
    <hyperlink r:id="rId20" ref="S23"/>
    <hyperlink r:id="rId21" ref="S24"/>
    <hyperlink r:id="rId22" ref="S26"/>
    <hyperlink r:id="rId23" ref="S27"/>
    <hyperlink r:id="rId24" ref="S28"/>
    <hyperlink r:id="rId25" ref="S29"/>
    <hyperlink r:id="rId26" ref="S30"/>
    <hyperlink r:id="rId27" ref="S31"/>
    <hyperlink r:id="rId28" ref="S32"/>
    <hyperlink r:id="rId29" ref="S33"/>
    <hyperlink r:id="rId30" ref="S34"/>
    <hyperlink r:id="rId31" ref="S35"/>
    <hyperlink r:id="rId32" ref="S36"/>
    <hyperlink r:id="rId33" ref="S37"/>
    <hyperlink r:id="rId34" ref="S38"/>
    <hyperlink r:id="rId35" ref="S40"/>
    <hyperlink r:id="rId36" ref="S41"/>
    <hyperlink r:id="rId37" ref="S42"/>
    <hyperlink r:id="rId38" ref="S43"/>
    <hyperlink r:id="rId39" ref="S44"/>
    <hyperlink r:id="rId40" ref="S45"/>
    <hyperlink r:id="rId41" ref="S46"/>
    <hyperlink r:id="rId42" ref="S47"/>
    <hyperlink r:id="rId43" ref="S48"/>
    <hyperlink r:id="rId44" ref="S49"/>
    <hyperlink r:id="rId45" ref="S51"/>
    <hyperlink r:id="rId46" ref="S52"/>
    <hyperlink r:id="rId47" ref="S53"/>
    <hyperlink r:id="rId48" ref="S54"/>
    <hyperlink r:id="rId49" ref="S55"/>
    <hyperlink r:id="rId50" ref="S56"/>
    <hyperlink r:id="rId51" ref="S57"/>
    <hyperlink r:id="rId52" ref="S58"/>
    <hyperlink r:id="rId53" ref="S59"/>
    <hyperlink r:id="rId54" ref="S60"/>
    <hyperlink r:id="rId55" ref="S61"/>
    <hyperlink r:id="rId56" ref="S62"/>
    <hyperlink r:id="rId57" ref="S63"/>
    <hyperlink r:id="rId58" ref="S65"/>
    <hyperlink r:id="rId59" ref="S66"/>
    <hyperlink r:id="rId60" ref="S67"/>
    <hyperlink r:id="rId61" ref="S68"/>
    <hyperlink r:id="rId62" ref="S69"/>
    <hyperlink r:id="rId63" ref="S70"/>
    <hyperlink r:id="rId64" ref="S71"/>
    <hyperlink r:id="rId65" ref="S72"/>
    <hyperlink r:id="rId66" ref="S73"/>
    <hyperlink r:id="rId67" ref="S74"/>
    <hyperlink r:id="rId68" ref="S75"/>
    <hyperlink r:id="rId69" ref="S76"/>
    <hyperlink r:id="rId70" ref="S77"/>
    <hyperlink r:id="rId71" ref="S78"/>
    <hyperlink r:id="rId72" ref="S79"/>
    <hyperlink r:id="rId73" ref="S80"/>
    <hyperlink r:id="rId74" ref="S81"/>
    <hyperlink r:id="rId75" ref="S83"/>
    <hyperlink r:id="rId76" ref="S84"/>
    <hyperlink r:id="rId77" ref="S85"/>
    <hyperlink r:id="rId78" ref="S86"/>
    <hyperlink r:id="rId79" ref="S87"/>
    <hyperlink r:id="rId80" ref="S88"/>
    <hyperlink r:id="rId81" ref="S89"/>
    <hyperlink r:id="rId82" ref="S90"/>
    <hyperlink r:id="rId83" ref="S91"/>
    <hyperlink r:id="rId84" ref="S92"/>
    <hyperlink r:id="rId85" ref="S93"/>
    <hyperlink r:id="rId86" ref="S95"/>
    <hyperlink r:id="rId87" ref="S96"/>
    <hyperlink r:id="rId88" ref="S97"/>
    <hyperlink r:id="rId89" ref="S98"/>
    <hyperlink r:id="rId90" ref="S99"/>
    <hyperlink r:id="rId91" ref="S100"/>
    <hyperlink r:id="rId92" ref="S101"/>
    <hyperlink r:id="rId93" ref="S102"/>
    <hyperlink r:id="rId94" ref="S103"/>
    <hyperlink r:id="rId95" ref="S104"/>
    <hyperlink r:id="rId96" ref="S105"/>
    <hyperlink r:id="rId97" ref="S106"/>
    <hyperlink r:id="rId98" ref="S107"/>
    <hyperlink r:id="rId99" ref="S108"/>
    <hyperlink r:id="rId100" ref="S109"/>
    <hyperlink r:id="rId101" ref="S110"/>
    <hyperlink r:id="rId102" ref="S112"/>
    <hyperlink r:id="rId103" ref="S114"/>
    <hyperlink r:id="rId104" ref="S115"/>
    <hyperlink r:id="rId105" ref="S116"/>
    <hyperlink r:id="rId106" ref="S117"/>
    <hyperlink r:id="rId107" ref="S118"/>
    <hyperlink r:id="rId108" ref="S119"/>
    <hyperlink r:id="rId109" ref="S120"/>
    <hyperlink r:id="rId110" ref="S121"/>
    <hyperlink r:id="rId111" ref="S122"/>
    <hyperlink r:id="rId112" ref="S123"/>
    <hyperlink r:id="rId113" ref="S125"/>
    <hyperlink r:id="rId114" ref="S126"/>
    <hyperlink r:id="rId115" ref="S127"/>
    <hyperlink r:id="rId116" ref="S128"/>
    <hyperlink r:id="rId117" ref="S129"/>
    <hyperlink r:id="rId118" ref="S130"/>
    <hyperlink r:id="rId119" ref="S131"/>
    <hyperlink r:id="rId120" ref="S132"/>
    <hyperlink r:id="rId121" ref="S133"/>
    <hyperlink r:id="rId122" ref="S134"/>
    <hyperlink r:id="rId123" ref="S135"/>
    <hyperlink r:id="rId124" ref="S136"/>
    <hyperlink r:id="rId125" ref="S137"/>
    <hyperlink r:id="rId126" ref="S138"/>
    <hyperlink r:id="rId127" ref="S139"/>
    <hyperlink r:id="rId128" ref="S140"/>
    <hyperlink r:id="rId129" ref="S141"/>
    <hyperlink r:id="rId130" ref="S142"/>
    <hyperlink r:id="rId131" ref="S144"/>
    <hyperlink r:id="rId132" ref="S145"/>
    <hyperlink r:id="rId133" ref="S146"/>
    <hyperlink r:id="rId134" ref="S147"/>
    <hyperlink r:id="rId135" ref="S148"/>
    <hyperlink r:id="rId136" ref="S149"/>
    <hyperlink r:id="rId137" ref="S150"/>
    <hyperlink r:id="rId138" ref="S151"/>
    <hyperlink r:id="rId139" ref="S152"/>
    <hyperlink r:id="rId140" ref="S153"/>
    <hyperlink r:id="rId141" ref="S154"/>
    <hyperlink r:id="rId142" ref="S155"/>
    <hyperlink r:id="rId143" ref="S157"/>
    <hyperlink r:id="rId144" ref="S158"/>
    <hyperlink r:id="rId145" ref="S159"/>
    <hyperlink r:id="rId146" ref="S160"/>
    <hyperlink r:id="rId147" ref="S161"/>
    <hyperlink r:id="rId148" ref="S162"/>
    <hyperlink r:id="rId149" ref="S163"/>
    <hyperlink r:id="rId150" ref="S164"/>
    <hyperlink r:id="rId151" ref="S165"/>
    <hyperlink r:id="rId152" ref="S166"/>
    <hyperlink r:id="rId153" ref="S167"/>
    <hyperlink r:id="rId154" ref="S168"/>
    <hyperlink r:id="rId155" ref="S169"/>
    <hyperlink r:id="rId156" ref="S170"/>
    <hyperlink r:id="rId157" ref="S171"/>
    <hyperlink r:id="rId158" ref="S172"/>
    <hyperlink r:id="rId159" ref="S175"/>
    <hyperlink r:id="rId160" ref="S176"/>
    <hyperlink r:id="rId161" ref="S177"/>
    <hyperlink r:id="rId162" ref="S178"/>
    <hyperlink r:id="rId163" ref="S179"/>
    <hyperlink r:id="rId164" ref="S180"/>
    <hyperlink r:id="rId165" ref="S181"/>
    <hyperlink r:id="rId166" ref="S182"/>
    <hyperlink r:id="rId167" ref="S183"/>
    <hyperlink r:id="rId168" ref="S184"/>
    <hyperlink r:id="rId169" ref="S185"/>
    <hyperlink r:id="rId170" ref="S187"/>
    <hyperlink r:id="rId171" ref="S188"/>
    <hyperlink r:id="rId172" ref="S189"/>
    <hyperlink r:id="rId173" ref="S194"/>
    <hyperlink r:id="rId174" ref="S195"/>
    <hyperlink r:id="rId175" ref="S196"/>
    <hyperlink r:id="rId176" ref="S197"/>
    <hyperlink r:id="rId177" ref="S198"/>
    <hyperlink r:id="rId178" ref="S199"/>
    <hyperlink r:id="rId179" ref="S200"/>
    <hyperlink r:id="rId180" ref="S201"/>
    <hyperlink r:id="rId181" ref="S203"/>
    <hyperlink r:id="rId182" ref="S204"/>
    <hyperlink r:id="rId183" ref="S205"/>
    <hyperlink r:id="rId184" ref="S206"/>
    <hyperlink r:id="rId185" ref="S207"/>
    <hyperlink r:id="rId186" ref="S208"/>
    <hyperlink r:id="rId187" ref="S209"/>
    <hyperlink r:id="rId188" ref="S210"/>
    <hyperlink r:id="rId189" ref="S211"/>
    <hyperlink r:id="rId190" ref="S212"/>
    <hyperlink r:id="rId191" ref="S213"/>
    <hyperlink r:id="rId192" ref="S217"/>
    <hyperlink r:id="rId193" ref="S218"/>
    <hyperlink r:id="rId194" ref="S219"/>
    <hyperlink r:id="rId195" ref="S220"/>
    <hyperlink r:id="rId196" ref="S221"/>
    <hyperlink r:id="rId197" ref="S222"/>
    <hyperlink r:id="rId198" ref="S223"/>
    <hyperlink r:id="rId199" ref="S224"/>
    <hyperlink r:id="rId200" ref="S225"/>
  </hyperlinks>
  <drawing r:id="rId201"/>
  <legacyDrawing r:id="rId20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0.0"/>
    <col customWidth="1" min="5" max="5" width="13.71"/>
    <col customWidth="1" min="6" max="6" width="8.29"/>
    <col customWidth="1" min="7" max="7" width="6.57"/>
    <col customWidth="1" min="8" max="8" width="5.86"/>
    <col customWidth="1" min="9" max="9" width="5.14"/>
    <col customWidth="1" min="10" max="11" width="6.43"/>
    <col customWidth="1" min="12" max="12" width="7.57"/>
    <col customWidth="1" min="13" max="13" width="6.14"/>
    <col customWidth="1" min="14" max="14" width="10.29"/>
    <col customWidth="1" min="15" max="15" width="6.57"/>
    <col customWidth="1" min="16" max="16" width="6.29"/>
    <col customWidth="1" min="17" max="17" width="6.86"/>
    <col customWidth="1" min="18" max="18" width="7.57"/>
    <col customWidth="1" min="19" max="19" width="6.57"/>
    <col customWidth="1" min="20" max="20" width="16.0"/>
    <col customWidth="1" min="21" max="21" width="25.86"/>
    <col customWidth="1" min="22" max="22" width="56.0"/>
    <col customWidth="1" min="23" max="23" width="41.71"/>
    <col customWidth="1" min="24" max="24" width="25.14"/>
  </cols>
  <sheetData>
    <row r="1">
      <c r="A1" s="1" t="s">
        <v>0</v>
      </c>
      <c r="B1" s="2" t="s">
        <v>1</v>
      </c>
      <c r="C1" s="2" t="s">
        <v>2</v>
      </c>
      <c r="D1" s="3" t="s">
        <v>2111</v>
      </c>
      <c r="E1" s="3" t="s">
        <v>2112</v>
      </c>
      <c r="F1" s="2" t="s">
        <v>4</v>
      </c>
      <c r="G1" s="3" t="s">
        <v>522</v>
      </c>
      <c r="H1" s="3" t="s">
        <v>1587</v>
      </c>
      <c r="I1" s="3" t="s">
        <v>1179</v>
      </c>
      <c r="J1" s="3" t="s">
        <v>7</v>
      </c>
      <c r="K1" s="3" t="s">
        <v>2113</v>
      </c>
      <c r="L1" s="3" t="s">
        <v>2114</v>
      </c>
      <c r="M1" s="2" t="s">
        <v>9</v>
      </c>
      <c r="N1" s="3" t="s">
        <v>524</v>
      </c>
      <c r="O1" s="3" t="s">
        <v>2115</v>
      </c>
      <c r="P1" s="4" t="s">
        <v>12</v>
      </c>
      <c r="Q1" s="5" t="s">
        <v>13</v>
      </c>
      <c r="R1" s="6" t="s">
        <v>14</v>
      </c>
      <c r="S1" s="7" t="s">
        <v>15</v>
      </c>
      <c r="T1" s="3" t="s">
        <v>16</v>
      </c>
      <c r="U1" s="3" t="s">
        <v>17</v>
      </c>
      <c r="V1" s="3" t="s">
        <v>18</v>
      </c>
      <c r="W1" s="8"/>
      <c r="X1" s="8"/>
      <c r="Y1" s="3"/>
      <c r="Z1" s="3"/>
      <c r="AA1" s="9"/>
    </row>
    <row r="2">
      <c r="A2" s="184"/>
      <c r="B2" s="12"/>
      <c r="C2" s="12"/>
      <c r="D2" s="107" t="s">
        <v>2119</v>
      </c>
      <c r="E2" s="107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3"/>
      <c r="U2" s="13"/>
      <c r="V2" s="11"/>
      <c r="W2" s="11"/>
      <c r="X2" s="11"/>
      <c r="Y2" s="11"/>
      <c r="Z2" s="11"/>
      <c r="AA2" s="11"/>
    </row>
    <row r="3">
      <c r="A3" s="2"/>
      <c r="B3" s="11"/>
      <c r="C3" s="12"/>
      <c r="D3" s="12"/>
      <c r="E3" s="12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3"/>
      <c r="U3" s="13"/>
      <c r="V3" s="11"/>
      <c r="W3" s="11"/>
      <c r="X3" s="11"/>
      <c r="Y3" s="11"/>
      <c r="Z3" s="11"/>
      <c r="AA3" s="11"/>
    </row>
    <row r="4">
      <c r="A4" s="14" t="s">
        <v>26</v>
      </c>
      <c r="B4" s="15"/>
      <c r="C4" s="12"/>
      <c r="D4" s="12"/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3"/>
      <c r="U4" s="13"/>
      <c r="V4" s="11"/>
      <c r="W4" s="11"/>
      <c r="X4" s="11"/>
      <c r="Y4" s="11"/>
      <c r="Z4" s="11"/>
      <c r="AA4" s="11"/>
    </row>
    <row r="5">
      <c r="A5" s="12"/>
      <c r="B5" s="12" t="s">
        <v>534</v>
      </c>
      <c r="C5" s="16" t="s">
        <v>28</v>
      </c>
      <c r="D5" s="26">
        <f t="shared" ref="D5:D17" si="1">ROUND((F5*1)+(G5*0.48)+(H5*0.2)+(I5*0.34)+(J5*0.15)+(K5*0.69)+(L5*0.38)+(M5*0.16)+(N5*0.18)+(O5*0.2)+(P5*24)+(Q5*12)+(R5*12)+(S5*12), 2)</f>
        <v>114.64</v>
      </c>
      <c r="E5" s="17">
        <f t="shared" ref="E5:E7" si="2">ROUND((F5*0.05)+(G5*1)+(H5*1.48)+(I5*0.59)+(J5*0.59)+(K5*0.05)+(L5*0.05)+(M5*0.61)+(N5*0.61)+(O5*0.02)+(P5*32.1)+(Q5*8)+(R5*8)+(S5*8), 2)</f>
        <v>141.05</v>
      </c>
      <c r="F5" s="12">
        <v>28.0</v>
      </c>
      <c r="G5" s="12">
        <v>48.0</v>
      </c>
      <c r="H5" s="12"/>
      <c r="I5" s="12">
        <v>76.0</v>
      </c>
      <c r="J5" s="12"/>
      <c r="K5" s="12"/>
      <c r="L5" s="12"/>
      <c r="M5" s="12">
        <v>11.0</v>
      </c>
      <c r="N5" s="12"/>
      <c r="O5" s="12"/>
      <c r="P5" s="12">
        <v>1.0</v>
      </c>
      <c r="Q5" s="12"/>
      <c r="R5" s="12"/>
      <c r="S5" s="12">
        <v>1.0</v>
      </c>
      <c r="T5" s="18" t="s">
        <v>535</v>
      </c>
      <c r="U5" s="18" t="s">
        <v>2130</v>
      </c>
      <c r="V5" s="19" t="s">
        <v>537</v>
      </c>
      <c r="W5" s="11"/>
      <c r="X5" s="11"/>
      <c r="Y5" s="11"/>
      <c r="Z5" s="11"/>
      <c r="AA5" s="11"/>
    </row>
    <row r="6">
      <c r="A6" s="26" t="s">
        <v>55</v>
      </c>
      <c r="B6" s="12" t="s">
        <v>2132</v>
      </c>
      <c r="C6" s="12" t="s">
        <v>57</v>
      </c>
      <c r="D6" s="26">
        <f t="shared" si="1"/>
        <v>102</v>
      </c>
      <c r="E6" s="17">
        <f t="shared" si="2"/>
        <v>111.67</v>
      </c>
      <c r="F6" s="12">
        <v>45.0</v>
      </c>
      <c r="G6" s="12">
        <v>20.0</v>
      </c>
      <c r="H6" s="12">
        <v>33.0</v>
      </c>
      <c r="I6" s="12"/>
      <c r="J6" s="12"/>
      <c r="K6" s="12"/>
      <c r="L6" s="12"/>
      <c r="M6" s="12"/>
      <c r="N6" s="12"/>
      <c r="O6" s="12">
        <v>24.0</v>
      </c>
      <c r="P6" s="12">
        <v>1.0</v>
      </c>
      <c r="Q6" s="12"/>
      <c r="R6" s="12">
        <v>1.0</v>
      </c>
      <c r="S6" s="12"/>
      <c r="T6" s="18" t="s">
        <v>60</v>
      </c>
      <c r="U6" s="18"/>
      <c r="V6" s="19" t="s">
        <v>2133</v>
      </c>
      <c r="W6" s="11"/>
      <c r="X6" s="11"/>
      <c r="Y6" s="11"/>
      <c r="Z6" s="11"/>
      <c r="AA6" s="11"/>
    </row>
    <row r="7">
      <c r="A7" s="11"/>
      <c r="B7" s="12" t="s">
        <v>540</v>
      </c>
      <c r="C7" s="16" t="s">
        <v>541</v>
      </c>
      <c r="D7" s="26">
        <f t="shared" si="1"/>
        <v>93.68</v>
      </c>
      <c r="E7" s="17">
        <f t="shared" si="2"/>
        <v>113.63</v>
      </c>
      <c r="F7" s="12">
        <v>21.0</v>
      </c>
      <c r="G7" s="12">
        <v>25.0</v>
      </c>
      <c r="H7" s="12"/>
      <c r="I7" s="12">
        <v>66.0</v>
      </c>
      <c r="J7" s="12"/>
      <c r="K7" s="12"/>
      <c r="L7" s="12"/>
      <c r="M7" s="12">
        <v>14.0</v>
      </c>
      <c r="N7" s="12"/>
      <c r="O7" s="12"/>
      <c r="P7" s="12">
        <v>1.0</v>
      </c>
      <c r="Q7" s="12"/>
      <c r="R7" s="12">
        <v>1.0</v>
      </c>
      <c r="S7" s="12"/>
      <c r="T7" s="18" t="s">
        <v>60</v>
      </c>
      <c r="U7" s="18"/>
      <c r="V7" s="19" t="s">
        <v>542</v>
      </c>
      <c r="W7" s="11"/>
      <c r="X7" s="11"/>
      <c r="Y7" s="11"/>
      <c r="Z7" s="11"/>
      <c r="AA7" s="11"/>
    </row>
    <row r="8">
      <c r="A8" s="21" t="s">
        <v>52</v>
      </c>
      <c r="B8" s="12" t="s">
        <v>547</v>
      </c>
      <c r="C8" s="12" t="s">
        <v>366</v>
      </c>
      <c r="D8" s="26">
        <f t="shared" si="1"/>
        <v>91.22</v>
      </c>
      <c r="E8" s="17" t="s">
        <v>2140</v>
      </c>
      <c r="F8" s="12">
        <v>30.0</v>
      </c>
      <c r="G8" s="12"/>
      <c r="H8" s="12"/>
      <c r="I8" s="12">
        <v>56.0</v>
      </c>
      <c r="J8" s="12">
        <v>22.0</v>
      </c>
      <c r="K8" s="12"/>
      <c r="L8" s="12"/>
      <c r="M8" s="12">
        <v>18.0</v>
      </c>
      <c r="N8" s="12"/>
      <c r="O8" s="12"/>
      <c r="P8" s="12">
        <v>1.0</v>
      </c>
      <c r="Q8" s="12"/>
      <c r="R8" s="12"/>
      <c r="S8" s="12">
        <v>1.0</v>
      </c>
      <c r="T8" s="18" t="s">
        <v>549</v>
      </c>
      <c r="U8" s="18" t="s">
        <v>78</v>
      </c>
      <c r="V8" s="19" t="s">
        <v>550</v>
      </c>
      <c r="W8" s="11"/>
      <c r="X8" s="11"/>
      <c r="Y8" s="11"/>
      <c r="Z8" s="11"/>
      <c r="AA8" s="11"/>
    </row>
    <row r="9">
      <c r="A9" s="21" t="s">
        <v>33</v>
      </c>
      <c r="B9" s="12" t="s">
        <v>2142</v>
      </c>
      <c r="C9" s="16" t="s">
        <v>40</v>
      </c>
      <c r="D9" s="26">
        <f t="shared" si="1"/>
        <v>90.04</v>
      </c>
      <c r="E9" s="17">
        <f t="shared" ref="E9:E17" si="3">ROUND((F9*0.05)+(G9*1)+(H9*1.48)+(I9*0.59)+(J9*0.59)+(K9*0.05)+(L9*0.05)+(M9*0.61)+(N9*0.61)+(O9*0.02)+(P9*32.1)+(Q9*8)+(R9*8)+(S9*8), 2)</f>
        <v>135.28</v>
      </c>
      <c r="F9" s="12">
        <v>30.0</v>
      </c>
      <c r="G9" s="12">
        <v>33.0</v>
      </c>
      <c r="H9" s="12">
        <v>41.0</v>
      </c>
      <c r="I9" s="12"/>
      <c r="J9" s="12"/>
      <c r="K9" s="12"/>
      <c r="L9" s="12"/>
      <c r="M9" s="12"/>
      <c r="N9" s="12"/>
      <c r="O9" s="12"/>
      <c r="P9" s="12">
        <v>1.0</v>
      </c>
      <c r="Q9" s="12"/>
      <c r="R9" s="12">
        <v>1.0</v>
      </c>
      <c r="S9" s="12"/>
      <c r="T9" s="18" t="s">
        <v>535</v>
      </c>
      <c r="U9" s="18" t="s">
        <v>2143</v>
      </c>
      <c r="V9" s="19" t="s">
        <v>2144</v>
      </c>
      <c r="W9" s="11"/>
      <c r="X9" s="11"/>
      <c r="Y9" s="11"/>
      <c r="Z9" s="11"/>
      <c r="AA9" s="11"/>
    </row>
    <row r="10">
      <c r="A10" s="21"/>
      <c r="B10" s="12" t="s">
        <v>554</v>
      </c>
      <c r="C10" s="12" t="s">
        <v>64</v>
      </c>
      <c r="D10" s="26">
        <f t="shared" si="1"/>
        <v>88</v>
      </c>
      <c r="E10" s="17">
        <f t="shared" si="3"/>
        <v>92.23</v>
      </c>
      <c r="F10" s="12">
        <v>18.0</v>
      </c>
      <c r="G10" s="12">
        <v>24.0</v>
      </c>
      <c r="H10" s="12"/>
      <c r="I10" s="12">
        <v>60.0</v>
      </c>
      <c r="J10" s="12"/>
      <c r="K10" s="12"/>
      <c r="L10" s="12"/>
      <c r="M10" s="12">
        <v>13.0</v>
      </c>
      <c r="N10" s="12"/>
      <c r="O10" s="12"/>
      <c r="P10" s="12"/>
      <c r="Q10" s="12">
        <v>1.0</v>
      </c>
      <c r="R10" s="12">
        <v>1.0</v>
      </c>
      <c r="S10" s="12">
        <v>1.0</v>
      </c>
      <c r="T10" s="18" t="s">
        <v>549</v>
      </c>
      <c r="U10" s="18"/>
      <c r="V10" s="19" t="s">
        <v>555</v>
      </c>
      <c r="W10" s="11"/>
      <c r="X10" s="11"/>
      <c r="Y10" s="11"/>
      <c r="Z10" s="11"/>
      <c r="AA10" s="11"/>
    </row>
    <row r="11">
      <c r="A11" s="26"/>
      <c r="B11" s="12" t="s">
        <v>556</v>
      </c>
      <c r="C11" s="12" t="s">
        <v>557</v>
      </c>
      <c r="D11" s="26">
        <f t="shared" si="1"/>
        <v>87.8</v>
      </c>
      <c r="E11" s="17">
        <f t="shared" si="3"/>
        <v>93.74</v>
      </c>
      <c r="F11" s="12">
        <v>42.0</v>
      </c>
      <c r="G11" s="12">
        <v>37.0</v>
      </c>
      <c r="H11" s="12"/>
      <c r="I11" s="12">
        <v>74.0</v>
      </c>
      <c r="J11" s="12"/>
      <c r="K11" s="12"/>
      <c r="L11" s="12"/>
      <c r="M11" s="12">
        <v>18.0</v>
      </c>
      <c r="N11" s="12"/>
      <c r="O11" s="12"/>
      <c r="P11" s="12"/>
      <c r="Q11" s="12"/>
      <c r="R11" s="12"/>
      <c r="S11" s="12"/>
      <c r="T11" s="18"/>
      <c r="U11" s="18"/>
      <c r="V11" s="19" t="s">
        <v>558</v>
      </c>
      <c r="W11" s="11"/>
      <c r="X11" s="11"/>
      <c r="Y11" s="11"/>
      <c r="Z11" s="11"/>
      <c r="AA11" s="11"/>
    </row>
    <row r="12">
      <c r="A12" s="26" t="s">
        <v>52</v>
      </c>
      <c r="B12" s="12" t="s">
        <v>2147</v>
      </c>
      <c r="C12" s="12" t="s">
        <v>67</v>
      </c>
      <c r="D12" s="26">
        <f t="shared" si="1"/>
        <v>87.19</v>
      </c>
      <c r="E12" s="17">
        <f t="shared" si="3"/>
        <v>95.04</v>
      </c>
      <c r="F12" s="12">
        <v>25.0</v>
      </c>
      <c r="G12" s="12"/>
      <c r="H12" s="12"/>
      <c r="I12" s="12">
        <v>66.0</v>
      </c>
      <c r="J12" s="12">
        <v>25.0</v>
      </c>
      <c r="K12" s="12"/>
      <c r="L12" s="12"/>
      <c r="M12" s="12"/>
      <c r="N12" s="12"/>
      <c r="O12" s="12"/>
      <c r="P12" s="12">
        <v>1.0</v>
      </c>
      <c r="Q12" s="12"/>
      <c r="R12" s="12">
        <v>1.0</v>
      </c>
      <c r="S12" s="12"/>
      <c r="T12" s="18" t="s">
        <v>2123</v>
      </c>
      <c r="U12" s="18" t="s">
        <v>42</v>
      </c>
      <c r="V12" s="19" t="s">
        <v>2148</v>
      </c>
      <c r="W12" s="11"/>
      <c r="X12" s="11"/>
      <c r="Y12" s="11"/>
      <c r="Z12" s="11"/>
      <c r="AA12" s="11"/>
    </row>
    <row r="13">
      <c r="A13" s="12" t="s">
        <v>44</v>
      </c>
      <c r="B13" s="12" t="s">
        <v>543</v>
      </c>
      <c r="C13" s="16" t="s">
        <v>46</v>
      </c>
      <c r="D13" s="26">
        <f t="shared" si="1"/>
        <v>87.16</v>
      </c>
      <c r="E13" s="17">
        <f t="shared" si="3"/>
        <v>109.29</v>
      </c>
      <c r="F13" s="12">
        <v>33.0</v>
      </c>
      <c r="G13" s="12">
        <v>34.0</v>
      </c>
      <c r="H13" s="12"/>
      <c r="I13" s="12">
        <v>100.0</v>
      </c>
      <c r="J13" s="12"/>
      <c r="K13" s="12"/>
      <c r="L13" s="12"/>
      <c r="M13" s="12">
        <v>24.0</v>
      </c>
      <c r="N13" s="12"/>
      <c r="O13" s="12"/>
      <c r="P13" s="12"/>
      <c r="Q13" s="18"/>
      <c r="R13" s="18"/>
      <c r="S13" s="37"/>
      <c r="T13" s="11"/>
      <c r="U13" s="37"/>
      <c r="V13" s="37" t="s">
        <v>544</v>
      </c>
      <c r="W13" s="11"/>
      <c r="X13" s="11"/>
    </row>
    <row r="14">
      <c r="A14" s="26"/>
      <c r="B14" s="12" t="s">
        <v>2152</v>
      </c>
      <c r="C14" s="12" t="s">
        <v>2153</v>
      </c>
      <c r="D14" s="26">
        <f t="shared" si="1"/>
        <v>81.06</v>
      </c>
      <c r="E14" s="17">
        <f t="shared" si="3"/>
        <v>78.73</v>
      </c>
      <c r="F14" s="12">
        <v>33.0</v>
      </c>
      <c r="G14" s="12">
        <v>27.0</v>
      </c>
      <c r="H14" s="12"/>
      <c r="I14" s="12">
        <v>20.0</v>
      </c>
      <c r="J14" s="12">
        <v>10.0</v>
      </c>
      <c r="K14" s="12"/>
      <c r="L14" s="12"/>
      <c r="M14" s="12"/>
      <c r="N14" s="12"/>
      <c r="O14" s="12">
        <v>14.0</v>
      </c>
      <c r="P14" s="12">
        <v>1.0</v>
      </c>
      <c r="Q14" s="12"/>
      <c r="R14" s="12"/>
      <c r="S14" s="12"/>
      <c r="T14" s="18" t="s">
        <v>810</v>
      </c>
      <c r="U14" s="18"/>
      <c r="V14" s="19" t="s">
        <v>2154</v>
      </c>
      <c r="W14" s="11"/>
      <c r="X14" s="11"/>
      <c r="Y14" s="11"/>
      <c r="Z14" s="11"/>
      <c r="AA14" s="11"/>
    </row>
    <row r="15">
      <c r="A15" s="26"/>
      <c r="B15" s="12" t="s">
        <v>2157</v>
      </c>
      <c r="C15" s="12" t="s">
        <v>557</v>
      </c>
      <c r="D15" s="26">
        <f t="shared" si="1"/>
        <v>68.04</v>
      </c>
      <c r="E15" s="17">
        <f t="shared" si="3"/>
        <v>50.25</v>
      </c>
      <c r="F15" s="12">
        <v>45.0</v>
      </c>
      <c r="G15" s="12">
        <v>48.0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/>
      <c r="U15" s="18"/>
      <c r="V15" s="19" t="s">
        <v>2158</v>
      </c>
      <c r="W15" s="11"/>
      <c r="X15" s="11"/>
      <c r="Y15" s="11"/>
      <c r="Z15" s="11"/>
      <c r="AA15" s="11"/>
    </row>
    <row r="16">
      <c r="A16" s="21"/>
      <c r="B16" s="12" t="s">
        <v>2161</v>
      </c>
      <c r="C16" s="12" t="s">
        <v>2162</v>
      </c>
      <c r="D16" s="26">
        <f t="shared" si="1"/>
        <v>58.04</v>
      </c>
      <c r="E16" s="17">
        <f t="shared" si="3"/>
        <v>68.91</v>
      </c>
      <c r="F16" s="12">
        <v>25.0</v>
      </c>
      <c r="G16" s="12">
        <v>26.0</v>
      </c>
      <c r="H16" s="12"/>
      <c r="I16" s="12">
        <v>52.0</v>
      </c>
      <c r="J16" s="12"/>
      <c r="K16" s="12"/>
      <c r="L16" s="12"/>
      <c r="M16" s="12">
        <v>18.0</v>
      </c>
      <c r="N16" s="12"/>
      <c r="O16" s="12"/>
      <c r="P16" s="12"/>
      <c r="Q16" s="12"/>
      <c r="R16" s="12"/>
      <c r="S16" s="12"/>
      <c r="T16" s="18"/>
      <c r="U16" s="18"/>
      <c r="V16" s="19" t="s">
        <v>2165</v>
      </c>
      <c r="W16" s="11"/>
      <c r="X16" s="11"/>
      <c r="Y16" s="11"/>
      <c r="Z16" s="11"/>
      <c r="AA16" s="11"/>
    </row>
    <row r="17">
      <c r="A17" s="26"/>
      <c r="B17" s="12" t="s">
        <v>1665</v>
      </c>
      <c r="C17" s="12" t="s">
        <v>107</v>
      </c>
      <c r="D17" s="26">
        <f t="shared" si="1"/>
        <v>34.74</v>
      </c>
      <c r="E17" s="17">
        <f t="shared" si="3"/>
        <v>76.49</v>
      </c>
      <c r="F17" s="12"/>
      <c r="G17" s="12"/>
      <c r="H17" s="12"/>
      <c r="I17" s="12">
        <v>80.0</v>
      </c>
      <c r="J17" s="12">
        <v>30.0</v>
      </c>
      <c r="K17" s="12"/>
      <c r="L17" s="12"/>
      <c r="M17" s="12">
        <v>19.0</v>
      </c>
      <c r="N17" s="12"/>
      <c r="O17" s="12"/>
      <c r="P17" s="12"/>
      <c r="Q17" s="12"/>
      <c r="R17" s="12"/>
      <c r="S17" s="12"/>
      <c r="T17" s="18"/>
      <c r="U17" s="18"/>
      <c r="V17" s="19" t="s">
        <v>1667</v>
      </c>
      <c r="W17" s="11"/>
      <c r="X17" s="11"/>
      <c r="Y17" s="11"/>
      <c r="Z17" s="11"/>
      <c r="AA17" s="11"/>
    </row>
    <row r="18">
      <c r="A18" s="2" t="s">
        <v>83</v>
      </c>
      <c r="B18" s="11"/>
      <c r="C18" s="11"/>
      <c r="D18" s="26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3"/>
      <c r="U18" s="13"/>
      <c r="V18" s="27"/>
      <c r="W18" s="11"/>
      <c r="X18" s="11"/>
      <c r="Y18" s="11"/>
      <c r="Z18" s="11"/>
      <c r="AA18" s="11"/>
    </row>
    <row r="19">
      <c r="A19" s="12" t="s">
        <v>2167</v>
      </c>
      <c r="B19" s="12" t="s">
        <v>1685</v>
      </c>
      <c r="C19" s="12" t="s">
        <v>88</v>
      </c>
      <c r="D19" s="26">
        <f t="shared" ref="D19:D28" si="4">ROUND((F19*1)+(G19*0.48)+(H19*0.2)+(I19*0.34)+(J19*0.15)+(K19*0.69)+(L19*0.38)+(M19*0.16)+(N19*0.18)+(O19*0.2)+(P19*24)+(Q19*12)+(R19*12)+(S19*12), 2)</f>
        <v>77.74</v>
      </c>
      <c r="E19" s="17">
        <f t="shared" ref="E19:E28" si="5">ROUND((F19*0.05)+(G19*1)+(H19*1.48)+(I19*0.59)+(J19*0.59)+(K19*0.05)+(L19*0.05)+(M19*0.61)+(N19*0.61)+(O19*0.02)+(P19*32.1)+(Q19*8)+(R19*8)+(S19*8), 2)</f>
        <v>68.64</v>
      </c>
      <c r="F19" s="12">
        <v>28.0</v>
      </c>
      <c r="G19" s="12"/>
      <c r="H19" s="12"/>
      <c r="I19" s="12">
        <v>36.0</v>
      </c>
      <c r="J19" s="12">
        <v>10.0</v>
      </c>
      <c r="K19" s="12"/>
      <c r="L19" s="12"/>
      <c r="M19" s="12"/>
      <c r="N19" s="12"/>
      <c r="O19" s="12"/>
      <c r="P19" s="12">
        <v>1.0</v>
      </c>
      <c r="Q19" s="12"/>
      <c r="R19" s="12">
        <v>1.0</v>
      </c>
      <c r="S19" s="12"/>
      <c r="T19" s="18" t="s">
        <v>661</v>
      </c>
      <c r="U19" s="33"/>
      <c r="V19" s="19" t="s">
        <v>1688</v>
      </c>
      <c r="W19" s="12"/>
      <c r="X19" s="11"/>
      <c r="Y19" s="11"/>
      <c r="Z19" s="11"/>
      <c r="AA19" s="11"/>
      <c r="AB19" s="11"/>
    </row>
    <row r="20">
      <c r="A20" s="12" t="s">
        <v>44</v>
      </c>
      <c r="B20" s="28" t="s">
        <v>2174</v>
      </c>
      <c r="C20" s="28" t="s">
        <v>230</v>
      </c>
      <c r="D20" s="26">
        <f t="shared" si="4"/>
        <v>58.02</v>
      </c>
      <c r="E20" s="17">
        <f t="shared" si="5"/>
        <v>3.8</v>
      </c>
      <c r="F20" s="28">
        <v>39.0</v>
      </c>
      <c r="G20" s="28"/>
      <c r="H20" s="28"/>
      <c r="I20" s="28"/>
      <c r="J20" s="28"/>
      <c r="K20" s="28">
        <v>16.0</v>
      </c>
      <c r="L20" s="28">
        <v>21.0</v>
      </c>
      <c r="M20" s="28"/>
      <c r="N20" s="28"/>
      <c r="O20" s="28"/>
      <c r="P20" s="28"/>
      <c r="Q20" s="28"/>
      <c r="R20" s="28"/>
      <c r="S20" s="28"/>
      <c r="T20" s="29"/>
      <c r="U20" s="30"/>
      <c r="V20" s="31" t="s">
        <v>2175</v>
      </c>
      <c r="W20" s="32"/>
      <c r="X20" s="11"/>
      <c r="Y20" s="11"/>
      <c r="Z20" s="11"/>
      <c r="AA20" s="11"/>
      <c r="AB20" s="11"/>
    </row>
    <row r="21">
      <c r="A21" s="12"/>
      <c r="B21" s="28" t="s">
        <v>2178</v>
      </c>
      <c r="C21" s="28" t="s">
        <v>102</v>
      </c>
      <c r="D21" s="26">
        <f t="shared" si="4"/>
        <v>57.3</v>
      </c>
      <c r="E21" s="17">
        <f t="shared" si="5"/>
        <v>21.75</v>
      </c>
      <c r="F21" s="28">
        <v>33.0</v>
      </c>
      <c r="G21" s="28">
        <v>19.0</v>
      </c>
      <c r="H21" s="28"/>
      <c r="I21" s="28"/>
      <c r="J21" s="28"/>
      <c r="K21" s="28">
        <v>22.0</v>
      </c>
      <c r="L21" s="28"/>
      <c r="M21" s="28"/>
      <c r="N21" s="28"/>
      <c r="O21" s="28"/>
      <c r="P21" s="28"/>
      <c r="Q21" s="28"/>
      <c r="R21" s="28"/>
      <c r="S21" s="28"/>
      <c r="T21" s="29"/>
      <c r="U21" s="30"/>
      <c r="V21" s="31" t="s">
        <v>2180</v>
      </c>
      <c r="W21" s="32"/>
      <c r="X21" s="11"/>
      <c r="Y21" s="11"/>
      <c r="Z21" s="11"/>
      <c r="AA21" s="11"/>
      <c r="AB21" s="11"/>
    </row>
    <row r="22">
      <c r="A22" s="11"/>
      <c r="B22" s="12" t="s">
        <v>1681</v>
      </c>
      <c r="C22" s="12" t="s">
        <v>100</v>
      </c>
      <c r="D22" s="26">
        <f t="shared" si="4"/>
        <v>54.08</v>
      </c>
      <c r="E22" s="17">
        <f t="shared" si="5"/>
        <v>38</v>
      </c>
      <c r="F22" s="12">
        <v>20.0</v>
      </c>
      <c r="G22" s="12">
        <v>21.0</v>
      </c>
      <c r="H22" s="12"/>
      <c r="I22" s="12"/>
      <c r="J22" s="12"/>
      <c r="K22" s="12"/>
      <c r="L22" s="12"/>
      <c r="M22" s="12"/>
      <c r="N22" s="12"/>
      <c r="O22" s="12"/>
      <c r="P22" s="12"/>
      <c r="Q22" s="12">
        <v>2.0</v>
      </c>
      <c r="R22" s="12"/>
      <c r="S22" s="12"/>
      <c r="T22" s="18" t="s">
        <v>611</v>
      </c>
      <c r="U22" s="33"/>
      <c r="V22" s="19" t="s">
        <v>1683</v>
      </c>
      <c r="W22" s="11"/>
      <c r="X22" s="11"/>
      <c r="Y22" s="11"/>
      <c r="Z22" s="11"/>
      <c r="AA22" s="11"/>
      <c r="AB22" s="11"/>
    </row>
    <row r="23">
      <c r="A23" s="11"/>
      <c r="B23" s="28" t="s">
        <v>2186</v>
      </c>
      <c r="C23" s="28" t="s">
        <v>1341</v>
      </c>
      <c r="D23" s="26">
        <f t="shared" si="4"/>
        <v>52.42</v>
      </c>
      <c r="E23" s="17">
        <f t="shared" si="5"/>
        <v>2.9</v>
      </c>
      <c r="F23" s="28">
        <v>40.0</v>
      </c>
      <c r="G23" s="28"/>
      <c r="H23" s="28"/>
      <c r="I23" s="28"/>
      <c r="J23" s="28"/>
      <c r="K23" s="28">
        <v>18.0</v>
      </c>
      <c r="L23" s="28"/>
      <c r="M23" s="28"/>
      <c r="N23" s="28"/>
      <c r="O23" s="28"/>
      <c r="P23" s="28"/>
      <c r="Q23" s="28"/>
      <c r="R23" s="28"/>
      <c r="S23" s="28"/>
      <c r="T23" s="29"/>
      <c r="U23" s="33"/>
      <c r="V23" s="31" t="s">
        <v>2187</v>
      </c>
      <c r="W23" s="32"/>
      <c r="X23" s="11"/>
      <c r="Y23" s="11"/>
      <c r="Z23" s="11"/>
      <c r="AA23" s="11"/>
      <c r="AB23" s="11"/>
    </row>
    <row r="24">
      <c r="A24" s="11"/>
      <c r="B24" s="12" t="s">
        <v>2188</v>
      </c>
      <c r="C24" s="12" t="s">
        <v>296</v>
      </c>
      <c r="D24" s="26">
        <f t="shared" si="4"/>
        <v>48.36</v>
      </c>
      <c r="E24" s="17">
        <f t="shared" si="5"/>
        <v>3.1</v>
      </c>
      <c r="F24" s="12">
        <v>30.0</v>
      </c>
      <c r="G24" s="12"/>
      <c r="H24" s="12"/>
      <c r="I24" s="12"/>
      <c r="J24" s="12"/>
      <c r="K24" s="12">
        <v>20.0</v>
      </c>
      <c r="L24" s="12">
        <v>12.0</v>
      </c>
      <c r="M24" s="12"/>
      <c r="N24" s="12"/>
      <c r="O24" s="12"/>
      <c r="P24" s="12"/>
      <c r="Q24" s="12"/>
      <c r="R24" s="12"/>
      <c r="S24" s="12"/>
      <c r="T24" s="18"/>
      <c r="U24" s="33"/>
      <c r="V24" s="19" t="s">
        <v>2189</v>
      </c>
      <c r="W24" s="11"/>
      <c r="X24" s="11"/>
      <c r="Y24" s="11"/>
      <c r="Z24" s="11"/>
      <c r="AA24" s="11"/>
      <c r="AB24" s="11"/>
    </row>
    <row r="25">
      <c r="A25" s="11"/>
      <c r="B25" s="12" t="s">
        <v>2190</v>
      </c>
      <c r="C25" s="12" t="s">
        <v>2191</v>
      </c>
      <c r="D25" s="26">
        <f t="shared" si="4"/>
        <v>46.95</v>
      </c>
      <c r="E25" s="17">
        <f t="shared" si="5"/>
        <v>3.2</v>
      </c>
      <c r="F25" s="12">
        <v>27.0</v>
      </c>
      <c r="G25" s="12"/>
      <c r="H25" s="12"/>
      <c r="I25" s="12"/>
      <c r="J25" s="12"/>
      <c r="K25" s="12">
        <v>19.0</v>
      </c>
      <c r="L25" s="12">
        <v>18.0</v>
      </c>
      <c r="M25" s="12"/>
      <c r="N25" s="12"/>
      <c r="O25" s="12"/>
      <c r="P25" s="12"/>
      <c r="Q25" s="12"/>
      <c r="R25" s="12"/>
      <c r="S25" s="12"/>
      <c r="T25" s="18"/>
      <c r="U25" s="33"/>
      <c r="V25" s="19" t="s">
        <v>2192</v>
      </c>
      <c r="W25" s="12"/>
      <c r="X25" s="11"/>
      <c r="Y25" s="11"/>
      <c r="Z25" s="11"/>
      <c r="AA25" s="11"/>
      <c r="AB25" s="11"/>
    </row>
    <row r="26">
      <c r="A26" s="11"/>
      <c r="B26" s="12" t="s">
        <v>2193</v>
      </c>
      <c r="C26" s="12" t="s">
        <v>1238</v>
      </c>
      <c r="D26" s="26">
        <f t="shared" si="4"/>
        <v>37.54</v>
      </c>
      <c r="E26" s="17">
        <f t="shared" si="5"/>
        <v>12.16</v>
      </c>
      <c r="F26" s="12">
        <v>27.0</v>
      </c>
      <c r="G26" s="12"/>
      <c r="H26" s="12"/>
      <c r="I26" s="12"/>
      <c r="J26" s="12"/>
      <c r="K26" s="12"/>
      <c r="L26" s="12">
        <v>21.0</v>
      </c>
      <c r="M26" s="12">
        <v>16.0</v>
      </c>
      <c r="N26" s="12"/>
      <c r="O26" s="12"/>
      <c r="P26" s="12"/>
      <c r="Q26" s="12"/>
      <c r="R26" s="12"/>
      <c r="S26" s="12"/>
      <c r="T26" s="18"/>
      <c r="U26" s="176"/>
      <c r="V26" s="19" t="s">
        <v>2195</v>
      </c>
      <c r="W26" s="12"/>
      <c r="X26" s="11"/>
      <c r="Y26" s="11"/>
      <c r="Z26" s="11"/>
      <c r="AA26" s="11"/>
      <c r="AB26" s="11"/>
    </row>
    <row r="27">
      <c r="A27" s="11"/>
      <c r="B27" s="12" t="s">
        <v>2196</v>
      </c>
      <c r="C27" s="12" t="s">
        <v>2197</v>
      </c>
      <c r="D27" s="26">
        <f t="shared" si="4"/>
        <v>42.82</v>
      </c>
      <c r="E27" s="17">
        <f t="shared" si="5"/>
        <v>27.41</v>
      </c>
      <c r="F27" s="12">
        <v>27.0</v>
      </c>
      <c r="G27" s="12"/>
      <c r="H27" s="12">
        <v>17.0</v>
      </c>
      <c r="I27" s="12"/>
      <c r="J27" s="12"/>
      <c r="K27" s="12">
        <v>18.0</v>
      </c>
      <c r="L27" s="12"/>
      <c r="M27" s="12"/>
      <c r="N27" s="12"/>
      <c r="O27" s="12"/>
      <c r="P27" s="12"/>
      <c r="Q27" s="12"/>
      <c r="R27" s="12"/>
      <c r="S27" s="12"/>
      <c r="T27" s="18"/>
      <c r="U27" s="176"/>
      <c r="V27" s="19" t="s">
        <v>2198</v>
      </c>
      <c r="W27" s="11"/>
      <c r="X27" s="11"/>
      <c r="Y27" s="11"/>
      <c r="Z27" s="11"/>
      <c r="AA27" s="11"/>
      <c r="AB27" s="11"/>
    </row>
    <row r="28">
      <c r="A28" s="11"/>
      <c r="B28" s="12" t="s">
        <v>2199</v>
      </c>
      <c r="C28" s="12" t="s">
        <v>2200</v>
      </c>
      <c r="D28" s="26">
        <f t="shared" si="4"/>
        <v>42.82</v>
      </c>
      <c r="E28" s="17">
        <f t="shared" si="5"/>
        <v>27.41</v>
      </c>
      <c r="F28" s="12">
        <v>27.0</v>
      </c>
      <c r="G28" s="12"/>
      <c r="H28" s="12">
        <v>17.0</v>
      </c>
      <c r="I28" s="12"/>
      <c r="J28" s="12"/>
      <c r="K28" s="12">
        <v>18.0</v>
      </c>
      <c r="L28" s="12"/>
      <c r="M28" s="12"/>
      <c r="N28" s="12"/>
      <c r="O28" s="12"/>
      <c r="P28" s="12"/>
      <c r="Q28" s="12"/>
      <c r="R28" s="12"/>
      <c r="S28" s="12"/>
      <c r="T28" s="18"/>
      <c r="U28" s="33"/>
      <c r="V28" s="19" t="s">
        <v>2201</v>
      </c>
      <c r="W28" s="11"/>
      <c r="X28" s="11"/>
      <c r="Y28" s="11"/>
      <c r="Z28" s="11"/>
      <c r="AA28" s="11"/>
      <c r="AB28" s="11"/>
    </row>
    <row r="29">
      <c r="A29" s="11"/>
      <c r="B29" s="28"/>
      <c r="C29" s="28"/>
      <c r="D29" s="26"/>
      <c r="E29" s="1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9"/>
      <c r="U29" s="30"/>
      <c r="V29" s="31"/>
      <c r="W29" s="32"/>
      <c r="X29" s="11"/>
      <c r="Y29" s="11"/>
      <c r="Z29" s="11"/>
      <c r="AA29" s="11"/>
      <c r="AB29" s="11"/>
    </row>
    <row r="30">
      <c r="A30" s="12" t="s">
        <v>44</v>
      </c>
      <c r="B30" s="28" t="s">
        <v>1641</v>
      </c>
      <c r="C30" s="28" t="s">
        <v>590</v>
      </c>
      <c r="D30" s="26">
        <f t="shared" ref="D30:D39" si="6">ROUND((F30*1)+(G30*0.48)+(H30*0.2)+(I30*0.34)+(J30*0.15)+(K30*0.69)+(L30*0.38)+(M30*0.16)+(N30*0.18)+(O30*0.2)+(P30*24)+(Q30*12)+(R30*12)+(S30*12), 2)</f>
        <v>38.16</v>
      </c>
      <c r="E30" s="17">
        <f t="shared" ref="E30:E39" si="7">ROUND((F30*0.05)+(G30*1)+(H30*1.48)+(I30*0.59)+(J30*0.59)+(K30*0.05)+(L30*0.05)+(M30*0.61)+(N30*0.61)+(O30*0.02)+(P30*32.1)+(Q30*8)+(R30*8)+(S30*8), 2)</f>
        <v>64.54</v>
      </c>
      <c r="F30" s="28">
        <v>22.0</v>
      </c>
      <c r="G30" s="28">
        <v>22.0</v>
      </c>
      <c r="H30" s="28">
        <v>28.0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9"/>
      <c r="U30" s="30"/>
      <c r="V30" s="31" t="s">
        <v>1645</v>
      </c>
      <c r="W30" s="32"/>
      <c r="X30" s="11"/>
      <c r="Y30" s="11"/>
      <c r="Z30" s="11"/>
      <c r="AA30" s="11"/>
      <c r="AB30" s="11"/>
    </row>
    <row r="31">
      <c r="A31" s="12" t="s">
        <v>2206</v>
      </c>
      <c r="B31" s="28" t="s">
        <v>559</v>
      </c>
      <c r="C31" s="28" t="s">
        <v>102</v>
      </c>
      <c r="D31" s="26">
        <f t="shared" si="6"/>
        <v>44.76</v>
      </c>
      <c r="E31" s="17">
        <f t="shared" si="7"/>
        <v>56.66</v>
      </c>
      <c r="F31" s="28">
        <v>18.0</v>
      </c>
      <c r="G31" s="28">
        <v>20.0</v>
      </c>
      <c r="H31" s="28"/>
      <c r="I31" s="28">
        <v>42.0</v>
      </c>
      <c r="J31" s="28"/>
      <c r="K31" s="28"/>
      <c r="L31" s="28"/>
      <c r="M31" s="28">
        <v>18.0</v>
      </c>
      <c r="N31" s="28"/>
      <c r="O31" s="28"/>
      <c r="P31" s="28"/>
      <c r="Q31" s="28"/>
      <c r="R31" s="28"/>
      <c r="S31" s="28"/>
      <c r="T31" s="29"/>
      <c r="U31" s="30"/>
      <c r="V31" s="31" t="s">
        <v>560</v>
      </c>
      <c r="W31" s="32"/>
      <c r="X31" s="11"/>
      <c r="Y31" s="11"/>
      <c r="Z31" s="11"/>
      <c r="AA31" s="11"/>
      <c r="AB31" s="11"/>
    </row>
    <row r="32">
      <c r="A32" s="170" t="s">
        <v>44</v>
      </c>
      <c r="B32" s="171" t="s">
        <v>561</v>
      </c>
      <c r="C32" s="171" t="s">
        <v>239</v>
      </c>
      <c r="D32" s="26">
        <f t="shared" si="6"/>
        <v>47.6</v>
      </c>
      <c r="E32" s="17">
        <f t="shared" si="7"/>
        <v>56.2</v>
      </c>
      <c r="F32" s="173">
        <v>21.0</v>
      </c>
      <c r="G32" s="172">
        <v>20.0</v>
      </c>
      <c r="H32" s="22"/>
      <c r="I32" s="172">
        <v>42.0</v>
      </c>
      <c r="J32" s="22"/>
      <c r="K32" s="22"/>
      <c r="L32" s="172"/>
      <c r="M32" s="173">
        <v>17.0</v>
      </c>
      <c r="N32" s="24"/>
      <c r="O32" s="24"/>
      <c r="P32" s="24"/>
      <c r="Q32" s="24"/>
      <c r="R32" s="24"/>
      <c r="S32" s="24"/>
      <c r="T32" s="24"/>
      <c r="U32" s="187"/>
      <c r="V32" s="187" t="s">
        <v>562</v>
      </c>
      <c r="W32" s="20"/>
      <c r="X32" s="20"/>
      <c r="Y32" s="20"/>
      <c r="Z32" s="20"/>
      <c r="AA32" s="20"/>
      <c r="AB32" s="20"/>
    </row>
    <row r="33">
      <c r="A33" s="12" t="s">
        <v>44</v>
      </c>
      <c r="B33" s="28" t="s">
        <v>581</v>
      </c>
      <c r="C33" s="28" t="s">
        <v>141</v>
      </c>
      <c r="D33" s="26">
        <f t="shared" si="6"/>
        <v>58.72</v>
      </c>
      <c r="E33" s="17">
        <f t="shared" si="7"/>
        <v>49.79</v>
      </c>
      <c r="F33" s="28">
        <v>33.0</v>
      </c>
      <c r="G33" s="28">
        <v>21.0</v>
      </c>
      <c r="H33" s="28"/>
      <c r="I33" s="28">
        <v>46.0</v>
      </c>
      <c r="J33" s="28"/>
      <c r="K33" s="28"/>
      <c r="L33" s="28"/>
      <c r="M33" s="28"/>
      <c r="N33" s="28"/>
      <c r="O33" s="28"/>
      <c r="P33" s="28"/>
      <c r="Q33" s="29"/>
      <c r="R33" s="30"/>
      <c r="S33" s="31"/>
      <c r="T33" s="32"/>
      <c r="U33" s="31"/>
      <c r="V33" s="31" t="s">
        <v>582</v>
      </c>
      <c r="W33" s="11"/>
      <c r="X33" s="11"/>
      <c r="Y33" s="11"/>
    </row>
    <row r="34">
      <c r="A34" s="11"/>
      <c r="B34" s="12" t="s">
        <v>563</v>
      </c>
      <c r="C34" s="12" t="s">
        <v>446</v>
      </c>
      <c r="D34" s="26">
        <f t="shared" si="6"/>
        <v>41.44</v>
      </c>
      <c r="E34" s="17">
        <f t="shared" si="7"/>
        <v>49.07</v>
      </c>
      <c r="F34" s="12">
        <v>18.0</v>
      </c>
      <c r="G34" s="12">
        <v>19.0</v>
      </c>
      <c r="H34" s="12"/>
      <c r="I34" s="12">
        <v>36.0</v>
      </c>
      <c r="J34" s="12"/>
      <c r="K34" s="12"/>
      <c r="L34" s="12"/>
      <c r="M34" s="12">
        <v>13.0</v>
      </c>
      <c r="N34" s="12"/>
      <c r="O34" s="12"/>
      <c r="P34" s="12"/>
      <c r="Q34" s="12"/>
      <c r="R34" s="12"/>
      <c r="S34" s="12"/>
      <c r="T34" s="18"/>
      <c r="U34" s="30"/>
      <c r="V34" s="19" t="s">
        <v>564</v>
      </c>
      <c r="W34" s="11"/>
      <c r="X34" s="11"/>
      <c r="Y34" s="11"/>
      <c r="Z34" s="11"/>
      <c r="AA34" s="11"/>
      <c r="AB34" s="11"/>
    </row>
    <row r="35">
      <c r="A35" s="11"/>
      <c r="B35" s="12" t="s">
        <v>568</v>
      </c>
      <c r="C35" s="12" t="s">
        <v>569</v>
      </c>
      <c r="D35" s="26">
        <f t="shared" si="6"/>
        <v>20.85</v>
      </c>
      <c r="E35" s="17">
        <f t="shared" si="7"/>
        <v>44.45</v>
      </c>
      <c r="F35" s="12"/>
      <c r="G35" s="12"/>
      <c r="H35" s="12"/>
      <c r="I35" s="12">
        <v>50.0</v>
      </c>
      <c r="J35" s="12">
        <v>15.0</v>
      </c>
      <c r="K35" s="12"/>
      <c r="L35" s="12"/>
      <c r="M35" s="12">
        <v>10.0</v>
      </c>
      <c r="N35" s="12"/>
      <c r="O35" s="12"/>
      <c r="P35" s="12"/>
      <c r="Q35" s="12"/>
      <c r="R35" s="12"/>
      <c r="S35" s="12"/>
      <c r="T35" s="18"/>
      <c r="U35" s="30"/>
      <c r="V35" s="19" t="s">
        <v>570</v>
      </c>
      <c r="W35" s="12"/>
      <c r="X35" s="11"/>
      <c r="Y35" s="11"/>
      <c r="Z35" s="11"/>
      <c r="AA35" s="11"/>
      <c r="AB35" s="11"/>
    </row>
    <row r="36">
      <c r="A36" s="11"/>
      <c r="B36" s="12" t="s">
        <v>565</v>
      </c>
      <c r="C36" s="12" t="s">
        <v>566</v>
      </c>
      <c r="D36" s="26">
        <f t="shared" si="6"/>
        <v>19.92</v>
      </c>
      <c r="E36" s="17">
        <f t="shared" si="7"/>
        <v>42.73</v>
      </c>
      <c r="F36" s="12"/>
      <c r="G36" s="12">
        <v>23.0</v>
      </c>
      <c r="H36" s="12"/>
      <c r="I36" s="12">
        <v>20.0</v>
      </c>
      <c r="J36" s="12"/>
      <c r="K36" s="12"/>
      <c r="L36" s="12"/>
      <c r="M36" s="12">
        <v>13.0</v>
      </c>
      <c r="N36" s="12"/>
      <c r="O36" s="12"/>
      <c r="P36" s="12"/>
      <c r="Q36" s="12"/>
      <c r="R36" s="12"/>
      <c r="S36" s="12"/>
      <c r="T36" s="18"/>
      <c r="U36" s="33"/>
      <c r="V36" s="19" t="s">
        <v>567</v>
      </c>
      <c r="W36" s="11"/>
      <c r="X36" s="11"/>
      <c r="Y36" s="11"/>
      <c r="Z36" s="11"/>
      <c r="AA36" s="11"/>
      <c r="AB36" s="11"/>
    </row>
    <row r="37">
      <c r="A37" s="11"/>
      <c r="B37" s="28" t="s">
        <v>573</v>
      </c>
      <c r="C37" s="28" t="s">
        <v>518</v>
      </c>
      <c r="D37" s="26">
        <f t="shared" si="6"/>
        <v>35.54</v>
      </c>
      <c r="E37" s="17">
        <f t="shared" si="7"/>
        <v>41.26</v>
      </c>
      <c r="F37" s="28">
        <v>18.0</v>
      </c>
      <c r="G37" s="28"/>
      <c r="H37" s="28"/>
      <c r="I37" s="28">
        <v>38.0</v>
      </c>
      <c r="J37" s="28">
        <v>18.0</v>
      </c>
      <c r="K37" s="28"/>
      <c r="L37" s="28"/>
      <c r="M37" s="28">
        <v>12.0</v>
      </c>
      <c r="N37" s="28"/>
      <c r="O37" s="28"/>
      <c r="P37" s="28"/>
      <c r="Q37" s="28"/>
      <c r="R37" s="28"/>
      <c r="S37" s="28"/>
      <c r="T37" s="29"/>
      <c r="U37" s="30"/>
      <c r="V37" s="31" t="s">
        <v>575</v>
      </c>
      <c r="W37" s="32"/>
      <c r="X37" s="11"/>
      <c r="Y37" s="11"/>
      <c r="Z37" s="11"/>
      <c r="AA37" s="11"/>
      <c r="AB37" s="11"/>
    </row>
    <row r="38">
      <c r="A38" s="11"/>
      <c r="B38" s="12" t="s">
        <v>1646</v>
      </c>
      <c r="C38" s="12" t="s">
        <v>374</v>
      </c>
      <c r="D38" s="26">
        <f t="shared" si="6"/>
        <v>35.06</v>
      </c>
      <c r="E38" s="17">
        <f t="shared" si="7"/>
        <v>38.71</v>
      </c>
      <c r="F38" s="12">
        <v>19.0</v>
      </c>
      <c r="G38" s="12"/>
      <c r="H38" s="12"/>
      <c r="I38" s="12">
        <v>34.0</v>
      </c>
      <c r="J38" s="12">
        <v>30.0</v>
      </c>
      <c r="K38" s="12"/>
      <c r="L38" s="12"/>
      <c r="M38" s="12"/>
      <c r="N38" s="12"/>
      <c r="O38" s="12"/>
      <c r="P38" s="12"/>
      <c r="Q38" s="12"/>
      <c r="R38" s="12"/>
      <c r="S38" s="12"/>
      <c r="T38" s="18"/>
      <c r="U38" s="30"/>
      <c r="V38" s="19" t="s">
        <v>1647</v>
      </c>
      <c r="W38" s="12"/>
      <c r="X38" s="11"/>
      <c r="Y38" s="11"/>
      <c r="Z38" s="11"/>
      <c r="AA38" s="11"/>
      <c r="AB38" s="11"/>
    </row>
    <row r="39">
      <c r="A39" s="11"/>
      <c r="B39" s="12" t="s">
        <v>1671</v>
      </c>
      <c r="C39" s="12" t="s">
        <v>1672</v>
      </c>
      <c r="D39" s="26">
        <f t="shared" si="6"/>
        <v>35.69</v>
      </c>
      <c r="E39" s="17">
        <f t="shared" si="7"/>
        <v>36.14</v>
      </c>
      <c r="F39" s="12">
        <v>21.0</v>
      </c>
      <c r="G39" s="12"/>
      <c r="H39" s="12"/>
      <c r="I39" s="12">
        <v>30.0</v>
      </c>
      <c r="J39" s="12">
        <v>15.0</v>
      </c>
      <c r="K39" s="12"/>
      <c r="L39" s="12"/>
      <c r="M39" s="12">
        <v>14.0</v>
      </c>
      <c r="N39" s="12"/>
      <c r="O39" s="12"/>
      <c r="P39" s="12"/>
      <c r="Q39" s="12"/>
      <c r="R39" s="12"/>
      <c r="S39" s="12"/>
      <c r="T39" s="18"/>
      <c r="U39" s="33"/>
      <c r="V39" s="19" t="s">
        <v>1673</v>
      </c>
      <c r="W39" s="11"/>
      <c r="X39" s="11"/>
      <c r="Y39" s="11"/>
      <c r="Z39" s="11"/>
      <c r="AA39" s="11"/>
      <c r="AB39" s="11"/>
    </row>
    <row r="40">
      <c r="A40" s="2" t="s">
        <v>111</v>
      </c>
      <c r="B40" s="11"/>
      <c r="C40" s="11"/>
      <c r="D40" s="26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3"/>
      <c r="U40" s="13"/>
      <c r="V40" s="31"/>
      <c r="W40" s="11"/>
      <c r="X40" s="11"/>
      <c r="Y40" s="11"/>
      <c r="Z40" s="11"/>
      <c r="AA40" s="11"/>
    </row>
    <row r="41">
      <c r="A41" s="21" t="s">
        <v>44</v>
      </c>
      <c r="B41" s="12" t="s">
        <v>609</v>
      </c>
      <c r="C41" s="12" t="s">
        <v>590</v>
      </c>
      <c r="D41" s="26">
        <f t="shared" ref="D41:D51" si="8">ROUND((F41*1)+(G41*0.48)+(H41*0.2)+(I41*0.34)+(J41*0.15)+(K41*0.69)+(L41*0.38)+(M41*0.16)+(N41*0.18)+(O41*0.2)+(P41*24)+(Q41*12)+(R41*12)+(S41*12), 2)</f>
        <v>78.95</v>
      </c>
      <c r="E41" s="17">
        <f t="shared" ref="E41:E45" si="9">ROUND((F41*0.05)+(G41*1)+(H41*1.48)+(I41*0.59)+(J41*0.59)+(K41*0.05)+(L41*0.05)+(M41*0.61)+(N41*0.61)+(O41*0.02)+(P41*32.1)+(Q41*8)+(R41*8)+(S41*8), 2)</f>
        <v>72.04</v>
      </c>
      <c r="F41" s="12">
        <v>30.0</v>
      </c>
      <c r="G41" s="12"/>
      <c r="H41" s="23"/>
      <c r="I41" s="172">
        <v>58.0</v>
      </c>
      <c r="J41" s="172">
        <v>21.0</v>
      </c>
      <c r="K41" s="24"/>
      <c r="L41" s="172"/>
      <c r="M41" s="12">
        <v>13.0</v>
      </c>
      <c r="N41" s="12"/>
      <c r="O41" s="12"/>
      <c r="P41" s="12"/>
      <c r="Q41" s="23"/>
      <c r="R41" s="172">
        <v>2.0</v>
      </c>
      <c r="S41" s="24"/>
      <c r="T41" s="190" t="s">
        <v>611</v>
      </c>
      <c r="U41" s="20"/>
      <c r="V41" s="187" t="s">
        <v>612</v>
      </c>
      <c r="W41" s="11"/>
      <c r="X41" s="11"/>
      <c r="Y41" s="11"/>
    </row>
    <row r="42">
      <c r="A42" s="21" t="s">
        <v>55</v>
      </c>
      <c r="B42" s="12" t="s">
        <v>2224</v>
      </c>
      <c r="C42" s="12" t="s">
        <v>57</v>
      </c>
      <c r="D42" s="26">
        <f t="shared" si="8"/>
        <v>75.36</v>
      </c>
      <c r="E42" s="17">
        <f t="shared" si="9"/>
        <v>76.55</v>
      </c>
      <c r="F42" s="12">
        <v>33.0</v>
      </c>
      <c r="G42" s="12">
        <v>17.0</v>
      </c>
      <c r="H42" s="12">
        <v>28.0</v>
      </c>
      <c r="I42" s="12"/>
      <c r="J42" s="12"/>
      <c r="K42" s="12"/>
      <c r="L42" s="12"/>
      <c r="M42" s="12"/>
      <c r="N42" s="12"/>
      <c r="O42" s="12">
        <v>23.0</v>
      </c>
      <c r="P42" s="12"/>
      <c r="Q42" s="12">
        <v>1.0</v>
      </c>
      <c r="R42" s="12">
        <v>1.0</v>
      </c>
      <c r="S42" s="12"/>
      <c r="T42" s="18" t="s">
        <v>121</v>
      </c>
      <c r="U42" s="18"/>
      <c r="V42" s="19" t="s">
        <v>2228</v>
      </c>
      <c r="W42" s="11"/>
      <c r="X42" s="11"/>
      <c r="Y42" s="11"/>
      <c r="Z42" s="11"/>
      <c r="AA42" s="11"/>
    </row>
    <row r="43">
      <c r="A43" s="21" t="s">
        <v>52</v>
      </c>
      <c r="B43" s="12" t="s">
        <v>1777</v>
      </c>
      <c r="C43" s="12" t="s">
        <v>154</v>
      </c>
      <c r="D43" s="26">
        <f t="shared" si="8"/>
        <v>75.28</v>
      </c>
      <c r="E43" s="17">
        <f t="shared" si="9"/>
        <v>67.03</v>
      </c>
      <c r="F43" s="12">
        <v>25.0</v>
      </c>
      <c r="G43" s="12">
        <v>25.0</v>
      </c>
      <c r="H43" s="12"/>
      <c r="I43" s="12">
        <v>42.0</v>
      </c>
      <c r="J43" s="12"/>
      <c r="K43" s="12"/>
      <c r="L43" s="12"/>
      <c r="M43" s="12"/>
      <c r="N43" s="12"/>
      <c r="O43" s="12"/>
      <c r="P43" s="12"/>
      <c r="Q43" s="12"/>
      <c r="R43" s="12">
        <v>2.0</v>
      </c>
      <c r="S43" s="12"/>
      <c r="T43" s="18" t="s">
        <v>176</v>
      </c>
      <c r="U43" s="18" t="s">
        <v>42</v>
      </c>
      <c r="V43" s="19" t="s">
        <v>1778</v>
      </c>
      <c r="W43" s="11"/>
      <c r="X43" s="11"/>
      <c r="Y43" s="11"/>
      <c r="Z43" s="11"/>
      <c r="AA43" s="11"/>
      <c r="AB43" s="11"/>
    </row>
    <row r="44">
      <c r="A44" s="21" t="s">
        <v>33</v>
      </c>
      <c r="B44" s="12" t="s">
        <v>2234</v>
      </c>
      <c r="C44" s="12" t="s">
        <v>114</v>
      </c>
      <c r="D44" s="26">
        <f t="shared" si="8"/>
        <v>68.56</v>
      </c>
      <c r="E44" s="17">
        <f t="shared" si="9"/>
        <v>93.09</v>
      </c>
      <c r="F44" s="12">
        <v>25.0</v>
      </c>
      <c r="G44" s="12">
        <v>27.0</v>
      </c>
      <c r="H44" s="12">
        <v>33.0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>
        <v>2.0</v>
      </c>
      <c r="T44" s="18" t="s">
        <v>599</v>
      </c>
      <c r="U44" s="18" t="s">
        <v>2237</v>
      </c>
      <c r="V44" s="19" t="s">
        <v>2239</v>
      </c>
      <c r="W44" s="11"/>
      <c r="X44" s="11"/>
      <c r="Y44" s="11"/>
      <c r="Z44" s="11"/>
      <c r="AA44" s="11"/>
      <c r="AB44" s="11"/>
    </row>
    <row r="45">
      <c r="A45" s="21"/>
      <c r="B45" s="12" t="s">
        <v>2242</v>
      </c>
      <c r="C45" s="12" t="s">
        <v>646</v>
      </c>
      <c r="D45" s="26">
        <f t="shared" si="8"/>
        <v>63.28</v>
      </c>
      <c r="E45" s="17">
        <f t="shared" si="9"/>
        <v>60.71</v>
      </c>
      <c r="F45" s="12">
        <v>33.0</v>
      </c>
      <c r="G45" s="12">
        <v>39.0</v>
      </c>
      <c r="H45" s="12"/>
      <c r="I45" s="12">
        <v>34.0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8"/>
      <c r="U45" s="18"/>
      <c r="V45" s="19" t="s">
        <v>2245</v>
      </c>
      <c r="W45" s="11"/>
      <c r="X45" s="11"/>
      <c r="Y45" s="11"/>
      <c r="Z45" s="11"/>
      <c r="AA45" s="11"/>
      <c r="AB45" s="11"/>
    </row>
    <row r="46">
      <c r="A46" s="21" t="s">
        <v>52</v>
      </c>
      <c r="B46" s="12" t="s">
        <v>594</v>
      </c>
      <c r="C46" s="12" t="s">
        <v>595</v>
      </c>
      <c r="D46" s="26">
        <f t="shared" si="8"/>
        <v>63.12</v>
      </c>
      <c r="E46" s="17" t="s">
        <v>2246</v>
      </c>
      <c r="F46" s="12">
        <v>13.0</v>
      </c>
      <c r="G46" s="12">
        <v>25.0</v>
      </c>
      <c r="H46" s="12"/>
      <c r="I46" s="12">
        <v>34.0</v>
      </c>
      <c r="J46" s="12"/>
      <c r="K46" s="12"/>
      <c r="L46" s="12"/>
      <c r="M46" s="12">
        <v>16.0</v>
      </c>
      <c r="N46" s="12"/>
      <c r="O46" s="12"/>
      <c r="P46" s="12"/>
      <c r="Q46" s="12">
        <v>1.0</v>
      </c>
      <c r="R46" s="12"/>
      <c r="S46" s="12">
        <v>1.0</v>
      </c>
      <c r="T46" s="18" t="s">
        <v>599</v>
      </c>
      <c r="U46" s="18" t="s">
        <v>78</v>
      </c>
      <c r="V46" s="19" t="s">
        <v>600</v>
      </c>
      <c r="W46" s="11"/>
      <c r="X46" s="11"/>
      <c r="Y46" s="11"/>
      <c r="Z46" s="11"/>
      <c r="AA46" s="11"/>
    </row>
    <row r="47">
      <c r="A47" s="21"/>
      <c r="B47" s="12" t="s">
        <v>622</v>
      </c>
      <c r="C47" s="12" t="s">
        <v>208</v>
      </c>
      <c r="D47" s="26">
        <f t="shared" si="8"/>
        <v>61.93</v>
      </c>
      <c r="E47" s="17">
        <f t="shared" ref="E47:E51" si="10">ROUND((F47*0.05)+(G47*1)+(H47*1.48)+(I47*0.59)+(J47*0.59)+(K47*0.05)+(L47*0.05)+(M47*0.61)+(N47*0.61)+(O47*0.02)+(P47*32.1)+(Q47*8)+(R47*8)+(S47*8), 2)</f>
        <v>56.6</v>
      </c>
      <c r="F47" s="12">
        <v>24.0</v>
      </c>
      <c r="G47" s="12"/>
      <c r="H47" s="12"/>
      <c r="I47" s="12">
        <v>20.0</v>
      </c>
      <c r="J47" s="12">
        <v>23.0</v>
      </c>
      <c r="K47" s="12"/>
      <c r="L47" s="12"/>
      <c r="M47" s="12">
        <v>23.0</v>
      </c>
      <c r="N47" s="12"/>
      <c r="O47" s="12"/>
      <c r="P47" s="12"/>
      <c r="Q47" s="12">
        <v>2.0</v>
      </c>
      <c r="R47" s="12"/>
      <c r="S47" s="12"/>
      <c r="T47" s="18" t="s">
        <v>624</v>
      </c>
      <c r="U47" s="18"/>
      <c r="V47" s="19" t="s">
        <v>625</v>
      </c>
      <c r="W47" s="11"/>
      <c r="X47" s="11"/>
      <c r="Y47" s="11"/>
      <c r="Z47" s="11"/>
      <c r="AA47" s="11"/>
      <c r="AB47" s="11"/>
    </row>
    <row r="48">
      <c r="A48" s="21"/>
      <c r="B48" s="12" t="s">
        <v>1779</v>
      </c>
      <c r="C48" s="12" t="s">
        <v>386</v>
      </c>
      <c r="D48" s="26">
        <f t="shared" si="8"/>
        <v>47.75</v>
      </c>
      <c r="E48" s="17">
        <f t="shared" si="10"/>
        <v>51.64</v>
      </c>
      <c r="F48" s="12">
        <v>25.0</v>
      </c>
      <c r="G48" s="12"/>
      <c r="H48" s="12"/>
      <c r="I48" s="12">
        <v>52.0</v>
      </c>
      <c r="J48" s="12">
        <v>21.0</v>
      </c>
      <c r="K48" s="12"/>
      <c r="L48" s="12"/>
      <c r="M48" s="12">
        <v>12.0</v>
      </c>
      <c r="N48" s="12"/>
      <c r="O48" s="12"/>
      <c r="P48" s="12"/>
      <c r="Q48" s="12"/>
      <c r="R48" s="12"/>
      <c r="S48" s="12"/>
      <c r="T48" s="18"/>
      <c r="U48" s="18"/>
      <c r="V48" s="19" t="s">
        <v>1780</v>
      </c>
      <c r="W48" s="11"/>
      <c r="X48" s="11"/>
      <c r="Y48" s="11"/>
      <c r="Z48" s="11"/>
      <c r="AA48" s="11"/>
      <c r="AB48" s="11"/>
    </row>
    <row r="49">
      <c r="A49" s="26"/>
      <c r="B49" s="12" t="s">
        <v>629</v>
      </c>
      <c r="C49" s="12" t="s">
        <v>630</v>
      </c>
      <c r="D49" s="26">
        <f t="shared" si="8"/>
        <v>35.8</v>
      </c>
      <c r="E49" s="17">
        <f t="shared" si="10"/>
        <v>70.45</v>
      </c>
      <c r="F49" s="12"/>
      <c r="G49" s="12">
        <v>20.0</v>
      </c>
      <c r="H49" s="12"/>
      <c r="I49" s="12">
        <v>70.0</v>
      </c>
      <c r="J49" s="12"/>
      <c r="K49" s="12"/>
      <c r="L49" s="12"/>
      <c r="M49" s="12">
        <v>15.0</v>
      </c>
      <c r="N49" s="12"/>
      <c r="O49" s="12"/>
      <c r="P49" s="12"/>
      <c r="Q49" s="12"/>
      <c r="R49" s="12"/>
      <c r="S49" s="12"/>
      <c r="T49" s="18"/>
      <c r="U49" s="18"/>
      <c r="V49" s="19" t="s">
        <v>632</v>
      </c>
      <c r="W49" s="11"/>
      <c r="X49" s="11"/>
      <c r="Y49" s="11"/>
      <c r="Z49" s="11"/>
      <c r="AA49" s="11"/>
    </row>
    <row r="50">
      <c r="A50" s="11"/>
      <c r="B50" s="12" t="s">
        <v>634</v>
      </c>
      <c r="C50" s="12" t="s">
        <v>636</v>
      </c>
      <c r="D50" s="26">
        <f t="shared" si="8"/>
        <v>35.8</v>
      </c>
      <c r="E50" s="17">
        <f t="shared" si="10"/>
        <v>70.45</v>
      </c>
      <c r="F50" s="12"/>
      <c r="G50" s="12">
        <v>20.0</v>
      </c>
      <c r="H50" s="12"/>
      <c r="I50" s="12">
        <v>70.0</v>
      </c>
      <c r="J50" s="12"/>
      <c r="K50" s="12"/>
      <c r="L50" s="12"/>
      <c r="M50" s="12">
        <v>15.0</v>
      </c>
      <c r="N50" s="12"/>
      <c r="O50" s="12"/>
      <c r="P50" s="12"/>
      <c r="Q50" s="12"/>
      <c r="R50" s="12"/>
      <c r="S50" s="12"/>
      <c r="T50" s="18"/>
      <c r="U50" s="18"/>
      <c r="V50" s="19" t="s">
        <v>639</v>
      </c>
      <c r="W50" s="11"/>
      <c r="X50" s="11"/>
      <c r="Y50" s="11"/>
      <c r="Z50" s="11"/>
      <c r="AA50" s="11"/>
      <c r="AB50" s="11"/>
    </row>
    <row r="51">
      <c r="A51" s="21"/>
      <c r="B51" s="12" t="s">
        <v>586</v>
      </c>
      <c r="C51" s="12" t="s">
        <v>587</v>
      </c>
      <c r="D51" s="26">
        <f t="shared" si="8"/>
        <v>34.44</v>
      </c>
      <c r="E51" s="17">
        <f t="shared" si="10"/>
        <v>75.24</v>
      </c>
      <c r="F51" s="12"/>
      <c r="G51" s="12">
        <v>25.0</v>
      </c>
      <c r="H51" s="12"/>
      <c r="I51" s="12">
        <v>50.0</v>
      </c>
      <c r="J51" s="12"/>
      <c r="K51" s="12"/>
      <c r="L51" s="12"/>
      <c r="M51" s="12">
        <v>34.0</v>
      </c>
      <c r="N51" s="12"/>
      <c r="O51" s="12"/>
      <c r="P51" s="12"/>
      <c r="Q51" s="12"/>
      <c r="R51" s="12"/>
      <c r="S51" s="12"/>
      <c r="T51" s="18"/>
      <c r="U51" s="18"/>
      <c r="V51" s="19" t="s">
        <v>591</v>
      </c>
      <c r="W51" s="11"/>
      <c r="X51" s="11"/>
      <c r="Y51" s="11"/>
      <c r="Z51" s="11"/>
      <c r="AA51" s="11"/>
      <c r="AB51" s="11"/>
    </row>
    <row r="52">
      <c r="A52" s="2" t="s">
        <v>145</v>
      </c>
      <c r="B52" s="11"/>
      <c r="C52" s="11"/>
      <c r="D52" s="26"/>
      <c r="E52" s="17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3"/>
      <c r="U52" s="13"/>
      <c r="V52" s="27"/>
      <c r="W52" s="11"/>
      <c r="X52" s="11"/>
      <c r="Y52" s="11"/>
      <c r="Z52" s="11"/>
      <c r="AA52" s="11"/>
    </row>
    <row r="53">
      <c r="A53" s="12" t="s">
        <v>2167</v>
      </c>
      <c r="B53" s="22" t="s">
        <v>2258</v>
      </c>
      <c r="C53" s="22" t="s">
        <v>1675</v>
      </c>
      <c r="D53" s="26">
        <f t="shared" ref="D53:D56" si="11">ROUND((F53*1)+(G53*0.48)+(H53*0.2)+(I53*0.34)+(J53*0.15)+(K53*0.69)+(L53*0.38)+(M53*0.16)+(N53*0.18)+(O53*0.2)+(P53*24)+(Q53*12)+(R53*12)+(S53*12), 2)</f>
        <v>51.87</v>
      </c>
      <c r="E53" s="17">
        <f t="shared" ref="E53:E56" si="12">ROUND((F53*0.05)+(G53*1)+(H53*1.48)+(I53*0.59)+(J53*0.59)+(K53*0.05)+(L53*0.05)+(M53*0.61)+(N53*0.61)+(O53*0.02)+(P53*32.1)+(Q53*8)+(R53*8)+(S53*8), 2)</f>
        <v>2.95</v>
      </c>
      <c r="F53" s="23">
        <v>36.0</v>
      </c>
      <c r="G53" s="24"/>
      <c r="H53" s="24"/>
      <c r="I53" s="23"/>
      <c r="J53" s="24"/>
      <c r="K53" s="173">
        <v>23.0</v>
      </c>
      <c r="L53" s="24"/>
      <c r="M53" s="24"/>
      <c r="N53" s="24"/>
      <c r="O53" s="24"/>
      <c r="P53" s="24"/>
      <c r="Q53" s="24"/>
      <c r="R53" s="24"/>
      <c r="S53" s="24"/>
      <c r="T53" s="24"/>
      <c r="U53" s="20"/>
      <c r="V53" s="25" t="s">
        <v>2275</v>
      </c>
      <c r="W53" s="24"/>
      <c r="X53" s="20"/>
      <c r="Y53" s="20"/>
      <c r="Z53" s="20"/>
      <c r="AA53" s="20"/>
      <c r="AB53" s="20"/>
      <c r="AC53" s="20"/>
    </row>
    <row r="54">
      <c r="A54" s="12"/>
      <c r="B54" s="12" t="s">
        <v>685</v>
      </c>
      <c r="C54" s="12" t="s">
        <v>167</v>
      </c>
      <c r="D54" s="26">
        <f t="shared" si="11"/>
        <v>46.57</v>
      </c>
      <c r="E54" s="17">
        <f t="shared" si="12"/>
        <v>35.36</v>
      </c>
      <c r="F54" s="12">
        <v>27.0</v>
      </c>
      <c r="G54" s="12"/>
      <c r="H54" s="12"/>
      <c r="I54" s="12">
        <v>38.0</v>
      </c>
      <c r="J54" s="12">
        <v>19.0</v>
      </c>
      <c r="K54" s="12"/>
      <c r="L54" s="12"/>
      <c r="M54" s="12"/>
      <c r="N54" s="12"/>
      <c r="O54" s="12">
        <v>19.0</v>
      </c>
      <c r="P54" s="12"/>
      <c r="Q54" s="12"/>
      <c r="R54" s="12"/>
      <c r="S54" s="12"/>
      <c r="T54" s="18"/>
      <c r="U54" s="33"/>
      <c r="V54" s="19" t="s">
        <v>687</v>
      </c>
      <c r="W54" s="11"/>
      <c r="X54" s="11"/>
      <c r="Y54" s="11"/>
      <c r="Z54" s="11"/>
      <c r="AA54" s="11"/>
      <c r="AB54" s="11"/>
    </row>
    <row r="55">
      <c r="A55" s="12" t="s">
        <v>44</v>
      </c>
      <c r="B55" s="16" t="s">
        <v>2281</v>
      </c>
      <c r="C55" s="12" t="s">
        <v>281</v>
      </c>
      <c r="D55" s="26">
        <f t="shared" si="11"/>
        <v>46.56</v>
      </c>
      <c r="E55" s="17">
        <f t="shared" si="12"/>
        <v>2.7</v>
      </c>
      <c r="F55" s="12">
        <v>30.0</v>
      </c>
      <c r="G55" s="12"/>
      <c r="H55" s="12"/>
      <c r="I55" s="12"/>
      <c r="J55" s="12"/>
      <c r="K55" s="12">
        <v>24.0</v>
      </c>
      <c r="L55" s="12"/>
      <c r="M55" s="12"/>
      <c r="N55" s="12"/>
      <c r="O55" s="12"/>
      <c r="P55" s="12"/>
      <c r="Q55" s="12"/>
      <c r="R55" s="12"/>
      <c r="S55" s="12"/>
      <c r="T55" s="18"/>
      <c r="U55" s="33"/>
      <c r="V55" s="19" t="s">
        <v>2282</v>
      </c>
      <c r="W55" s="12"/>
      <c r="X55" s="11"/>
      <c r="Y55" s="11"/>
      <c r="Z55" s="11"/>
      <c r="AA55" s="11"/>
      <c r="AB55" s="11"/>
    </row>
    <row r="56">
      <c r="A56" s="12"/>
      <c r="B56" s="16" t="s">
        <v>2284</v>
      </c>
      <c r="C56" s="12" t="s">
        <v>1864</v>
      </c>
      <c r="D56" s="26">
        <f t="shared" si="11"/>
        <v>35</v>
      </c>
      <c r="E56" s="17">
        <f t="shared" si="12"/>
        <v>1.75</v>
      </c>
      <c r="F56" s="12">
        <v>35.0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/>
      <c r="U56" s="33" t="s">
        <v>2286</v>
      </c>
      <c r="V56" s="19" t="s">
        <v>2287</v>
      </c>
      <c r="W56" s="12"/>
      <c r="X56" s="11"/>
      <c r="Y56" s="11"/>
      <c r="Z56" s="11"/>
      <c r="AA56" s="11"/>
      <c r="AB56" s="11"/>
    </row>
    <row r="57">
      <c r="A57" s="11"/>
      <c r="B57" s="16"/>
      <c r="C57" s="12"/>
      <c r="D57" s="26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/>
      <c r="U57" s="30"/>
      <c r="V57" s="37"/>
      <c r="W57" s="12"/>
      <c r="X57" s="11"/>
      <c r="Y57" s="11"/>
      <c r="Z57" s="11"/>
      <c r="AA57" s="11"/>
      <c r="AB57" s="11"/>
    </row>
    <row r="58">
      <c r="A58" s="12" t="s">
        <v>44</v>
      </c>
      <c r="B58" s="16" t="s">
        <v>643</v>
      </c>
      <c r="C58" s="12" t="s">
        <v>141</v>
      </c>
      <c r="D58" s="26">
        <f t="shared" ref="D58:D69" si="13">ROUND((F58*1)+(G58*0.48)+(H58*0.2)+(I58*0.34)+(J58*0.15)+(K58*0.69)+(L58*0.38)+(M58*0.16)+(N58*0.18)+(O58*0.2)+(P58*24)+(Q58*12)+(R58*12)+(S58*12), 2)</f>
        <v>46.8</v>
      </c>
      <c r="E58" s="17">
        <f t="shared" ref="E58:E69" si="14">ROUND((F58*0.05)+(G58*1)+(H58*1.48)+(I58*0.59)+(J58*0.59)+(K58*0.05)+(L58*0.05)+(M58*0.61)+(N58*0.61)+(O58*0.02)+(P58*32.1)+(Q58*8)+(R58*8)+(S58*8), 2)</f>
        <v>55.48</v>
      </c>
      <c r="F58" s="12">
        <v>21.0</v>
      </c>
      <c r="G58" s="12">
        <v>24.0</v>
      </c>
      <c r="H58" s="12"/>
      <c r="I58" s="12">
        <v>34.0</v>
      </c>
      <c r="J58" s="12"/>
      <c r="K58" s="12"/>
      <c r="L58" s="12"/>
      <c r="M58" s="12">
        <v>17.0</v>
      </c>
      <c r="N58" s="12"/>
      <c r="O58" s="12"/>
      <c r="P58" s="12"/>
      <c r="Q58" s="18"/>
      <c r="R58" s="30"/>
      <c r="S58" s="37"/>
      <c r="T58" s="12"/>
      <c r="U58" s="37"/>
      <c r="V58" s="37" t="s">
        <v>651</v>
      </c>
      <c r="W58" s="11"/>
      <c r="X58" s="11"/>
      <c r="Y58" s="11"/>
    </row>
    <row r="59">
      <c r="A59" s="12" t="s">
        <v>44</v>
      </c>
      <c r="B59" s="16" t="s">
        <v>654</v>
      </c>
      <c r="C59" s="12" t="s">
        <v>243</v>
      </c>
      <c r="D59" s="26">
        <f t="shared" si="13"/>
        <v>24.9</v>
      </c>
      <c r="E59" s="17">
        <f t="shared" si="14"/>
        <v>53.1</v>
      </c>
      <c r="F59" s="12"/>
      <c r="G59" s="12"/>
      <c r="H59" s="12"/>
      <c r="I59" s="12">
        <v>60.0</v>
      </c>
      <c r="J59" s="12">
        <v>30.0</v>
      </c>
      <c r="K59" s="12"/>
      <c r="L59" s="12"/>
      <c r="M59" s="12"/>
      <c r="N59" s="12"/>
      <c r="O59" s="12"/>
      <c r="P59" s="12"/>
      <c r="Q59" s="18"/>
      <c r="R59" s="30"/>
      <c r="S59" s="12"/>
      <c r="T59" s="12"/>
      <c r="U59" s="161"/>
      <c r="V59" s="56" t="str">
        <f>HYPERLINK("https://www.burning-crusade.com/database/?item=30729","https://www.burning-crusade.com/database/?item=30729")</f>
        <v>https://www.burning-crusade.com/database/?item=30729</v>
      </c>
      <c r="W59" s="11"/>
      <c r="X59" s="11"/>
      <c r="Y59" s="11"/>
    </row>
    <row r="60">
      <c r="A60" s="12" t="s">
        <v>44</v>
      </c>
      <c r="B60" s="16" t="s">
        <v>680</v>
      </c>
      <c r="C60" s="12" t="s">
        <v>172</v>
      </c>
      <c r="D60" s="26">
        <f t="shared" si="13"/>
        <v>50.64</v>
      </c>
      <c r="E60" s="17">
        <f t="shared" si="14"/>
        <v>48.6</v>
      </c>
      <c r="F60" s="12">
        <v>28.0</v>
      </c>
      <c r="G60" s="12"/>
      <c r="H60" s="12"/>
      <c r="I60" s="12">
        <v>56.0</v>
      </c>
      <c r="J60" s="12">
        <v>24.0</v>
      </c>
      <c r="K60" s="12"/>
      <c r="L60" s="12"/>
      <c r="M60" s="12"/>
      <c r="N60" s="12"/>
      <c r="O60" s="12"/>
      <c r="P60" s="12"/>
      <c r="Q60" s="18"/>
      <c r="R60" s="30"/>
      <c r="S60" s="12"/>
      <c r="T60" s="12"/>
      <c r="U60" s="196"/>
      <c r="V60" s="56" t="str">
        <f>HYPERLINK("https://www.burning-crusade.com/database/?item=28777","https://www.burning-crusade.com/database/?item=28777")</f>
        <v>https://www.burning-crusade.com/database/?item=28777</v>
      </c>
      <c r="W60" s="11"/>
      <c r="X60" s="11"/>
      <c r="Y60" s="11"/>
      <c r="AA60" s="11"/>
    </row>
    <row r="61">
      <c r="A61" s="12" t="s">
        <v>44</v>
      </c>
      <c r="B61" s="12" t="s">
        <v>2310</v>
      </c>
      <c r="C61" s="12" t="s">
        <v>85</v>
      </c>
      <c r="D61" s="26">
        <f t="shared" si="13"/>
        <v>38.76</v>
      </c>
      <c r="E61" s="17">
        <f t="shared" si="14"/>
        <v>49.79</v>
      </c>
      <c r="F61" s="12">
        <v>31.0</v>
      </c>
      <c r="G61" s="12"/>
      <c r="H61" s="12">
        <v>26.0</v>
      </c>
      <c r="I61" s="12"/>
      <c r="J61" s="12"/>
      <c r="K61" s="12"/>
      <c r="L61" s="12"/>
      <c r="M61" s="12">
        <v>16.0</v>
      </c>
      <c r="N61" s="12"/>
      <c r="O61" s="12"/>
      <c r="P61" s="12"/>
      <c r="Q61" s="12"/>
      <c r="R61" s="12"/>
      <c r="S61" s="12"/>
      <c r="T61" s="18"/>
      <c r="U61" s="30"/>
      <c r="V61" s="19" t="s">
        <v>2314</v>
      </c>
      <c r="W61" s="11"/>
      <c r="X61" s="11"/>
      <c r="Y61" s="11"/>
      <c r="Z61" s="11"/>
      <c r="AA61" s="11"/>
      <c r="AB61" s="11"/>
    </row>
    <row r="62">
      <c r="A62" s="12" t="s">
        <v>2206</v>
      </c>
      <c r="B62" s="12" t="s">
        <v>675</v>
      </c>
      <c r="C62" s="12" t="s">
        <v>102</v>
      </c>
      <c r="D62" s="26">
        <f t="shared" si="13"/>
        <v>49.36</v>
      </c>
      <c r="E62" s="17">
        <f t="shared" si="14"/>
        <v>52.42</v>
      </c>
      <c r="F62" s="12">
        <v>22.0</v>
      </c>
      <c r="G62" s="12">
        <v>23.0</v>
      </c>
      <c r="H62" s="12"/>
      <c r="I62" s="12">
        <v>48.0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8"/>
      <c r="U62" s="30"/>
      <c r="V62" s="19" t="s">
        <v>677</v>
      </c>
      <c r="W62" s="11"/>
      <c r="X62" s="11"/>
      <c r="Y62" s="11"/>
      <c r="Z62" s="11"/>
      <c r="AA62" s="11"/>
      <c r="AB62" s="11"/>
    </row>
    <row r="63">
      <c r="A63" s="12"/>
      <c r="B63" s="16" t="s">
        <v>660</v>
      </c>
      <c r="C63" s="12" t="s">
        <v>35</v>
      </c>
      <c r="D63" s="26">
        <f t="shared" si="13"/>
        <v>33.13</v>
      </c>
      <c r="E63" s="17">
        <f t="shared" si="14"/>
        <v>52.25</v>
      </c>
      <c r="F63" s="12"/>
      <c r="G63" s="12"/>
      <c r="H63" s="12"/>
      <c r="I63" s="12">
        <v>52.0</v>
      </c>
      <c r="J63" s="12">
        <v>23.0</v>
      </c>
      <c r="K63" s="12"/>
      <c r="L63" s="12"/>
      <c r="M63" s="12"/>
      <c r="N63" s="12"/>
      <c r="O63" s="12"/>
      <c r="P63" s="12"/>
      <c r="Q63" s="12">
        <v>1.0</v>
      </c>
      <c r="R63" s="12"/>
      <c r="S63" s="12"/>
      <c r="T63" s="18" t="s">
        <v>661</v>
      </c>
      <c r="U63" s="30"/>
      <c r="V63" s="19" t="s">
        <v>663</v>
      </c>
      <c r="W63" s="12"/>
      <c r="X63" s="11"/>
      <c r="Y63" s="11"/>
      <c r="Z63" s="11"/>
      <c r="AA63" s="11"/>
      <c r="AB63" s="11"/>
    </row>
    <row r="64">
      <c r="A64" s="11"/>
      <c r="B64" s="16" t="s">
        <v>665</v>
      </c>
      <c r="C64" s="12" t="s">
        <v>595</v>
      </c>
      <c r="D64" s="26">
        <f t="shared" si="13"/>
        <v>37.16</v>
      </c>
      <c r="E64" s="17">
        <f t="shared" si="14"/>
        <v>47.36</v>
      </c>
      <c r="F64" s="12">
        <v>15.0</v>
      </c>
      <c r="G64" s="12">
        <v>15.0</v>
      </c>
      <c r="H64" s="12"/>
      <c r="I64" s="12">
        <v>36.0</v>
      </c>
      <c r="J64" s="12"/>
      <c r="K64" s="12"/>
      <c r="L64" s="12"/>
      <c r="M64" s="12">
        <v>17.0</v>
      </c>
      <c r="N64" s="12"/>
      <c r="O64" s="12"/>
      <c r="P64" s="12"/>
      <c r="Q64" s="12"/>
      <c r="R64" s="12"/>
      <c r="S64" s="12"/>
      <c r="T64" s="18"/>
      <c r="U64" s="30"/>
      <c r="V64" s="19" t="s">
        <v>667</v>
      </c>
      <c r="W64" s="12"/>
      <c r="X64" s="11"/>
      <c r="Y64" s="11"/>
      <c r="Z64" s="11"/>
      <c r="AA64" s="11"/>
      <c r="AB64" s="11"/>
    </row>
    <row r="65">
      <c r="A65" s="11"/>
      <c r="B65" s="12" t="s">
        <v>670</v>
      </c>
      <c r="C65" s="12" t="s">
        <v>107</v>
      </c>
      <c r="D65" s="26">
        <f t="shared" si="13"/>
        <v>20.88</v>
      </c>
      <c r="E65" s="17">
        <f t="shared" si="14"/>
        <v>44.73</v>
      </c>
      <c r="F65" s="12"/>
      <c r="G65" s="12">
        <v>25.0</v>
      </c>
      <c r="H65" s="12"/>
      <c r="I65" s="12">
        <v>20.0</v>
      </c>
      <c r="J65" s="12"/>
      <c r="K65" s="12"/>
      <c r="L65" s="12"/>
      <c r="M65" s="12">
        <v>13.0</v>
      </c>
      <c r="N65" s="12"/>
      <c r="O65" s="12"/>
      <c r="P65" s="12"/>
      <c r="Q65" s="12"/>
      <c r="R65" s="12"/>
      <c r="S65" s="12"/>
      <c r="T65" s="18"/>
      <c r="U65" s="30"/>
      <c r="V65" s="19" t="s">
        <v>673</v>
      </c>
      <c r="W65" s="11"/>
      <c r="X65" s="11"/>
      <c r="Y65" s="11"/>
      <c r="Z65" s="11"/>
      <c r="AA65" s="11"/>
      <c r="AB65" s="11"/>
    </row>
    <row r="66">
      <c r="A66" s="12" t="s">
        <v>44</v>
      </c>
      <c r="B66" s="16" t="s">
        <v>690</v>
      </c>
      <c r="C66" s="12" t="s">
        <v>40</v>
      </c>
      <c r="D66" s="26">
        <f t="shared" si="13"/>
        <v>59.8</v>
      </c>
      <c r="E66" s="17">
        <f t="shared" si="14"/>
        <v>43.1</v>
      </c>
      <c r="F66" s="12">
        <v>36.0</v>
      </c>
      <c r="G66" s="12"/>
      <c r="H66" s="12"/>
      <c r="I66" s="23">
        <v>70.0</v>
      </c>
      <c r="J66" s="24"/>
      <c r="K66" s="24"/>
      <c r="L66" s="24"/>
      <c r="M66" s="24"/>
      <c r="N66" s="24"/>
      <c r="O66" s="24"/>
      <c r="P66" s="24"/>
      <c r="Q66" s="24"/>
      <c r="R66" s="20"/>
      <c r="S66" s="24"/>
      <c r="T66" s="25"/>
      <c r="U66" s="25"/>
      <c r="V66" s="25" t="s">
        <v>691</v>
      </c>
      <c r="W66" s="11"/>
      <c r="X66" s="11"/>
      <c r="Y66" s="11"/>
    </row>
    <row r="67">
      <c r="A67" s="11"/>
      <c r="B67" s="12" t="s">
        <v>1812</v>
      </c>
      <c r="C67" s="12" t="s">
        <v>765</v>
      </c>
      <c r="D67" s="26">
        <f t="shared" si="13"/>
        <v>21.48</v>
      </c>
      <c r="E67" s="17">
        <f t="shared" si="14"/>
        <v>42.27</v>
      </c>
      <c r="F67" s="12"/>
      <c r="G67" s="12">
        <v>12.0</v>
      </c>
      <c r="H67" s="12"/>
      <c r="I67" s="12">
        <v>42.0</v>
      </c>
      <c r="J67" s="12"/>
      <c r="K67" s="12"/>
      <c r="L67" s="12"/>
      <c r="M67" s="12">
        <v>9.0</v>
      </c>
      <c r="N67" s="12"/>
      <c r="O67" s="12"/>
      <c r="P67" s="12"/>
      <c r="Q67" s="12"/>
      <c r="R67" s="12"/>
      <c r="S67" s="12"/>
      <c r="T67" s="18"/>
      <c r="U67" s="30"/>
      <c r="V67" s="19" t="s">
        <v>1814</v>
      </c>
      <c r="W67" s="11"/>
      <c r="X67" s="11"/>
      <c r="Y67" s="11"/>
      <c r="Z67" s="11"/>
      <c r="AA67" s="11"/>
      <c r="AB67" s="11"/>
    </row>
    <row r="68">
      <c r="A68" s="11"/>
      <c r="B68" s="16" t="s">
        <v>1806</v>
      </c>
      <c r="C68" s="12" t="s">
        <v>1807</v>
      </c>
      <c r="D68" s="26">
        <f t="shared" si="13"/>
        <v>37.48</v>
      </c>
      <c r="E68" s="17">
        <f t="shared" si="14"/>
        <v>40.01</v>
      </c>
      <c r="F68" s="12">
        <v>19.0</v>
      </c>
      <c r="G68" s="12">
        <v>14.0</v>
      </c>
      <c r="H68" s="12"/>
      <c r="I68" s="12">
        <v>28.0</v>
      </c>
      <c r="J68" s="12"/>
      <c r="K68" s="12"/>
      <c r="L68" s="12"/>
      <c r="M68" s="12">
        <v>14.0</v>
      </c>
      <c r="N68" s="12"/>
      <c r="O68" s="12"/>
      <c r="P68" s="12"/>
      <c r="Q68" s="12"/>
      <c r="R68" s="12"/>
      <c r="S68" s="12"/>
      <c r="T68" s="18"/>
      <c r="U68" s="30"/>
      <c r="V68" s="19" t="s">
        <v>1810</v>
      </c>
      <c r="W68" s="12"/>
      <c r="X68" s="11"/>
      <c r="Y68" s="11"/>
      <c r="Z68" s="11"/>
      <c r="AA68" s="11"/>
      <c r="AB68" s="11"/>
    </row>
    <row r="69">
      <c r="A69" s="34"/>
      <c r="B69" s="16" t="s">
        <v>1802</v>
      </c>
      <c r="C69" s="16" t="s">
        <v>97</v>
      </c>
      <c r="D69" s="26">
        <f t="shared" si="13"/>
        <v>30.46</v>
      </c>
      <c r="E69" s="17">
        <f t="shared" si="14"/>
        <v>38.83</v>
      </c>
      <c r="F69" s="12">
        <v>15.0</v>
      </c>
      <c r="G69" s="12"/>
      <c r="H69" s="12"/>
      <c r="I69" s="12">
        <v>30.0</v>
      </c>
      <c r="J69" s="12">
        <v>18.0</v>
      </c>
      <c r="K69" s="12"/>
      <c r="L69" s="12"/>
      <c r="M69" s="12">
        <v>16.0</v>
      </c>
      <c r="N69" s="12"/>
      <c r="O69" s="12"/>
      <c r="P69" s="12"/>
      <c r="Q69" s="12"/>
      <c r="R69" s="12"/>
      <c r="S69" s="12"/>
      <c r="T69" s="18"/>
      <c r="U69" s="18"/>
      <c r="V69" s="19" t="s">
        <v>1804</v>
      </c>
      <c r="W69" s="11"/>
      <c r="X69" s="11"/>
      <c r="Y69" s="11"/>
      <c r="Z69" s="11"/>
      <c r="AA69" s="11"/>
      <c r="AB69" s="34"/>
      <c r="AC69" s="34"/>
    </row>
    <row r="70">
      <c r="A70" s="2" t="s">
        <v>170</v>
      </c>
      <c r="B70" s="11"/>
      <c r="C70" s="11"/>
      <c r="D70" s="26"/>
      <c r="E70" s="1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3"/>
      <c r="U70" s="30"/>
      <c r="V70" s="27"/>
      <c r="W70" s="11"/>
      <c r="X70" s="11"/>
      <c r="Y70" s="11"/>
      <c r="Z70" s="11"/>
      <c r="AA70" s="11"/>
    </row>
    <row r="71">
      <c r="A71" s="21" t="s">
        <v>52</v>
      </c>
      <c r="B71" s="35" t="s">
        <v>740</v>
      </c>
      <c r="C71" s="12" t="s">
        <v>203</v>
      </c>
      <c r="D71" s="26">
        <f t="shared" ref="D71:D82" si="15">ROUND((F71*1)+(G71*0.48)+(H71*0.2)+(I71*0.34)+(J71*0.15)+(K71*0.69)+(L71*0.38)+(M71*0.16)+(N71*0.18)+(O71*0.2)+(P71*24)+(Q71*12)+(R71*12)+(S71*12), 2)</f>
        <v>104.48</v>
      </c>
      <c r="E71" s="17" t="s">
        <v>2345</v>
      </c>
      <c r="F71" s="12">
        <v>36.0</v>
      </c>
      <c r="G71" s="12">
        <v>28.0</v>
      </c>
      <c r="H71" s="12"/>
      <c r="I71" s="12">
        <v>56.0</v>
      </c>
      <c r="J71" s="12"/>
      <c r="K71" s="12"/>
      <c r="L71" s="12"/>
      <c r="M71" s="12"/>
      <c r="N71" s="12"/>
      <c r="O71" s="12"/>
      <c r="P71" s="12"/>
      <c r="Q71" s="12"/>
      <c r="R71" s="12">
        <v>3.0</v>
      </c>
      <c r="S71" s="12"/>
      <c r="T71" s="18" t="s">
        <v>535</v>
      </c>
      <c r="U71" s="18" t="s">
        <v>78</v>
      </c>
      <c r="V71" s="19" t="s">
        <v>742</v>
      </c>
      <c r="W71" s="11"/>
      <c r="X71" s="11"/>
      <c r="Y71" s="11"/>
      <c r="Z71" s="11"/>
      <c r="AA71" s="11"/>
    </row>
    <row r="72">
      <c r="A72" s="21" t="s">
        <v>55</v>
      </c>
      <c r="B72" s="35" t="s">
        <v>2348</v>
      </c>
      <c r="C72" s="12" t="s">
        <v>203</v>
      </c>
      <c r="D72" s="26">
        <f t="shared" si="15"/>
        <v>99.2</v>
      </c>
      <c r="E72" s="17">
        <f t="shared" ref="E72:E73" si="16">ROUND((F72*0.05)+(G72*1)+(H72*1.48)+(I72*0.59)+(J72*0.59)+(K72*0.05)+(L72*0.05)+(M72*0.61)+(N72*0.61)+(O72*0.02)+(P72*32.1)+(Q72*8)+(R72*8)+(S72*8), 2)</f>
        <v>93.98</v>
      </c>
      <c r="F72" s="12">
        <v>42.0</v>
      </c>
      <c r="G72" s="12">
        <v>20.0</v>
      </c>
      <c r="H72" s="12">
        <v>32.0</v>
      </c>
      <c r="I72" s="12"/>
      <c r="J72" s="12"/>
      <c r="K72" s="12"/>
      <c r="L72" s="12"/>
      <c r="M72" s="12"/>
      <c r="N72" s="12"/>
      <c r="O72" s="12">
        <v>26.0</v>
      </c>
      <c r="P72" s="12"/>
      <c r="Q72" s="12">
        <v>2.0</v>
      </c>
      <c r="R72" s="12">
        <v>1.0</v>
      </c>
      <c r="S72" s="12"/>
      <c r="T72" s="18" t="s">
        <v>700</v>
      </c>
      <c r="U72" s="18"/>
      <c r="V72" s="19" t="s">
        <v>2353</v>
      </c>
      <c r="W72" s="11"/>
      <c r="X72" s="11"/>
      <c r="Y72" s="11"/>
      <c r="Z72" s="11"/>
      <c r="AA72" s="11"/>
    </row>
    <row r="73">
      <c r="A73" s="11"/>
      <c r="B73" s="12" t="s">
        <v>2355</v>
      </c>
      <c r="C73" s="12" t="s">
        <v>203</v>
      </c>
      <c r="D73" s="26">
        <f t="shared" si="15"/>
        <v>97.56</v>
      </c>
      <c r="E73" s="17">
        <f t="shared" si="16"/>
        <v>27.45</v>
      </c>
      <c r="F73" s="12">
        <v>45.0</v>
      </c>
      <c r="G73" s="12"/>
      <c r="H73" s="12"/>
      <c r="I73" s="12"/>
      <c r="J73" s="12"/>
      <c r="K73" s="12">
        <v>24.0</v>
      </c>
      <c r="L73" s="12"/>
      <c r="M73" s="12"/>
      <c r="N73" s="12"/>
      <c r="O73" s="12"/>
      <c r="P73" s="12"/>
      <c r="Q73" s="12"/>
      <c r="R73" s="12">
        <v>2.0</v>
      </c>
      <c r="S73" s="12">
        <v>1.0</v>
      </c>
      <c r="T73" s="18" t="s">
        <v>727</v>
      </c>
      <c r="U73" s="33" t="s">
        <v>42</v>
      </c>
      <c r="V73" s="19" t="s">
        <v>2357</v>
      </c>
      <c r="W73" s="11"/>
      <c r="X73" s="11"/>
      <c r="Y73" s="11"/>
      <c r="Z73" s="11"/>
      <c r="AA73" s="11"/>
    </row>
    <row r="74">
      <c r="A74" s="11"/>
      <c r="B74" s="12" t="s">
        <v>716</v>
      </c>
      <c r="C74" s="12" t="s">
        <v>203</v>
      </c>
      <c r="D74" s="26">
        <f t="shared" si="15"/>
        <v>95.88</v>
      </c>
      <c r="E74" s="17" t="s">
        <v>2360</v>
      </c>
      <c r="F74" s="12">
        <v>39.0</v>
      </c>
      <c r="G74" s="12">
        <v>38.0</v>
      </c>
      <c r="H74" s="12"/>
      <c r="I74" s="12">
        <v>108.0</v>
      </c>
      <c r="J74" s="12"/>
      <c r="K74" s="12"/>
      <c r="L74" s="12"/>
      <c r="M74" s="12">
        <v>12.0</v>
      </c>
      <c r="N74" s="12"/>
      <c r="O74" s="12"/>
      <c r="P74" s="12"/>
      <c r="Q74" s="12"/>
      <c r="R74" s="12"/>
      <c r="S74" s="12"/>
      <c r="T74" s="18"/>
      <c r="U74" s="33" t="s">
        <v>719</v>
      </c>
      <c r="V74" s="19" t="s">
        <v>720</v>
      </c>
      <c r="W74" s="11"/>
      <c r="X74" s="11"/>
      <c r="Y74" s="11"/>
      <c r="Z74" s="11"/>
      <c r="AA74" s="11"/>
    </row>
    <row r="75">
      <c r="A75" s="21" t="s">
        <v>33</v>
      </c>
      <c r="B75" s="12" t="s">
        <v>2362</v>
      </c>
      <c r="C75" s="12" t="s">
        <v>203</v>
      </c>
      <c r="D75" s="26">
        <f t="shared" si="15"/>
        <v>94.92</v>
      </c>
      <c r="E75" s="17">
        <f t="shared" ref="E75:E82" si="17">ROUND((F75*0.05)+(G75*1)+(H75*1.48)+(I75*0.59)+(J75*0.59)+(K75*0.05)+(L75*0.05)+(M75*0.61)+(N75*0.61)+(O75*0.02)+(P75*32.1)+(Q75*8)+(R75*8)+(S75*8), 2)</f>
        <v>108.64</v>
      </c>
      <c r="F75" s="12">
        <v>36.0</v>
      </c>
      <c r="G75" s="12">
        <v>34.0</v>
      </c>
      <c r="H75" s="12">
        <v>33.0</v>
      </c>
      <c r="I75" s="12"/>
      <c r="J75" s="12"/>
      <c r="K75" s="12"/>
      <c r="L75" s="12"/>
      <c r="M75" s="12"/>
      <c r="N75" s="12"/>
      <c r="O75" s="12"/>
      <c r="P75" s="12"/>
      <c r="Q75" s="12">
        <v>1.0</v>
      </c>
      <c r="R75" s="12">
        <v>1.0</v>
      </c>
      <c r="S75" s="12">
        <v>1.0</v>
      </c>
      <c r="T75" s="18" t="s">
        <v>898</v>
      </c>
      <c r="U75" s="33" t="s">
        <v>2363</v>
      </c>
      <c r="V75" s="19" t="s">
        <v>2364</v>
      </c>
      <c r="W75" s="11"/>
      <c r="X75" s="11"/>
      <c r="Y75" s="11"/>
      <c r="Z75" s="11"/>
      <c r="AA75" s="11"/>
    </row>
    <row r="76">
      <c r="A76" s="21"/>
      <c r="B76" s="12" t="s">
        <v>1921</v>
      </c>
      <c r="C76" s="12" t="s">
        <v>203</v>
      </c>
      <c r="D76" s="26">
        <f t="shared" si="15"/>
        <v>88.88</v>
      </c>
      <c r="E76" s="17">
        <f t="shared" si="17"/>
        <v>80.16</v>
      </c>
      <c r="F76" s="12">
        <v>24.0</v>
      </c>
      <c r="G76" s="12">
        <v>29.0</v>
      </c>
      <c r="H76" s="12"/>
      <c r="I76" s="12">
        <v>44.0</v>
      </c>
      <c r="J76" s="12"/>
      <c r="K76" s="12"/>
      <c r="L76" s="12"/>
      <c r="M76" s="12"/>
      <c r="N76" s="12"/>
      <c r="O76" s="12"/>
      <c r="P76" s="12"/>
      <c r="Q76" s="12">
        <v>1.0</v>
      </c>
      <c r="R76" s="12"/>
      <c r="S76" s="12">
        <v>2.0</v>
      </c>
      <c r="T76" s="18" t="s">
        <v>535</v>
      </c>
      <c r="U76" s="18"/>
      <c r="V76" s="19" t="s">
        <v>1922</v>
      </c>
      <c r="W76" s="11"/>
      <c r="X76" s="11"/>
      <c r="Y76" s="11"/>
      <c r="Z76" s="11"/>
      <c r="AA76" s="11"/>
    </row>
    <row r="77">
      <c r="A77" s="21" t="s">
        <v>52</v>
      </c>
      <c r="B77" s="35" t="s">
        <v>1911</v>
      </c>
      <c r="C77" s="12" t="s">
        <v>203</v>
      </c>
      <c r="D77" s="26">
        <f t="shared" si="15"/>
        <v>88.8</v>
      </c>
      <c r="E77" s="17">
        <f t="shared" si="17"/>
        <v>84.91</v>
      </c>
      <c r="F77" s="12">
        <v>21.0</v>
      </c>
      <c r="G77" s="12">
        <v>28.0</v>
      </c>
      <c r="H77" s="12"/>
      <c r="I77" s="12">
        <v>54.0</v>
      </c>
      <c r="J77" s="12"/>
      <c r="K77" s="12"/>
      <c r="L77" s="12"/>
      <c r="M77" s="12"/>
      <c r="N77" s="12"/>
      <c r="O77" s="12"/>
      <c r="P77" s="12"/>
      <c r="Q77" s="12">
        <v>2.0</v>
      </c>
      <c r="R77" s="12"/>
      <c r="S77" s="12">
        <v>1.0</v>
      </c>
      <c r="T77" s="18" t="s">
        <v>727</v>
      </c>
      <c r="U77" s="18" t="s">
        <v>42</v>
      </c>
      <c r="V77" s="19" t="s">
        <v>1914</v>
      </c>
      <c r="W77" s="11"/>
      <c r="X77" s="11"/>
      <c r="Y77" s="11"/>
      <c r="Z77" s="11"/>
      <c r="AA77" s="11"/>
    </row>
    <row r="78">
      <c r="A78" s="12" t="s">
        <v>44</v>
      </c>
      <c r="B78" s="12" t="s">
        <v>711</v>
      </c>
      <c r="C78" s="12" t="s">
        <v>203</v>
      </c>
      <c r="D78" s="26">
        <f t="shared" si="15"/>
        <v>87.88</v>
      </c>
      <c r="E78" s="17">
        <f t="shared" si="17"/>
        <v>105.32</v>
      </c>
      <c r="F78" s="12">
        <v>36.0</v>
      </c>
      <c r="G78" s="12">
        <v>37.0</v>
      </c>
      <c r="H78" s="12"/>
      <c r="I78" s="12">
        <v>90.0</v>
      </c>
      <c r="J78" s="12"/>
      <c r="K78" s="12"/>
      <c r="L78" s="12"/>
      <c r="M78" s="12">
        <v>22.0</v>
      </c>
      <c r="N78" s="12"/>
      <c r="O78" s="12"/>
      <c r="P78" s="12"/>
      <c r="Q78" s="18"/>
      <c r="R78" s="33"/>
      <c r="S78" s="37"/>
      <c r="T78" s="11"/>
      <c r="U78" s="37"/>
      <c r="V78" s="37" t="s">
        <v>714</v>
      </c>
      <c r="W78" s="11"/>
      <c r="X78" s="11"/>
    </row>
    <row r="79">
      <c r="A79" s="11"/>
      <c r="B79" s="35" t="s">
        <v>723</v>
      </c>
      <c r="C79" s="12" t="s">
        <v>724</v>
      </c>
      <c r="D79" s="26">
        <f t="shared" si="15"/>
        <v>83</v>
      </c>
      <c r="E79" s="17">
        <f t="shared" si="17"/>
        <v>83.39</v>
      </c>
      <c r="F79" s="12">
        <v>18.0</v>
      </c>
      <c r="G79" s="12">
        <v>27.0</v>
      </c>
      <c r="H79" s="12"/>
      <c r="I79" s="12">
        <v>42.0</v>
      </c>
      <c r="J79" s="12"/>
      <c r="K79" s="12"/>
      <c r="L79" s="12"/>
      <c r="M79" s="12">
        <v>11.0</v>
      </c>
      <c r="N79" s="12"/>
      <c r="O79" s="12"/>
      <c r="P79" s="12"/>
      <c r="Q79" s="12">
        <v>1.0</v>
      </c>
      <c r="R79" s="12">
        <v>1.0</v>
      </c>
      <c r="S79" s="12">
        <v>1.0</v>
      </c>
      <c r="T79" s="18" t="s">
        <v>727</v>
      </c>
      <c r="U79" s="18"/>
      <c r="V79" s="19" t="s">
        <v>728</v>
      </c>
      <c r="W79" s="11"/>
      <c r="X79" s="11"/>
      <c r="Y79" s="11"/>
      <c r="Z79" s="11"/>
      <c r="AA79" s="11"/>
    </row>
    <row r="80">
      <c r="A80" s="12" t="s">
        <v>44</v>
      </c>
      <c r="B80" s="35" t="s">
        <v>696</v>
      </c>
      <c r="C80" s="12" t="s">
        <v>243</v>
      </c>
      <c r="D80" s="26">
        <f t="shared" si="15"/>
        <v>75.75</v>
      </c>
      <c r="E80" s="17">
        <f t="shared" si="17"/>
        <v>108.2</v>
      </c>
      <c r="F80" s="12"/>
      <c r="G80" s="12"/>
      <c r="H80" s="12"/>
      <c r="I80" s="12">
        <v>96.0</v>
      </c>
      <c r="J80" s="12">
        <v>25.0</v>
      </c>
      <c r="K80" s="12"/>
      <c r="L80" s="12"/>
      <c r="M80" s="12">
        <v>21.0</v>
      </c>
      <c r="N80" s="12"/>
      <c r="O80" s="12"/>
      <c r="P80" s="12"/>
      <c r="Q80" s="18">
        <v>1.0</v>
      </c>
      <c r="R80" s="18">
        <v>2.0</v>
      </c>
      <c r="S80" s="177"/>
      <c r="T80" s="18" t="s">
        <v>700</v>
      </c>
      <c r="U80" s="12"/>
      <c r="V80" s="19" t="s">
        <v>701</v>
      </c>
      <c r="W80" s="11"/>
      <c r="X80" s="11"/>
    </row>
    <row r="81" ht="16.5" customHeight="1">
      <c r="A81" s="21"/>
      <c r="B81" s="35" t="s">
        <v>1902</v>
      </c>
      <c r="C81" s="12" t="s">
        <v>1903</v>
      </c>
      <c r="D81" s="26">
        <f t="shared" si="15"/>
        <v>67.4</v>
      </c>
      <c r="E81" s="17">
        <f t="shared" si="17"/>
        <v>83.97</v>
      </c>
      <c r="F81" s="12">
        <v>26.0</v>
      </c>
      <c r="G81" s="12">
        <v>31.0</v>
      </c>
      <c r="H81" s="12"/>
      <c r="I81" s="12">
        <v>70.0</v>
      </c>
      <c r="J81" s="12"/>
      <c r="K81" s="12"/>
      <c r="L81" s="12"/>
      <c r="M81" s="12">
        <v>17.0</v>
      </c>
      <c r="N81" s="12"/>
      <c r="O81" s="12"/>
      <c r="P81" s="12"/>
      <c r="Q81" s="12"/>
      <c r="R81" s="12"/>
      <c r="S81" s="12"/>
      <c r="T81" s="18"/>
      <c r="U81" s="18"/>
      <c r="V81" s="19" t="s">
        <v>1904</v>
      </c>
      <c r="W81" s="11"/>
      <c r="X81" s="11"/>
      <c r="Y81" s="11"/>
      <c r="Z81" s="11"/>
      <c r="AA81" s="11"/>
    </row>
    <row r="82">
      <c r="A82" s="21"/>
      <c r="B82" s="35" t="s">
        <v>1917</v>
      </c>
      <c r="C82" s="12" t="s">
        <v>186</v>
      </c>
      <c r="D82" s="26">
        <f t="shared" si="15"/>
        <v>65.8</v>
      </c>
      <c r="E82" s="17">
        <f t="shared" si="17"/>
        <v>71.41</v>
      </c>
      <c r="F82" s="12"/>
      <c r="G82" s="12">
        <v>24.0</v>
      </c>
      <c r="H82" s="12"/>
      <c r="I82" s="12">
        <v>18.0</v>
      </c>
      <c r="J82" s="12"/>
      <c r="K82" s="12"/>
      <c r="L82" s="12">
        <v>24.0</v>
      </c>
      <c r="M82" s="12">
        <v>19.0</v>
      </c>
      <c r="N82" s="12"/>
      <c r="O82" s="12"/>
      <c r="P82" s="12"/>
      <c r="Q82" s="12">
        <v>2.0</v>
      </c>
      <c r="R82" s="12">
        <v>1.0</v>
      </c>
      <c r="S82" s="12"/>
      <c r="T82" s="18" t="s">
        <v>810</v>
      </c>
      <c r="U82" s="18"/>
      <c r="V82" s="19" t="s">
        <v>1920</v>
      </c>
      <c r="W82" s="11"/>
      <c r="X82" s="11"/>
      <c r="Y82" s="11"/>
      <c r="Z82" s="11"/>
      <c r="AA82" s="11"/>
    </row>
    <row r="83">
      <c r="A83" s="2" t="s">
        <v>212</v>
      </c>
      <c r="B83" s="11"/>
      <c r="C83" s="11"/>
      <c r="D83" s="26"/>
      <c r="E83" s="1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3"/>
      <c r="U83" s="13"/>
      <c r="V83" s="27"/>
      <c r="W83" s="11"/>
      <c r="X83" s="11"/>
      <c r="Y83" s="11"/>
      <c r="Z83" s="11"/>
      <c r="AA83" s="11"/>
    </row>
    <row r="84">
      <c r="A84" s="12" t="s">
        <v>2167</v>
      </c>
      <c r="B84" s="12" t="s">
        <v>770</v>
      </c>
      <c r="C84" s="12" t="s">
        <v>771</v>
      </c>
      <c r="D84" s="26">
        <f t="shared" ref="D84:D86" si="18">ROUND((F84*1)+(G84*0.48)+(H84*0.2)+(I84*0.34)+(J84*0.15)+(K84*0.69)+(L84*0.38)+(M84*0.16)+(N84*0.18)+(O84*0.2)+(P84*24)+(Q84*12)+(R84*12)+(S84*12), 2)</f>
        <v>55.21</v>
      </c>
      <c r="E84" s="17">
        <f t="shared" ref="E84:E86" si="19">ROUND((F84*0.05)+(G84*1)+(H84*1.48)+(I84*0.59)+(J84*0.59)+(K84*0.05)+(L84*0.05)+(M84*0.61)+(N84*0.61)+(O84*0.02)+(P84*32.1)+(Q84*8)+(R84*8)+(S84*8), 2)</f>
        <v>42.08</v>
      </c>
      <c r="F84" s="12">
        <v>25.0</v>
      </c>
      <c r="G84" s="12">
        <v>19.0</v>
      </c>
      <c r="H84" s="12"/>
      <c r="I84" s="12">
        <v>16.0</v>
      </c>
      <c r="J84" s="12">
        <v>7.0</v>
      </c>
      <c r="K84" s="12"/>
      <c r="L84" s="12"/>
      <c r="M84" s="12"/>
      <c r="N84" s="12"/>
      <c r="O84" s="12">
        <v>13.0</v>
      </c>
      <c r="P84" s="12"/>
      <c r="Q84" s="12"/>
      <c r="R84" s="12">
        <v>1.0</v>
      </c>
      <c r="S84" s="12"/>
      <c r="T84" s="18" t="s">
        <v>773</v>
      </c>
      <c r="U84" s="33"/>
      <c r="V84" s="19" t="s">
        <v>775</v>
      </c>
      <c r="W84" s="12"/>
      <c r="X84" s="11"/>
      <c r="Y84" s="11"/>
      <c r="Z84" s="11"/>
      <c r="AA84" s="11"/>
      <c r="AB84" s="11"/>
    </row>
    <row r="85">
      <c r="A85" s="12"/>
      <c r="B85" s="12" t="s">
        <v>2380</v>
      </c>
      <c r="C85" s="12" t="s">
        <v>1208</v>
      </c>
      <c r="D85" s="26">
        <f t="shared" si="18"/>
        <v>39.24</v>
      </c>
      <c r="E85" s="17">
        <f t="shared" si="19"/>
        <v>45.99</v>
      </c>
      <c r="F85" s="12">
        <v>27.0</v>
      </c>
      <c r="G85" s="12">
        <v>18.0</v>
      </c>
      <c r="H85" s="12">
        <v>18.0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/>
      <c r="U85" s="33"/>
      <c r="V85" s="19" t="s">
        <v>2381</v>
      </c>
      <c r="W85" s="12"/>
      <c r="X85" s="11"/>
      <c r="Y85" s="11"/>
      <c r="Z85" s="11"/>
      <c r="AA85" s="11"/>
      <c r="AB85" s="11"/>
    </row>
    <row r="86">
      <c r="A86" s="11"/>
      <c r="B86" s="12" t="s">
        <v>2383</v>
      </c>
      <c r="C86" s="12" t="s">
        <v>1988</v>
      </c>
      <c r="D86" s="26">
        <f t="shared" si="18"/>
        <v>30.8</v>
      </c>
      <c r="E86" s="17">
        <f t="shared" si="19"/>
        <v>40.7</v>
      </c>
      <c r="F86" s="12">
        <v>22.0</v>
      </c>
      <c r="G86" s="12">
        <v>10.0</v>
      </c>
      <c r="H86" s="12">
        <v>20.0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/>
      <c r="U86" s="30"/>
      <c r="V86" s="19" t="s">
        <v>2385</v>
      </c>
      <c r="W86" s="12"/>
      <c r="X86" s="11"/>
      <c r="Y86" s="11"/>
      <c r="Z86" s="11"/>
      <c r="AA86" s="11"/>
      <c r="AB86" s="11"/>
    </row>
    <row r="87">
      <c r="A87" s="11"/>
      <c r="B87" s="12"/>
      <c r="C87" s="12"/>
      <c r="D87" s="26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/>
      <c r="U87" s="30"/>
      <c r="V87" s="37"/>
      <c r="W87" s="12"/>
      <c r="X87" s="11"/>
      <c r="Y87" s="11"/>
      <c r="Z87" s="11"/>
      <c r="AA87" s="11"/>
      <c r="AB87" s="11"/>
    </row>
    <row r="88">
      <c r="A88" s="12" t="s">
        <v>2206</v>
      </c>
      <c r="B88" s="12" t="s">
        <v>751</v>
      </c>
      <c r="C88" s="12" t="s">
        <v>717</v>
      </c>
      <c r="D88" s="26">
        <f t="shared" ref="D88:D93" si="20">ROUND((F88*1)+(G88*0.48)+(H88*0.2)+(I88*0.34)+(J88*0.15)+(K88*0.69)+(L88*0.38)+(M88*0.16)+(N88*0.18)+(O88*0.2)+(P88*24)+(Q88*12)+(R88*12)+(S88*12), 2)</f>
        <v>49.96</v>
      </c>
      <c r="E88" s="17" t="s">
        <v>2388</v>
      </c>
      <c r="F88" s="12">
        <v>21.0</v>
      </c>
      <c r="G88" s="12">
        <v>15.0</v>
      </c>
      <c r="H88" s="12"/>
      <c r="I88" s="12">
        <v>64.0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/>
      <c r="U88" s="33" t="s">
        <v>719</v>
      </c>
      <c r="V88" s="19" t="s">
        <v>753</v>
      </c>
      <c r="W88" s="12"/>
      <c r="X88" s="11"/>
      <c r="Y88" s="11"/>
      <c r="Z88" s="11"/>
      <c r="AA88" s="11"/>
      <c r="AB88" s="11"/>
    </row>
    <row r="89">
      <c r="A89" s="22" t="s">
        <v>44</v>
      </c>
      <c r="B89" s="22" t="s">
        <v>776</v>
      </c>
      <c r="C89" s="22" t="s">
        <v>230</v>
      </c>
      <c r="D89" s="26">
        <f t="shared" si="20"/>
        <v>45.3</v>
      </c>
      <c r="E89" s="17">
        <f t="shared" ref="E89:E93" si="21">ROUND((F89*0.05)+(G89*1)+(H89*1.48)+(I89*0.59)+(J89*0.59)+(K89*0.05)+(L89*0.05)+(M89*0.61)+(N89*0.61)+(O89*0.02)+(P89*32.1)+(Q89*8)+(R89*8)+(S89*8), 2)</f>
        <v>43.73</v>
      </c>
      <c r="F89" s="173">
        <v>25.0</v>
      </c>
      <c r="G89" s="24"/>
      <c r="H89" s="24"/>
      <c r="I89" s="23">
        <v>50.0</v>
      </c>
      <c r="J89" s="23">
        <v>22.0</v>
      </c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7"/>
      <c r="V89" s="197" t="s">
        <v>780</v>
      </c>
      <c r="W89" s="24"/>
      <c r="X89" s="20"/>
      <c r="Y89" s="20"/>
      <c r="Z89" s="20"/>
      <c r="AA89" s="20"/>
      <c r="AB89" s="20"/>
    </row>
    <row r="90">
      <c r="A90" s="12"/>
      <c r="B90" s="12" t="s">
        <v>745</v>
      </c>
      <c r="C90" s="12" t="s">
        <v>366</v>
      </c>
      <c r="D90" s="26">
        <f t="shared" si="20"/>
        <v>49.16</v>
      </c>
      <c r="E90" s="17">
        <f t="shared" si="21"/>
        <v>52.24</v>
      </c>
      <c r="F90" s="12">
        <v>22.0</v>
      </c>
      <c r="G90" s="12">
        <v>24.0</v>
      </c>
      <c r="H90" s="12"/>
      <c r="I90" s="12">
        <v>46.0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8"/>
      <c r="U90" s="30"/>
      <c r="V90" s="19" t="s">
        <v>748</v>
      </c>
      <c r="W90" s="12"/>
      <c r="X90" s="11"/>
      <c r="Y90" s="11"/>
      <c r="Z90" s="11"/>
      <c r="AA90" s="11"/>
      <c r="AB90" s="11"/>
    </row>
    <row r="91">
      <c r="A91" s="11"/>
      <c r="B91" s="12" t="s">
        <v>1966</v>
      </c>
      <c r="C91" s="12" t="s">
        <v>374</v>
      </c>
      <c r="D91" s="26">
        <f t="shared" si="20"/>
        <v>41.2</v>
      </c>
      <c r="E91" s="17">
        <f t="shared" si="21"/>
        <v>44.5</v>
      </c>
      <c r="F91" s="12">
        <v>18.0</v>
      </c>
      <c r="G91" s="12">
        <v>20.0</v>
      </c>
      <c r="H91" s="12"/>
      <c r="I91" s="12">
        <v>40.0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8"/>
      <c r="U91" s="30"/>
      <c r="V91" s="39" t="s">
        <v>1967</v>
      </c>
      <c r="W91" s="12"/>
      <c r="X91" s="11"/>
      <c r="Y91" s="11"/>
      <c r="Z91" s="11"/>
      <c r="AA91" s="11"/>
      <c r="AB91" s="11"/>
    </row>
    <row r="92">
      <c r="A92" s="11"/>
      <c r="B92" s="12" t="s">
        <v>764</v>
      </c>
      <c r="C92" s="12" t="s">
        <v>765</v>
      </c>
      <c r="D92" s="26">
        <f t="shared" si="20"/>
        <v>21.48</v>
      </c>
      <c r="E92" s="17">
        <f t="shared" si="21"/>
        <v>42.27</v>
      </c>
      <c r="F92" s="12"/>
      <c r="G92" s="12">
        <v>12.0</v>
      </c>
      <c r="H92" s="12"/>
      <c r="I92" s="12">
        <v>42.0</v>
      </c>
      <c r="J92" s="12"/>
      <c r="K92" s="12"/>
      <c r="L92" s="12"/>
      <c r="M92" s="12">
        <v>9.0</v>
      </c>
      <c r="N92" s="12"/>
      <c r="O92" s="12"/>
      <c r="P92" s="12"/>
      <c r="Q92" s="12"/>
      <c r="R92" s="12"/>
      <c r="S92" s="12"/>
      <c r="T92" s="18"/>
      <c r="U92" s="30"/>
      <c r="V92" s="19" t="s">
        <v>767</v>
      </c>
      <c r="W92" s="12"/>
      <c r="X92" s="11"/>
      <c r="Y92" s="11"/>
      <c r="Z92" s="11"/>
      <c r="AA92" s="11"/>
      <c r="AB92" s="11"/>
    </row>
    <row r="93">
      <c r="A93" s="11"/>
      <c r="B93" s="12" t="s">
        <v>756</v>
      </c>
      <c r="C93" s="12" t="s">
        <v>757</v>
      </c>
      <c r="D93" s="26">
        <f t="shared" si="20"/>
        <v>38.04</v>
      </c>
      <c r="E93" s="17">
        <f t="shared" si="21"/>
        <v>35.9</v>
      </c>
      <c r="F93" s="12">
        <v>15.0</v>
      </c>
      <c r="G93" s="12">
        <v>18.0</v>
      </c>
      <c r="H93" s="12"/>
      <c r="I93" s="12"/>
      <c r="J93" s="12"/>
      <c r="K93" s="12"/>
      <c r="L93" s="12"/>
      <c r="M93" s="12">
        <v>15.0</v>
      </c>
      <c r="N93" s="12"/>
      <c r="O93" s="12"/>
      <c r="P93" s="12"/>
      <c r="Q93" s="12">
        <v>1.0</v>
      </c>
      <c r="R93" s="12"/>
      <c r="S93" s="12"/>
      <c r="T93" s="18" t="s">
        <v>759</v>
      </c>
      <c r="U93" s="33"/>
      <c r="V93" s="19" t="s">
        <v>760</v>
      </c>
      <c r="W93" s="12"/>
      <c r="X93" s="11"/>
      <c r="Y93" s="11"/>
      <c r="Z93" s="11"/>
      <c r="AA93" s="11"/>
      <c r="AB93" s="11"/>
    </row>
    <row r="94">
      <c r="A94" s="2" t="s">
        <v>241</v>
      </c>
      <c r="B94" s="11"/>
      <c r="C94" s="11"/>
      <c r="D94" s="26"/>
      <c r="E94" s="17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3"/>
      <c r="U94" s="13"/>
      <c r="V94" s="27"/>
      <c r="W94" s="11"/>
      <c r="X94" s="11"/>
      <c r="Y94" s="11"/>
      <c r="Z94" s="11"/>
      <c r="AA94" s="11"/>
    </row>
    <row r="95">
      <c r="A95" s="26" t="s">
        <v>44</v>
      </c>
      <c r="B95" s="12" t="s">
        <v>800</v>
      </c>
      <c r="C95" s="12" t="s">
        <v>172</v>
      </c>
      <c r="D95" s="26">
        <f t="shared" ref="D95:D107" si="22">ROUND((F95*1)+(G95*0.48)+(H95*0.2)+(I95*0.34)+(J95*0.15)+(K95*0.69)+(L95*0.38)+(M95*0.16)+(N95*0.18)+(O95*0.2)+(P95*24)+(Q95*12)+(R95*12)+(S95*12), 2)</f>
        <v>83.38</v>
      </c>
      <c r="E95" s="17">
        <f>ROUND((F95*0.05)+(G95*1)+(H95*1.48)+(I95*0.59)+(J95*0.59)+(K95*0.05)+(L95*0.05)+(M95*0.61)+(N95*0.61)+(O95*0.02)+(P95*32.1)+(Q95*8)+(R95*8)+(S95*8), 2)</f>
        <v>75.37</v>
      </c>
      <c r="F95" s="12">
        <v>31.0</v>
      </c>
      <c r="G95" s="12"/>
      <c r="H95" s="12"/>
      <c r="I95" s="12">
        <v>72.0</v>
      </c>
      <c r="J95" s="12">
        <v>26.0</v>
      </c>
      <c r="K95" s="12"/>
      <c r="L95" s="12"/>
      <c r="M95" s="12"/>
      <c r="N95" s="12"/>
      <c r="O95" s="12"/>
      <c r="P95" s="12"/>
      <c r="Q95" s="18"/>
      <c r="R95" s="18"/>
      <c r="S95" s="18">
        <v>2.0</v>
      </c>
      <c r="T95" s="18" t="s">
        <v>599</v>
      </c>
      <c r="U95" s="12"/>
      <c r="V95" s="19" t="s">
        <v>804</v>
      </c>
      <c r="W95" s="11"/>
      <c r="X95" s="11"/>
    </row>
    <row r="96">
      <c r="A96" s="26" t="s">
        <v>52</v>
      </c>
      <c r="B96" s="12" t="s">
        <v>1825</v>
      </c>
      <c r="C96" s="12" t="s">
        <v>497</v>
      </c>
      <c r="D96" s="26">
        <f t="shared" si="22"/>
        <v>77.8</v>
      </c>
      <c r="E96" s="17" t="s">
        <v>2409</v>
      </c>
      <c r="F96" s="12">
        <v>33.0</v>
      </c>
      <c r="G96" s="12">
        <v>32.0</v>
      </c>
      <c r="H96" s="12"/>
      <c r="I96" s="12">
        <v>16.0</v>
      </c>
      <c r="J96" s="12"/>
      <c r="K96" s="12"/>
      <c r="L96" s="12"/>
      <c r="M96" s="12"/>
      <c r="N96" s="12"/>
      <c r="O96" s="12"/>
      <c r="P96" s="12"/>
      <c r="Q96" s="12">
        <v>1.0</v>
      </c>
      <c r="R96" s="12">
        <v>1.0</v>
      </c>
      <c r="S96" s="12"/>
      <c r="T96" s="18" t="s">
        <v>624</v>
      </c>
      <c r="U96" s="18" t="s">
        <v>78</v>
      </c>
      <c r="V96" s="19" t="s">
        <v>1827</v>
      </c>
      <c r="W96" s="11"/>
      <c r="X96" s="11"/>
      <c r="Y96" s="11"/>
      <c r="Z96" s="11"/>
      <c r="AA96" s="11"/>
    </row>
    <row r="97" ht="14.25" customHeight="1">
      <c r="A97" s="26" t="s">
        <v>44</v>
      </c>
      <c r="B97" s="12" t="s">
        <v>788</v>
      </c>
      <c r="C97" s="12" t="s">
        <v>239</v>
      </c>
      <c r="D97" s="26">
        <f t="shared" si="22"/>
        <v>77.08</v>
      </c>
      <c r="E97" s="17">
        <f t="shared" ref="E97:E107" si="23">ROUND((F97*0.05)+(G97*1)+(H97*1.48)+(I97*0.59)+(J97*0.59)+(K97*0.05)+(L97*0.05)+(M97*0.61)+(N97*0.61)+(O97*0.02)+(P97*32.1)+(Q97*8)+(R97*8)+(S97*8), 2)</f>
        <v>76.88</v>
      </c>
      <c r="F97" s="12">
        <v>22.0</v>
      </c>
      <c r="G97" s="12">
        <v>35.0</v>
      </c>
      <c r="H97" s="12"/>
      <c r="I97" s="12">
        <v>42.0</v>
      </c>
      <c r="J97" s="12"/>
      <c r="K97" s="12"/>
      <c r="L97" s="12"/>
      <c r="M97" s="12"/>
      <c r="N97" s="12"/>
      <c r="O97" s="12"/>
      <c r="P97" s="12"/>
      <c r="Q97" s="18">
        <v>1.0</v>
      </c>
      <c r="R97" s="18"/>
      <c r="S97" s="198">
        <v>1.0</v>
      </c>
      <c r="T97" s="18" t="s">
        <v>599</v>
      </c>
      <c r="U97" s="11"/>
      <c r="V97" s="188" t="s">
        <v>789</v>
      </c>
      <c r="W97" s="11"/>
      <c r="X97" s="11"/>
    </row>
    <row r="98" ht="14.25" customHeight="1">
      <c r="A98" s="26" t="s">
        <v>44</v>
      </c>
      <c r="B98" s="12" t="s">
        <v>782</v>
      </c>
      <c r="C98" s="12" t="s">
        <v>255</v>
      </c>
      <c r="D98" s="26">
        <f t="shared" si="22"/>
        <v>71.02</v>
      </c>
      <c r="E98" s="17">
        <f t="shared" si="23"/>
        <v>75.25</v>
      </c>
      <c r="F98" s="12">
        <v>34.0</v>
      </c>
      <c r="G98" s="12">
        <v>29.0</v>
      </c>
      <c r="H98" s="12"/>
      <c r="I98" s="12">
        <v>60.0</v>
      </c>
      <c r="J98" s="12"/>
      <c r="K98" s="12"/>
      <c r="L98" s="12"/>
      <c r="M98" s="12"/>
      <c r="N98" s="12">
        <v>15.0</v>
      </c>
      <c r="O98" s="12"/>
      <c r="P98" s="12"/>
      <c r="Q98" s="18"/>
      <c r="R98" s="18"/>
      <c r="S98" s="37"/>
      <c r="T98" s="11"/>
      <c r="U98" s="37"/>
      <c r="V98" s="37" t="s">
        <v>784</v>
      </c>
      <c r="W98" s="11"/>
      <c r="X98" s="11"/>
    </row>
    <row r="99">
      <c r="A99" s="26"/>
      <c r="B99" s="12" t="s">
        <v>2053</v>
      </c>
      <c r="C99" s="12" t="s">
        <v>1553</v>
      </c>
      <c r="D99" s="26">
        <f t="shared" si="22"/>
        <v>69.88</v>
      </c>
      <c r="E99" s="17">
        <f t="shared" si="23"/>
        <v>66.42</v>
      </c>
      <c r="F99" s="12">
        <v>20.0</v>
      </c>
      <c r="G99" s="12">
        <v>27.0</v>
      </c>
      <c r="H99" s="12"/>
      <c r="I99" s="12">
        <v>38.0</v>
      </c>
      <c r="J99" s="12"/>
      <c r="K99" s="12"/>
      <c r="L99" s="12"/>
      <c r="M99" s="12"/>
      <c r="N99" s="12"/>
      <c r="O99" s="12"/>
      <c r="P99" s="12"/>
      <c r="Q99" s="12">
        <v>1.0</v>
      </c>
      <c r="R99" s="12"/>
      <c r="S99" s="12">
        <v>1.0</v>
      </c>
      <c r="T99" s="18" t="s">
        <v>121</v>
      </c>
      <c r="U99" s="18"/>
      <c r="V99" s="19" t="s">
        <v>2054</v>
      </c>
      <c r="W99" s="12"/>
      <c r="X99" s="11"/>
      <c r="Y99" s="11"/>
      <c r="Z99" s="11"/>
      <c r="AA99" s="11"/>
      <c r="AB99" s="11"/>
    </row>
    <row r="100">
      <c r="A100" s="21"/>
      <c r="B100" s="12" t="s">
        <v>1819</v>
      </c>
      <c r="C100" s="12" t="s">
        <v>557</v>
      </c>
      <c r="D100" s="26">
        <f t="shared" si="22"/>
        <v>56.95</v>
      </c>
      <c r="E100" s="17">
        <f t="shared" si="23"/>
        <v>58.1</v>
      </c>
      <c r="F100" s="12">
        <v>33.0</v>
      </c>
      <c r="G100" s="12"/>
      <c r="H100" s="12"/>
      <c r="I100" s="12">
        <v>50.0</v>
      </c>
      <c r="J100" s="12">
        <v>25.0</v>
      </c>
      <c r="K100" s="12"/>
      <c r="L100" s="12"/>
      <c r="M100" s="12">
        <v>20.0</v>
      </c>
      <c r="N100" s="12"/>
      <c r="O100" s="12"/>
      <c r="P100" s="12"/>
      <c r="Q100" s="12"/>
      <c r="R100" s="12"/>
      <c r="S100" s="12"/>
      <c r="T100" s="18"/>
      <c r="U100" s="18"/>
      <c r="V100" s="19" t="s">
        <v>1820</v>
      </c>
      <c r="W100" s="11"/>
      <c r="X100" s="11"/>
      <c r="Y100" s="11"/>
      <c r="Z100" s="11"/>
      <c r="AA100" s="11"/>
    </row>
    <row r="101">
      <c r="A101" s="21" t="s">
        <v>52</v>
      </c>
      <c r="B101" s="12" t="s">
        <v>2043</v>
      </c>
      <c r="C101" s="12" t="s">
        <v>76</v>
      </c>
      <c r="D101" s="26">
        <f t="shared" si="22"/>
        <v>55.72</v>
      </c>
      <c r="E101" s="17">
        <f t="shared" si="23"/>
        <v>66.07</v>
      </c>
      <c r="F101" s="12">
        <v>24.0</v>
      </c>
      <c r="G101" s="12">
        <v>25.0</v>
      </c>
      <c r="H101" s="12"/>
      <c r="I101" s="12">
        <v>50.0</v>
      </c>
      <c r="J101" s="12"/>
      <c r="K101" s="12"/>
      <c r="L101" s="12"/>
      <c r="M101" s="12">
        <v>17.0</v>
      </c>
      <c r="N101" s="12"/>
      <c r="O101" s="12"/>
      <c r="P101" s="12"/>
      <c r="Q101" s="12"/>
      <c r="R101" s="12"/>
      <c r="S101" s="12"/>
      <c r="T101" s="18"/>
      <c r="U101" s="18" t="s">
        <v>42</v>
      </c>
      <c r="V101" s="19" t="s">
        <v>2044</v>
      </c>
      <c r="W101" s="11"/>
      <c r="X101" s="11"/>
      <c r="Y101" s="11"/>
      <c r="Z101" s="11"/>
      <c r="AA101" s="11"/>
    </row>
    <row r="102">
      <c r="A102" s="21" t="s">
        <v>55</v>
      </c>
      <c r="B102" s="12" t="s">
        <v>2415</v>
      </c>
      <c r="C102" s="12" t="s">
        <v>57</v>
      </c>
      <c r="D102" s="26">
        <f t="shared" si="22"/>
        <v>52.12</v>
      </c>
      <c r="E102" s="17">
        <f t="shared" si="23"/>
        <v>65.45</v>
      </c>
      <c r="F102" s="12">
        <v>33.0</v>
      </c>
      <c r="G102" s="12">
        <v>19.0</v>
      </c>
      <c r="H102" s="12">
        <v>30.0</v>
      </c>
      <c r="I102" s="12"/>
      <c r="J102" s="12"/>
      <c r="K102" s="12"/>
      <c r="L102" s="12"/>
      <c r="M102" s="12"/>
      <c r="N102" s="12"/>
      <c r="O102" s="12">
        <v>20.0</v>
      </c>
      <c r="P102" s="12"/>
      <c r="Q102" s="12"/>
      <c r="R102" s="12"/>
      <c r="S102" s="12"/>
      <c r="T102" s="18"/>
      <c r="U102" s="18"/>
      <c r="V102" s="19" t="s">
        <v>2416</v>
      </c>
      <c r="W102" s="11"/>
      <c r="X102" s="11"/>
      <c r="Y102" s="11"/>
      <c r="Z102" s="11"/>
      <c r="AA102" s="11"/>
    </row>
    <row r="103">
      <c r="A103" s="26" t="s">
        <v>33</v>
      </c>
      <c r="B103" s="12" t="s">
        <v>2418</v>
      </c>
      <c r="C103" s="12" t="s">
        <v>251</v>
      </c>
      <c r="D103" s="26">
        <f t="shared" si="22"/>
        <v>45.92</v>
      </c>
      <c r="E103" s="17">
        <f t="shared" si="23"/>
        <v>72.76</v>
      </c>
      <c r="F103" s="12">
        <v>28.0</v>
      </c>
      <c r="G103" s="12">
        <v>24.0</v>
      </c>
      <c r="H103" s="12">
        <v>32.0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/>
      <c r="U103" s="18" t="s">
        <v>2420</v>
      </c>
      <c r="V103" s="19" t="s">
        <v>2421</v>
      </c>
      <c r="W103" s="11"/>
      <c r="X103" s="11"/>
      <c r="Y103" s="11"/>
      <c r="Z103" s="11"/>
      <c r="AA103" s="11"/>
    </row>
    <row r="104">
      <c r="B104" s="12" t="s">
        <v>808</v>
      </c>
      <c r="C104" s="12" t="s">
        <v>557</v>
      </c>
      <c r="D104" s="26">
        <f t="shared" si="22"/>
        <v>42.56</v>
      </c>
      <c r="E104" s="17">
        <f t="shared" si="23"/>
        <v>61.77</v>
      </c>
      <c r="F104" s="12"/>
      <c r="G104" s="12"/>
      <c r="H104" s="12"/>
      <c r="I104" s="12">
        <v>36.0</v>
      </c>
      <c r="J104" s="12">
        <v>24.0</v>
      </c>
      <c r="K104" s="12"/>
      <c r="L104" s="12"/>
      <c r="M104" s="12">
        <v>17.0</v>
      </c>
      <c r="N104" s="12"/>
      <c r="O104" s="12"/>
      <c r="P104" s="12"/>
      <c r="Q104" s="12">
        <v>1.0</v>
      </c>
      <c r="R104" s="12">
        <v>1.0</v>
      </c>
      <c r="S104" s="12"/>
      <c r="T104" s="18" t="s">
        <v>810</v>
      </c>
      <c r="U104" s="18" t="s">
        <v>42</v>
      </c>
      <c r="V104" s="19" t="s">
        <v>811</v>
      </c>
      <c r="W104" s="11"/>
      <c r="X104" s="11"/>
      <c r="Y104" s="11"/>
      <c r="Z104" s="11"/>
      <c r="AA104" s="11"/>
    </row>
    <row r="105">
      <c r="A105" s="26"/>
      <c r="B105" s="12" t="s">
        <v>2074</v>
      </c>
      <c r="C105" s="12" t="s">
        <v>2075</v>
      </c>
      <c r="D105" s="26">
        <f t="shared" si="22"/>
        <v>41.36</v>
      </c>
      <c r="E105" s="17">
        <f t="shared" si="23"/>
        <v>56.88</v>
      </c>
      <c r="F105" s="12">
        <v>12.0</v>
      </c>
      <c r="G105" s="12">
        <v>16.0</v>
      </c>
      <c r="H105" s="12"/>
      <c r="I105" s="12">
        <v>60.0</v>
      </c>
      <c r="J105" s="12"/>
      <c r="K105" s="12"/>
      <c r="L105" s="12"/>
      <c r="M105" s="12">
        <v>8.0</v>
      </c>
      <c r="N105" s="12"/>
      <c r="O105" s="12"/>
      <c r="P105" s="12"/>
      <c r="Q105" s="12"/>
      <c r="R105" s="12"/>
      <c r="S105" s="12"/>
      <c r="T105" s="18"/>
      <c r="U105" s="18"/>
      <c r="V105" s="19" t="s">
        <v>2076</v>
      </c>
      <c r="W105" s="11"/>
      <c r="X105" s="11"/>
      <c r="Y105" s="11"/>
      <c r="Z105" s="11"/>
      <c r="AA105" s="11"/>
    </row>
    <row r="106">
      <c r="B106" s="12" t="s">
        <v>2429</v>
      </c>
      <c r="C106" s="12" t="s">
        <v>2323</v>
      </c>
      <c r="D106" s="26">
        <f t="shared" si="22"/>
        <v>38.92</v>
      </c>
      <c r="E106" s="17">
        <f t="shared" si="23"/>
        <v>53.83</v>
      </c>
      <c r="F106" s="12">
        <v>27.0</v>
      </c>
      <c r="G106" s="12">
        <v>14.0</v>
      </c>
      <c r="H106" s="12">
        <v>26.0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/>
      <c r="U106" s="18"/>
      <c r="V106" s="19" t="s">
        <v>2430</v>
      </c>
      <c r="W106" s="11"/>
      <c r="X106" s="11"/>
      <c r="Y106" s="11"/>
      <c r="Z106" s="11"/>
      <c r="AA106" s="11"/>
    </row>
    <row r="107">
      <c r="B107" s="12" t="s">
        <v>2061</v>
      </c>
      <c r="C107" s="12" t="s">
        <v>346</v>
      </c>
      <c r="D107" s="26">
        <f t="shared" si="22"/>
        <v>38.51</v>
      </c>
      <c r="E107" s="17">
        <f t="shared" si="23"/>
        <v>53.1</v>
      </c>
      <c r="F107" s="12">
        <v>16.0</v>
      </c>
      <c r="G107" s="12"/>
      <c r="H107" s="12"/>
      <c r="I107" s="12">
        <v>48.0</v>
      </c>
      <c r="J107" s="12">
        <v>21.0</v>
      </c>
      <c r="K107" s="12"/>
      <c r="L107" s="12"/>
      <c r="M107" s="12">
        <v>19.0</v>
      </c>
      <c r="N107" s="12"/>
      <c r="O107" s="12"/>
      <c r="P107" s="12"/>
      <c r="Q107" s="12"/>
      <c r="R107" s="12"/>
      <c r="S107" s="12"/>
      <c r="T107" s="18"/>
      <c r="U107" s="18"/>
      <c r="V107" s="19" t="s">
        <v>2064</v>
      </c>
      <c r="W107" s="11"/>
      <c r="X107" s="11"/>
      <c r="Y107" s="11"/>
      <c r="Z107" s="11"/>
      <c r="AA107" s="11"/>
    </row>
    <row r="108">
      <c r="A108" s="2" t="s">
        <v>272</v>
      </c>
      <c r="B108" s="11"/>
      <c r="C108" s="11"/>
      <c r="D108" s="26"/>
      <c r="E108" s="17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3"/>
      <c r="U108" s="13"/>
      <c r="V108" s="40"/>
      <c r="W108" s="11"/>
      <c r="X108" s="11"/>
      <c r="Y108" s="11"/>
      <c r="Z108" s="11"/>
      <c r="AA108" s="11"/>
    </row>
    <row r="109" ht="15.0" customHeight="1">
      <c r="A109" s="12" t="s">
        <v>44</v>
      </c>
      <c r="B109" s="12" t="s">
        <v>847</v>
      </c>
      <c r="C109" s="12" t="s">
        <v>590</v>
      </c>
      <c r="D109" s="26">
        <f t="shared" ref="D109:D112" si="24">ROUND((F109*1)+(G109*0.48)+(H109*0.2)+(I109*0.34)+(J109*0.15)+(K109*0.69)+(L109*0.38)+(M109*0.16)+(N109*0.18)+(O109*0.2)+(P109*24)+(Q109*12)+(R109*12)+(S109*12), 2)</f>
        <v>89.36</v>
      </c>
      <c r="E109" s="17">
        <f t="shared" ref="E109:E112" si="25">ROUND((F109*0.05)+(G109*1)+(H109*1.48)+(I109*0.59)+(J109*0.59)+(K109*0.05)+(L109*0.05)+(M109*0.61)+(N109*0.61)+(O109*0.02)+(P109*32.1)+(Q109*8)+(R109*8)+(S109*8), 2)</f>
        <v>70.07</v>
      </c>
      <c r="F109" s="12">
        <v>37.0</v>
      </c>
      <c r="G109" s="12">
        <v>18.0</v>
      </c>
      <c r="H109" s="12"/>
      <c r="I109" s="12">
        <v>58.0</v>
      </c>
      <c r="J109" s="12"/>
      <c r="K109" s="12"/>
      <c r="L109" s="12"/>
      <c r="M109" s="12"/>
      <c r="N109" s="12"/>
      <c r="O109" s="12"/>
      <c r="P109" s="23"/>
      <c r="Q109" s="172">
        <v>2.0</v>
      </c>
      <c r="R109" s="24"/>
      <c r="S109" s="24"/>
      <c r="T109" s="190" t="s">
        <v>848</v>
      </c>
      <c r="U109" s="20"/>
      <c r="V109" s="187" t="s">
        <v>849</v>
      </c>
      <c r="W109" s="11"/>
      <c r="X109" s="11"/>
    </row>
    <row r="110">
      <c r="A110" s="12" t="s">
        <v>2167</v>
      </c>
      <c r="B110" s="12" t="s">
        <v>860</v>
      </c>
      <c r="C110" s="12" t="s">
        <v>861</v>
      </c>
      <c r="D110" s="26">
        <f t="shared" si="24"/>
        <v>64.41</v>
      </c>
      <c r="E110" s="17">
        <f t="shared" si="25"/>
        <v>55.5</v>
      </c>
      <c r="F110" s="12">
        <v>39.0</v>
      </c>
      <c r="G110" s="12">
        <v>27.0</v>
      </c>
      <c r="H110" s="12"/>
      <c r="I110" s="12">
        <v>30.0</v>
      </c>
      <c r="J110" s="12">
        <v>15.0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8"/>
      <c r="U110" s="18" t="s">
        <v>863</v>
      </c>
      <c r="V110" s="19" t="s">
        <v>864</v>
      </c>
      <c r="W110" s="11"/>
      <c r="X110" s="11"/>
      <c r="Y110" s="11"/>
      <c r="Z110" s="11"/>
      <c r="AA110" s="11"/>
    </row>
    <row r="111">
      <c r="A111" s="12"/>
      <c r="B111" s="12" t="s">
        <v>2439</v>
      </c>
      <c r="C111" s="12" t="s">
        <v>1284</v>
      </c>
      <c r="D111" s="26">
        <f t="shared" si="24"/>
        <v>40.36</v>
      </c>
      <c r="E111" s="17">
        <f t="shared" si="25"/>
        <v>68.06</v>
      </c>
      <c r="F111" s="12">
        <v>22.0</v>
      </c>
      <c r="G111" s="12">
        <v>27.0</v>
      </c>
      <c r="H111" s="12">
        <v>27.0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8"/>
      <c r="U111" s="18"/>
      <c r="V111" s="19" t="s">
        <v>2440</v>
      </c>
      <c r="W111" s="11"/>
      <c r="X111" s="11"/>
      <c r="Y111" s="11"/>
      <c r="Z111" s="11"/>
      <c r="AA111" s="11"/>
    </row>
    <row r="112">
      <c r="A112" s="11"/>
      <c r="B112" s="12" t="s">
        <v>2441</v>
      </c>
      <c r="C112" s="12" t="s">
        <v>2442</v>
      </c>
      <c r="D112" s="26">
        <f t="shared" si="24"/>
        <v>34.36</v>
      </c>
      <c r="E112" s="17">
        <f t="shared" si="25"/>
        <v>47.24</v>
      </c>
      <c r="F112" s="12">
        <v>24.0</v>
      </c>
      <c r="G112" s="12">
        <v>12.0</v>
      </c>
      <c r="H112" s="12">
        <v>23.0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/>
      <c r="U112" s="18"/>
      <c r="V112" s="19" t="s">
        <v>2445</v>
      </c>
      <c r="W112" s="11"/>
      <c r="X112" s="11"/>
      <c r="Y112" s="11"/>
      <c r="Z112" s="11"/>
      <c r="AA112" s="11"/>
    </row>
    <row r="113">
      <c r="A113" s="11"/>
      <c r="B113" s="12"/>
      <c r="C113" s="12"/>
      <c r="D113" s="26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8"/>
      <c r="U113" s="18"/>
      <c r="V113" s="37"/>
      <c r="W113" s="11"/>
      <c r="X113" s="11"/>
      <c r="Y113" s="11"/>
      <c r="Z113" s="11"/>
      <c r="AA113" s="11"/>
    </row>
    <row r="114">
      <c r="A114" s="12" t="s">
        <v>2206</v>
      </c>
      <c r="B114" s="12" t="s">
        <v>822</v>
      </c>
      <c r="C114" s="12" t="s">
        <v>321</v>
      </c>
      <c r="D114" s="26">
        <f t="shared" ref="D114:D121" si="26">ROUND((F114*1)+(G114*0.48)+(H114*0.2)+(I114*0.34)+(J114*0.15)+(K114*0.69)+(L114*0.38)+(M114*0.16)+(N114*0.18)+(O114*0.2)+(P114*24)+(Q114*12)+(R114*12)+(S114*12), 2)</f>
        <v>63.68</v>
      </c>
      <c r="E114" s="17">
        <f t="shared" ref="E114:E121" si="27">ROUND((F114*0.05)+(G114*1)+(H114*1.48)+(I114*0.59)+(J114*0.59)+(K114*0.05)+(L114*0.05)+(M114*0.61)+(N114*0.61)+(O114*0.02)+(P114*32.1)+(Q114*8)+(R114*8)+(S114*8), 2)</f>
        <v>74.64</v>
      </c>
      <c r="F114" s="12">
        <v>28.0</v>
      </c>
      <c r="G114" s="12">
        <v>28.0</v>
      </c>
      <c r="H114" s="12"/>
      <c r="I114" s="12">
        <v>56.0</v>
      </c>
      <c r="J114" s="12"/>
      <c r="K114" s="12"/>
      <c r="L114" s="12"/>
      <c r="M114" s="12">
        <v>20.0</v>
      </c>
      <c r="N114" s="12"/>
      <c r="O114" s="12"/>
      <c r="P114" s="12"/>
      <c r="Q114" s="12"/>
      <c r="R114" s="12"/>
      <c r="S114" s="12"/>
      <c r="T114" s="18"/>
      <c r="U114" s="18"/>
      <c r="V114" s="19" t="s">
        <v>825</v>
      </c>
      <c r="W114" s="11"/>
      <c r="X114" s="11"/>
      <c r="Y114" s="11"/>
      <c r="Z114" s="11"/>
      <c r="AA114" s="11"/>
    </row>
    <row r="115">
      <c r="A115" s="12" t="s">
        <v>44</v>
      </c>
      <c r="B115" s="12" t="s">
        <v>827</v>
      </c>
      <c r="C115" s="12" t="s">
        <v>73</v>
      </c>
      <c r="D115" s="26">
        <f t="shared" si="26"/>
        <v>79.23</v>
      </c>
      <c r="E115" s="17">
        <f t="shared" si="27"/>
        <v>74.58</v>
      </c>
      <c r="F115" s="12">
        <v>27.0</v>
      </c>
      <c r="G115" s="12"/>
      <c r="H115" s="12"/>
      <c r="I115" s="12">
        <v>72.0</v>
      </c>
      <c r="J115" s="12">
        <v>25.0</v>
      </c>
      <c r="K115" s="12"/>
      <c r="L115" s="12"/>
      <c r="M115" s="12"/>
      <c r="N115" s="12"/>
      <c r="O115" s="12"/>
      <c r="P115" s="12"/>
      <c r="Q115" s="12"/>
      <c r="R115" s="12">
        <v>1.0</v>
      </c>
      <c r="S115" s="12">
        <v>1.0</v>
      </c>
      <c r="T115" s="18" t="s">
        <v>599</v>
      </c>
      <c r="U115" s="18"/>
      <c r="V115" s="19" t="s">
        <v>828</v>
      </c>
      <c r="W115" s="11"/>
      <c r="X115" s="11"/>
      <c r="Y115" s="11"/>
      <c r="Z115" s="11"/>
      <c r="AA115" s="11"/>
    </row>
    <row r="116">
      <c r="A116" s="11"/>
      <c r="B116" s="12" t="s">
        <v>855</v>
      </c>
      <c r="C116" s="12" t="s">
        <v>856</v>
      </c>
      <c r="D116" s="26">
        <f t="shared" si="26"/>
        <v>70.16</v>
      </c>
      <c r="E116" s="17">
        <f t="shared" si="27"/>
        <v>71.16</v>
      </c>
      <c r="F116" s="12">
        <v>32.0</v>
      </c>
      <c r="G116" s="12">
        <v>20.0</v>
      </c>
      <c r="H116" s="12"/>
      <c r="I116" s="12">
        <v>84.0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8"/>
      <c r="U116" s="18" t="s">
        <v>719</v>
      </c>
      <c r="V116" s="19" t="s">
        <v>858</v>
      </c>
      <c r="W116" s="11"/>
      <c r="X116" s="11"/>
      <c r="Y116" s="11"/>
      <c r="Z116" s="11"/>
      <c r="AA116" s="11"/>
    </row>
    <row r="117">
      <c r="A117" s="11"/>
      <c r="B117" s="12" t="s">
        <v>1877</v>
      </c>
      <c r="C117" s="12" t="s">
        <v>94</v>
      </c>
      <c r="D117" s="26">
        <f t="shared" si="26"/>
        <v>67.08</v>
      </c>
      <c r="E117" s="17">
        <f t="shared" si="27"/>
        <v>67.3</v>
      </c>
      <c r="F117" s="12">
        <v>16.0</v>
      </c>
      <c r="G117" s="12">
        <v>21.0</v>
      </c>
      <c r="H117" s="12"/>
      <c r="I117" s="12">
        <v>50.0</v>
      </c>
      <c r="J117" s="12"/>
      <c r="K117" s="12"/>
      <c r="L117" s="12"/>
      <c r="M117" s="12"/>
      <c r="N117" s="12"/>
      <c r="O117" s="12"/>
      <c r="P117" s="12"/>
      <c r="Q117" s="12">
        <v>1.0</v>
      </c>
      <c r="R117" s="12"/>
      <c r="S117" s="12">
        <v>1.0</v>
      </c>
      <c r="T117" s="18" t="s">
        <v>848</v>
      </c>
      <c r="U117" s="18"/>
      <c r="V117" s="19" t="s">
        <v>1878</v>
      </c>
      <c r="W117" s="11"/>
      <c r="X117" s="11"/>
      <c r="Y117" s="11"/>
      <c r="Z117" s="11"/>
      <c r="AA117" s="11"/>
    </row>
    <row r="118">
      <c r="A118" s="11"/>
      <c r="B118" s="12" t="s">
        <v>831</v>
      </c>
      <c r="C118" s="12" t="s">
        <v>832</v>
      </c>
      <c r="D118" s="26">
        <f t="shared" si="26"/>
        <v>51.56</v>
      </c>
      <c r="E118" s="17">
        <f t="shared" si="27"/>
        <v>64.57</v>
      </c>
      <c r="F118" s="12">
        <v>21.0</v>
      </c>
      <c r="G118" s="12">
        <v>23.0</v>
      </c>
      <c r="H118" s="12"/>
      <c r="I118" s="12">
        <v>48.0</v>
      </c>
      <c r="J118" s="12"/>
      <c r="K118" s="12"/>
      <c r="L118" s="12"/>
      <c r="M118" s="12">
        <v>20.0</v>
      </c>
      <c r="N118" s="12"/>
      <c r="O118" s="12"/>
      <c r="P118" s="12"/>
      <c r="Q118" s="12"/>
      <c r="R118" s="12"/>
      <c r="S118" s="12"/>
      <c r="T118" s="18"/>
      <c r="U118" s="18"/>
      <c r="V118" s="19" t="s">
        <v>833</v>
      </c>
      <c r="W118" s="11"/>
      <c r="X118" s="11"/>
      <c r="Y118" s="11"/>
      <c r="Z118" s="11"/>
      <c r="AA118" s="11"/>
    </row>
    <row r="119">
      <c r="A119" s="11"/>
      <c r="B119" s="12" t="s">
        <v>836</v>
      </c>
      <c r="C119" s="12" t="s">
        <v>366</v>
      </c>
      <c r="D119" s="26">
        <f t="shared" si="26"/>
        <v>52.32</v>
      </c>
      <c r="E119" s="17">
        <f t="shared" si="27"/>
        <v>60.17</v>
      </c>
      <c r="F119" s="12">
        <v>24.0</v>
      </c>
      <c r="G119" s="12">
        <v>25.0</v>
      </c>
      <c r="H119" s="12"/>
      <c r="I119" s="12">
        <v>40.0</v>
      </c>
      <c r="J119" s="12"/>
      <c r="K119" s="12"/>
      <c r="L119" s="12"/>
      <c r="M119" s="12">
        <v>17.0</v>
      </c>
      <c r="N119" s="12"/>
      <c r="O119" s="12"/>
      <c r="P119" s="12"/>
      <c r="Q119" s="12"/>
      <c r="R119" s="12"/>
      <c r="S119" s="12"/>
      <c r="T119" s="18"/>
      <c r="U119" s="18"/>
      <c r="V119" s="19" t="s">
        <v>837</v>
      </c>
      <c r="W119" s="11"/>
      <c r="X119" s="11"/>
      <c r="Y119" s="11"/>
      <c r="Z119" s="11"/>
      <c r="AA119" s="11"/>
    </row>
    <row r="120">
      <c r="A120" s="11"/>
      <c r="B120" s="12" t="s">
        <v>840</v>
      </c>
      <c r="C120" s="12" t="s">
        <v>841</v>
      </c>
      <c r="D120" s="26">
        <f t="shared" si="26"/>
        <v>29.36</v>
      </c>
      <c r="E120" s="17">
        <f t="shared" si="27"/>
        <v>60.11</v>
      </c>
      <c r="F120" s="12"/>
      <c r="G120" s="12">
        <v>25.0</v>
      </c>
      <c r="H120" s="12"/>
      <c r="I120" s="12">
        <v>44.0</v>
      </c>
      <c r="J120" s="12"/>
      <c r="K120" s="12"/>
      <c r="L120" s="12"/>
      <c r="M120" s="12">
        <v>15.0</v>
      </c>
      <c r="N120" s="12"/>
      <c r="O120" s="12"/>
      <c r="P120" s="12"/>
      <c r="Q120" s="12"/>
      <c r="R120" s="12"/>
      <c r="S120" s="12"/>
      <c r="T120" s="18"/>
      <c r="U120" s="18" t="s">
        <v>842</v>
      </c>
      <c r="V120" s="19" t="s">
        <v>843</v>
      </c>
      <c r="W120" s="11"/>
      <c r="X120" s="11"/>
      <c r="Y120" s="11"/>
      <c r="Z120" s="11"/>
      <c r="AA120" s="11"/>
    </row>
    <row r="121">
      <c r="A121" s="11"/>
      <c r="B121" s="12" t="s">
        <v>2098</v>
      </c>
      <c r="C121" s="12" t="s">
        <v>2099</v>
      </c>
      <c r="D121" s="26">
        <f t="shared" si="26"/>
        <v>24.72</v>
      </c>
      <c r="E121" s="17">
        <f t="shared" si="27"/>
        <v>52.16</v>
      </c>
      <c r="F121" s="12"/>
      <c r="G121" s="12"/>
      <c r="H121" s="12"/>
      <c r="I121" s="12">
        <v>60.0</v>
      </c>
      <c r="J121" s="12">
        <v>16.0</v>
      </c>
      <c r="K121" s="12"/>
      <c r="L121" s="12"/>
      <c r="M121" s="12">
        <v>12.0</v>
      </c>
      <c r="N121" s="12"/>
      <c r="O121" s="12"/>
      <c r="P121" s="12"/>
      <c r="Q121" s="12"/>
      <c r="R121" s="12"/>
      <c r="S121" s="12"/>
      <c r="T121" s="18"/>
      <c r="U121" s="18"/>
      <c r="V121" s="19" t="s">
        <v>2100</v>
      </c>
      <c r="W121" s="11"/>
      <c r="X121" s="11"/>
      <c r="Y121" s="11"/>
      <c r="Z121" s="11"/>
      <c r="AA121" s="11"/>
    </row>
    <row r="122">
      <c r="A122" s="2" t="s">
        <v>308</v>
      </c>
      <c r="B122" s="11"/>
      <c r="C122" s="11"/>
      <c r="D122" s="26"/>
      <c r="E122" s="17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3"/>
      <c r="U122" s="13"/>
      <c r="V122" s="27"/>
      <c r="W122" s="11"/>
      <c r="X122" s="11"/>
      <c r="Y122" s="11"/>
      <c r="Z122" s="11"/>
      <c r="AA122" s="11"/>
    </row>
    <row r="123">
      <c r="A123" s="21" t="s">
        <v>44</v>
      </c>
      <c r="B123" s="12" t="s">
        <v>867</v>
      </c>
      <c r="C123" s="12" t="s">
        <v>46</v>
      </c>
      <c r="D123" s="26">
        <f t="shared" ref="D123:D127" si="28">ROUND((F123*1)+(G123*0.48)+(H123*0.2)+(I123*0.34)+(J123*0.15)+(K123*0.69)+(L123*0.38)+(M123*0.16)+(N123*0.18)+(O123*0.2)+(P123*24)+(Q123*12)+(R123*12)+(S123*12), 2)</f>
        <v>105.6</v>
      </c>
      <c r="E123" s="17">
        <f t="shared" ref="E123:E127" si="29">ROUND((F123*0.05)+(G123*1)+(H123*1.48)+(I123*0.59)+(J123*0.59)+(K123*0.05)+(L123*0.05)+(M123*0.61)+(N123*0.61)+(O123*0.02)+(P123*32.1)+(Q123*8)+(R123*8)+(S123*8), 2)</f>
        <v>112.24</v>
      </c>
      <c r="F123" s="12">
        <v>28.0</v>
      </c>
      <c r="G123" s="12">
        <v>32.0</v>
      </c>
      <c r="H123" s="12"/>
      <c r="I123" s="12">
        <v>64.0</v>
      </c>
      <c r="J123" s="12"/>
      <c r="K123" s="12"/>
      <c r="L123" s="12"/>
      <c r="M123" s="12">
        <v>28.0</v>
      </c>
      <c r="N123" s="12"/>
      <c r="O123" s="12"/>
      <c r="P123" s="12"/>
      <c r="Q123" s="18">
        <v>2.0</v>
      </c>
      <c r="R123" s="33"/>
      <c r="S123" s="185">
        <v>1.0</v>
      </c>
      <c r="T123" s="18" t="s">
        <v>727</v>
      </c>
      <c r="U123" s="37"/>
      <c r="V123" s="37" t="s">
        <v>872</v>
      </c>
      <c r="W123" s="11"/>
      <c r="X123" s="11"/>
      <c r="Y123" s="11"/>
    </row>
    <row r="124">
      <c r="A124" s="12" t="s">
        <v>2167</v>
      </c>
      <c r="B124" s="12" t="s">
        <v>2467</v>
      </c>
      <c r="C124" s="12" t="s">
        <v>557</v>
      </c>
      <c r="D124" s="26">
        <f t="shared" si="28"/>
        <v>89.01</v>
      </c>
      <c r="E124" s="17">
        <f t="shared" si="29"/>
        <v>27.1</v>
      </c>
      <c r="F124" s="12">
        <v>33.0</v>
      </c>
      <c r="G124" s="12"/>
      <c r="H124" s="12"/>
      <c r="I124" s="12"/>
      <c r="J124" s="12"/>
      <c r="K124" s="12">
        <v>29.0</v>
      </c>
      <c r="L124" s="12"/>
      <c r="M124" s="12"/>
      <c r="N124" s="12"/>
      <c r="O124" s="12"/>
      <c r="P124" s="12"/>
      <c r="Q124" s="12"/>
      <c r="R124" s="12">
        <v>1.0</v>
      </c>
      <c r="S124" s="12">
        <v>2.0</v>
      </c>
      <c r="T124" s="18" t="s">
        <v>2123</v>
      </c>
      <c r="U124" s="33" t="s">
        <v>42</v>
      </c>
      <c r="V124" s="19" t="s">
        <v>2468</v>
      </c>
      <c r="W124" s="12"/>
      <c r="X124" s="11"/>
      <c r="Y124" s="11"/>
      <c r="Z124" s="11"/>
      <c r="AA124" s="11"/>
      <c r="AB124" s="11"/>
    </row>
    <row r="125">
      <c r="A125" s="21" t="s">
        <v>33</v>
      </c>
      <c r="B125" s="16" t="s">
        <v>2469</v>
      </c>
      <c r="C125" s="12" t="s">
        <v>73</v>
      </c>
      <c r="D125" s="26">
        <f t="shared" si="28"/>
        <v>62.76</v>
      </c>
      <c r="E125" s="17">
        <f t="shared" si="29"/>
        <v>96.11</v>
      </c>
      <c r="F125" s="12">
        <v>39.0</v>
      </c>
      <c r="G125" s="12">
        <v>32.0</v>
      </c>
      <c r="H125" s="12">
        <v>42.0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/>
      <c r="U125" s="18" t="s">
        <v>2470</v>
      </c>
      <c r="V125" s="39" t="s">
        <v>2471</v>
      </c>
      <c r="W125" s="11"/>
      <c r="X125" s="11"/>
      <c r="Y125" s="11"/>
      <c r="Z125" s="11"/>
      <c r="AA125" s="11"/>
    </row>
    <row r="126">
      <c r="A126" s="21" t="s">
        <v>55</v>
      </c>
      <c r="B126" s="16" t="s">
        <v>2472</v>
      </c>
      <c r="C126" s="12" t="s">
        <v>57</v>
      </c>
      <c r="D126" s="26">
        <f t="shared" si="28"/>
        <v>72.52</v>
      </c>
      <c r="E126" s="17">
        <f t="shared" si="29"/>
        <v>91.01</v>
      </c>
      <c r="F126" s="12">
        <v>45.0</v>
      </c>
      <c r="G126" s="12">
        <v>29.0</v>
      </c>
      <c r="H126" s="12">
        <v>40.0</v>
      </c>
      <c r="I126" s="12"/>
      <c r="J126" s="12"/>
      <c r="K126" s="12"/>
      <c r="L126" s="12"/>
      <c r="M126" s="12"/>
      <c r="N126" s="12"/>
      <c r="O126" s="12">
        <v>28.0</v>
      </c>
      <c r="P126" s="12"/>
      <c r="Q126" s="12"/>
      <c r="R126" s="12"/>
      <c r="S126" s="12"/>
      <c r="T126" s="18"/>
      <c r="U126" s="18"/>
      <c r="V126" s="39" t="s">
        <v>2473</v>
      </c>
      <c r="W126" s="11"/>
      <c r="X126" s="11"/>
      <c r="Y126" s="11"/>
      <c r="Z126" s="11"/>
      <c r="AA126" s="11"/>
    </row>
    <row r="127">
      <c r="A127" s="21"/>
      <c r="B127" s="12" t="s">
        <v>2476</v>
      </c>
      <c r="C127" s="12" t="s">
        <v>386</v>
      </c>
      <c r="D127" s="26">
        <f t="shared" si="28"/>
        <v>72.48</v>
      </c>
      <c r="E127" s="17">
        <f t="shared" si="29"/>
        <v>51.2</v>
      </c>
      <c r="F127" s="12">
        <v>24.0</v>
      </c>
      <c r="G127" s="12">
        <v>26.0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>
        <v>1.0</v>
      </c>
      <c r="R127" s="12"/>
      <c r="S127" s="12">
        <v>2.0</v>
      </c>
      <c r="T127" s="18" t="s">
        <v>2477</v>
      </c>
      <c r="U127" s="18"/>
      <c r="V127" s="19" t="s">
        <v>2478</v>
      </c>
      <c r="W127" s="11"/>
      <c r="X127" s="11"/>
      <c r="Y127" s="11"/>
      <c r="Z127" s="11"/>
      <c r="AA127" s="11"/>
    </row>
    <row r="128">
      <c r="A128" s="124"/>
      <c r="B128" s="12"/>
      <c r="C128" s="12"/>
      <c r="D128" s="26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/>
      <c r="U128" s="33"/>
      <c r="V128" s="37"/>
      <c r="W128" s="12"/>
      <c r="X128" s="11"/>
      <c r="Y128" s="11"/>
      <c r="Z128" s="11"/>
      <c r="AA128" s="11"/>
      <c r="AB128" s="11"/>
    </row>
    <row r="129">
      <c r="A129" s="12" t="s">
        <v>2206</v>
      </c>
      <c r="B129" s="12" t="s">
        <v>897</v>
      </c>
      <c r="C129" s="12" t="s">
        <v>374</v>
      </c>
      <c r="D129" s="26">
        <f t="shared" ref="D129:D136" si="30">ROUND((F129*1)+(G129*0.48)+(H129*0.2)+(I129*0.34)+(J129*0.15)+(K129*0.69)+(L129*0.38)+(M129*0.16)+(N129*0.18)+(O129*0.2)+(P129*24)+(Q129*12)+(R129*12)+(S129*12), 2)</f>
        <v>94.53</v>
      </c>
      <c r="E129" s="17">
        <f t="shared" ref="E129:E136" si="31">ROUND((F129*0.05)+(G129*1)+(H129*1.48)+(I129*0.59)+(J129*0.59)+(K129*0.05)+(L129*0.05)+(M129*0.61)+(N129*0.61)+(O129*0.02)+(P129*32.1)+(Q129*8)+(R129*8)+(S129*8), 2)</f>
        <v>89.56</v>
      </c>
      <c r="F129" s="12">
        <v>30.0</v>
      </c>
      <c r="G129" s="12"/>
      <c r="H129" s="12"/>
      <c r="I129" s="12">
        <v>64.0</v>
      </c>
      <c r="J129" s="12">
        <v>27.0</v>
      </c>
      <c r="K129" s="12"/>
      <c r="L129" s="12"/>
      <c r="M129" s="12">
        <v>17.0</v>
      </c>
      <c r="N129" s="12"/>
      <c r="O129" s="12"/>
      <c r="P129" s="12"/>
      <c r="Q129" s="12">
        <v>2.0</v>
      </c>
      <c r="R129" s="12"/>
      <c r="S129" s="12">
        <v>1.0</v>
      </c>
      <c r="T129" s="18" t="s">
        <v>898</v>
      </c>
      <c r="U129" s="18"/>
      <c r="V129" s="19" t="s">
        <v>899</v>
      </c>
      <c r="W129" s="11"/>
      <c r="X129" s="11"/>
      <c r="Y129" s="11"/>
      <c r="Z129" s="11"/>
      <c r="AA129" s="11"/>
    </row>
    <row r="130">
      <c r="A130" s="21" t="s">
        <v>33</v>
      </c>
      <c r="B130" s="16" t="s">
        <v>2469</v>
      </c>
      <c r="C130" s="12" t="s">
        <v>73</v>
      </c>
      <c r="D130" s="26">
        <f t="shared" si="30"/>
        <v>62.76</v>
      </c>
      <c r="E130" s="17">
        <f t="shared" si="31"/>
        <v>96.11</v>
      </c>
      <c r="F130" s="12">
        <v>39.0</v>
      </c>
      <c r="G130" s="12">
        <v>32.0</v>
      </c>
      <c r="H130" s="12">
        <v>42.0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/>
      <c r="U130" s="18" t="s">
        <v>2470</v>
      </c>
      <c r="V130" s="39" t="s">
        <v>2471</v>
      </c>
      <c r="W130" s="11"/>
      <c r="X130" s="11"/>
      <c r="Y130" s="11"/>
      <c r="Z130" s="11"/>
      <c r="AA130" s="11"/>
    </row>
    <row r="131">
      <c r="A131" s="21"/>
      <c r="B131" s="12" t="s">
        <v>2150</v>
      </c>
      <c r="C131" s="12" t="s">
        <v>646</v>
      </c>
      <c r="D131" s="26">
        <f t="shared" si="30"/>
        <v>93.4</v>
      </c>
      <c r="E131" s="17">
        <f t="shared" si="31"/>
        <v>85.65</v>
      </c>
      <c r="F131" s="12">
        <v>25.0</v>
      </c>
      <c r="G131" s="12">
        <v>25.0</v>
      </c>
      <c r="H131" s="12"/>
      <c r="I131" s="12">
        <v>60.0</v>
      </c>
      <c r="J131" s="12"/>
      <c r="K131" s="12"/>
      <c r="L131" s="12"/>
      <c r="M131" s="12"/>
      <c r="N131" s="12"/>
      <c r="O131" s="12"/>
      <c r="P131" s="12"/>
      <c r="Q131" s="12">
        <v>1.0</v>
      </c>
      <c r="R131" s="12">
        <v>1.0</v>
      </c>
      <c r="S131" s="12">
        <v>1.0</v>
      </c>
      <c r="T131" s="18" t="s">
        <v>535</v>
      </c>
      <c r="U131" s="18"/>
      <c r="V131" s="19" t="s">
        <v>2151</v>
      </c>
      <c r="W131" s="11"/>
      <c r="X131" s="11"/>
      <c r="Y131" s="11"/>
      <c r="Z131" s="11"/>
      <c r="AA131" s="11"/>
    </row>
    <row r="132">
      <c r="A132" s="21" t="s">
        <v>52</v>
      </c>
      <c r="B132" s="12" t="s">
        <v>903</v>
      </c>
      <c r="C132" s="12" t="s">
        <v>386</v>
      </c>
      <c r="D132" s="26">
        <f t="shared" si="30"/>
        <v>90.44</v>
      </c>
      <c r="E132" s="17">
        <f t="shared" si="31"/>
        <v>84.46</v>
      </c>
      <c r="F132" s="12">
        <v>27.0</v>
      </c>
      <c r="G132" s="12">
        <v>31.0</v>
      </c>
      <c r="H132" s="12"/>
      <c r="I132" s="12">
        <v>28.0</v>
      </c>
      <c r="J132" s="12"/>
      <c r="K132" s="12"/>
      <c r="L132" s="12"/>
      <c r="M132" s="12">
        <v>19.0</v>
      </c>
      <c r="N132" s="12"/>
      <c r="O132" s="12"/>
      <c r="P132" s="12"/>
      <c r="Q132" s="12">
        <v>2.0</v>
      </c>
      <c r="R132" s="12"/>
      <c r="S132" s="12">
        <v>1.0</v>
      </c>
      <c r="T132" s="18" t="s">
        <v>60</v>
      </c>
      <c r="U132" s="33" t="s">
        <v>907</v>
      </c>
      <c r="V132" s="19" t="s">
        <v>908</v>
      </c>
      <c r="W132" s="12"/>
      <c r="X132" s="11"/>
      <c r="Y132" s="11"/>
      <c r="Z132" s="11"/>
      <c r="AA132" s="11"/>
      <c r="AB132" s="11"/>
    </row>
    <row r="133">
      <c r="A133" s="21" t="s">
        <v>52</v>
      </c>
      <c r="B133" s="12" t="s">
        <v>2146</v>
      </c>
      <c r="C133" s="12" t="s">
        <v>130</v>
      </c>
      <c r="D133" s="26">
        <f t="shared" si="30"/>
        <v>70.68</v>
      </c>
      <c r="E133" s="17">
        <f t="shared" si="31"/>
        <v>81.03</v>
      </c>
      <c r="F133" s="12">
        <v>33.0</v>
      </c>
      <c r="G133" s="12">
        <v>40.0</v>
      </c>
      <c r="H133" s="12"/>
      <c r="I133" s="12">
        <v>44.0</v>
      </c>
      <c r="J133" s="12"/>
      <c r="K133" s="12"/>
      <c r="L133" s="12"/>
      <c r="M133" s="12">
        <v>22.0</v>
      </c>
      <c r="N133" s="12"/>
      <c r="O133" s="12"/>
      <c r="P133" s="12"/>
      <c r="Q133" s="12"/>
      <c r="R133" s="12"/>
      <c r="S133" s="12"/>
      <c r="T133" s="18"/>
      <c r="U133" s="33" t="s">
        <v>42</v>
      </c>
      <c r="V133" s="19" t="s">
        <v>2149</v>
      </c>
      <c r="W133" s="12"/>
      <c r="X133" s="11"/>
      <c r="Y133" s="11"/>
      <c r="Z133" s="11"/>
      <c r="AA133" s="11"/>
      <c r="AB133" s="11"/>
    </row>
    <row r="134">
      <c r="A134" s="12"/>
      <c r="B134" s="12" t="s">
        <v>890</v>
      </c>
      <c r="C134" s="12" t="s">
        <v>1678</v>
      </c>
      <c r="D134" s="26">
        <f t="shared" si="30"/>
        <v>61.43</v>
      </c>
      <c r="E134" s="17">
        <f t="shared" si="31"/>
        <v>84.68</v>
      </c>
      <c r="F134" s="12"/>
      <c r="G134" s="12"/>
      <c r="H134" s="12"/>
      <c r="I134" s="12">
        <v>52.0</v>
      </c>
      <c r="J134" s="12">
        <v>25.0</v>
      </c>
      <c r="K134" s="12"/>
      <c r="L134" s="12"/>
      <c r="M134" s="12">
        <v>25.0</v>
      </c>
      <c r="N134" s="12"/>
      <c r="O134" s="12"/>
      <c r="P134" s="12"/>
      <c r="Q134" s="12">
        <v>1.0</v>
      </c>
      <c r="R134" s="12">
        <v>2.0</v>
      </c>
      <c r="S134" s="12"/>
      <c r="T134" s="18" t="s">
        <v>549</v>
      </c>
      <c r="U134" s="33" t="s">
        <v>42</v>
      </c>
      <c r="V134" s="19" t="s">
        <v>895</v>
      </c>
      <c r="W134" s="12"/>
      <c r="X134" s="11"/>
      <c r="Y134" s="11"/>
      <c r="Z134" s="11"/>
      <c r="AA134" s="11"/>
      <c r="AB134" s="11"/>
    </row>
    <row r="135">
      <c r="A135" s="124"/>
      <c r="B135" s="12" t="s">
        <v>882</v>
      </c>
      <c r="C135" s="12" t="s">
        <v>883</v>
      </c>
      <c r="D135" s="26">
        <f t="shared" si="30"/>
        <v>55.58</v>
      </c>
      <c r="E135" s="17">
        <f t="shared" si="31"/>
        <v>72.02</v>
      </c>
      <c r="F135" s="12">
        <v>24.0</v>
      </c>
      <c r="G135" s="12">
        <v>30.0</v>
      </c>
      <c r="H135" s="12"/>
      <c r="I135" s="12">
        <v>33.0</v>
      </c>
      <c r="J135" s="12"/>
      <c r="K135" s="12"/>
      <c r="L135" s="12"/>
      <c r="M135" s="12">
        <v>17.0</v>
      </c>
      <c r="N135" s="12">
        <v>18.0</v>
      </c>
      <c r="O135" s="12"/>
      <c r="P135" s="12"/>
      <c r="Q135" s="12"/>
      <c r="R135" s="12"/>
      <c r="S135" s="12"/>
      <c r="T135" s="18"/>
      <c r="U135" s="33" t="s">
        <v>887</v>
      </c>
      <c r="V135" s="19" t="s">
        <v>888</v>
      </c>
      <c r="W135" s="12"/>
      <c r="X135" s="11"/>
      <c r="Y135" s="11"/>
      <c r="Z135" s="11"/>
      <c r="AA135" s="11"/>
      <c r="AB135" s="11"/>
    </row>
    <row r="136">
      <c r="A136" s="124"/>
      <c r="B136" s="12" t="s">
        <v>2155</v>
      </c>
      <c r="C136" s="12" t="s">
        <v>883</v>
      </c>
      <c r="D136" s="26">
        <f t="shared" si="30"/>
        <v>52.9</v>
      </c>
      <c r="E136" s="17">
        <f t="shared" si="31"/>
        <v>69.55</v>
      </c>
      <c r="F136" s="12">
        <v>24.0</v>
      </c>
      <c r="G136" s="12"/>
      <c r="H136" s="12"/>
      <c r="I136" s="12">
        <v>60.0</v>
      </c>
      <c r="J136" s="12">
        <v>30.0</v>
      </c>
      <c r="K136" s="12"/>
      <c r="L136" s="12"/>
      <c r="M136" s="12">
        <v>25.0</v>
      </c>
      <c r="N136" s="12"/>
      <c r="O136" s="12"/>
      <c r="P136" s="12"/>
      <c r="Q136" s="12"/>
      <c r="R136" s="12"/>
      <c r="S136" s="12"/>
      <c r="T136" s="18"/>
      <c r="U136" s="17"/>
      <c r="V136" s="19" t="s">
        <v>2156</v>
      </c>
      <c r="W136" s="12"/>
      <c r="X136" s="11"/>
      <c r="Y136" s="11"/>
      <c r="Z136" s="11"/>
      <c r="AA136" s="11"/>
      <c r="AB136" s="11"/>
    </row>
    <row r="137">
      <c r="A137" s="2" t="s">
        <v>335</v>
      </c>
      <c r="B137" s="11"/>
      <c r="C137" s="11"/>
      <c r="D137" s="26"/>
      <c r="E137" s="17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3"/>
      <c r="U137" s="13"/>
      <c r="V137" s="27"/>
      <c r="W137" s="11"/>
      <c r="X137" s="11"/>
      <c r="Y137" s="11"/>
      <c r="Z137" s="11"/>
      <c r="AA137" s="11"/>
    </row>
    <row r="138">
      <c r="A138" s="21" t="s">
        <v>44</v>
      </c>
      <c r="B138" s="12" t="s">
        <v>925</v>
      </c>
      <c r="C138" s="12" t="s">
        <v>85</v>
      </c>
      <c r="D138" s="26">
        <f t="shared" ref="D138:D148" si="32">ROUND((F138*1)+(G138*0.48)+(H138*0.2)+(I138*0.34)+(J138*0.15)+(K138*0.69)+(L138*0.38)+(M138*0.16)+(N138*0.18)+(O138*0.2)+(P138*24)+(Q138*12)+(R138*12)+(S138*12), 2)</f>
        <v>82.96</v>
      </c>
      <c r="E138" s="17">
        <f t="shared" ref="E138:E148" si="33">ROUND((F138*0.05)+(G138*1)+(H138*1.48)+(I138*0.59)+(J138*0.59)+(K138*0.05)+(L138*0.05)+(M138*0.61)+(N138*0.61)+(O138*0.02)+(P138*32.1)+(Q138*8)+(R138*8)+(S138*8), 2)</f>
        <v>80.29</v>
      </c>
      <c r="F138" s="12">
        <v>28.0</v>
      </c>
      <c r="G138" s="12">
        <v>29.0</v>
      </c>
      <c r="H138" s="12"/>
      <c r="I138" s="12">
        <v>44.0</v>
      </c>
      <c r="J138" s="12"/>
      <c r="K138" s="12"/>
      <c r="L138" s="12"/>
      <c r="M138" s="12">
        <v>13.0</v>
      </c>
      <c r="N138" s="12"/>
      <c r="O138" s="12"/>
      <c r="P138" s="12"/>
      <c r="Q138" s="18">
        <v>1.0</v>
      </c>
      <c r="R138" s="18">
        <v>1.0</v>
      </c>
      <c r="S138" s="29"/>
      <c r="T138" s="18" t="s">
        <v>611</v>
      </c>
      <c r="U138" s="37"/>
      <c r="V138" s="37" t="s">
        <v>930</v>
      </c>
      <c r="W138" s="11"/>
      <c r="X138" s="11"/>
    </row>
    <row r="139">
      <c r="A139" s="124"/>
      <c r="B139" s="12" t="s">
        <v>957</v>
      </c>
      <c r="C139" s="12" t="s">
        <v>958</v>
      </c>
      <c r="D139" s="26">
        <f t="shared" si="32"/>
        <v>69.61</v>
      </c>
      <c r="E139" s="17">
        <f t="shared" si="33"/>
        <v>56.02</v>
      </c>
      <c r="F139" s="12">
        <v>39.0</v>
      </c>
      <c r="G139" s="12">
        <v>27.0</v>
      </c>
      <c r="H139" s="12"/>
      <c r="I139" s="12">
        <v>30.0</v>
      </c>
      <c r="J139" s="12">
        <v>15.0</v>
      </c>
      <c r="K139" s="12"/>
      <c r="L139" s="12"/>
      <c r="M139" s="12"/>
      <c r="N139" s="12"/>
      <c r="O139" s="12">
        <v>26.0</v>
      </c>
      <c r="P139" s="12"/>
      <c r="Q139" s="12"/>
      <c r="R139" s="12"/>
      <c r="S139" s="12"/>
      <c r="T139" s="18"/>
      <c r="U139" s="18"/>
      <c r="V139" s="19" t="s">
        <v>960</v>
      </c>
      <c r="W139" s="11"/>
      <c r="X139" s="11"/>
      <c r="Y139" s="11"/>
      <c r="Z139" s="11"/>
      <c r="AA139" s="11"/>
    </row>
    <row r="140">
      <c r="A140" s="124"/>
      <c r="B140" s="12" t="s">
        <v>2499</v>
      </c>
      <c r="C140" s="12" t="s">
        <v>557</v>
      </c>
      <c r="D140" s="26">
        <f t="shared" si="32"/>
        <v>68.49</v>
      </c>
      <c r="E140" s="17">
        <f t="shared" si="33"/>
        <v>18.55</v>
      </c>
      <c r="F140" s="12">
        <v>30.0</v>
      </c>
      <c r="G140" s="12"/>
      <c r="H140" s="12"/>
      <c r="I140" s="12"/>
      <c r="J140" s="12"/>
      <c r="K140" s="12">
        <v>21.0</v>
      </c>
      <c r="L140" s="12"/>
      <c r="M140" s="12"/>
      <c r="N140" s="12"/>
      <c r="O140" s="12"/>
      <c r="P140" s="12"/>
      <c r="Q140" s="12"/>
      <c r="R140" s="12">
        <v>1.0</v>
      </c>
      <c r="S140" s="12">
        <v>1.0</v>
      </c>
      <c r="T140" s="18" t="s">
        <v>624</v>
      </c>
      <c r="U140" s="18" t="s">
        <v>42</v>
      </c>
      <c r="V140" s="19" t="s">
        <v>2501</v>
      </c>
      <c r="W140" s="11"/>
      <c r="X140" s="11"/>
      <c r="Y140" s="11"/>
      <c r="Z140" s="11"/>
      <c r="AA140" s="11"/>
    </row>
    <row r="141">
      <c r="A141" s="124"/>
      <c r="B141" s="12" t="s">
        <v>2202</v>
      </c>
      <c r="C141" s="12" t="s">
        <v>278</v>
      </c>
      <c r="D141" s="26">
        <f t="shared" si="32"/>
        <v>63.24</v>
      </c>
      <c r="E141" s="17">
        <f t="shared" si="33"/>
        <v>64.36</v>
      </c>
      <c r="F141" s="12">
        <v>30.0</v>
      </c>
      <c r="G141" s="12">
        <v>31.0</v>
      </c>
      <c r="H141" s="12"/>
      <c r="I141" s="12">
        <v>54.0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/>
      <c r="U141" s="18"/>
      <c r="V141" s="19" t="s">
        <v>2203</v>
      </c>
      <c r="W141" s="11"/>
      <c r="X141" s="11"/>
      <c r="Y141" s="11"/>
      <c r="Z141" s="11"/>
      <c r="AA141" s="11"/>
    </row>
    <row r="142">
      <c r="A142" s="21" t="s">
        <v>44</v>
      </c>
      <c r="B142" s="12" t="s">
        <v>953</v>
      </c>
      <c r="C142" s="12" t="s">
        <v>141</v>
      </c>
      <c r="D142" s="26">
        <f t="shared" si="32"/>
        <v>57.48</v>
      </c>
      <c r="E142" s="17">
        <f t="shared" si="33"/>
        <v>63.84</v>
      </c>
      <c r="F142" s="12">
        <v>26.0</v>
      </c>
      <c r="G142" s="12"/>
      <c r="H142" s="12"/>
      <c r="I142" s="12">
        <v>82.0</v>
      </c>
      <c r="J142" s="12">
        <v>24.0</v>
      </c>
      <c r="K142" s="12"/>
      <c r="L142" s="12"/>
      <c r="M142" s="12"/>
      <c r="N142" s="12"/>
      <c r="O142" s="12"/>
      <c r="P142" s="12"/>
      <c r="Q142" s="18"/>
      <c r="R142" s="18"/>
      <c r="S142" s="37"/>
      <c r="T142" s="37"/>
      <c r="U142" s="37"/>
      <c r="V142" s="37" t="s">
        <v>954</v>
      </c>
      <c r="W142" s="11"/>
      <c r="X142" s="11"/>
    </row>
    <row r="143">
      <c r="A143" s="21" t="s">
        <v>44</v>
      </c>
      <c r="B143" s="12" t="s">
        <v>2508</v>
      </c>
      <c r="C143" s="12" t="s">
        <v>255</v>
      </c>
      <c r="D143" s="26">
        <f t="shared" si="32"/>
        <v>53.24</v>
      </c>
      <c r="E143" s="17">
        <f t="shared" si="33"/>
        <v>79.97</v>
      </c>
      <c r="F143" s="12">
        <v>33.0</v>
      </c>
      <c r="G143" s="12">
        <v>28.0</v>
      </c>
      <c r="H143" s="12">
        <v>34.0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/>
      <c r="U143" s="18"/>
      <c r="V143" s="19" t="s">
        <v>2509</v>
      </c>
      <c r="W143" s="11"/>
      <c r="X143" s="11"/>
      <c r="Y143" s="11"/>
      <c r="Z143" s="11"/>
      <c r="AA143" s="11"/>
    </row>
    <row r="144">
      <c r="A144" s="124"/>
      <c r="B144" s="12" t="s">
        <v>949</v>
      </c>
      <c r="C144" s="12" t="s">
        <v>296</v>
      </c>
      <c r="D144" s="26">
        <f t="shared" si="32"/>
        <v>51.69</v>
      </c>
      <c r="E144" s="17">
        <f t="shared" si="33"/>
        <v>58.15</v>
      </c>
      <c r="F144" s="12">
        <v>25.0</v>
      </c>
      <c r="G144" s="12"/>
      <c r="H144" s="12"/>
      <c r="I144" s="12">
        <v>64.0</v>
      </c>
      <c r="J144" s="12">
        <v>19.0</v>
      </c>
      <c r="K144" s="12"/>
      <c r="L144" s="12"/>
      <c r="M144" s="12">
        <v>13.0</v>
      </c>
      <c r="N144" s="12"/>
      <c r="O144" s="12"/>
      <c r="P144" s="12"/>
      <c r="Q144" s="12"/>
      <c r="R144" s="12"/>
      <c r="S144" s="12"/>
      <c r="T144" s="18"/>
      <c r="U144" s="18"/>
      <c r="V144" s="19" t="s">
        <v>950</v>
      </c>
      <c r="W144" s="11"/>
      <c r="X144" s="11"/>
      <c r="Y144" s="11"/>
      <c r="Z144" s="11"/>
      <c r="AA144" s="11"/>
    </row>
    <row r="145">
      <c r="A145" s="124"/>
      <c r="B145" s="12" t="s">
        <v>937</v>
      </c>
      <c r="C145" s="12" t="s">
        <v>107</v>
      </c>
      <c r="D145" s="26">
        <f t="shared" si="32"/>
        <v>49.4</v>
      </c>
      <c r="E145" s="17">
        <f t="shared" si="33"/>
        <v>63.03</v>
      </c>
      <c r="F145" s="12">
        <v>19.0</v>
      </c>
      <c r="G145" s="12">
        <v>24.0</v>
      </c>
      <c r="H145" s="12"/>
      <c r="I145" s="12">
        <v>48.0</v>
      </c>
      <c r="J145" s="12"/>
      <c r="K145" s="12"/>
      <c r="L145" s="12"/>
      <c r="M145" s="12">
        <v>16.0</v>
      </c>
      <c r="N145" s="12"/>
      <c r="O145" s="12"/>
      <c r="P145" s="12"/>
      <c r="Q145" s="12"/>
      <c r="R145" s="12"/>
      <c r="S145" s="12"/>
      <c r="T145" s="18"/>
      <c r="U145" s="18" t="s">
        <v>940</v>
      </c>
      <c r="V145" s="19" t="s">
        <v>941</v>
      </c>
      <c r="W145" s="11"/>
      <c r="X145" s="11"/>
      <c r="Y145" s="11"/>
      <c r="Z145" s="11"/>
      <c r="AA145" s="11"/>
    </row>
    <row r="146">
      <c r="A146" s="124"/>
      <c r="B146" s="12" t="s">
        <v>944</v>
      </c>
      <c r="C146" s="12" t="s">
        <v>945</v>
      </c>
      <c r="D146" s="26">
        <f t="shared" si="32"/>
        <v>48.2</v>
      </c>
      <c r="E146" s="17">
        <f t="shared" si="33"/>
        <v>64.36</v>
      </c>
      <c r="F146" s="12">
        <v>15.0</v>
      </c>
      <c r="G146" s="12">
        <v>18.0</v>
      </c>
      <c r="H146" s="12"/>
      <c r="I146" s="12">
        <v>68.0</v>
      </c>
      <c r="J146" s="12"/>
      <c r="K146" s="12"/>
      <c r="L146" s="12"/>
      <c r="M146" s="12">
        <v>9.0</v>
      </c>
      <c r="N146" s="12"/>
      <c r="O146" s="12"/>
      <c r="P146" s="12"/>
      <c r="Q146" s="12"/>
      <c r="R146" s="12"/>
      <c r="S146" s="12"/>
      <c r="T146" s="18"/>
      <c r="U146" s="18"/>
      <c r="V146" s="19" t="s">
        <v>946</v>
      </c>
      <c r="W146" s="11"/>
      <c r="X146" s="11"/>
      <c r="Y146" s="11"/>
      <c r="Z146" s="11"/>
      <c r="AA146" s="11"/>
    </row>
    <row r="147">
      <c r="A147" s="124"/>
      <c r="B147" s="12" t="s">
        <v>932</v>
      </c>
      <c r="C147" s="12" t="s">
        <v>1678</v>
      </c>
      <c r="D147" s="26">
        <f t="shared" si="32"/>
        <v>42.79</v>
      </c>
      <c r="E147" s="17">
        <f t="shared" si="33"/>
        <v>62.52</v>
      </c>
      <c r="F147" s="12"/>
      <c r="G147" s="12"/>
      <c r="H147" s="12"/>
      <c r="I147" s="12">
        <v>36.0</v>
      </c>
      <c r="J147" s="12">
        <v>17.0</v>
      </c>
      <c r="K147" s="12"/>
      <c r="L147" s="12"/>
      <c r="M147" s="12">
        <v>25.0</v>
      </c>
      <c r="N147" s="12"/>
      <c r="O147" s="12"/>
      <c r="P147" s="12"/>
      <c r="Q147" s="12">
        <v>1.0</v>
      </c>
      <c r="R147" s="12">
        <v>1.0</v>
      </c>
      <c r="S147" s="12"/>
      <c r="T147" s="18" t="s">
        <v>810</v>
      </c>
      <c r="U147" s="18" t="s">
        <v>42</v>
      </c>
      <c r="V147" s="19" t="s">
        <v>933</v>
      </c>
      <c r="W147" s="11"/>
      <c r="X147" s="11"/>
      <c r="Y147" s="11"/>
      <c r="Z147" s="11"/>
      <c r="AA147" s="11"/>
    </row>
    <row r="148">
      <c r="A148" s="124"/>
      <c r="B148" s="12" t="s">
        <v>2204</v>
      </c>
      <c r="C148" s="12" t="s">
        <v>1985</v>
      </c>
      <c r="D148" s="26">
        <f t="shared" si="32"/>
        <v>29.12</v>
      </c>
      <c r="E148" s="17">
        <f t="shared" si="33"/>
        <v>58.48</v>
      </c>
      <c r="F148" s="12"/>
      <c r="G148" s="12">
        <v>16.0</v>
      </c>
      <c r="H148" s="12"/>
      <c r="I148" s="12">
        <v>56.0</v>
      </c>
      <c r="J148" s="12">
        <v>16.0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8"/>
      <c r="U148" s="18"/>
      <c r="V148" s="19" t="s">
        <v>2205</v>
      </c>
      <c r="W148" s="11"/>
      <c r="X148" s="11"/>
      <c r="Y148" s="11"/>
      <c r="Z148" s="11"/>
      <c r="AA148" s="11"/>
    </row>
    <row r="149">
      <c r="A149" s="2" t="s">
        <v>358</v>
      </c>
      <c r="B149" s="11"/>
      <c r="C149" s="11"/>
      <c r="D149" s="26"/>
      <c r="E149" s="17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3"/>
      <c r="U149" s="13"/>
      <c r="V149" s="27"/>
      <c r="W149" s="11"/>
      <c r="X149" s="11"/>
      <c r="Y149" s="11"/>
      <c r="Z149" s="11"/>
      <c r="AA149" s="11"/>
    </row>
    <row r="150">
      <c r="A150" s="12" t="s">
        <v>2167</v>
      </c>
      <c r="B150" s="22" t="s">
        <v>2514</v>
      </c>
      <c r="C150" s="22" t="s">
        <v>107</v>
      </c>
      <c r="D150" s="26">
        <f t="shared" ref="D150:D161" si="34">ROUND((F150*1)+(G150*0.48)+(H150*0.2)+(I150*0.34)+(J150*0.15)+(K150*0.69)+(L150*0.38)+(M150*0.16)+(N150*0.18)+(O150*0.2)+(P150*24)+(Q150*12)+(R150*12)+(S150*12), 2)</f>
        <v>53.94</v>
      </c>
      <c r="E150" s="17">
        <f t="shared" ref="E150:E161" si="35">ROUND((F150*0.05)+(G150*1)+(H150*1.48)+(I150*0.59)+(J150*0.59)+(K150*0.05)+(L150*0.05)+(M150*0.61)+(N150*0.61)+(O150*0.02)+(P150*32.1)+(Q150*8)+(R150*8)+(S150*8), 2)</f>
        <v>3.1</v>
      </c>
      <c r="F150" s="23">
        <v>36.0</v>
      </c>
      <c r="G150" s="24"/>
      <c r="H150" s="24"/>
      <c r="I150" s="23"/>
      <c r="J150" s="24"/>
      <c r="K150" s="173">
        <v>26.0</v>
      </c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5" t="s">
        <v>2522</v>
      </c>
      <c r="W150" s="20"/>
      <c r="X150" s="20"/>
      <c r="Y150" s="20"/>
      <c r="Z150" s="20"/>
      <c r="AA150" s="20"/>
      <c r="AB150" s="20"/>
      <c r="AC150" s="20"/>
    </row>
    <row r="151">
      <c r="A151" s="12" t="s">
        <v>44</v>
      </c>
      <c r="B151" s="12" t="s">
        <v>2523</v>
      </c>
      <c r="C151" s="12" t="s">
        <v>141</v>
      </c>
      <c r="D151" s="26">
        <f t="shared" si="34"/>
        <v>51.87</v>
      </c>
      <c r="E151" s="17">
        <f t="shared" si="35"/>
        <v>2.95</v>
      </c>
      <c r="F151" s="12">
        <v>36.0</v>
      </c>
      <c r="G151" s="12"/>
      <c r="H151" s="12"/>
      <c r="I151" s="12"/>
      <c r="J151" s="12"/>
      <c r="K151" s="12">
        <v>23.0</v>
      </c>
      <c r="L151" s="12"/>
      <c r="M151" s="12"/>
      <c r="N151" s="12"/>
      <c r="O151" s="12"/>
      <c r="P151" s="12"/>
      <c r="Q151" s="12"/>
      <c r="R151" s="12"/>
      <c r="S151" s="12"/>
      <c r="T151" s="18"/>
      <c r="U151" s="18" t="s">
        <v>2525</v>
      </c>
      <c r="V151" s="19" t="s">
        <v>2526</v>
      </c>
      <c r="W151" s="11"/>
      <c r="X151" s="11"/>
      <c r="Y151" s="11"/>
      <c r="Z151" s="11"/>
      <c r="AA151" s="11"/>
    </row>
    <row r="152">
      <c r="A152" s="12" t="s">
        <v>44</v>
      </c>
      <c r="B152" s="12" t="s">
        <v>2527</v>
      </c>
      <c r="C152" s="12" t="s">
        <v>369</v>
      </c>
      <c r="D152" s="26">
        <f t="shared" si="34"/>
        <v>50.11</v>
      </c>
      <c r="E152" s="17">
        <f t="shared" si="35"/>
        <v>2.8</v>
      </c>
      <c r="F152" s="12">
        <v>37.0</v>
      </c>
      <c r="G152" s="12"/>
      <c r="H152" s="12"/>
      <c r="I152" s="12"/>
      <c r="J152" s="12"/>
      <c r="K152" s="12">
        <v>19.0</v>
      </c>
      <c r="L152" s="12"/>
      <c r="M152" s="12"/>
      <c r="N152" s="12"/>
      <c r="O152" s="12"/>
      <c r="P152" s="12"/>
      <c r="Q152" s="12"/>
      <c r="R152" s="12"/>
      <c r="S152" s="18"/>
      <c r="T152" s="18"/>
      <c r="U152" s="18" t="s">
        <v>2528</v>
      </c>
      <c r="V152" s="19" t="s">
        <v>2529</v>
      </c>
      <c r="W152" s="11"/>
      <c r="X152" s="11"/>
      <c r="Y152" s="11"/>
      <c r="Z152" s="11"/>
    </row>
    <row r="153">
      <c r="A153" s="12" t="s">
        <v>44</v>
      </c>
      <c r="B153" s="12" t="s">
        <v>2531</v>
      </c>
      <c r="C153" s="12" t="s">
        <v>360</v>
      </c>
      <c r="D153" s="26">
        <f t="shared" si="34"/>
        <v>47.8</v>
      </c>
      <c r="E153" s="17">
        <f t="shared" si="35"/>
        <v>2.7</v>
      </c>
      <c r="F153" s="12">
        <v>34.0</v>
      </c>
      <c r="G153" s="12"/>
      <c r="H153" s="12"/>
      <c r="I153" s="12"/>
      <c r="J153" s="12"/>
      <c r="K153" s="12">
        <v>20.0</v>
      </c>
      <c r="L153" s="12"/>
      <c r="M153" s="12"/>
      <c r="N153" s="12"/>
      <c r="O153" s="12"/>
      <c r="P153" s="12"/>
      <c r="Q153" s="12"/>
      <c r="R153" s="12"/>
      <c r="S153" s="12"/>
      <c r="T153" s="18"/>
      <c r="U153" s="18" t="s">
        <v>2532</v>
      </c>
      <c r="V153" s="19" t="s">
        <v>2533</v>
      </c>
      <c r="W153" s="11"/>
      <c r="X153" s="11"/>
      <c r="Y153" s="11"/>
      <c r="Z153" s="11"/>
      <c r="AA153" s="11"/>
    </row>
    <row r="154">
      <c r="A154" s="12"/>
      <c r="B154" s="12" t="s">
        <v>2536</v>
      </c>
      <c r="C154" s="12" t="s">
        <v>102</v>
      </c>
      <c r="D154" s="26">
        <f t="shared" si="34"/>
        <v>46.18</v>
      </c>
      <c r="E154" s="17">
        <f t="shared" si="35"/>
        <v>2.65</v>
      </c>
      <c r="F154" s="12">
        <v>31.0</v>
      </c>
      <c r="G154" s="12"/>
      <c r="H154" s="12"/>
      <c r="I154" s="12"/>
      <c r="J154" s="12"/>
      <c r="K154" s="12">
        <v>22.0</v>
      </c>
      <c r="L154" s="12"/>
      <c r="M154" s="12"/>
      <c r="N154" s="12"/>
      <c r="O154" s="12"/>
      <c r="P154" s="12"/>
      <c r="Q154" s="12"/>
      <c r="R154" s="12"/>
      <c r="S154" s="12"/>
      <c r="T154" s="18"/>
      <c r="U154" s="18" t="s">
        <v>2537</v>
      </c>
      <c r="V154" s="19" t="s">
        <v>2538</v>
      </c>
      <c r="W154" s="11"/>
      <c r="X154" s="11"/>
      <c r="Y154" s="11"/>
      <c r="Z154" s="11"/>
      <c r="AA154" s="11"/>
    </row>
    <row r="155">
      <c r="A155" s="20"/>
      <c r="B155" s="22" t="s">
        <v>2539</v>
      </c>
      <c r="C155" s="22" t="s">
        <v>2540</v>
      </c>
      <c r="D155" s="26">
        <f t="shared" si="34"/>
        <v>46.12</v>
      </c>
      <c r="E155" s="17">
        <f t="shared" si="35"/>
        <v>11.96</v>
      </c>
      <c r="F155" s="23">
        <v>34.0</v>
      </c>
      <c r="G155" s="173">
        <v>6.0</v>
      </c>
      <c r="H155" s="23"/>
      <c r="I155" s="23"/>
      <c r="J155" s="23"/>
      <c r="K155" s="173">
        <v>12.0</v>
      </c>
      <c r="L155" s="22"/>
      <c r="M155" s="173">
        <v>6.0</v>
      </c>
      <c r="N155" s="24"/>
      <c r="O155" s="24"/>
      <c r="P155" s="24"/>
      <c r="Q155" s="24"/>
      <c r="R155" s="24"/>
      <c r="S155" s="24"/>
      <c r="T155" s="24"/>
      <c r="U155" s="24"/>
      <c r="V155" s="25" t="s">
        <v>2541</v>
      </c>
      <c r="W155" s="20"/>
      <c r="X155" s="20"/>
      <c r="Y155" s="20"/>
      <c r="Z155" s="20"/>
      <c r="AA155" s="20"/>
      <c r="AB155" s="20"/>
      <c r="AC155" s="20"/>
    </row>
    <row r="156">
      <c r="A156" s="20"/>
      <c r="B156" s="22" t="s">
        <v>2543</v>
      </c>
      <c r="C156" s="22" t="s">
        <v>67</v>
      </c>
      <c r="D156" s="26">
        <f t="shared" si="34"/>
        <v>45.02</v>
      </c>
      <c r="E156" s="17">
        <f t="shared" si="35"/>
        <v>3.15</v>
      </c>
      <c r="F156" s="23">
        <v>24.0</v>
      </c>
      <c r="G156" s="24"/>
      <c r="H156" s="24"/>
      <c r="I156" s="23"/>
      <c r="J156" s="24"/>
      <c r="K156" s="173">
        <v>20.0</v>
      </c>
      <c r="L156" s="23">
        <v>19.0</v>
      </c>
      <c r="M156" s="24"/>
      <c r="N156" s="24"/>
      <c r="O156" s="24"/>
      <c r="P156" s="24"/>
      <c r="Q156" s="24"/>
      <c r="R156" s="24"/>
      <c r="S156" s="24"/>
      <c r="T156" s="24"/>
      <c r="U156" s="24"/>
      <c r="V156" s="25" t="s">
        <v>2545</v>
      </c>
      <c r="W156" s="20"/>
      <c r="X156" s="20"/>
      <c r="Y156" s="20"/>
      <c r="Z156" s="20"/>
      <c r="AA156" s="20"/>
      <c r="AB156" s="20"/>
      <c r="AC156" s="20"/>
    </row>
    <row r="157">
      <c r="A157" s="12"/>
      <c r="B157" s="12" t="s">
        <v>2549</v>
      </c>
      <c r="C157" s="12" t="s">
        <v>411</v>
      </c>
      <c r="D157" s="26">
        <f t="shared" si="34"/>
        <v>43.8</v>
      </c>
      <c r="E157" s="17">
        <f t="shared" si="35"/>
        <v>2.5</v>
      </c>
      <c r="F157" s="12">
        <v>30.0</v>
      </c>
      <c r="G157" s="12"/>
      <c r="H157" s="12"/>
      <c r="I157" s="12"/>
      <c r="J157" s="12"/>
      <c r="K157" s="12">
        <v>20.0</v>
      </c>
      <c r="L157" s="12"/>
      <c r="M157" s="12"/>
      <c r="N157" s="12"/>
      <c r="O157" s="12"/>
      <c r="P157" s="12"/>
      <c r="Q157" s="12"/>
      <c r="R157" s="12"/>
      <c r="S157" s="12"/>
      <c r="T157" s="18"/>
      <c r="U157" s="18"/>
      <c r="V157" s="19" t="s">
        <v>2551</v>
      </c>
      <c r="W157" s="11"/>
      <c r="X157" s="11"/>
      <c r="Y157" s="11"/>
      <c r="Z157" s="11"/>
      <c r="AA157" s="11"/>
    </row>
    <row r="158">
      <c r="A158" s="11"/>
      <c r="B158" s="12" t="s">
        <v>2555</v>
      </c>
      <c r="C158" s="12" t="s">
        <v>2457</v>
      </c>
      <c r="D158" s="26">
        <f t="shared" si="34"/>
        <v>38.73</v>
      </c>
      <c r="E158" s="17">
        <f t="shared" si="35"/>
        <v>2.2</v>
      </c>
      <c r="F158" s="12">
        <v>27.0</v>
      </c>
      <c r="G158" s="12"/>
      <c r="H158" s="12"/>
      <c r="I158" s="12"/>
      <c r="J158" s="12"/>
      <c r="K158" s="12">
        <v>17.0</v>
      </c>
      <c r="L158" s="12"/>
      <c r="M158" s="12"/>
      <c r="N158" s="12"/>
      <c r="O158" s="12"/>
      <c r="P158" s="12"/>
      <c r="Q158" s="12"/>
      <c r="R158" s="12"/>
      <c r="S158" s="12"/>
      <c r="T158" s="18"/>
      <c r="U158" s="18"/>
      <c r="V158" s="19" t="s">
        <v>2558</v>
      </c>
      <c r="W158" s="11"/>
      <c r="X158" s="11"/>
      <c r="Y158" s="11"/>
      <c r="Z158" s="11"/>
      <c r="AA158" s="11"/>
    </row>
    <row r="159">
      <c r="A159" s="11"/>
      <c r="B159" s="12" t="s">
        <v>1036</v>
      </c>
      <c r="C159" s="12" t="s">
        <v>1037</v>
      </c>
      <c r="D159" s="26">
        <f t="shared" si="34"/>
        <v>37.48</v>
      </c>
      <c r="E159" s="17">
        <f t="shared" si="35"/>
        <v>29.69</v>
      </c>
      <c r="F159" s="12">
        <v>21.0</v>
      </c>
      <c r="G159" s="12"/>
      <c r="H159" s="12"/>
      <c r="I159" s="12">
        <v>32.0</v>
      </c>
      <c r="J159" s="12">
        <v>16.0</v>
      </c>
      <c r="K159" s="12"/>
      <c r="L159" s="12"/>
      <c r="M159" s="12"/>
      <c r="N159" s="12"/>
      <c r="O159" s="12">
        <v>16.0</v>
      </c>
      <c r="P159" s="12"/>
      <c r="Q159" s="12"/>
      <c r="R159" s="12"/>
      <c r="S159" s="12"/>
      <c r="T159" s="18"/>
      <c r="U159" s="18"/>
      <c r="V159" s="19" t="s">
        <v>1042</v>
      </c>
      <c r="W159" s="11"/>
      <c r="X159" s="11"/>
      <c r="Y159" s="11"/>
      <c r="Z159" s="11"/>
      <c r="AA159" s="11"/>
    </row>
    <row r="160">
      <c r="A160" s="11"/>
      <c r="B160" s="12" t="s">
        <v>1020</v>
      </c>
      <c r="C160" s="12" t="s">
        <v>1022</v>
      </c>
      <c r="D160" s="26">
        <f t="shared" si="34"/>
        <v>33.6</v>
      </c>
      <c r="E160" s="17">
        <f t="shared" si="35"/>
        <v>38.1</v>
      </c>
      <c r="F160" s="12">
        <v>18.0</v>
      </c>
      <c r="G160" s="12">
        <v>25.0</v>
      </c>
      <c r="H160" s="12"/>
      <c r="I160" s="12"/>
      <c r="J160" s="12"/>
      <c r="K160" s="12"/>
      <c r="L160" s="12"/>
      <c r="M160" s="12"/>
      <c r="N160" s="12">
        <v>20.0</v>
      </c>
      <c r="O160" s="12"/>
      <c r="P160" s="12"/>
      <c r="Q160" s="12"/>
      <c r="R160" s="12"/>
      <c r="S160" s="12"/>
      <c r="T160" s="18"/>
      <c r="U160" s="18"/>
      <c r="V160" s="19" t="s">
        <v>1023</v>
      </c>
      <c r="W160" s="11"/>
      <c r="X160" s="11"/>
      <c r="Y160" s="11"/>
      <c r="Z160" s="11"/>
      <c r="AA160" s="11"/>
    </row>
    <row r="161">
      <c r="A161" s="11"/>
      <c r="B161" s="12" t="s">
        <v>2563</v>
      </c>
      <c r="C161" s="12" t="s">
        <v>470</v>
      </c>
      <c r="D161" s="26">
        <f t="shared" si="34"/>
        <v>33.08</v>
      </c>
      <c r="E161" s="17">
        <f t="shared" si="35"/>
        <v>26.55</v>
      </c>
      <c r="F161" s="12">
        <v>15.0</v>
      </c>
      <c r="G161" s="12">
        <v>25.0</v>
      </c>
      <c r="H161" s="12"/>
      <c r="I161" s="12"/>
      <c r="J161" s="12"/>
      <c r="K161" s="12"/>
      <c r="L161" s="12">
        <v>16.0</v>
      </c>
      <c r="M161" s="12"/>
      <c r="N161" s="12"/>
      <c r="O161" s="12"/>
      <c r="P161" s="12"/>
      <c r="Q161" s="12"/>
      <c r="R161" s="12"/>
      <c r="S161" s="12"/>
      <c r="T161" s="18"/>
      <c r="U161" s="18"/>
      <c r="V161" s="19" t="s">
        <v>2564</v>
      </c>
      <c r="W161" s="11"/>
      <c r="X161" s="11"/>
      <c r="Y161" s="11"/>
      <c r="Z161" s="11"/>
      <c r="AA161" s="11"/>
    </row>
    <row r="162">
      <c r="A162" s="11"/>
      <c r="B162" s="12"/>
      <c r="C162" s="12"/>
      <c r="D162" s="26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/>
      <c r="U162" s="18"/>
      <c r="V162" s="37"/>
      <c r="W162" s="11"/>
      <c r="X162" s="11"/>
      <c r="Y162" s="11"/>
      <c r="Z162" s="11"/>
      <c r="AA162" s="11"/>
    </row>
    <row r="163">
      <c r="A163" s="46" t="s">
        <v>44</v>
      </c>
      <c r="B163" s="22" t="s">
        <v>1013</v>
      </c>
      <c r="C163" s="22" t="s">
        <v>360</v>
      </c>
      <c r="D163" s="26">
        <f t="shared" ref="D163:D177" si="36">ROUND((F163*1)+(G163*0.48)+(H163*0.2)+(I163*0.34)+(J163*0.15)+(K163*0.69)+(L163*0.38)+(M163*0.16)+(N163*0.18)+(O163*0.2)+(P163*24)+(Q163*12)+(R163*12)+(S163*12), 2)</f>
        <v>56.88</v>
      </c>
      <c r="E163" s="17">
        <f t="shared" ref="E163:E177" si="37">ROUND((F163*0.05)+(G163*1)+(H163*1.48)+(I163*0.59)+(J163*0.59)+(K163*0.05)+(L163*0.05)+(M163*0.61)+(N163*0.61)+(O163*0.02)+(P163*32.1)+(Q163*8)+(R163*8)+(S163*8), 2)</f>
        <v>57.21</v>
      </c>
      <c r="F163" s="173">
        <v>27.0</v>
      </c>
      <c r="G163" s="23">
        <v>24.0</v>
      </c>
      <c r="H163" s="24"/>
      <c r="I163" s="23">
        <v>54.0</v>
      </c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2"/>
      <c r="V163" s="195" t="s">
        <v>1017</v>
      </c>
      <c r="W163" s="20"/>
      <c r="X163" s="20"/>
      <c r="Y163" s="20"/>
      <c r="Z163" s="20"/>
      <c r="AA163" s="20"/>
      <c r="AB163" s="20"/>
    </row>
    <row r="164">
      <c r="A164" s="46" t="s">
        <v>44</v>
      </c>
      <c r="B164" s="173" t="s">
        <v>963</v>
      </c>
      <c r="C164" s="173" t="s">
        <v>151</v>
      </c>
      <c r="D164" s="26">
        <f t="shared" si="36"/>
        <v>26.33</v>
      </c>
      <c r="E164" s="17">
        <f t="shared" si="37"/>
        <v>56.94</v>
      </c>
      <c r="F164" s="46"/>
      <c r="G164" s="23"/>
      <c r="H164" s="24"/>
      <c r="I164" s="194">
        <v>62.0</v>
      </c>
      <c r="J164" s="173">
        <v>19.0</v>
      </c>
      <c r="K164" s="22"/>
      <c r="L164" s="22"/>
      <c r="M164" s="173">
        <v>15.0</v>
      </c>
      <c r="N164" s="24"/>
      <c r="O164" s="24"/>
      <c r="P164" s="24"/>
      <c r="Q164" s="24"/>
      <c r="R164" s="24"/>
      <c r="S164" s="24"/>
      <c r="T164" s="24"/>
      <c r="U164" s="22"/>
      <c r="V164" s="195" t="s">
        <v>968</v>
      </c>
      <c r="W164" s="20"/>
      <c r="X164" s="20"/>
      <c r="Y164" s="20"/>
      <c r="Z164" s="20"/>
      <c r="AA164" s="20"/>
      <c r="AB164" s="20"/>
    </row>
    <row r="165">
      <c r="A165" s="12" t="s">
        <v>44</v>
      </c>
      <c r="B165" s="12" t="s">
        <v>976</v>
      </c>
      <c r="C165" s="12" t="s">
        <v>251</v>
      </c>
      <c r="D165" s="26">
        <f t="shared" si="36"/>
        <v>51.08</v>
      </c>
      <c r="E165" s="17">
        <f t="shared" si="37"/>
        <v>55.83</v>
      </c>
      <c r="F165" s="12">
        <v>25.0</v>
      </c>
      <c r="G165" s="12">
        <v>20.0</v>
      </c>
      <c r="H165" s="12"/>
      <c r="I165" s="12">
        <v>40.0</v>
      </c>
      <c r="J165" s="12"/>
      <c r="K165" s="12"/>
      <c r="L165" s="12"/>
      <c r="M165" s="12">
        <v>18.0</v>
      </c>
      <c r="N165" s="12"/>
      <c r="O165" s="12"/>
      <c r="P165" s="12"/>
      <c r="Q165" s="18"/>
      <c r="R165" s="18"/>
      <c r="S165" s="37"/>
      <c r="T165" s="11"/>
      <c r="U165" s="37"/>
      <c r="V165" s="37" t="s">
        <v>978</v>
      </c>
      <c r="W165" s="11"/>
      <c r="X165" s="11"/>
    </row>
    <row r="166">
      <c r="A166" s="12" t="s">
        <v>44</v>
      </c>
      <c r="B166" s="12" t="s">
        <v>1961</v>
      </c>
      <c r="C166" s="12" t="s">
        <v>46</v>
      </c>
      <c r="D166" s="26">
        <f t="shared" si="36"/>
        <v>32.5</v>
      </c>
      <c r="E166" s="17">
        <f t="shared" si="37"/>
        <v>52.66</v>
      </c>
      <c r="F166" s="12">
        <v>24.0</v>
      </c>
      <c r="G166" s="12"/>
      <c r="H166" s="12">
        <v>26.0</v>
      </c>
      <c r="I166" s="12"/>
      <c r="J166" s="12">
        <v>22.0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8"/>
      <c r="U166" s="18"/>
      <c r="V166" s="19" t="s">
        <v>1962</v>
      </c>
      <c r="W166" s="11"/>
      <c r="X166" s="11"/>
      <c r="Y166" s="11"/>
      <c r="Z166" s="11"/>
      <c r="AA166" s="11"/>
    </row>
    <row r="167">
      <c r="A167" s="12" t="s">
        <v>44</v>
      </c>
      <c r="B167" s="12" t="s">
        <v>972</v>
      </c>
      <c r="C167" s="12" t="s">
        <v>40</v>
      </c>
      <c r="D167" s="26">
        <f t="shared" si="36"/>
        <v>42.45</v>
      </c>
      <c r="E167" s="17">
        <f t="shared" si="37"/>
        <v>52.17</v>
      </c>
      <c r="F167" s="12">
        <v>21.0</v>
      </c>
      <c r="G167" s="12"/>
      <c r="H167" s="23"/>
      <c r="I167" s="172">
        <v>44.0</v>
      </c>
      <c r="J167" s="172">
        <v>23.0</v>
      </c>
      <c r="K167" s="24"/>
      <c r="L167" s="172"/>
      <c r="M167" s="173">
        <v>19.0</v>
      </c>
      <c r="N167" s="24"/>
      <c r="O167" s="24"/>
      <c r="P167" s="24"/>
      <c r="Q167" s="24"/>
      <c r="R167" s="24"/>
      <c r="S167" s="24"/>
      <c r="T167" s="175"/>
      <c r="U167" s="175"/>
      <c r="V167" s="175" t="s">
        <v>973</v>
      </c>
      <c r="W167" s="11"/>
      <c r="X167" s="11"/>
    </row>
    <row r="168">
      <c r="A168" s="12" t="s">
        <v>44</v>
      </c>
      <c r="B168" s="12" t="s">
        <v>991</v>
      </c>
      <c r="C168" s="12" t="s">
        <v>369</v>
      </c>
      <c r="D168" s="26">
        <f t="shared" si="36"/>
        <v>51.04</v>
      </c>
      <c r="E168" s="17">
        <f t="shared" si="37"/>
        <v>49.69</v>
      </c>
      <c r="F168" s="12">
        <v>28.0</v>
      </c>
      <c r="G168" s="12"/>
      <c r="H168" s="12"/>
      <c r="I168" s="12">
        <v>56.0</v>
      </c>
      <c r="J168" s="12"/>
      <c r="K168" s="12"/>
      <c r="L168" s="12"/>
      <c r="M168" s="12">
        <v>25.0</v>
      </c>
      <c r="N168" s="12"/>
      <c r="O168" s="12"/>
      <c r="P168" s="12"/>
      <c r="Q168" s="18"/>
      <c r="R168" s="18"/>
      <c r="S168" s="12"/>
      <c r="T168" s="11"/>
      <c r="U168" s="12"/>
      <c r="V168" s="19" t="s">
        <v>993</v>
      </c>
      <c r="W168" s="11"/>
      <c r="X168" s="11"/>
    </row>
    <row r="169">
      <c r="A169" s="12" t="s">
        <v>2206</v>
      </c>
      <c r="B169" s="12" t="s">
        <v>999</v>
      </c>
      <c r="C169" s="12" t="s">
        <v>1000</v>
      </c>
      <c r="D169" s="26">
        <f t="shared" si="36"/>
        <v>25.8</v>
      </c>
      <c r="E169" s="17">
        <f t="shared" si="37"/>
        <v>50.6</v>
      </c>
      <c r="F169" s="12"/>
      <c r="G169" s="12">
        <v>15.0</v>
      </c>
      <c r="H169" s="12"/>
      <c r="I169" s="12">
        <v>50.0</v>
      </c>
      <c r="J169" s="12"/>
      <c r="K169" s="12"/>
      <c r="L169" s="12"/>
      <c r="M169" s="12">
        <v>10.0</v>
      </c>
      <c r="N169" s="12"/>
      <c r="O169" s="12"/>
      <c r="P169" s="12"/>
      <c r="Q169" s="12"/>
      <c r="R169" s="12"/>
      <c r="S169" s="12"/>
      <c r="T169" s="18"/>
      <c r="U169" s="18"/>
      <c r="V169" s="19" t="s">
        <v>1002</v>
      </c>
      <c r="W169" s="11"/>
      <c r="X169" s="11"/>
      <c r="Y169" s="11"/>
      <c r="Z169" s="11"/>
      <c r="AA169" s="11"/>
    </row>
    <row r="170">
      <c r="A170" s="11"/>
      <c r="B170" s="12" t="s">
        <v>1006</v>
      </c>
      <c r="C170" s="12" t="s">
        <v>1007</v>
      </c>
      <c r="D170" s="26">
        <f t="shared" si="36"/>
        <v>25.8</v>
      </c>
      <c r="E170" s="17">
        <f t="shared" si="37"/>
        <v>50.6</v>
      </c>
      <c r="F170" s="12"/>
      <c r="G170" s="12">
        <v>15.0</v>
      </c>
      <c r="H170" s="12"/>
      <c r="I170" s="12">
        <v>50.0</v>
      </c>
      <c r="J170" s="12"/>
      <c r="K170" s="12"/>
      <c r="L170" s="12"/>
      <c r="M170" s="12">
        <v>10.0</v>
      </c>
      <c r="N170" s="12"/>
      <c r="O170" s="12"/>
      <c r="P170" s="12"/>
      <c r="Q170" s="12"/>
      <c r="R170" s="12"/>
      <c r="S170" s="12"/>
      <c r="T170" s="18"/>
      <c r="U170" s="18"/>
      <c r="V170" s="19" t="s">
        <v>1008</v>
      </c>
      <c r="W170" s="11"/>
      <c r="X170" s="11"/>
      <c r="Y170" s="11"/>
      <c r="Z170" s="11"/>
      <c r="AA170" s="11"/>
    </row>
    <row r="171">
      <c r="A171" s="11"/>
      <c r="B171" s="12" t="s">
        <v>2212</v>
      </c>
      <c r="C171" s="12" t="s">
        <v>2008</v>
      </c>
      <c r="D171" s="26">
        <f t="shared" si="36"/>
        <v>24.84</v>
      </c>
      <c r="E171" s="17">
        <f t="shared" si="37"/>
        <v>48.6</v>
      </c>
      <c r="F171" s="12"/>
      <c r="G171" s="12">
        <v>13.0</v>
      </c>
      <c r="H171" s="12"/>
      <c r="I171" s="12">
        <v>50.0</v>
      </c>
      <c r="J171" s="12"/>
      <c r="K171" s="12"/>
      <c r="L171" s="12"/>
      <c r="M171" s="12">
        <v>10.0</v>
      </c>
      <c r="N171" s="12"/>
      <c r="O171" s="12"/>
      <c r="P171" s="12"/>
      <c r="Q171" s="12"/>
      <c r="R171" s="12"/>
      <c r="S171" s="12"/>
      <c r="T171" s="18"/>
      <c r="U171" s="18"/>
      <c r="V171" s="19" t="s">
        <v>2213</v>
      </c>
      <c r="W171" s="11"/>
      <c r="X171" s="11"/>
      <c r="Y171" s="11"/>
      <c r="Z171" s="11"/>
      <c r="AA171" s="11"/>
    </row>
    <row r="172">
      <c r="A172" s="12"/>
      <c r="B172" s="12" t="s">
        <v>984</v>
      </c>
      <c r="C172" s="12" t="s">
        <v>411</v>
      </c>
      <c r="D172" s="26">
        <f t="shared" si="36"/>
        <v>19.64</v>
      </c>
      <c r="E172" s="17">
        <f t="shared" si="37"/>
        <v>46.99</v>
      </c>
      <c r="F172" s="12"/>
      <c r="G172" s="12"/>
      <c r="H172" s="12"/>
      <c r="I172" s="12">
        <v>40.0</v>
      </c>
      <c r="J172" s="12">
        <v>20.0</v>
      </c>
      <c r="K172" s="12"/>
      <c r="L172" s="12"/>
      <c r="M172" s="12">
        <v>19.0</v>
      </c>
      <c r="N172" s="12"/>
      <c r="O172" s="12"/>
      <c r="P172" s="12"/>
      <c r="Q172" s="12"/>
      <c r="R172" s="12"/>
      <c r="S172" s="12"/>
      <c r="T172" s="18"/>
      <c r="U172" s="18"/>
      <c r="V172" s="19" t="s">
        <v>986</v>
      </c>
      <c r="W172" s="11"/>
      <c r="X172" s="11"/>
      <c r="Y172" s="11"/>
      <c r="Z172" s="11"/>
      <c r="AA172" s="11"/>
    </row>
    <row r="173">
      <c r="A173" s="11"/>
      <c r="B173" s="12" t="s">
        <v>2209</v>
      </c>
      <c r="C173" s="12" t="s">
        <v>154</v>
      </c>
      <c r="D173" s="26">
        <f t="shared" si="36"/>
        <v>36.88</v>
      </c>
      <c r="E173" s="17">
        <f t="shared" si="37"/>
        <v>46.38</v>
      </c>
      <c r="F173" s="12">
        <v>15.0</v>
      </c>
      <c r="G173" s="12">
        <v>20.0</v>
      </c>
      <c r="H173" s="12"/>
      <c r="I173" s="12">
        <v>30.0</v>
      </c>
      <c r="J173" s="12"/>
      <c r="K173" s="12"/>
      <c r="L173" s="12"/>
      <c r="M173" s="12">
        <v>13.0</v>
      </c>
      <c r="N173" s="12"/>
      <c r="O173" s="12"/>
      <c r="P173" s="12"/>
      <c r="Q173" s="12"/>
      <c r="R173" s="12"/>
      <c r="S173" s="12"/>
      <c r="T173" s="18"/>
      <c r="U173" s="18"/>
      <c r="V173" s="19" t="s">
        <v>2210</v>
      </c>
      <c r="W173" s="11"/>
      <c r="X173" s="11"/>
      <c r="Y173" s="11"/>
      <c r="Z173" s="11"/>
      <c r="AA173" s="11"/>
    </row>
    <row r="174">
      <c r="A174" s="11"/>
      <c r="B174" s="12" t="s">
        <v>2214</v>
      </c>
      <c r="C174" s="12" t="s">
        <v>2215</v>
      </c>
      <c r="D174" s="26">
        <f t="shared" si="36"/>
        <v>35.32</v>
      </c>
      <c r="E174" s="17">
        <f t="shared" si="37"/>
        <v>42.34</v>
      </c>
      <c r="F174" s="12">
        <v>15.0</v>
      </c>
      <c r="G174" s="12">
        <v>16.0</v>
      </c>
      <c r="H174" s="12"/>
      <c r="I174" s="12">
        <v>32.0</v>
      </c>
      <c r="J174" s="12"/>
      <c r="K174" s="12"/>
      <c r="L174" s="12"/>
      <c r="M174" s="12">
        <v>11.0</v>
      </c>
      <c r="N174" s="12"/>
      <c r="O174" s="12"/>
      <c r="P174" s="12"/>
      <c r="Q174" s="12"/>
      <c r="R174" s="12"/>
      <c r="S174" s="12"/>
      <c r="T174" s="18"/>
      <c r="U174" s="18"/>
      <c r="V174" s="19" t="s">
        <v>2216</v>
      </c>
      <c r="W174" s="11"/>
      <c r="X174" s="11"/>
      <c r="Y174" s="11"/>
      <c r="Z174" s="11"/>
      <c r="AA174" s="11"/>
    </row>
    <row r="175">
      <c r="A175" s="11"/>
      <c r="B175" s="12" t="s">
        <v>1028</v>
      </c>
      <c r="C175" s="12" t="s">
        <v>102</v>
      </c>
      <c r="D175" s="26">
        <f t="shared" si="36"/>
        <v>43.09</v>
      </c>
      <c r="E175" s="17">
        <f t="shared" si="37"/>
        <v>41.91</v>
      </c>
      <c r="F175" s="12">
        <v>24.0</v>
      </c>
      <c r="G175" s="12"/>
      <c r="H175" s="12"/>
      <c r="I175" s="12">
        <v>46.0</v>
      </c>
      <c r="J175" s="12">
        <v>23.0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8"/>
      <c r="U175" s="18"/>
      <c r="V175" s="19" t="s">
        <v>1031</v>
      </c>
      <c r="W175" s="11"/>
      <c r="X175" s="11"/>
      <c r="Y175" s="11"/>
      <c r="Z175" s="11"/>
      <c r="AA175" s="11"/>
    </row>
    <row r="176">
      <c r="B176" s="12" t="s">
        <v>2220</v>
      </c>
      <c r="C176" s="12" t="s">
        <v>2221</v>
      </c>
      <c r="D176" s="26">
        <f t="shared" si="36"/>
        <v>20.6</v>
      </c>
      <c r="E176" s="17">
        <f t="shared" si="37"/>
        <v>41.74</v>
      </c>
      <c r="F176" s="12"/>
      <c r="G176" s="12">
        <v>12.0</v>
      </c>
      <c r="H176" s="12"/>
      <c r="I176" s="12">
        <v>38.0</v>
      </c>
      <c r="J176" s="12"/>
      <c r="K176" s="12"/>
      <c r="L176" s="12"/>
      <c r="M176" s="12">
        <v>12.0</v>
      </c>
      <c r="N176" s="12"/>
      <c r="O176" s="12"/>
      <c r="P176" s="12"/>
      <c r="Q176" s="12"/>
      <c r="R176" s="12"/>
      <c r="S176" s="12"/>
      <c r="T176" s="18"/>
      <c r="U176" s="18"/>
      <c r="V176" s="39" t="s">
        <v>2222</v>
      </c>
      <c r="W176" s="11"/>
      <c r="X176" s="11"/>
      <c r="Y176" s="11"/>
      <c r="Z176" s="11"/>
      <c r="AA176" s="11"/>
    </row>
    <row r="177">
      <c r="A177" s="11"/>
      <c r="B177" s="12" t="s">
        <v>2218</v>
      </c>
      <c r="C177" s="12" t="s">
        <v>94</v>
      </c>
      <c r="D177" s="26">
        <f t="shared" si="36"/>
        <v>28.39</v>
      </c>
      <c r="E177" s="17">
        <f t="shared" si="37"/>
        <v>35.23</v>
      </c>
      <c r="F177" s="12">
        <v>15.0</v>
      </c>
      <c r="G177" s="12"/>
      <c r="H177" s="12"/>
      <c r="I177" s="12">
        <v>24.0</v>
      </c>
      <c r="J177" s="12">
        <v>21.0</v>
      </c>
      <c r="K177" s="12"/>
      <c r="L177" s="12"/>
      <c r="M177" s="12">
        <v>13.0</v>
      </c>
      <c r="N177" s="12"/>
      <c r="O177" s="12"/>
      <c r="P177" s="12"/>
      <c r="Q177" s="12"/>
      <c r="R177" s="12"/>
      <c r="S177" s="12"/>
      <c r="T177" s="18"/>
      <c r="U177" s="18"/>
      <c r="V177" s="19" t="s">
        <v>2219</v>
      </c>
      <c r="W177" s="11"/>
      <c r="X177" s="11"/>
      <c r="Y177" s="11"/>
      <c r="Z177" s="11"/>
      <c r="AA177" s="11"/>
    </row>
    <row r="178">
      <c r="A178" s="2" t="s">
        <v>393</v>
      </c>
      <c r="B178" s="127"/>
      <c r="C178" s="11"/>
      <c r="D178" s="26"/>
      <c r="E178" s="26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3"/>
      <c r="U178" s="13"/>
      <c r="V178" s="27"/>
      <c r="W178" s="11"/>
      <c r="X178" s="11"/>
      <c r="Y178" s="11"/>
      <c r="Z178" s="11"/>
      <c r="AA178" s="11"/>
    </row>
    <row r="179">
      <c r="A179" s="173" t="s">
        <v>2167</v>
      </c>
      <c r="B179" s="22" t="s">
        <v>2580</v>
      </c>
      <c r="C179" s="22" t="s">
        <v>2581</v>
      </c>
      <c r="D179" s="24"/>
      <c r="E179" s="24"/>
      <c r="F179" s="23">
        <v>51.0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3" t="s">
        <v>2582</v>
      </c>
      <c r="V179" s="25" t="s">
        <v>2583</v>
      </c>
      <c r="W179" s="24"/>
      <c r="X179" s="20"/>
      <c r="Y179" s="20"/>
      <c r="Z179" s="20"/>
      <c r="AA179" s="20"/>
      <c r="AB179" s="20"/>
      <c r="AC179" s="20"/>
    </row>
    <row r="180">
      <c r="A180" s="46" t="s">
        <v>44</v>
      </c>
      <c r="B180" s="173" t="s">
        <v>2588</v>
      </c>
      <c r="C180" s="173" t="s">
        <v>85</v>
      </c>
      <c r="D180" s="24"/>
      <c r="E180" s="24"/>
      <c r="F180" s="23"/>
      <c r="G180" s="24"/>
      <c r="H180" s="24"/>
      <c r="I180" s="24"/>
      <c r="J180" s="24"/>
      <c r="K180" s="24"/>
      <c r="L180" s="46">
        <v>38.0</v>
      </c>
      <c r="M180" s="24"/>
      <c r="N180" s="24"/>
      <c r="O180" s="24"/>
      <c r="P180" s="24"/>
      <c r="Q180" s="24"/>
      <c r="R180" s="24"/>
      <c r="S180" s="24"/>
      <c r="T180" s="24"/>
      <c r="U180" s="194" t="s">
        <v>2589</v>
      </c>
      <c r="V180" s="195" t="s">
        <v>2590</v>
      </c>
      <c r="W180" s="24"/>
      <c r="X180" s="20"/>
      <c r="Y180" s="20"/>
      <c r="Z180" s="20"/>
      <c r="AA180" s="20"/>
      <c r="AB180" s="20"/>
      <c r="AC180" s="20"/>
    </row>
    <row r="181">
      <c r="A181" s="20"/>
      <c r="B181" s="22" t="s">
        <v>2593</v>
      </c>
      <c r="C181" s="22" t="s">
        <v>2594</v>
      </c>
      <c r="D181" s="24"/>
      <c r="E181" s="24"/>
      <c r="F181" s="23">
        <v>51.0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3" t="s">
        <v>2595</v>
      </c>
      <c r="V181" s="25" t="s">
        <v>2597</v>
      </c>
      <c r="W181" s="24"/>
      <c r="X181" s="20"/>
      <c r="Y181" s="20"/>
      <c r="Z181" s="20"/>
      <c r="AA181" s="20"/>
      <c r="AB181" s="20"/>
      <c r="AC181" s="20"/>
    </row>
    <row r="182">
      <c r="A182" s="20"/>
      <c r="B182" s="22" t="s">
        <v>2600</v>
      </c>
      <c r="C182" s="22" t="s">
        <v>446</v>
      </c>
      <c r="D182" s="24"/>
      <c r="E182" s="24"/>
      <c r="F182" s="23">
        <v>36.0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3" t="s">
        <v>2601</v>
      </c>
      <c r="V182" s="25" t="s">
        <v>2602</v>
      </c>
      <c r="W182" s="24"/>
      <c r="X182" s="20"/>
      <c r="Y182" s="20"/>
      <c r="Z182" s="20"/>
      <c r="AA182" s="20"/>
      <c r="AB182" s="20"/>
      <c r="AC182" s="20"/>
    </row>
    <row r="183">
      <c r="A183" s="11"/>
      <c r="B183" s="12" t="s">
        <v>2603</v>
      </c>
      <c r="C183" s="12" t="s">
        <v>763</v>
      </c>
      <c r="D183" s="43"/>
      <c r="E183" s="43"/>
      <c r="F183" s="12">
        <v>27.0</v>
      </c>
      <c r="G183" s="12"/>
      <c r="H183" s="12"/>
      <c r="I183" s="12"/>
      <c r="J183" s="12"/>
      <c r="K183" s="12"/>
      <c r="L183" s="12"/>
      <c r="M183" s="12"/>
      <c r="N183" s="12"/>
      <c r="O183" s="12">
        <v>24.0</v>
      </c>
      <c r="P183" s="12"/>
      <c r="Q183" s="12"/>
      <c r="R183" s="12"/>
      <c r="S183" s="12"/>
      <c r="T183" s="18"/>
      <c r="U183" s="18" t="s">
        <v>2604</v>
      </c>
      <c r="V183" s="19" t="s">
        <v>2605</v>
      </c>
      <c r="W183" s="12"/>
      <c r="X183" s="11"/>
      <c r="Y183" s="11"/>
      <c r="Z183" s="11"/>
      <c r="AA183" s="11"/>
      <c r="AB183" s="11"/>
    </row>
    <row r="184">
      <c r="A184" s="20"/>
      <c r="B184" s="22" t="s">
        <v>2607</v>
      </c>
      <c r="C184" s="22" t="s">
        <v>97</v>
      </c>
      <c r="D184" s="24"/>
      <c r="E184" s="24"/>
      <c r="F184" s="24"/>
      <c r="G184" s="24"/>
      <c r="H184" s="24"/>
      <c r="I184" s="23"/>
      <c r="J184" s="24"/>
      <c r="K184" s="173">
        <v>32.0</v>
      </c>
      <c r="L184" s="24"/>
      <c r="M184" s="24"/>
      <c r="N184" s="24"/>
      <c r="O184" s="24"/>
      <c r="P184" s="24"/>
      <c r="Q184" s="24"/>
      <c r="R184" s="24"/>
      <c r="S184" s="24"/>
      <c r="T184" s="24"/>
      <c r="U184" s="23" t="s">
        <v>2608</v>
      </c>
      <c r="V184" s="25" t="s">
        <v>2609</v>
      </c>
      <c r="W184" s="24"/>
      <c r="X184" s="20"/>
      <c r="Y184" s="20"/>
      <c r="Z184" s="20"/>
      <c r="AA184" s="20"/>
      <c r="AB184" s="20"/>
      <c r="AC184" s="20"/>
    </row>
    <row r="185">
      <c r="A185" s="20"/>
      <c r="B185" s="173" t="s">
        <v>2610</v>
      </c>
      <c r="C185" s="22" t="s">
        <v>1746</v>
      </c>
      <c r="D185" s="24"/>
      <c r="E185" s="24"/>
      <c r="F185" s="22"/>
      <c r="G185" s="24"/>
      <c r="H185" s="24"/>
      <c r="I185" s="23"/>
      <c r="J185" s="24"/>
      <c r="K185" s="173">
        <v>30.0</v>
      </c>
      <c r="L185" s="24"/>
      <c r="M185" s="24"/>
      <c r="N185" s="24"/>
      <c r="O185" s="24"/>
      <c r="P185" s="24"/>
      <c r="Q185" s="24"/>
      <c r="R185" s="24"/>
      <c r="S185" s="24"/>
      <c r="T185" s="24"/>
      <c r="U185" s="23" t="s">
        <v>2611</v>
      </c>
      <c r="V185" s="25" t="s">
        <v>2612</v>
      </c>
      <c r="W185" s="24"/>
      <c r="X185" s="20"/>
      <c r="Y185" s="20"/>
      <c r="Z185" s="20"/>
      <c r="AA185" s="20"/>
      <c r="AB185" s="20"/>
      <c r="AC185" s="20"/>
    </row>
    <row r="186">
      <c r="A186" s="20"/>
      <c r="B186" s="22" t="s">
        <v>2613</v>
      </c>
      <c r="C186" s="22" t="s">
        <v>791</v>
      </c>
      <c r="D186" s="24"/>
      <c r="E186" s="24"/>
      <c r="F186" s="22"/>
      <c r="G186" s="24"/>
      <c r="H186" s="24"/>
      <c r="I186" s="24"/>
      <c r="J186" s="24"/>
      <c r="K186" s="24"/>
      <c r="L186" s="24"/>
      <c r="M186" s="24"/>
      <c r="N186" s="23">
        <v>32.0</v>
      </c>
      <c r="O186" s="24"/>
      <c r="P186" s="24"/>
      <c r="Q186" s="24"/>
      <c r="R186" s="24"/>
      <c r="S186" s="24"/>
      <c r="T186" s="24"/>
      <c r="U186" s="23" t="s">
        <v>2614</v>
      </c>
      <c r="V186" s="25" t="s">
        <v>2615</v>
      </c>
      <c r="W186" s="24"/>
      <c r="X186" s="20"/>
      <c r="Y186" s="20"/>
      <c r="Z186" s="20"/>
      <c r="AA186" s="20"/>
      <c r="AB186" s="20"/>
      <c r="AC186" s="20"/>
    </row>
    <row r="187">
      <c r="A187" s="20"/>
      <c r="B187" s="173" t="s">
        <v>2617</v>
      </c>
      <c r="C187" s="173" t="s">
        <v>2618</v>
      </c>
      <c r="D187" s="24"/>
      <c r="E187" s="24"/>
      <c r="F187" s="173">
        <v>45.0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194" t="s">
        <v>2619</v>
      </c>
      <c r="V187" s="195" t="s">
        <v>2620</v>
      </c>
      <c r="W187" s="24"/>
      <c r="X187" s="20"/>
      <c r="Y187" s="20"/>
      <c r="Z187" s="20"/>
      <c r="AA187" s="20"/>
      <c r="AB187" s="20"/>
      <c r="AC187" s="20"/>
    </row>
    <row r="188">
      <c r="A188" s="20"/>
      <c r="B188" s="173" t="s">
        <v>2621</v>
      </c>
      <c r="C188" s="173" t="s">
        <v>2622</v>
      </c>
      <c r="D188" s="24"/>
      <c r="E188" s="24"/>
      <c r="F188" s="173">
        <v>45.0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194" t="s">
        <v>2623</v>
      </c>
      <c r="V188" s="195" t="s">
        <v>2624</v>
      </c>
      <c r="W188" s="24"/>
      <c r="X188" s="20"/>
      <c r="Y188" s="20"/>
      <c r="Z188" s="20"/>
      <c r="AA188" s="20"/>
      <c r="AB188" s="20"/>
      <c r="AC188" s="20"/>
    </row>
    <row r="189">
      <c r="A189" s="20"/>
      <c r="B189" s="173" t="s">
        <v>2625</v>
      </c>
      <c r="C189" s="173" t="s">
        <v>431</v>
      </c>
      <c r="D189" s="24"/>
      <c r="E189" s="24"/>
      <c r="F189" s="22"/>
      <c r="G189" s="24"/>
      <c r="H189" s="24"/>
      <c r="I189" s="24"/>
      <c r="J189" s="24"/>
      <c r="K189" s="173">
        <v>32.0</v>
      </c>
      <c r="L189" s="24"/>
      <c r="M189" s="24"/>
      <c r="N189" s="24"/>
      <c r="O189" s="24"/>
      <c r="P189" s="24"/>
      <c r="Q189" s="24"/>
      <c r="R189" s="24"/>
      <c r="S189" s="24"/>
      <c r="T189" s="24"/>
      <c r="U189" s="194" t="s">
        <v>2626</v>
      </c>
      <c r="V189" s="195" t="s">
        <v>2627</v>
      </c>
      <c r="W189" s="24"/>
      <c r="X189" s="20"/>
      <c r="Y189" s="20"/>
      <c r="Z189" s="20"/>
      <c r="AA189" s="20"/>
      <c r="AB189" s="20"/>
      <c r="AC189" s="20"/>
    </row>
    <row r="190">
      <c r="A190" s="20"/>
      <c r="B190" s="22"/>
      <c r="C190" s="2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3"/>
      <c r="V190" s="25"/>
      <c r="W190" s="24"/>
      <c r="X190" s="20"/>
      <c r="Y190" s="20"/>
      <c r="Z190" s="20"/>
      <c r="AA190" s="20"/>
      <c r="AB190" s="20"/>
      <c r="AC190" s="20"/>
    </row>
    <row r="191">
      <c r="A191" s="11"/>
      <c r="B191" s="12"/>
      <c r="C191" s="12"/>
      <c r="D191" s="43"/>
      <c r="E191" s="43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8"/>
      <c r="U191" s="18"/>
      <c r="V191" s="37"/>
      <c r="W191" s="12"/>
      <c r="X191" s="11"/>
      <c r="Y191" s="11"/>
      <c r="Z191" s="11"/>
      <c r="AA191" s="11"/>
      <c r="AB191" s="11"/>
    </row>
    <row r="192">
      <c r="A192" s="12" t="s">
        <v>44</v>
      </c>
      <c r="B192" s="12" t="s">
        <v>1045</v>
      </c>
      <c r="C192" s="12" t="s">
        <v>73</v>
      </c>
      <c r="D192" s="43"/>
      <c r="E192" s="12"/>
      <c r="F192" s="12"/>
      <c r="G192" s="12"/>
      <c r="H192" s="12"/>
      <c r="I192" s="12">
        <v>40.0</v>
      </c>
      <c r="J192" s="12"/>
      <c r="K192" s="12"/>
      <c r="L192" s="12"/>
      <c r="M192" s="12"/>
      <c r="N192" s="12"/>
      <c r="O192" s="12"/>
      <c r="P192" s="12"/>
      <c r="Q192" s="18"/>
      <c r="R192" s="18"/>
      <c r="S192" s="12"/>
      <c r="T192" s="12"/>
      <c r="U192" s="18" t="s">
        <v>2229</v>
      </c>
      <c r="V192" s="56" t="str">
        <f>HYPERLINK("https://www.burning-crusade.com/database/?item=28830","https://www.burning-crusade.com/database/?item=28830")</f>
        <v>https://www.burning-crusade.com/database/?item=28830</v>
      </c>
      <c r="W192" s="11"/>
      <c r="X192" s="11"/>
      <c r="Y192" s="11"/>
      <c r="AA192" s="11"/>
    </row>
    <row r="193">
      <c r="A193" s="12" t="s">
        <v>44</v>
      </c>
      <c r="B193" s="12" t="s">
        <v>1052</v>
      </c>
      <c r="C193" s="12" t="s">
        <v>730</v>
      </c>
      <c r="D193" s="43"/>
      <c r="E193" s="12"/>
      <c r="F193" s="12"/>
      <c r="G193" s="12"/>
      <c r="H193" s="12"/>
      <c r="I193" s="12"/>
      <c r="J193" s="12"/>
      <c r="K193" s="12"/>
      <c r="L193" s="12"/>
      <c r="M193" s="12">
        <v>35.0</v>
      </c>
      <c r="N193" s="12"/>
      <c r="O193" s="12"/>
      <c r="P193" s="12"/>
      <c r="Q193" s="18"/>
      <c r="R193" s="18"/>
      <c r="S193" s="37"/>
      <c r="T193" s="18"/>
      <c r="U193" s="18" t="s">
        <v>1053</v>
      </c>
      <c r="V193" s="37" t="s">
        <v>1054</v>
      </c>
      <c r="W193" s="11"/>
      <c r="X193" s="11"/>
      <c r="Y193" s="11"/>
    </row>
    <row r="194">
      <c r="A194" s="12" t="s">
        <v>2206</v>
      </c>
      <c r="B194" s="12" t="s">
        <v>1056</v>
      </c>
      <c r="C194" s="12" t="s">
        <v>399</v>
      </c>
      <c r="D194" s="43"/>
      <c r="E194" s="43">
        <v>59.0</v>
      </c>
      <c r="F194" s="12"/>
      <c r="G194" s="12"/>
      <c r="H194" s="12"/>
      <c r="I194" s="12">
        <v>72.0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8"/>
      <c r="U194" s="18" t="s">
        <v>1057</v>
      </c>
      <c r="V194" s="19" t="s">
        <v>1058</v>
      </c>
      <c r="W194" s="12"/>
      <c r="X194" s="11"/>
      <c r="Y194" s="11"/>
      <c r="Z194" s="11"/>
      <c r="AA194" s="11"/>
      <c r="AB194" s="11"/>
    </row>
    <row r="195">
      <c r="A195" s="11"/>
      <c r="B195" s="12" t="s">
        <v>1062</v>
      </c>
      <c r="C195" s="12" t="s">
        <v>328</v>
      </c>
      <c r="D195" s="43"/>
      <c r="E195" s="43">
        <v>59.0</v>
      </c>
      <c r="F195" s="12"/>
      <c r="G195" s="12"/>
      <c r="H195" s="12"/>
      <c r="I195" s="12"/>
      <c r="J195" s="12">
        <v>32.0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8"/>
      <c r="U195" s="18" t="s">
        <v>1063</v>
      </c>
      <c r="V195" s="19" t="s">
        <v>1064</v>
      </c>
      <c r="W195" s="12"/>
      <c r="X195" s="11"/>
      <c r="Y195" s="11"/>
      <c r="Z195" s="11"/>
      <c r="AA195" s="11"/>
      <c r="AB195" s="11"/>
    </row>
    <row r="196">
      <c r="A196" s="11"/>
      <c r="B196" s="12" t="s">
        <v>1068</v>
      </c>
      <c r="C196" s="12" t="s">
        <v>54</v>
      </c>
      <c r="D196" s="43"/>
      <c r="E196" s="43">
        <v>54.0</v>
      </c>
      <c r="F196" s="12"/>
      <c r="G196" s="12"/>
      <c r="H196" s="12"/>
      <c r="I196" s="12">
        <v>64.0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8"/>
      <c r="U196" s="18" t="s">
        <v>1069</v>
      </c>
      <c r="V196" s="19" t="s">
        <v>1070</v>
      </c>
      <c r="W196" s="11"/>
      <c r="X196" s="11"/>
      <c r="Y196" s="11"/>
      <c r="Z196" s="11"/>
      <c r="AA196" s="11"/>
    </row>
    <row r="197">
      <c r="A197" s="11"/>
      <c r="B197" s="12" t="s">
        <v>1076</v>
      </c>
      <c r="C197" s="12" t="s">
        <v>646</v>
      </c>
      <c r="D197" s="43"/>
      <c r="E197" s="43">
        <v>50.0</v>
      </c>
      <c r="F197" s="12"/>
      <c r="G197" s="12"/>
      <c r="H197" s="12"/>
      <c r="I197" s="12"/>
      <c r="J197" s="12"/>
      <c r="K197" s="12"/>
      <c r="L197" s="12"/>
      <c r="M197" s="12">
        <v>30.0</v>
      </c>
      <c r="N197" s="12"/>
      <c r="O197" s="12"/>
      <c r="P197" s="12"/>
      <c r="Q197" s="12"/>
      <c r="R197" s="12"/>
      <c r="S197" s="12"/>
      <c r="T197" s="18"/>
      <c r="U197" s="18" t="s">
        <v>1077</v>
      </c>
      <c r="V197" s="19" t="s">
        <v>1078</v>
      </c>
      <c r="W197" s="12"/>
      <c r="X197" s="11"/>
      <c r="Y197" s="11"/>
      <c r="Z197" s="11"/>
      <c r="AA197" s="11"/>
      <c r="AB197" s="11"/>
    </row>
    <row r="198">
      <c r="A198" s="11"/>
      <c r="B198" s="12" t="s">
        <v>395</v>
      </c>
      <c r="C198" s="16" t="s">
        <v>396</v>
      </c>
      <c r="D198" s="43"/>
      <c r="E198" s="43">
        <v>45.0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8"/>
      <c r="U198" s="18" t="s">
        <v>1082</v>
      </c>
      <c r="V198" s="19" t="s">
        <v>397</v>
      </c>
      <c r="W198" s="12"/>
      <c r="X198" s="11"/>
      <c r="Y198" s="11"/>
      <c r="Z198" s="11"/>
      <c r="AA198" s="11"/>
      <c r="AB198" s="11"/>
    </row>
    <row r="199">
      <c r="A199" s="11"/>
      <c r="B199" s="12" t="s">
        <v>1086</v>
      </c>
      <c r="C199" s="12" t="s">
        <v>1087</v>
      </c>
      <c r="D199" s="43"/>
      <c r="E199" s="43">
        <v>44.0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8"/>
      <c r="U199" s="18" t="s">
        <v>1088</v>
      </c>
      <c r="V199" s="19" t="s">
        <v>1089</v>
      </c>
      <c r="W199" s="11"/>
      <c r="X199" s="11"/>
      <c r="Y199" s="11"/>
      <c r="Z199" s="11"/>
      <c r="AA199" s="11"/>
    </row>
    <row r="200">
      <c r="A200" s="11"/>
      <c r="B200" s="12" t="s">
        <v>1091</v>
      </c>
      <c r="C200" s="12" t="s">
        <v>1073</v>
      </c>
      <c r="D200" s="43"/>
      <c r="E200" s="43">
        <v>43.0</v>
      </c>
      <c r="F200" s="12"/>
      <c r="G200" s="12"/>
      <c r="H200" s="12"/>
      <c r="I200" s="12">
        <v>52.0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8"/>
      <c r="U200" s="18" t="s">
        <v>1092</v>
      </c>
      <c r="V200" s="19" t="s">
        <v>1093</v>
      </c>
      <c r="W200" s="11"/>
      <c r="X200" s="11"/>
      <c r="Y200" s="11"/>
      <c r="Z200" s="11"/>
      <c r="AA200" s="11"/>
    </row>
    <row r="201">
      <c r="A201" s="11"/>
      <c r="B201" s="12" t="s">
        <v>1094</v>
      </c>
      <c r="C201" s="12" t="s">
        <v>1043</v>
      </c>
      <c r="D201" s="43"/>
      <c r="E201" s="43">
        <v>40.0</v>
      </c>
      <c r="F201" s="12"/>
      <c r="G201" s="12"/>
      <c r="H201" s="12"/>
      <c r="I201" s="12"/>
      <c r="J201" s="12">
        <v>26.0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8"/>
      <c r="U201" s="18" t="s">
        <v>1092</v>
      </c>
      <c r="V201" s="19" t="s">
        <v>1095</v>
      </c>
      <c r="W201" s="11"/>
      <c r="X201" s="11"/>
      <c r="Y201" s="11"/>
      <c r="Z201" s="11"/>
      <c r="AA201" s="11"/>
    </row>
    <row r="202">
      <c r="A202" s="184"/>
      <c r="B202" s="12" t="s">
        <v>1097</v>
      </c>
      <c r="C202" s="12" t="s">
        <v>431</v>
      </c>
      <c r="D202" s="26"/>
      <c r="E202" s="26">
        <v>38.0</v>
      </c>
      <c r="F202" s="11"/>
      <c r="G202" s="11"/>
      <c r="H202" s="11"/>
      <c r="I202" s="12">
        <v>54.0</v>
      </c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3"/>
      <c r="U202" s="18" t="s">
        <v>2646</v>
      </c>
      <c r="V202" s="19" t="s">
        <v>1099</v>
      </c>
      <c r="W202" s="11"/>
      <c r="X202" s="11"/>
      <c r="Y202" s="11"/>
      <c r="Z202" s="11"/>
      <c r="AA202" s="11"/>
    </row>
    <row r="203">
      <c r="A203" s="3" t="s">
        <v>2230</v>
      </c>
      <c r="B203" s="11"/>
      <c r="C203" s="11"/>
      <c r="D203" s="26"/>
      <c r="E203" s="26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3"/>
      <c r="U203" s="13"/>
      <c r="V203" s="27"/>
      <c r="W203" s="11"/>
      <c r="X203" s="11"/>
      <c r="Y203" s="11"/>
      <c r="Z203" s="11"/>
      <c r="AA203" s="11"/>
    </row>
    <row r="204">
      <c r="A204" s="11"/>
      <c r="B204" s="12" t="s">
        <v>2648</v>
      </c>
      <c r="C204" s="12" t="s">
        <v>236</v>
      </c>
      <c r="D204" s="26"/>
      <c r="E204" s="26"/>
      <c r="F204" s="12"/>
      <c r="G204" s="12"/>
      <c r="H204" s="12"/>
      <c r="I204" s="12"/>
      <c r="J204" s="12"/>
      <c r="K204" s="12"/>
      <c r="L204" s="47"/>
      <c r="M204" s="12"/>
      <c r="N204" s="47"/>
      <c r="O204" s="47"/>
      <c r="P204" s="47"/>
      <c r="Q204" s="47"/>
      <c r="R204" s="47"/>
      <c r="S204" s="47"/>
      <c r="T204" s="48"/>
      <c r="U204" s="18" t="s">
        <v>2649</v>
      </c>
      <c r="V204" s="19" t="s">
        <v>2650</v>
      </c>
      <c r="W204" s="11"/>
      <c r="X204" s="11"/>
      <c r="Y204" s="11"/>
      <c r="Z204" s="11"/>
      <c r="AA204" s="11"/>
    </row>
    <row r="205">
      <c r="A205" s="11"/>
      <c r="B205" s="12" t="s">
        <v>2651</v>
      </c>
      <c r="C205" s="12" t="s">
        <v>2652</v>
      </c>
      <c r="D205" s="26"/>
      <c r="E205" s="26"/>
      <c r="F205" s="12"/>
      <c r="G205" s="12"/>
      <c r="H205" s="12"/>
      <c r="I205" s="12"/>
      <c r="J205" s="12"/>
      <c r="K205" s="12"/>
      <c r="L205" s="47"/>
      <c r="M205" s="12"/>
      <c r="N205" s="47"/>
      <c r="O205" s="47"/>
      <c r="P205" s="47"/>
      <c r="Q205" s="47"/>
      <c r="R205" s="47"/>
      <c r="S205" s="47"/>
      <c r="T205" s="48"/>
      <c r="U205" s="18" t="s">
        <v>2653</v>
      </c>
      <c r="V205" s="19" t="s">
        <v>2654</v>
      </c>
      <c r="W205" s="11"/>
      <c r="X205" s="11"/>
      <c r="Y205" s="11"/>
      <c r="Z205" s="11"/>
      <c r="AA205" s="11"/>
    </row>
    <row r="206">
      <c r="A206" s="11"/>
      <c r="B206" s="12" t="s">
        <v>2655</v>
      </c>
      <c r="C206" s="12" t="s">
        <v>1584</v>
      </c>
      <c r="D206" s="26"/>
      <c r="E206" s="26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8"/>
      <c r="U206" s="18" t="s">
        <v>2656</v>
      </c>
      <c r="V206" s="19" t="s">
        <v>2657</v>
      </c>
      <c r="W206" s="11"/>
      <c r="X206" s="11"/>
      <c r="Y206" s="11"/>
      <c r="Z206" s="11"/>
      <c r="AA206" s="11"/>
    </row>
    <row r="207">
      <c r="A207" s="11"/>
      <c r="B207" s="12" t="s">
        <v>2661</v>
      </c>
      <c r="C207" s="12" t="s">
        <v>1576</v>
      </c>
      <c r="D207" s="26"/>
      <c r="E207" s="26"/>
      <c r="F207" s="12"/>
      <c r="G207" s="12"/>
      <c r="H207" s="12"/>
      <c r="I207" s="12"/>
      <c r="J207" s="47"/>
      <c r="K207" s="47"/>
      <c r="L207" s="47"/>
      <c r="M207" s="12"/>
      <c r="N207" s="47"/>
      <c r="O207" s="47"/>
      <c r="P207" s="47"/>
      <c r="Q207" s="47"/>
      <c r="R207" s="47"/>
      <c r="S207" s="47"/>
      <c r="T207" s="48"/>
      <c r="U207" s="18" t="s">
        <v>2662</v>
      </c>
      <c r="V207" s="19" t="s">
        <v>2663</v>
      </c>
      <c r="W207" s="11"/>
      <c r="X207" s="11"/>
      <c r="Y207" s="11"/>
      <c r="Z207" s="11"/>
      <c r="AA207" s="11"/>
    </row>
    <row r="208">
      <c r="A208" s="11"/>
      <c r="B208" s="12"/>
      <c r="C208" s="12"/>
      <c r="D208" s="26"/>
      <c r="E208" s="26"/>
      <c r="F208" s="12"/>
      <c r="G208" s="12"/>
      <c r="H208" s="12"/>
      <c r="I208" s="12"/>
      <c r="J208" s="47"/>
      <c r="K208" s="47"/>
      <c r="L208" s="47"/>
      <c r="M208" s="12"/>
      <c r="N208" s="47"/>
      <c r="O208" s="47"/>
      <c r="P208" s="47"/>
      <c r="Q208" s="47"/>
      <c r="R208" s="47"/>
      <c r="S208" s="47"/>
      <c r="T208" s="48"/>
      <c r="U208" s="18"/>
      <c r="V208" s="37"/>
      <c r="W208" s="11"/>
      <c r="X208" s="11"/>
      <c r="Y208" s="11"/>
      <c r="Z208" s="11"/>
      <c r="AA208" s="11"/>
    </row>
    <row r="209">
      <c r="A209" s="3"/>
      <c r="B209" s="53" t="s">
        <v>1</v>
      </c>
      <c r="C209" s="53" t="s">
        <v>2</v>
      </c>
      <c r="D209" s="53"/>
      <c r="E209" s="53" t="s">
        <v>1176</v>
      </c>
      <c r="F209" s="3" t="s">
        <v>1177</v>
      </c>
      <c r="G209" s="3" t="s">
        <v>1178</v>
      </c>
      <c r="H209" s="3" t="s">
        <v>4</v>
      </c>
      <c r="I209" s="3" t="s">
        <v>522</v>
      </c>
      <c r="J209" s="3" t="s">
        <v>1179</v>
      </c>
      <c r="K209" s="3" t="s">
        <v>2113</v>
      </c>
      <c r="L209" s="3" t="s">
        <v>7</v>
      </c>
      <c r="M209" s="2" t="s">
        <v>9</v>
      </c>
      <c r="N209" s="3" t="s">
        <v>524</v>
      </c>
      <c r="O209" s="3" t="s">
        <v>2115</v>
      </c>
      <c r="P209" s="3" t="s">
        <v>1180</v>
      </c>
      <c r="Q209" s="5" t="s">
        <v>13</v>
      </c>
      <c r="R209" s="6" t="s">
        <v>14</v>
      </c>
      <c r="S209" s="7" t="s">
        <v>15</v>
      </c>
      <c r="T209" s="50" t="s">
        <v>16</v>
      </c>
      <c r="U209" s="3" t="s">
        <v>17</v>
      </c>
      <c r="V209" s="51" t="s">
        <v>18</v>
      </c>
      <c r="W209" s="2"/>
      <c r="X209" s="52"/>
      <c r="Y209" s="49"/>
      <c r="Z209" s="49"/>
      <c r="AA209" s="49"/>
    </row>
    <row r="210">
      <c r="A210" s="53" t="s">
        <v>494</v>
      </c>
      <c r="B210" s="28"/>
      <c r="C210" s="28"/>
      <c r="D210" s="26"/>
      <c r="E210" s="26"/>
      <c r="F210" s="28"/>
      <c r="G210" s="28"/>
      <c r="H210" s="28"/>
      <c r="I210" s="26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9"/>
      <c r="U210" s="29"/>
      <c r="V210" s="37"/>
      <c r="W210" s="28"/>
      <c r="X210" s="54"/>
      <c r="Y210" s="28"/>
      <c r="Z210" s="28"/>
      <c r="AA210" s="55"/>
    </row>
    <row r="211">
      <c r="A211" s="12" t="s">
        <v>44</v>
      </c>
      <c r="B211" s="28" t="s">
        <v>2667</v>
      </c>
      <c r="C211" s="28" t="s">
        <v>281</v>
      </c>
      <c r="D211" s="26"/>
      <c r="E211" s="26">
        <v>270.6</v>
      </c>
      <c r="F211" s="28">
        <v>67.2</v>
      </c>
      <c r="G211" s="28">
        <v>3.0</v>
      </c>
      <c r="H211" s="28">
        <v>48.0</v>
      </c>
      <c r="I211" s="16">
        <v>37.0</v>
      </c>
      <c r="J211" s="28">
        <v>829.0</v>
      </c>
      <c r="K211" s="28"/>
      <c r="L211" s="28"/>
      <c r="M211" s="28">
        <v>25.0</v>
      </c>
      <c r="N211" s="28"/>
      <c r="O211" s="28"/>
      <c r="P211" s="28">
        <v>38.0</v>
      </c>
      <c r="Q211" s="28"/>
      <c r="R211" s="28"/>
      <c r="S211" s="28"/>
      <c r="T211" s="29"/>
      <c r="U211" s="29"/>
      <c r="V211" s="19" t="s">
        <v>2668</v>
      </c>
      <c r="W211" s="28"/>
      <c r="X211" s="28"/>
      <c r="Y211" s="28"/>
      <c r="Z211" s="28"/>
      <c r="AA211" s="55"/>
    </row>
    <row r="212">
      <c r="A212" s="11"/>
      <c r="B212" s="28" t="s">
        <v>2671</v>
      </c>
      <c r="C212" s="28" t="s">
        <v>363</v>
      </c>
      <c r="D212" s="26"/>
      <c r="E212" s="26">
        <v>278.64</v>
      </c>
      <c r="F212" s="28">
        <v>65.8</v>
      </c>
      <c r="G212" s="28">
        <v>3.2</v>
      </c>
      <c r="H212" s="28">
        <v>39.0</v>
      </c>
      <c r="I212" s="28"/>
      <c r="J212" s="28">
        <v>712.0</v>
      </c>
      <c r="K212" s="28">
        <v>27.0</v>
      </c>
      <c r="L212" s="28"/>
      <c r="M212" s="28"/>
      <c r="N212" s="28">
        <v>24.0</v>
      </c>
      <c r="O212" s="28"/>
      <c r="P212" s="28"/>
      <c r="Q212" s="28"/>
      <c r="R212" s="28"/>
      <c r="S212" s="28"/>
      <c r="T212" s="29"/>
      <c r="U212" s="29"/>
      <c r="V212" s="19" t="s">
        <v>2672</v>
      </c>
      <c r="W212" s="28"/>
      <c r="X212" s="28"/>
      <c r="Y212" s="28"/>
      <c r="Z212" s="28"/>
      <c r="AA212" s="55"/>
    </row>
    <row r="213">
      <c r="A213" s="11"/>
      <c r="B213" s="28" t="s">
        <v>2674</v>
      </c>
      <c r="C213" s="28" t="s">
        <v>57</v>
      </c>
      <c r="D213" s="26"/>
      <c r="E213" s="26">
        <v>285.0</v>
      </c>
      <c r="F213" s="28">
        <v>118.5</v>
      </c>
      <c r="G213" s="28">
        <v>2.0</v>
      </c>
      <c r="H213" s="28">
        <v>48.0</v>
      </c>
      <c r="I213" s="16"/>
      <c r="J213" s="28">
        <v>894.0</v>
      </c>
      <c r="K213" s="28"/>
      <c r="L213" s="28">
        <v>35.0</v>
      </c>
      <c r="M213" s="28">
        <v>20.0</v>
      </c>
      <c r="N213" s="28"/>
      <c r="O213" s="28">
        <v>28.0</v>
      </c>
      <c r="P213" s="28"/>
      <c r="Q213" s="28"/>
      <c r="R213" s="28"/>
      <c r="S213" s="28"/>
      <c r="T213" s="29"/>
      <c r="U213" s="29" t="s">
        <v>2675</v>
      </c>
      <c r="V213" s="19" t="s">
        <v>2676</v>
      </c>
      <c r="W213" s="28"/>
      <c r="X213" s="28"/>
      <c r="Y213" s="28"/>
      <c r="Z213" s="28"/>
      <c r="AA213" s="55"/>
    </row>
    <row r="214">
      <c r="A214" s="11"/>
      <c r="B214" s="28" t="s">
        <v>2679</v>
      </c>
      <c r="C214" s="28" t="s">
        <v>377</v>
      </c>
      <c r="D214" s="26"/>
      <c r="E214" s="26">
        <v>278.5</v>
      </c>
      <c r="F214" s="28">
        <v>71.0</v>
      </c>
      <c r="G214" s="28">
        <v>3.0</v>
      </c>
      <c r="H214" s="28">
        <v>34.0</v>
      </c>
      <c r="I214" s="16">
        <v>35.0</v>
      </c>
      <c r="J214" s="28">
        <v>754.0</v>
      </c>
      <c r="K214" s="28"/>
      <c r="L214" s="28"/>
      <c r="M214" s="28"/>
      <c r="N214" s="28"/>
      <c r="O214" s="28"/>
      <c r="P214" s="28">
        <v>36.0</v>
      </c>
      <c r="Q214" s="28"/>
      <c r="R214" s="28"/>
      <c r="S214" s="28"/>
      <c r="T214" s="29"/>
      <c r="U214" s="29"/>
      <c r="V214" s="19" t="s">
        <v>2680</v>
      </c>
      <c r="W214" s="28"/>
      <c r="X214" s="28"/>
      <c r="Y214" s="28"/>
      <c r="Z214" s="28"/>
      <c r="AA214" s="55"/>
    </row>
    <row r="215">
      <c r="A215" s="11"/>
      <c r="B215" s="28" t="s">
        <v>2681</v>
      </c>
      <c r="C215" s="28" t="s">
        <v>107</v>
      </c>
      <c r="D215" s="26"/>
      <c r="E215" s="26">
        <v>260.6</v>
      </c>
      <c r="F215" s="28">
        <v>65.7</v>
      </c>
      <c r="G215" s="28">
        <v>3.0</v>
      </c>
      <c r="H215" s="28">
        <v>31.0</v>
      </c>
      <c r="I215" s="16"/>
      <c r="J215" s="28">
        <v>712.0</v>
      </c>
      <c r="K215" s="28"/>
      <c r="L215" s="28"/>
      <c r="M215" s="28"/>
      <c r="N215" s="28"/>
      <c r="O215" s="28"/>
      <c r="P215" s="28">
        <v>35.0</v>
      </c>
      <c r="Q215" s="28"/>
      <c r="R215" s="28"/>
      <c r="S215" s="28"/>
      <c r="T215" s="29"/>
      <c r="U215" s="29" t="s">
        <v>2682</v>
      </c>
      <c r="V215" s="19" t="s">
        <v>2683</v>
      </c>
      <c r="W215" s="28"/>
      <c r="X215" s="28"/>
      <c r="Y215" s="28"/>
      <c r="Z215" s="28"/>
      <c r="AA215" s="55"/>
    </row>
    <row r="216">
      <c r="A216" s="11"/>
      <c r="B216" s="28" t="s">
        <v>2684</v>
      </c>
      <c r="C216" s="28" t="s">
        <v>107</v>
      </c>
      <c r="D216" s="26"/>
      <c r="E216" s="26">
        <v>222.6</v>
      </c>
      <c r="F216" s="28">
        <v>58.9</v>
      </c>
      <c r="G216" s="28">
        <v>3.0</v>
      </c>
      <c r="H216" s="28">
        <v>39.0</v>
      </c>
      <c r="I216" s="16"/>
      <c r="J216" s="28">
        <v>292.0</v>
      </c>
      <c r="K216" s="28"/>
      <c r="L216" s="28"/>
      <c r="M216" s="28"/>
      <c r="N216" s="28"/>
      <c r="O216" s="28"/>
      <c r="P216" s="28"/>
      <c r="Q216" s="28"/>
      <c r="R216" s="28"/>
      <c r="S216" s="28"/>
      <c r="T216" s="29"/>
      <c r="U216" s="29"/>
      <c r="V216" s="19" t="s">
        <v>2685</v>
      </c>
      <c r="W216" s="28"/>
      <c r="X216" s="28"/>
      <c r="Y216" s="28"/>
      <c r="Z216" s="28"/>
      <c r="AA216" s="55"/>
    </row>
    <row r="217">
      <c r="A217" s="11"/>
      <c r="B217" s="28" t="s">
        <v>2686</v>
      </c>
      <c r="C217" s="28" t="s">
        <v>2687</v>
      </c>
      <c r="D217" s="26"/>
      <c r="E217" s="26">
        <v>252.71</v>
      </c>
      <c r="F217" s="28">
        <v>60.2</v>
      </c>
      <c r="G217" s="28">
        <v>3.3</v>
      </c>
      <c r="H217" s="28">
        <v>45.0</v>
      </c>
      <c r="I217" s="16">
        <v>30.0</v>
      </c>
      <c r="J217" s="28">
        <v>375.0</v>
      </c>
      <c r="K217" s="28"/>
      <c r="L217" s="28"/>
      <c r="M217" s="28"/>
      <c r="N217" s="28"/>
      <c r="O217" s="28"/>
      <c r="P217" s="28">
        <v>31.0</v>
      </c>
      <c r="Q217" s="28"/>
      <c r="R217" s="28"/>
      <c r="S217" s="28"/>
      <c r="T217" s="29"/>
      <c r="U217" s="29"/>
      <c r="V217" s="19" t="s">
        <v>2688</v>
      </c>
      <c r="W217" s="28"/>
      <c r="X217" s="28"/>
      <c r="Y217" s="28"/>
      <c r="Z217" s="28"/>
      <c r="AA217" s="55"/>
    </row>
    <row r="218">
      <c r="A218" s="11"/>
      <c r="B218" s="28"/>
      <c r="C218" s="28"/>
      <c r="D218" s="26"/>
      <c r="E218" s="26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9"/>
      <c r="U218" s="29"/>
      <c r="V218" s="37"/>
      <c r="W218" s="28"/>
      <c r="X218" s="28"/>
      <c r="Y218" s="28"/>
      <c r="Z218" s="28"/>
      <c r="AA218" s="55"/>
    </row>
    <row r="219">
      <c r="A219" s="11"/>
      <c r="B219" s="28"/>
      <c r="C219" s="64"/>
      <c r="D219" s="26"/>
      <c r="E219" s="26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9"/>
      <c r="U219" s="29"/>
      <c r="V219" s="37"/>
      <c r="W219" s="28"/>
      <c r="X219" s="54"/>
      <c r="Y219" s="28"/>
      <c r="Z219" s="28"/>
      <c r="AA219" s="55"/>
    </row>
    <row r="220">
      <c r="A220" s="11"/>
      <c r="B220" s="28"/>
      <c r="C220" s="28"/>
      <c r="D220" s="26"/>
      <c r="E220" s="26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9"/>
      <c r="U220" s="29"/>
      <c r="V220" s="37"/>
      <c r="W220" s="28"/>
      <c r="X220" s="55"/>
      <c r="Y220" s="28"/>
      <c r="Z220" s="28"/>
      <c r="AA220" s="55"/>
    </row>
    <row r="221">
      <c r="A221" s="11"/>
      <c r="B221" s="28"/>
      <c r="C221" s="28"/>
      <c r="D221" s="26"/>
      <c r="E221" s="26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9"/>
      <c r="U221" s="29"/>
      <c r="V221" s="37"/>
      <c r="W221" s="28"/>
      <c r="X221" s="54"/>
      <c r="Y221" s="28"/>
      <c r="Z221" s="28"/>
      <c r="AA221" s="55"/>
    </row>
    <row r="222">
      <c r="A222" s="11"/>
      <c r="B222" s="28"/>
      <c r="C222" s="28"/>
      <c r="D222" s="26"/>
      <c r="E222" s="26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9"/>
      <c r="U222" s="29"/>
      <c r="V222" s="37"/>
      <c r="W222" s="28"/>
      <c r="X222" s="54"/>
      <c r="Y222" s="28"/>
      <c r="Z222" s="28"/>
      <c r="AA222" s="55"/>
    </row>
    <row r="223">
      <c r="A223" s="11"/>
      <c r="B223" s="28"/>
      <c r="C223" s="28"/>
      <c r="D223" s="26"/>
      <c r="E223" s="26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9"/>
      <c r="U223" s="29"/>
      <c r="V223" s="37"/>
      <c r="W223" s="28"/>
      <c r="X223" s="54"/>
      <c r="Y223" s="28"/>
      <c r="Z223" s="28"/>
      <c r="AA223" s="55"/>
    </row>
    <row r="224">
      <c r="A224" s="11"/>
      <c r="B224" s="28"/>
      <c r="C224" s="28"/>
      <c r="D224" s="26"/>
      <c r="E224" s="26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9"/>
      <c r="U224" s="29"/>
      <c r="V224" s="28"/>
      <c r="W224" s="28"/>
      <c r="X224" s="54"/>
      <c r="Y224" s="28"/>
      <c r="Z224" s="28"/>
      <c r="AA224" s="55"/>
    </row>
    <row r="225">
      <c r="A225" s="81"/>
      <c r="B225" s="64"/>
      <c r="C225" s="64"/>
      <c r="D225" s="182"/>
      <c r="E225" s="182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82"/>
      <c r="U225" s="82"/>
      <c r="V225" s="64"/>
      <c r="W225" s="64"/>
      <c r="X225" s="88"/>
      <c r="Y225" s="64"/>
      <c r="Z225" s="64"/>
      <c r="AA225" s="90"/>
      <c r="AB225" s="78"/>
      <c r="AC225" s="78"/>
    </row>
    <row r="226">
      <c r="A226" s="81"/>
      <c r="B226" s="64"/>
      <c r="C226" s="64"/>
      <c r="D226" s="182"/>
      <c r="E226" s="182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82"/>
      <c r="U226" s="82"/>
      <c r="V226" s="64"/>
      <c r="W226" s="64"/>
      <c r="X226" s="88"/>
      <c r="Y226" s="64"/>
      <c r="Z226" s="64"/>
      <c r="AA226" s="90"/>
      <c r="AB226" s="78"/>
      <c r="AC226" s="78"/>
    </row>
    <row r="227">
      <c r="A227" s="184"/>
      <c r="B227" s="180"/>
      <c r="C227" s="180"/>
      <c r="D227" s="180"/>
      <c r="E227" s="180"/>
      <c r="F227" s="184"/>
      <c r="G227" s="184"/>
      <c r="H227" s="184"/>
      <c r="I227" s="184"/>
      <c r="J227" s="184"/>
      <c r="K227" s="184"/>
      <c r="L227" s="184"/>
      <c r="M227" s="10"/>
      <c r="N227" s="184"/>
      <c r="O227" s="184"/>
      <c r="P227" s="184"/>
      <c r="Q227" s="199"/>
      <c r="R227" s="200"/>
      <c r="S227" s="201"/>
      <c r="T227" s="202"/>
      <c r="U227" s="184"/>
      <c r="V227" s="90"/>
      <c r="W227" s="90"/>
      <c r="X227" s="90"/>
      <c r="Y227" s="90"/>
      <c r="Z227" s="90"/>
      <c r="AA227" s="90"/>
      <c r="AB227" s="78"/>
      <c r="AC227" s="78"/>
    </row>
    <row r="228">
      <c r="A228" s="180"/>
      <c r="B228" s="64"/>
      <c r="C228" s="64"/>
      <c r="D228" s="182"/>
      <c r="E228" s="182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82"/>
      <c r="U228" s="64"/>
      <c r="V228" s="64"/>
      <c r="W228" s="64"/>
      <c r="X228" s="64"/>
      <c r="Y228" s="64"/>
      <c r="Z228" s="64"/>
      <c r="AA228" s="90"/>
      <c r="AB228" s="78"/>
      <c r="AC228" s="78"/>
    </row>
    <row r="229">
      <c r="A229" s="68"/>
      <c r="B229" s="64"/>
      <c r="C229" s="64"/>
      <c r="D229" s="182"/>
      <c r="E229" s="182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82"/>
      <c r="U229" s="82"/>
      <c r="V229" s="64"/>
      <c r="W229" s="64"/>
      <c r="X229" s="64"/>
      <c r="Y229" s="64"/>
      <c r="Z229" s="83"/>
      <c r="AA229" s="81"/>
      <c r="AB229" s="78"/>
      <c r="AC229" s="78"/>
    </row>
    <row r="230">
      <c r="A230" s="68"/>
      <c r="B230" s="64"/>
      <c r="C230" s="64"/>
      <c r="D230" s="147"/>
      <c r="E230" s="147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82"/>
      <c r="U230" s="64"/>
      <c r="V230" s="64"/>
      <c r="W230" s="64"/>
      <c r="X230" s="64"/>
      <c r="Y230" s="64"/>
      <c r="Z230" s="83"/>
      <c r="AA230" s="81"/>
      <c r="AB230" s="148"/>
      <c r="AC230" s="148"/>
    </row>
    <row r="231">
      <c r="A231" s="65"/>
      <c r="B231" s="64"/>
      <c r="C231" s="64"/>
      <c r="D231" s="147"/>
      <c r="E231" s="147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82"/>
      <c r="U231" s="64"/>
      <c r="V231" s="64"/>
      <c r="W231" s="64"/>
      <c r="X231" s="64"/>
      <c r="Y231" s="64"/>
      <c r="Z231" s="87"/>
      <c r="AA231" s="84"/>
      <c r="AB231" s="148"/>
      <c r="AC231" s="148"/>
    </row>
    <row r="232">
      <c r="A232" s="68"/>
      <c r="B232" s="12"/>
      <c r="C232" s="12"/>
      <c r="D232" s="26"/>
      <c r="E232" s="26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8"/>
      <c r="U232" s="18"/>
      <c r="V232" s="12"/>
      <c r="W232" s="12"/>
      <c r="X232" s="12"/>
      <c r="Y232" s="12"/>
      <c r="Z232" s="16"/>
      <c r="AA232" s="11"/>
    </row>
    <row r="233">
      <c r="A233" s="69"/>
      <c r="B233" s="28"/>
      <c r="C233" s="28"/>
      <c r="D233" s="152"/>
      <c r="E233" s="152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9"/>
      <c r="U233" s="29"/>
      <c r="V233" s="28"/>
      <c r="W233" s="28"/>
      <c r="X233" s="28"/>
      <c r="Y233" s="28"/>
      <c r="Z233" s="70"/>
      <c r="AA233" s="71"/>
    </row>
    <row r="234">
      <c r="A234" s="68"/>
      <c r="B234" s="28"/>
      <c r="C234" s="28"/>
      <c r="D234" s="152"/>
      <c r="E234" s="152"/>
      <c r="F234" s="64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9"/>
      <c r="U234" s="29"/>
      <c r="V234" s="28"/>
      <c r="W234" s="28"/>
      <c r="X234" s="28"/>
      <c r="Y234" s="28"/>
      <c r="Z234" s="12"/>
      <c r="AA234" s="11"/>
    </row>
    <row r="235">
      <c r="A235" s="84"/>
      <c r="B235" s="64"/>
      <c r="C235" s="64"/>
      <c r="D235" s="147"/>
      <c r="E235" s="147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82"/>
      <c r="U235" s="64"/>
      <c r="V235" s="64"/>
      <c r="W235" s="64"/>
      <c r="X235" s="64"/>
      <c r="Y235" s="64"/>
      <c r="Z235" s="85"/>
      <c r="AA235" s="84"/>
      <c r="AB235" s="148"/>
      <c r="AC235" s="148"/>
    </row>
    <row r="236">
      <c r="A236" s="68"/>
      <c r="B236" s="12"/>
      <c r="C236" s="12"/>
      <c r="D236" s="26"/>
      <c r="E236" s="26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8"/>
      <c r="U236" s="18"/>
      <c r="V236" s="12"/>
      <c r="W236" s="12"/>
      <c r="X236" s="12"/>
      <c r="Y236" s="12"/>
      <c r="Z236" s="16"/>
      <c r="AA236" s="11"/>
    </row>
    <row r="237" ht="14.25" customHeight="1">
      <c r="A237" s="34"/>
      <c r="B237" s="16"/>
      <c r="C237" s="16"/>
      <c r="D237" s="26"/>
      <c r="E237" s="2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33"/>
      <c r="U237" s="33"/>
      <c r="V237" s="16"/>
      <c r="W237" s="34"/>
      <c r="X237" s="34"/>
      <c r="Y237" s="34"/>
      <c r="Z237" s="34"/>
      <c r="AA237" s="34"/>
      <c r="AB237" s="34"/>
      <c r="AC237" s="34"/>
    </row>
    <row r="238">
      <c r="A238" s="69"/>
      <c r="B238" s="28"/>
      <c r="C238" s="28"/>
      <c r="D238" s="26"/>
      <c r="E238" s="26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9"/>
      <c r="U238" s="29"/>
      <c r="V238" s="28"/>
      <c r="W238" s="28"/>
      <c r="X238" s="28"/>
      <c r="Y238" s="28"/>
      <c r="Z238" s="70"/>
      <c r="AA238" s="71"/>
    </row>
    <row r="239">
      <c r="A239" s="68"/>
      <c r="B239" s="28"/>
      <c r="C239" s="28"/>
      <c r="D239" s="152"/>
      <c r="E239" s="152"/>
      <c r="F239" s="64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9"/>
      <c r="U239" s="29"/>
      <c r="V239" s="28"/>
      <c r="W239" s="28"/>
      <c r="X239" s="28"/>
      <c r="Y239" s="28"/>
      <c r="Z239" s="28"/>
      <c r="AA239" s="55"/>
    </row>
    <row r="240">
      <c r="A240" s="65"/>
      <c r="B240" s="28"/>
      <c r="C240" s="28"/>
      <c r="D240" s="26"/>
      <c r="E240" s="26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9"/>
      <c r="U240" s="29"/>
      <c r="V240" s="28"/>
      <c r="W240" s="28"/>
      <c r="X240" s="28"/>
      <c r="Y240" s="28"/>
      <c r="Z240" s="32"/>
      <c r="AA240" s="66"/>
    </row>
    <row r="241">
      <c r="A241" s="69"/>
      <c r="B241" s="64"/>
      <c r="C241" s="64"/>
      <c r="D241" s="147"/>
      <c r="E241" s="147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82"/>
      <c r="U241" s="64"/>
      <c r="V241" s="64"/>
      <c r="W241" s="64"/>
      <c r="X241" s="64"/>
      <c r="Y241" s="64"/>
      <c r="Z241" s="85"/>
      <c r="AA241" s="86"/>
      <c r="AB241" s="148"/>
      <c r="AC241" s="148"/>
    </row>
    <row r="242">
      <c r="A242" s="81"/>
      <c r="B242" s="64"/>
      <c r="C242" s="64"/>
      <c r="D242" s="147"/>
      <c r="E242" s="147"/>
      <c r="F242" s="64"/>
      <c r="G242" s="64"/>
      <c r="H242" s="64"/>
      <c r="I242" s="64"/>
      <c r="J242" s="88"/>
      <c r="K242" s="88"/>
      <c r="L242" s="88"/>
      <c r="M242" s="88"/>
      <c r="N242" s="88"/>
      <c r="O242" s="64"/>
      <c r="P242" s="88"/>
      <c r="Q242" s="88"/>
      <c r="R242" s="88"/>
      <c r="S242" s="88"/>
      <c r="T242" s="89"/>
      <c r="U242" s="88"/>
      <c r="V242" s="64"/>
      <c r="W242" s="88"/>
      <c r="X242" s="88"/>
      <c r="Y242" s="88"/>
      <c r="Z242" s="81"/>
      <c r="AA242" s="81"/>
      <c r="AB242" s="148"/>
      <c r="AC242" s="148"/>
    </row>
    <row r="243">
      <c r="A243" s="68"/>
      <c r="B243" s="72"/>
      <c r="C243" s="28"/>
      <c r="D243" s="152"/>
      <c r="E243" s="152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9"/>
      <c r="U243" s="29"/>
      <c r="V243" s="28"/>
      <c r="W243" s="28"/>
      <c r="X243" s="28"/>
      <c r="Y243" s="28"/>
      <c r="Z243" s="28"/>
      <c r="AA243" s="55"/>
      <c r="AB243" s="34"/>
      <c r="AC243" s="34"/>
    </row>
    <row r="244">
      <c r="A244" s="65"/>
      <c r="B244" s="28"/>
      <c r="C244" s="28"/>
      <c r="D244" s="152"/>
      <c r="E244" s="152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9"/>
      <c r="U244" s="29"/>
      <c r="V244" s="28"/>
      <c r="W244" s="28"/>
      <c r="X244" s="28"/>
      <c r="Y244" s="28"/>
      <c r="Z244" s="32"/>
      <c r="AA244" s="66"/>
    </row>
    <row r="245">
      <c r="A245" s="10"/>
      <c r="B245" s="181"/>
      <c r="C245" s="181"/>
      <c r="D245" s="182"/>
      <c r="E245" s="182"/>
      <c r="F245" s="181"/>
      <c r="G245" s="181"/>
      <c r="H245" s="181"/>
      <c r="I245" s="181"/>
      <c r="J245" s="148"/>
      <c r="K245" s="148"/>
      <c r="L245" s="148"/>
      <c r="M245" s="181"/>
      <c r="N245" s="148"/>
      <c r="O245" s="181"/>
      <c r="P245" s="148"/>
      <c r="Q245" s="148"/>
      <c r="R245" s="148"/>
      <c r="S245" s="148"/>
      <c r="T245" s="183"/>
      <c r="U245" s="148"/>
      <c r="V245" s="182"/>
      <c r="W245" s="78"/>
      <c r="X245" s="78"/>
      <c r="Y245" s="78"/>
      <c r="Z245" s="78"/>
      <c r="AA245" s="81"/>
      <c r="AB245" s="78"/>
      <c r="AC245" s="78"/>
    </row>
    <row r="246">
      <c r="A246" s="81"/>
      <c r="B246" s="88"/>
      <c r="C246" s="88"/>
      <c r="D246" s="154"/>
      <c r="E246" s="154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9"/>
      <c r="U246" s="88"/>
      <c r="V246" s="88"/>
      <c r="W246" s="88"/>
      <c r="X246" s="88"/>
      <c r="Y246" s="88"/>
      <c r="Z246" s="81"/>
      <c r="AA246" s="81"/>
      <c r="AB246" s="148"/>
      <c r="AC246" s="148"/>
    </row>
    <row r="247">
      <c r="A247" s="6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9"/>
      <c r="U247" s="88"/>
      <c r="V247" s="88"/>
      <c r="W247" s="88"/>
      <c r="X247" s="88"/>
      <c r="Y247" s="88"/>
      <c r="Z247" s="81"/>
      <c r="AA247" s="81"/>
      <c r="AB247" s="148"/>
      <c r="AC247" s="148"/>
    </row>
    <row r="248">
      <c r="A248" s="86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9"/>
      <c r="U248" s="88"/>
      <c r="V248" s="88"/>
      <c r="W248" s="88"/>
      <c r="X248" s="88"/>
      <c r="Y248" s="88"/>
      <c r="Z248" s="86"/>
      <c r="AA248" s="86"/>
      <c r="AB248" s="148"/>
      <c r="AC248" s="148"/>
    </row>
    <row r="249">
      <c r="A249" s="81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9"/>
      <c r="U249" s="88"/>
      <c r="V249" s="88"/>
      <c r="W249" s="88"/>
      <c r="X249" s="88"/>
      <c r="Y249" s="88"/>
      <c r="Z249" s="81"/>
      <c r="AA249" s="81"/>
      <c r="AB249" s="148"/>
      <c r="AC249" s="148"/>
    </row>
    <row r="250">
      <c r="A250" s="81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9"/>
      <c r="U250" s="88"/>
      <c r="V250" s="88"/>
      <c r="W250" s="88"/>
      <c r="X250" s="88"/>
      <c r="Y250" s="88"/>
      <c r="Z250" s="81"/>
      <c r="AA250" s="81"/>
      <c r="AB250" s="148"/>
      <c r="AC250" s="148"/>
    </row>
    <row r="251">
      <c r="A251" s="81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9"/>
      <c r="U251" s="88"/>
      <c r="V251" s="88"/>
      <c r="W251" s="88"/>
      <c r="X251" s="88"/>
      <c r="Y251" s="88"/>
      <c r="Z251" s="81"/>
      <c r="AA251" s="81"/>
      <c r="AB251" s="148"/>
      <c r="AC251" s="148"/>
    </row>
    <row r="252">
      <c r="A252" s="65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9"/>
      <c r="U252" s="88"/>
      <c r="V252" s="88"/>
      <c r="W252" s="88"/>
      <c r="X252" s="88"/>
      <c r="Y252" s="88"/>
      <c r="Z252" s="84"/>
      <c r="AA252" s="84"/>
      <c r="AB252" s="148"/>
      <c r="AC252" s="148"/>
    </row>
    <row r="253">
      <c r="A253" s="69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9"/>
      <c r="U253" s="88"/>
      <c r="V253" s="88"/>
      <c r="W253" s="88"/>
      <c r="X253" s="88"/>
      <c r="Y253" s="88"/>
      <c r="Z253" s="86"/>
      <c r="AA253" s="86"/>
      <c r="AB253" s="148"/>
      <c r="AC253" s="148"/>
    </row>
    <row r="254">
      <c r="A254" s="6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9"/>
      <c r="U254" s="88"/>
      <c r="V254" s="88"/>
      <c r="W254" s="88"/>
      <c r="X254" s="88"/>
      <c r="Y254" s="88"/>
      <c r="Z254" s="81"/>
      <c r="AA254" s="81"/>
      <c r="AB254" s="148"/>
      <c r="AC254" s="148"/>
    </row>
    <row r="255">
      <c r="A255" s="6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9"/>
      <c r="U255" s="88"/>
      <c r="V255" s="88"/>
      <c r="W255" s="88"/>
      <c r="X255" s="88"/>
      <c r="Y255" s="88"/>
      <c r="Z255" s="81"/>
      <c r="AA255" s="81"/>
      <c r="AB255" s="148"/>
      <c r="AC255" s="148"/>
    </row>
    <row r="256">
      <c r="A256" s="6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9"/>
      <c r="U256" s="88"/>
      <c r="V256" s="88"/>
      <c r="W256" s="88"/>
      <c r="X256" s="88"/>
      <c r="Y256" s="88"/>
      <c r="Z256" s="81"/>
      <c r="AA256" s="81"/>
      <c r="AB256" s="148"/>
      <c r="AC256" s="148"/>
    </row>
    <row r="257">
      <c r="A257" s="69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9"/>
      <c r="U257" s="88"/>
      <c r="V257" s="88"/>
      <c r="W257" s="88"/>
      <c r="X257" s="88"/>
      <c r="Y257" s="88"/>
      <c r="Z257" s="86"/>
      <c r="AA257" s="86"/>
      <c r="AB257" s="148"/>
      <c r="AC257" s="148"/>
    </row>
    <row r="258">
      <c r="A258" s="6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9"/>
      <c r="U258" s="88"/>
      <c r="V258" s="88"/>
      <c r="W258" s="88"/>
      <c r="X258" s="88"/>
      <c r="Y258" s="88"/>
      <c r="Z258" s="81"/>
      <c r="AA258" s="81"/>
      <c r="AB258" s="148"/>
      <c r="AC258" s="148"/>
    </row>
    <row r="259">
      <c r="A259" s="68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1"/>
      <c r="U259" s="90"/>
      <c r="V259" s="90"/>
      <c r="W259" s="90"/>
      <c r="X259" s="90"/>
      <c r="Y259" s="90"/>
      <c r="Z259" s="81"/>
      <c r="AA259" s="81"/>
      <c r="AB259" s="148"/>
      <c r="AC259" s="148"/>
    </row>
    <row r="260">
      <c r="A260" s="68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1"/>
      <c r="U260" s="90"/>
      <c r="V260" s="90"/>
      <c r="W260" s="90"/>
      <c r="X260" s="90"/>
      <c r="Y260" s="90"/>
      <c r="Z260" s="81"/>
      <c r="AA260" s="81"/>
      <c r="AB260" s="148"/>
      <c r="AC260" s="148"/>
    </row>
    <row r="261">
      <c r="A261" s="1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1"/>
      <c r="U261" s="90"/>
      <c r="V261" s="90"/>
      <c r="W261" s="90"/>
      <c r="X261" s="90"/>
      <c r="Y261" s="90"/>
      <c r="Z261" s="81"/>
      <c r="AA261" s="81"/>
      <c r="AB261" s="148"/>
      <c r="AC261" s="148"/>
    </row>
    <row r="262">
      <c r="A262" s="11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92"/>
      <c r="U262" s="54"/>
      <c r="V262" s="54"/>
      <c r="W262" s="54"/>
      <c r="X262" s="54"/>
      <c r="Y262" s="54"/>
      <c r="Z262" s="11"/>
      <c r="AA262" s="11"/>
      <c r="AB262" s="34"/>
      <c r="AC262" s="34"/>
    </row>
    <row r="263">
      <c r="A263" s="69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92"/>
      <c r="U263" s="54"/>
      <c r="V263" s="54"/>
      <c r="W263" s="54"/>
      <c r="X263" s="54"/>
      <c r="Y263" s="54"/>
      <c r="Z263" s="71"/>
      <c r="AA263" s="71"/>
      <c r="AB263" s="34"/>
      <c r="AC263" s="34"/>
    </row>
    <row r="264">
      <c r="A264" s="69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92"/>
      <c r="U264" s="54"/>
      <c r="V264" s="54"/>
      <c r="W264" s="54"/>
      <c r="X264" s="54"/>
      <c r="Y264" s="54"/>
      <c r="Z264" s="71"/>
      <c r="AA264" s="71"/>
      <c r="AB264" s="34"/>
      <c r="AC264" s="34"/>
    </row>
    <row r="265">
      <c r="A265" s="68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92"/>
      <c r="U265" s="54"/>
      <c r="V265" s="54"/>
      <c r="W265" s="54"/>
      <c r="X265" s="54"/>
      <c r="Y265" s="54"/>
      <c r="Z265" s="11"/>
      <c r="AA265" s="11"/>
      <c r="AB265" s="34"/>
      <c r="AC265" s="34"/>
    </row>
    <row r="266">
      <c r="A266" s="68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92"/>
      <c r="U266" s="54"/>
      <c r="V266" s="54"/>
      <c r="W266" s="54"/>
      <c r="X266" s="54"/>
      <c r="Y266" s="54"/>
      <c r="Z266" s="11"/>
      <c r="AA266" s="11"/>
      <c r="AB266" s="34"/>
      <c r="AC266" s="34"/>
    </row>
    <row r="267">
      <c r="A267" s="68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92"/>
      <c r="U267" s="54"/>
      <c r="V267" s="54"/>
      <c r="W267" s="54"/>
      <c r="X267" s="54"/>
      <c r="Y267" s="54"/>
      <c r="Z267" s="11"/>
      <c r="AA267" s="11"/>
      <c r="AB267" s="34"/>
      <c r="AC267" s="34"/>
    </row>
    <row r="268">
      <c r="A268" s="68"/>
      <c r="B268" s="11"/>
      <c r="C268" s="11"/>
      <c r="D268" s="11"/>
      <c r="E268" s="11"/>
      <c r="F268" s="11"/>
      <c r="G268" s="11"/>
      <c r="H268" s="11"/>
      <c r="I268" s="5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3"/>
      <c r="U268" s="11"/>
      <c r="V268" s="11"/>
      <c r="W268" s="11"/>
      <c r="X268" s="11"/>
      <c r="Y268" s="11"/>
      <c r="Z268" s="11"/>
      <c r="AA268" s="11"/>
      <c r="AB268" s="34"/>
      <c r="AC268" s="34"/>
    </row>
    <row r="269">
      <c r="A269" s="68"/>
      <c r="B269" s="11"/>
      <c r="C269" s="11"/>
      <c r="D269" s="11"/>
      <c r="E269" s="11"/>
      <c r="F269" s="11"/>
      <c r="G269" s="11"/>
      <c r="H269" s="11"/>
      <c r="I269" s="5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3"/>
      <c r="U269" s="11"/>
      <c r="V269" s="11"/>
      <c r="W269" s="11"/>
      <c r="X269" s="11"/>
      <c r="Y269" s="11"/>
      <c r="Z269" s="11"/>
      <c r="AA269" s="11"/>
      <c r="AB269" s="34"/>
      <c r="AC269" s="34"/>
    </row>
    <row r="270">
      <c r="A270" s="68"/>
      <c r="B270" s="11"/>
      <c r="C270" s="11"/>
      <c r="D270" s="11"/>
      <c r="E270" s="11"/>
      <c r="F270" s="11"/>
      <c r="G270" s="11"/>
      <c r="H270" s="11"/>
      <c r="I270" s="5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3"/>
      <c r="U270" s="11"/>
      <c r="V270" s="11"/>
      <c r="W270" s="11"/>
      <c r="X270" s="11"/>
      <c r="Y270" s="11"/>
      <c r="Z270" s="11"/>
      <c r="AA270" s="11"/>
      <c r="AB270" s="34"/>
      <c r="AC270" s="34"/>
    </row>
    <row r="271">
      <c r="A271" s="68"/>
      <c r="B271" s="11"/>
      <c r="C271" s="11"/>
      <c r="D271" s="11"/>
      <c r="E271" s="11"/>
      <c r="F271" s="11"/>
      <c r="G271" s="11"/>
      <c r="H271" s="11"/>
      <c r="I271" s="5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3"/>
      <c r="U271" s="11"/>
      <c r="V271" s="11"/>
      <c r="W271" s="11"/>
      <c r="X271" s="11"/>
      <c r="Y271" s="11"/>
      <c r="Z271" s="11"/>
      <c r="AA271" s="11"/>
      <c r="AB271" s="34"/>
      <c r="AC271" s="34"/>
    </row>
    <row r="272">
      <c r="A272" s="68"/>
      <c r="B272" s="11"/>
      <c r="C272" s="11"/>
      <c r="D272" s="11"/>
      <c r="E272" s="11"/>
      <c r="F272" s="11"/>
      <c r="G272" s="11"/>
      <c r="H272" s="11"/>
      <c r="I272" s="5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3"/>
      <c r="U272" s="11"/>
      <c r="V272" s="11"/>
      <c r="W272" s="11"/>
      <c r="X272" s="11"/>
      <c r="Y272" s="11"/>
      <c r="Z272" s="11"/>
      <c r="AA272" s="11"/>
      <c r="AB272" s="34"/>
      <c r="AC272" s="34"/>
    </row>
    <row r="273">
      <c r="A273" s="68"/>
      <c r="B273" s="11"/>
      <c r="C273" s="11"/>
      <c r="D273" s="11"/>
      <c r="E273" s="11"/>
      <c r="F273" s="11"/>
      <c r="G273" s="11"/>
      <c r="H273" s="11"/>
      <c r="I273" s="5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3"/>
      <c r="U273" s="11"/>
      <c r="V273" s="11"/>
      <c r="W273" s="11"/>
      <c r="X273" s="11"/>
      <c r="Y273" s="11"/>
      <c r="Z273" s="11"/>
      <c r="AA273" s="11"/>
      <c r="AB273" s="34"/>
      <c r="AC273" s="34"/>
    </row>
    <row r="274">
      <c r="A274" s="68"/>
      <c r="B274" s="11"/>
      <c r="C274" s="11"/>
      <c r="D274" s="11"/>
      <c r="E274" s="11"/>
      <c r="F274" s="11"/>
      <c r="G274" s="11"/>
      <c r="H274" s="11"/>
      <c r="I274" s="5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3"/>
      <c r="U274" s="11"/>
      <c r="V274" s="11"/>
      <c r="W274" s="11"/>
      <c r="X274" s="11"/>
      <c r="Y274" s="11"/>
      <c r="Z274" s="11"/>
      <c r="AA274" s="11"/>
      <c r="AB274" s="34"/>
      <c r="AC274" s="34"/>
    </row>
    <row r="275">
      <c r="A275" s="68"/>
      <c r="B275" s="11"/>
      <c r="C275" s="11"/>
      <c r="D275" s="11"/>
      <c r="E275" s="11"/>
      <c r="F275" s="11"/>
      <c r="G275" s="11"/>
      <c r="H275" s="11"/>
      <c r="I275" s="5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3"/>
      <c r="U275" s="11"/>
      <c r="V275" s="11"/>
      <c r="W275" s="11"/>
      <c r="X275" s="11"/>
      <c r="Y275" s="11"/>
      <c r="Z275" s="11"/>
      <c r="AA275" s="11"/>
      <c r="AB275" s="34"/>
      <c r="AC275" s="34"/>
    </row>
    <row r="276">
      <c r="A276" s="68"/>
      <c r="B276" s="11"/>
      <c r="C276" s="11"/>
      <c r="D276" s="11"/>
      <c r="E276" s="11"/>
      <c r="F276" s="11"/>
      <c r="G276" s="11"/>
      <c r="H276" s="11"/>
      <c r="I276" s="5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3"/>
      <c r="U276" s="11"/>
      <c r="V276" s="11"/>
      <c r="W276" s="11"/>
      <c r="X276" s="11"/>
      <c r="Y276" s="11"/>
      <c r="Z276" s="11"/>
      <c r="AA276" s="11"/>
      <c r="AB276" s="34"/>
      <c r="AC276" s="34"/>
    </row>
    <row r="277">
      <c r="A277" s="68"/>
      <c r="B277" s="11"/>
      <c r="C277" s="11"/>
      <c r="D277" s="11"/>
      <c r="E277" s="11"/>
      <c r="F277" s="11"/>
      <c r="G277" s="11"/>
      <c r="H277" s="11"/>
      <c r="I277" s="5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3"/>
      <c r="U277" s="11"/>
      <c r="V277" s="11"/>
      <c r="W277" s="11"/>
      <c r="X277" s="11"/>
      <c r="Y277" s="11"/>
      <c r="Z277" s="11"/>
      <c r="AA277" s="11"/>
      <c r="AB277" s="34"/>
      <c r="AC277" s="34"/>
    </row>
    <row r="278">
      <c r="A278" s="68"/>
      <c r="B278" s="11"/>
      <c r="C278" s="11"/>
      <c r="D278" s="11"/>
      <c r="E278" s="11"/>
      <c r="F278" s="11"/>
      <c r="G278" s="11"/>
      <c r="H278" s="11"/>
      <c r="I278" s="5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3"/>
      <c r="U278" s="11"/>
      <c r="V278" s="11"/>
      <c r="W278" s="11"/>
      <c r="X278" s="11"/>
      <c r="Y278" s="11"/>
      <c r="Z278" s="11"/>
      <c r="AA278" s="11"/>
      <c r="AB278" s="34"/>
      <c r="AC278" s="34"/>
    </row>
    <row r="279">
      <c r="A279" s="68"/>
      <c r="B279" s="11"/>
      <c r="C279" s="11"/>
      <c r="D279" s="11"/>
      <c r="E279" s="11"/>
      <c r="F279" s="11"/>
      <c r="G279" s="11"/>
      <c r="H279" s="11"/>
      <c r="I279" s="5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3"/>
      <c r="U279" s="11"/>
      <c r="V279" s="11"/>
      <c r="W279" s="11"/>
      <c r="X279" s="11"/>
      <c r="Y279" s="11"/>
      <c r="Z279" s="11"/>
      <c r="AA279" s="11"/>
      <c r="AB279" s="34"/>
      <c r="AC279" s="34"/>
    </row>
    <row r="280">
      <c r="A280" s="68"/>
      <c r="B280" s="11"/>
      <c r="C280" s="11"/>
      <c r="D280" s="11"/>
      <c r="E280" s="11"/>
      <c r="F280" s="11"/>
      <c r="G280" s="11"/>
      <c r="H280" s="11"/>
      <c r="I280" s="28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3"/>
      <c r="U280" s="11"/>
      <c r="V280" s="11"/>
      <c r="W280" s="11"/>
      <c r="X280" s="11"/>
      <c r="Y280" s="11"/>
      <c r="Z280" s="11"/>
      <c r="AA280" s="11"/>
      <c r="AB280" s="34"/>
      <c r="AC280" s="34"/>
    </row>
    <row r="281">
      <c r="A281" s="68"/>
      <c r="B281" s="11"/>
      <c r="C281" s="11"/>
      <c r="D281" s="11"/>
      <c r="E281" s="11"/>
      <c r="F281" s="11"/>
      <c r="G281" s="11"/>
      <c r="H281" s="11"/>
      <c r="I281" s="28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3"/>
      <c r="U281" s="11"/>
      <c r="V281" s="11"/>
      <c r="W281" s="11"/>
      <c r="X281" s="11"/>
      <c r="Y281" s="11"/>
      <c r="Z281" s="11"/>
      <c r="AA281" s="11"/>
      <c r="AB281" s="34"/>
      <c r="AC281" s="34"/>
    </row>
    <row r="282">
      <c r="A282" s="68"/>
      <c r="B282" s="11"/>
      <c r="C282" s="11"/>
      <c r="D282" s="11"/>
      <c r="E282" s="11"/>
      <c r="F282" s="11"/>
      <c r="G282" s="11"/>
      <c r="H282" s="11"/>
      <c r="I282" s="2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3"/>
      <c r="U282" s="11"/>
      <c r="V282" s="11"/>
      <c r="W282" s="11"/>
      <c r="X282" s="11"/>
      <c r="Y282" s="11"/>
      <c r="Z282" s="11"/>
      <c r="AA282" s="11"/>
      <c r="AB282" s="34"/>
      <c r="AC282" s="34"/>
    </row>
    <row r="283">
      <c r="A283" s="68"/>
      <c r="B283" s="11"/>
      <c r="C283" s="11"/>
      <c r="D283" s="11"/>
      <c r="E283" s="11"/>
      <c r="F283" s="11"/>
      <c r="G283" s="11"/>
      <c r="H283" s="11"/>
      <c r="I283" s="28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3"/>
      <c r="U283" s="11"/>
      <c r="V283" s="11"/>
      <c r="W283" s="11"/>
      <c r="X283" s="11"/>
      <c r="Y283" s="11"/>
      <c r="Z283" s="11"/>
      <c r="AA283" s="11"/>
      <c r="AB283" s="34"/>
      <c r="AC283" s="34"/>
    </row>
    <row r="284">
      <c r="A284" s="6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3"/>
      <c r="U284" s="11"/>
      <c r="V284" s="11"/>
      <c r="W284" s="11"/>
      <c r="X284" s="11"/>
      <c r="Y284" s="11"/>
      <c r="Z284" s="11"/>
      <c r="AA284" s="11"/>
      <c r="AB284" s="34"/>
      <c r="AC284" s="34"/>
    </row>
    <row r="285">
      <c r="A285" s="6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3"/>
      <c r="U285" s="11"/>
      <c r="V285" s="11"/>
      <c r="W285" s="11"/>
      <c r="X285" s="11"/>
      <c r="Y285" s="11"/>
      <c r="Z285" s="11"/>
      <c r="AA285" s="11"/>
      <c r="AB285" s="34"/>
      <c r="AC285" s="34"/>
    </row>
    <row r="286">
      <c r="A286" s="6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3"/>
      <c r="U286" s="11"/>
      <c r="V286" s="11"/>
      <c r="W286" s="11"/>
      <c r="X286" s="11"/>
      <c r="Y286" s="11"/>
      <c r="Z286" s="11"/>
      <c r="AA286" s="11"/>
      <c r="AB286" s="34"/>
      <c r="AC286" s="34"/>
    </row>
    <row r="287">
      <c r="A287" s="68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3"/>
      <c r="U287" s="11"/>
      <c r="V287" s="11"/>
      <c r="W287" s="11"/>
      <c r="X287" s="11"/>
      <c r="Y287" s="11"/>
      <c r="Z287" s="11"/>
      <c r="AA287" s="11"/>
      <c r="AB287" s="34"/>
      <c r="AC287" s="34"/>
    </row>
    <row r="288">
      <c r="A288" s="68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3"/>
      <c r="U288" s="11"/>
      <c r="V288" s="11"/>
      <c r="W288" s="11"/>
      <c r="X288" s="11"/>
      <c r="Y288" s="11"/>
      <c r="Z288" s="11"/>
      <c r="AA288" s="11"/>
      <c r="AB288" s="34"/>
      <c r="AC288" s="34"/>
    </row>
    <row r="289">
      <c r="A289" s="68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3"/>
      <c r="U289" s="11"/>
      <c r="V289" s="11"/>
      <c r="W289" s="11"/>
      <c r="X289" s="11"/>
      <c r="Y289" s="11"/>
      <c r="Z289" s="11"/>
      <c r="AA289" s="11"/>
      <c r="AB289" s="34"/>
      <c r="AC289" s="34"/>
    </row>
    <row r="290">
      <c r="A290" s="6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3"/>
      <c r="U290" s="11"/>
      <c r="V290" s="11"/>
      <c r="W290" s="11"/>
      <c r="X290" s="11"/>
      <c r="Y290" s="11"/>
      <c r="Z290" s="11"/>
      <c r="AA290" s="11"/>
      <c r="AB290" s="34"/>
      <c r="AC290" s="34"/>
    </row>
    <row r="291">
      <c r="A291" s="68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3"/>
      <c r="U291" s="11"/>
      <c r="V291" s="11"/>
      <c r="W291" s="11"/>
      <c r="X291" s="11"/>
      <c r="Y291" s="11"/>
      <c r="Z291" s="11"/>
      <c r="AA291" s="11"/>
      <c r="AB291" s="34"/>
      <c r="AC291" s="34"/>
    </row>
    <row r="292">
      <c r="A292" s="68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3"/>
      <c r="U292" s="11"/>
      <c r="V292" s="11"/>
      <c r="W292" s="11"/>
      <c r="X292" s="11"/>
      <c r="Y292" s="11"/>
      <c r="Z292" s="11"/>
      <c r="AA292" s="11"/>
      <c r="AB292" s="34"/>
      <c r="AC292" s="34"/>
    </row>
    <row r="293">
      <c r="A293" s="6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3"/>
      <c r="U293" s="11"/>
      <c r="V293" s="11"/>
      <c r="W293" s="11"/>
      <c r="X293" s="11"/>
      <c r="Y293" s="11"/>
      <c r="Z293" s="11"/>
      <c r="AA293" s="11"/>
      <c r="AB293" s="34"/>
      <c r="AC293" s="34"/>
    </row>
    <row r="294">
      <c r="A294" s="6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3"/>
      <c r="U294" s="11"/>
      <c r="V294" s="11"/>
      <c r="W294" s="11"/>
      <c r="X294" s="11"/>
      <c r="Y294" s="11"/>
      <c r="Z294" s="11"/>
      <c r="AA294" s="11"/>
      <c r="AB294" s="34"/>
      <c r="AC294" s="34"/>
    </row>
    <row r="295">
      <c r="A295" s="6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3"/>
      <c r="U295" s="11"/>
      <c r="V295" s="11"/>
      <c r="W295" s="11"/>
      <c r="X295" s="11"/>
      <c r="Y295" s="11"/>
      <c r="Z295" s="11"/>
      <c r="AA295" s="11"/>
      <c r="AB295" s="34"/>
      <c r="AC295" s="34"/>
    </row>
    <row r="296">
      <c r="A296" s="6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3"/>
      <c r="U296" s="11"/>
      <c r="V296" s="11"/>
      <c r="W296" s="11"/>
      <c r="X296" s="11"/>
      <c r="Y296" s="11"/>
      <c r="Z296" s="11"/>
      <c r="AA296" s="11"/>
      <c r="AB296" s="34"/>
      <c r="AC296" s="34"/>
    </row>
    <row r="297">
      <c r="A297" s="6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3"/>
      <c r="U297" s="11"/>
      <c r="V297" s="11"/>
      <c r="W297" s="11"/>
      <c r="X297" s="11"/>
      <c r="Y297" s="11"/>
      <c r="Z297" s="11"/>
      <c r="AA297" s="11"/>
      <c r="AB297" s="34"/>
      <c r="AC297" s="34"/>
    </row>
    <row r="298">
      <c r="A298" s="6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3"/>
      <c r="U298" s="11"/>
      <c r="V298" s="11"/>
      <c r="W298" s="11"/>
      <c r="X298" s="11"/>
      <c r="Y298" s="11"/>
      <c r="Z298" s="11"/>
      <c r="AA298" s="11"/>
      <c r="AB298" s="34"/>
      <c r="AC298" s="34"/>
    </row>
    <row r="299">
      <c r="A299" s="6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3"/>
      <c r="U299" s="11"/>
      <c r="V299" s="11"/>
      <c r="W299" s="11"/>
      <c r="X299" s="11"/>
      <c r="Y299" s="11"/>
      <c r="Z299" s="11"/>
      <c r="AA299" s="11"/>
      <c r="AB299" s="34"/>
      <c r="AC299" s="34"/>
    </row>
    <row r="300">
      <c r="A300" s="6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3"/>
      <c r="U300" s="11"/>
      <c r="V300" s="11"/>
      <c r="W300" s="11"/>
      <c r="X300" s="11"/>
      <c r="Y300" s="11"/>
      <c r="Z300" s="11"/>
      <c r="AA300" s="11"/>
      <c r="AB300" s="34"/>
      <c r="AC300" s="34"/>
    </row>
    <row r="301">
      <c r="A301" s="6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3"/>
      <c r="U301" s="11"/>
      <c r="V301" s="11"/>
      <c r="W301" s="11"/>
      <c r="X301" s="11"/>
      <c r="Y301" s="11"/>
      <c r="Z301" s="11"/>
      <c r="AA301" s="11"/>
      <c r="AB301" s="34"/>
      <c r="AC301" s="34"/>
    </row>
    <row r="302">
      <c r="A302" s="6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3"/>
      <c r="U302" s="11"/>
      <c r="V302" s="11"/>
      <c r="W302" s="11"/>
      <c r="X302" s="11"/>
      <c r="Y302" s="11"/>
      <c r="Z302" s="11"/>
      <c r="AA302" s="11"/>
      <c r="AB302" s="34"/>
      <c r="AC302" s="34"/>
    </row>
    <row r="303">
      <c r="A303" s="6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3"/>
      <c r="U303" s="11"/>
      <c r="V303" s="11"/>
      <c r="W303" s="11"/>
      <c r="X303" s="11"/>
      <c r="Y303" s="11"/>
      <c r="Z303" s="11"/>
      <c r="AA303" s="11"/>
      <c r="AB303" s="34"/>
      <c r="AC303" s="34"/>
    </row>
    <row r="304">
      <c r="A304" s="6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3"/>
      <c r="U304" s="11"/>
      <c r="V304" s="11"/>
      <c r="W304" s="11"/>
      <c r="X304" s="11"/>
      <c r="Y304" s="11"/>
      <c r="Z304" s="11"/>
      <c r="AA304" s="11"/>
      <c r="AB304" s="34"/>
      <c r="AC304" s="34"/>
    </row>
    <row r="305">
      <c r="A305" s="6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3"/>
      <c r="U305" s="11"/>
      <c r="V305" s="11"/>
      <c r="W305" s="11"/>
      <c r="X305" s="11"/>
      <c r="Y305" s="11"/>
      <c r="Z305" s="11"/>
      <c r="AA305" s="11"/>
      <c r="AB305" s="34"/>
      <c r="AC305" s="34"/>
    </row>
    <row r="306">
      <c r="A306" s="6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3"/>
      <c r="U306" s="11"/>
      <c r="V306" s="11"/>
      <c r="W306" s="11"/>
      <c r="X306" s="11"/>
      <c r="Y306" s="11"/>
      <c r="Z306" s="11"/>
      <c r="AA306" s="11"/>
      <c r="AB306" s="34"/>
      <c r="AC306" s="34"/>
    </row>
    <row r="307">
      <c r="A307" s="6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34"/>
      <c r="AC307" s="34"/>
    </row>
    <row r="308">
      <c r="A308" s="6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34"/>
      <c r="AC308" s="34"/>
    </row>
    <row r="309">
      <c r="A309" s="68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34"/>
      <c r="AC309" s="34"/>
    </row>
    <row r="310">
      <c r="A310" s="68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34"/>
      <c r="AC310" s="34"/>
    </row>
    <row r="311">
      <c r="A311" s="68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34"/>
      <c r="AC311" s="34"/>
    </row>
    <row r="312">
      <c r="A312" s="68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34"/>
      <c r="AC312" s="34"/>
    </row>
    <row r="313">
      <c r="A313" s="68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34"/>
      <c r="AC313" s="34"/>
    </row>
    <row r="314">
      <c r="A314" s="68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34"/>
      <c r="AC314" s="34"/>
    </row>
    <row r="315">
      <c r="A315" s="68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34"/>
      <c r="AC315" s="34"/>
    </row>
    <row r="316">
      <c r="A316" s="68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34"/>
      <c r="AC316" s="34"/>
    </row>
    <row r="317">
      <c r="A317" s="68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34"/>
      <c r="AC317" s="34"/>
    </row>
    <row r="318">
      <c r="A318" s="68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34"/>
      <c r="AC318" s="34"/>
    </row>
    <row r="319">
      <c r="A319" s="68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34"/>
      <c r="AC319" s="34"/>
    </row>
    <row r="320">
      <c r="A320" s="68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34"/>
      <c r="AC320" s="34"/>
    </row>
    <row r="321">
      <c r="A321" s="68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34"/>
      <c r="AC321" s="34"/>
    </row>
    <row r="322">
      <c r="A322" s="68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34"/>
      <c r="AC322" s="34"/>
    </row>
    <row r="323">
      <c r="A323" s="68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34"/>
      <c r="AC323" s="34"/>
    </row>
    <row r="324">
      <c r="A324" s="68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34"/>
      <c r="AC324" s="34"/>
    </row>
  </sheetData>
  <hyperlinks>
    <hyperlink r:id="rId1" ref="V5"/>
    <hyperlink r:id="rId2" ref="V6"/>
    <hyperlink r:id="rId3" ref="V7"/>
    <hyperlink r:id="rId4" ref="V8"/>
    <hyperlink r:id="rId5" ref="V9"/>
    <hyperlink r:id="rId6" ref="V10"/>
    <hyperlink r:id="rId7" ref="V11"/>
    <hyperlink r:id="rId8" ref="V12"/>
    <hyperlink r:id="rId9" ref="V14"/>
    <hyperlink r:id="rId10" ref="V15"/>
    <hyperlink r:id="rId11" ref="V16"/>
    <hyperlink r:id="rId12" ref="V17"/>
    <hyperlink r:id="rId13" ref="V19"/>
    <hyperlink r:id="rId14" ref="V20"/>
    <hyperlink r:id="rId15" ref="V21"/>
    <hyperlink r:id="rId16" ref="V22"/>
    <hyperlink r:id="rId17" ref="V23"/>
    <hyperlink r:id="rId18" ref="V24"/>
    <hyperlink r:id="rId19" ref="V25"/>
    <hyperlink r:id="rId20" ref="V26"/>
    <hyperlink r:id="rId21" ref="V27"/>
    <hyperlink r:id="rId22" ref="V28"/>
    <hyperlink r:id="rId23" ref="V30"/>
    <hyperlink r:id="rId24" ref="V31"/>
    <hyperlink r:id="rId25" ref="V32"/>
    <hyperlink r:id="rId26" ref="V34"/>
    <hyperlink r:id="rId27" ref="V35"/>
    <hyperlink r:id="rId28" ref="V36"/>
    <hyperlink r:id="rId29" ref="V37"/>
    <hyperlink r:id="rId30" ref="V38"/>
    <hyperlink r:id="rId31" ref="V39"/>
    <hyperlink r:id="rId32" ref="V41"/>
    <hyperlink r:id="rId33" ref="V42"/>
    <hyperlink r:id="rId34" ref="V43"/>
    <hyperlink r:id="rId35" ref="V44"/>
    <hyperlink r:id="rId36" ref="V45"/>
    <hyperlink r:id="rId37" ref="V46"/>
    <hyperlink r:id="rId38" ref="V47"/>
    <hyperlink r:id="rId39" ref="V48"/>
    <hyperlink r:id="rId40" ref="V49"/>
    <hyperlink r:id="rId41" ref="V50"/>
    <hyperlink r:id="rId42" ref="V51"/>
    <hyperlink r:id="rId43" ref="V53"/>
    <hyperlink r:id="rId44" ref="V54"/>
    <hyperlink r:id="rId45" ref="V55"/>
    <hyperlink r:id="rId46" ref="V56"/>
    <hyperlink r:id="rId47" ref="V61"/>
    <hyperlink r:id="rId48" ref="V62"/>
    <hyperlink r:id="rId49" ref="V63"/>
    <hyperlink r:id="rId50" ref="V64"/>
    <hyperlink r:id="rId51" ref="V65"/>
    <hyperlink r:id="rId52" ref="V67"/>
    <hyperlink r:id="rId53" ref="V68"/>
    <hyperlink r:id="rId54" ref="V69"/>
    <hyperlink r:id="rId55" ref="V71"/>
    <hyperlink r:id="rId56" ref="V72"/>
    <hyperlink r:id="rId57" ref="V73"/>
    <hyperlink r:id="rId58" ref="V74"/>
    <hyperlink r:id="rId59" ref="V75"/>
    <hyperlink r:id="rId60" ref="V76"/>
    <hyperlink r:id="rId61" ref="V77"/>
    <hyperlink r:id="rId62" ref="V79"/>
    <hyperlink r:id="rId63" ref="V80"/>
    <hyperlink r:id="rId64" ref="V81"/>
    <hyperlink r:id="rId65" ref="V82"/>
    <hyperlink r:id="rId66" ref="V84"/>
    <hyperlink r:id="rId67" ref="V85"/>
    <hyperlink r:id="rId68" ref="V86"/>
    <hyperlink r:id="rId69" ref="V88"/>
    <hyperlink r:id="rId70" ref="V90"/>
    <hyperlink r:id="rId71" ref="V91"/>
    <hyperlink r:id="rId72" ref="V92"/>
    <hyperlink r:id="rId73" ref="V93"/>
    <hyperlink r:id="rId74" ref="V95"/>
    <hyperlink r:id="rId75" ref="V96"/>
    <hyperlink r:id="rId76" ref="V97"/>
    <hyperlink r:id="rId77" ref="V99"/>
    <hyperlink r:id="rId78" ref="V100"/>
    <hyperlink r:id="rId79" ref="V101"/>
    <hyperlink r:id="rId80" ref="V102"/>
    <hyperlink r:id="rId81" ref="V103"/>
    <hyperlink r:id="rId82" ref="V104"/>
    <hyperlink r:id="rId83" ref="V105"/>
    <hyperlink r:id="rId84" ref="V106"/>
    <hyperlink r:id="rId85" ref="V107"/>
    <hyperlink r:id="rId86" ref="V109"/>
    <hyperlink r:id="rId87" ref="V110"/>
    <hyperlink r:id="rId88" ref="V111"/>
    <hyperlink r:id="rId89" ref="V112"/>
    <hyperlink r:id="rId90" ref="V114"/>
    <hyperlink r:id="rId91" ref="V115"/>
    <hyperlink r:id="rId92" ref="V116"/>
    <hyperlink r:id="rId93" ref="V117"/>
    <hyperlink r:id="rId94" ref="V118"/>
    <hyperlink r:id="rId95" ref="V119"/>
    <hyperlink r:id="rId96" ref="V120"/>
    <hyperlink r:id="rId97" ref="V121"/>
    <hyperlink r:id="rId98" ref="V124"/>
    <hyperlink r:id="rId99" ref="V125"/>
    <hyperlink r:id="rId100" ref="V126"/>
    <hyperlink r:id="rId101" ref="V127"/>
    <hyperlink r:id="rId102" ref="V129"/>
    <hyperlink r:id="rId103" ref="V130"/>
    <hyperlink r:id="rId104" ref="V131"/>
    <hyperlink r:id="rId105" ref="V132"/>
    <hyperlink r:id="rId106" ref="V133"/>
    <hyperlink r:id="rId107" ref="V134"/>
    <hyperlink r:id="rId108" ref="V135"/>
    <hyperlink r:id="rId109" ref="V136"/>
    <hyperlink r:id="rId110" ref="V139"/>
    <hyperlink r:id="rId111" ref="V140"/>
    <hyperlink r:id="rId112" ref="V141"/>
    <hyperlink r:id="rId113" ref="V143"/>
    <hyperlink r:id="rId114" ref="V144"/>
    <hyperlink r:id="rId115" ref="V145"/>
    <hyperlink r:id="rId116" ref="V146"/>
    <hyperlink r:id="rId117" ref="V147"/>
    <hyperlink r:id="rId118" ref="V148"/>
    <hyperlink r:id="rId119" ref="V150"/>
    <hyperlink r:id="rId120" ref="V151"/>
    <hyperlink r:id="rId121" ref="V152"/>
    <hyperlink r:id="rId122" ref="V153"/>
    <hyperlink r:id="rId123" ref="V154"/>
    <hyperlink r:id="rId124" ref="V155"/>
    <hyperlink r:id="rId125" ref="V156"/>
    <hyperlink r:id="rId126" ref="V157"/>
    <hyperlink r:id="rId127" ref="V158"/>
    <hyperlink r:id="rId128" ref="V159"/>
    <hyperlink r:id="rId129" ref="V160"/>
    <hyperlink r:id="rId130" ref="V161"/>
    <hyperlink r:id="rId131" ref="V163"/>
    <hyperlink r:id="rId132" ref="V164"/>
    <hyperlink r:id="rId133" ref="V166"/>
    <hyperlink r:id="rId134" ref="V168"/>
    <hyperlink r:id="rId135" ref="V169"/>
    <hyperlink r:id="rId136" ref="V170"/>
    <hyperlink r:id="rId137" ref="V171"/>
    <hyperlink r:id="rId138" ref="V172"/>
    <hyperlink r:id="rId139" ref="V173"/>
    <hyperlink r:id="rId140" ref="V174"/>
    <hyperlink r:id="rId141" ref="V175"/>
    <hyperlink r:id="rId142" ref="V176"/>
    <hyperlink r:id="rId143" ref="V177"/>
    <hyperlink r:id="rId144" ref="V179"/>
    <hyperlink r:id="rId145" ref="V180"/>
    <hyperlink r:id="rId146" ref="V181"/>
    <hyperlink r:id="rId147" ref="V182"/>
    <hyperlink r:id="rId148" ref="V183"/>
    <hyperlink r:id="rId149" ref="V184"/>
    <hyperlink r:id="rId150" ref="V185"/>
    <hyperlink r:id="rId151" ref="V186"/>
    <hyperlink r:id="rId152" ref="V187"/>
    <hyperlink r:id="rId153" ref="V188"/>
    <hyperlink r:id="rId154" ref="V189"/>
    <hyperlink r:id="rId155" ref="V194"/>
    <hyperlink r:id="rId156" ref="V195"/>
    <hyperlink r:id="rId157" ref="V196"/>
    <hyperlink r:id="rId158" ref="V197"/>
    <hyperlink r:id="rId159" ref="V198"/>
    <hyperlink r:id="rId160" ref="V199"/>
    <hyperlink r:id="rId161" ref="V200"/>
    <hyperlink r:id="rId162" ref="V201"/>
    <hyperlink r:id="rId163" ref="V202"/>
    <hyperlink r:id="rId164" ref="V204"/>
    <hyperlink r:id="rId165" ref="V205"/>
    <hyperlink r:id="rId166" ref="V206"/>
    <hyperlink r:id="rId167" ref="V207"/>
    <hyperlink r:id="rId168" ref="V211"/>
    <hyperlink r:id="rId169" ref="V212"/>
    <hyperlink r:id="rId170" ref="V213"/>
    <hyperlink r:id="rId171" ref="V214"/>
    <hyperlink r:id="rId172" ref="V215"/>
    <hyperlink r:id="rId173" ref="V216"/>
    <hyperlink r:id="rId174" ref="V217"/>
  </hyperlinks>
  <drawing r:id="rId17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3C84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7.0"/>
    <col customWidth="1" min="3" max="3" width="40.29"/>
    <col customWidth="1" min="4" max="4" width="13.0"/>
    <col customWidth="1" min="5" max="5" width="9.71"/>
    <col customWidth="1" min="6" max="6" width="9.0"/>
    <col customWidth="1" min="7" max="7" width="9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5</v>
      </c>
      <c r="G1" s="3" t="s">
        <v>572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84"/>
      <c r="B2" s="12"/>
      <c r="C2" s="12"/>
      <c r="D2" s="107" t="s">
        <v>574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2374</v>
      </c>
      <c r="C5" s="16" t="s">
        <v>28</v>
      </c>
      <c r="D5" s="26">
        <f t="shared" ref="D5:D19" si="1">ROUND((E5*0.05)+(F5*1)+(G5*1.21)+(H5*0.35)+(I5*0.49)+(J5*0)+(K5*1.7)+(L5*0.87)+(M5*16)+(N5*10)+(O5*10)+(P5*10), 2)</f>
        <v>212.15</v>
      </c>
      <c r="E5" s="12">
        <v>15.0</v>
      </c>
      <c r="F5" s="12">
        <v>38.0</v>
      </c>
      <c r="G5" s="12">
        <v>106.0</v>
      </c>
      <c r="H5" s="12"/>
      <c r="I5" s="12"/>
      <c r="J5" s="12"/>
      <c r="K5" s="12"/>
      <c r="L5" s="12">
        <v>22.0</v>
      </c>
      <c r="M5" s="12">
        <v>1.0</v>
      </c>
      <c r="N5" s="12"/>
      <c r="O5" s="12"/>
      <c r="P5" s="12">
        <v>1.0</v>
      </c>
      <c r="Q5" s="18" t="s">
        <v>583</v>
      </c>
      <c r="R5" s="18" t="s">
        <v>30</v>
      </c>
      <c r="S5" s="19" t="s">
        <v>2375</v>
      </c>
      <c r="T5" s="11"/>
      <c r="U5" s="11"/>
      <c r="V5" s="11"/>
      <c r="W5" s="11"/>
      <c r="X5" s="11"/>
    </row>
    <row r="6">
      <c r="A6" s="26" t="s">
        <v>44</v>
      </c>
      <c r="B6" s="12" t="s">
        <v>2376</v>
      </c>
      <c r="C6" s="12" t="s">
        <v>73</v>
      </c>
      <c r="D6" s="26">
        <f t="shared" si="1"/>
        <v>184.6</v>
      </c>
      <c r="E6" s="12">
        <v>34.0</v>
      </c>
      <c r="F6" s="12">
        <v>42.0</v>
      </c>
      <c r="G6" s="12">
        <v>92.0</v>
      </c>
      <c r="H6" s="12"/>
      <c r="I6" s="12"/>
      <c r="J6" s="12"/>
      <c r="K6" s="12"/>
      <c r="L6" s="12">
        <v>34.0</v>
      </c>
      <c r="M6" s="12"/>
      <c r="N6" s="12"/>
      <c r="O6" s="12"/>
      <c r="P6" s="12"/>
      <c r="Q6" s="18"/>
      <c r="R6" s="18"/>
      <c r="S6" s="19" t="s">
        <v>2377</v>
      </c>
      <c r="T6" s="11"/>
      <c r="U6" s="11"/>
      <c r="V6" s="11"/>
      <c r="W6" s="11"/>
      <c r="X6" s="11"/>
    </row>
    <row r="7">
      <c r="A7" s="26" t="s">
        <v>33</v>
      </c>
      <c r="B7" s="12" t="s">
        <v>2378</v>
      </c>
      <c r="C7" s="12" t="s">
        <v>40</v>
      </c>
      <c r="D7" s="26">
        <f t="shared" si="1"/>
        <v>175.43</v>
      </c>
      <c r="E7" s="12">
        <v>28.0</v>
      </c>
      <c r="F7" s="12">
        <v>27.0</v>
      </c>
      <c r="G7" s="12">
        <v>68.0</v>
      </c>
      <c r="H7" s="12"/>
      <c r="I7" s="12"/>
      <c r="J7" s="12"/>
      <c r="K7" s="12">
        <v>10.0</v>
      </c>
      <c r="L7" s="12">
        <v>25.0</v>
      </c>
      <c r="M7" s="12">
        <v>1.0</v>
      </c>
      <c r="N7" s="12">
        <v>1.0</v>
      </c>
      <c r="O7" s="12"/>
      <c r="P7" s="12"/>
      <c r="Q7" s="18" t="s">
        <v>198</v>
      </c>
      <c r="R7" s="18" t="s">
        <v>42</v>
      </c>
      <c r="S7" s="19" t="s">
        <v>2379</v>
      </c>
      <c r="T7" s="11"/>
      <c r="U7" s="11"/>
      <c r="V7" s="11"/>
      <c r="W7" s="11"/>
      <c r="X7" s="11"/>
    </row>
    <row r="8">
      <c r="A8" s="21" t="s">
        <v>44</v>
      </c>
      <c r="B8" s="12" t="s">
        <v>589</v>
      </c>
      <c r="C8" s="12" t="s">
        <v>590</v>
      </c>
      <c r="D8" s="26">
        <f t="shared" si="1"/>
        <v>165.7</v>
      </c>
      <c r="E8" s="12">
        <v>37.0</v>
      </c>
      <c r="F8" s="12">
        <v>38.0</v>
      </c>
      <c r="G8" s="12">
        <v>81.0</v>
      </c>
      <c r="H8" s="12"/>
      <c r="I8" s="12"/>
      <c r="J8" s="12"/>
      <c r="K8" s="12"/>
      <c r="L8" s="12">
        <v>32.0</v>
      </c>
      <c r="M8" s="12"/>
      <c r="N8" s="12"/>
      <c r="O8" s="12"/>
      <c r="P8" s="12"/>
      <c r="Q8" s="18"/>
      <c r="R8" s="18"/>
      <c r="S8" s="19" t="s">
        <v>592</v>
      </c>
      <c r="T8" s="11"/>
      <c r="U8" s="11"/>
      <c r="V8" s="11"/>
      <c r="W8" s="11"/>
      <c r="X8" s="11"/>
    </row>
    <row r="9">
      <c r="A9" s="26" t="s">
        <v>55</v>
      </c>
      <c r="B9" s="12" t="s">
        <v>2382</v>
      </c>
      <c r="C9" s="12" t="s">
        <v>57</v>
      </c>
      <c r="D9" s="26">
        <f t="shared" si="1"/>
        <v>162.25</v>
      </c>
      <c r="E9" s="12">
        <v>46.0</v>
      </c>
      <c r="F9" s="12">
        <v>33.0</v>
      </c>
      <c r="G9" s="12">
        <v>75.0</v>
      </c>
      <c r="H9" s="12"/>
      <c r="I9" s="12"/>
      <c r="J9" s="12"/>
      <c r="K9" s="12">
        <v>6.0</v>
      </c>
      <c r="L9" s="12"/>
      <c r="M9" s="12">
        <v>1.0</v>
      </c>
      <c r="N9" s="12"/>
      <c r="O9" s="12">
        <v>1.0</v>
      </c>
      <c r="P9" s="12"/>
      <c r="Q9" s="18" t="s">
        <v>60</v>
      </c>
      <c r="R9" s="18" t="s">
        <v>820</v>
      </c>
      <c r="S9" s="19" t="s">
        <v>2384</v>
      </c>
      <c r="T9" s="11"/>
      <c r="U9" s="11"/>
      <c r="V9" s="11"/>
      <c r="W9" s="11"/>
      <c r="X9" s="11"/>
    </row>
    <row r="10">
      <c r="A10" s="11"/>
      <c r="B10" s="12" t="s">
        <v>593</v>
      </c>
      <c r="C10" s="16" t="s">
        <v>35</v>
      </c>
      <c r="D10" s="26">
        <f t="shared" si="1"/>
        <v>160.04</v>
      </c>
      <c r="E10" s="12">
        <v>15.0</v>
      </c>
      <c r="F10" s="12">
        <v>15.0</v>
      </c>
      <c r="G10" s="12">
        <v>79.0</v>
      </c>
      <c r="H10" s="12"/>
      <c r="I10" s="12"/>
      <c r="J10" s="12"/>
      <c r="K10" s="12">
        <v>11.0</v>
      </c>
      <c r="L10" s="12"/>
      <c r="M10" s="12"/>
      <c r="N10" s="12">
        <v>1.0</v>
      </c>
      <c r="O10" s="12">
        <v>1.0</v>
      </c>
      <c r="P10" s="12">
        <v>1.0</v>
      </c>
      <c r="Q10" s="18" t="s">
        <v>198</v>
      </c>
      <c r="R10" s="18" t="s">
        <v>597</v>
      </c>
      <c r="S10" s="19" t="s">
        <v>598</v>
      </c>
      <c r="T10" s="11"/>
      <c r="U10" s="11"/>
      <c r="V10" s="11"/>
      <c r="W10" s="11"/>
      <c r="X10" s="11"/>
    </row>
    <row r="11">
      <c r="A11" s="21"/>
      <c r="B11" s="12" t="s">
        <v>2386</v>
      </c>
      <c r="C11" s="12" t="s">
        <v>557</v>
      </c>
      <c r="D11" s="26">
        <f t="shared" si="1"/>
        <v>147.95</v>
      </c>
      <c r="E11" s="12">
        <v>34.0</v>
      </c>
      <c r="F11" s="12">
        <v>37.0</v>
      </c>
      <c r="G11" s="12">
        <v>68.0</v>
      </c>
      <c r="H11" s="12"/>
      <c r="I11" s="12"/>
      <c r="J11" s="12"/>
      <c r="K11" s="12"/>
      <c r="L11" s="12">
        <v>31.0</v>
      </c>
      <c r="M11" s="12"/>
      <c r="N11" s="12"/>
      <c r="O11" s="12"/>
      <c r="P11" s="12"/>
      <c r="Q11" s="18"/>
      <c r="R11" s="18"/>
      <c r="S11" s="19" t="s">
        <v>2387</v>
      </c>
      <c r="T11" s="11"/>
      <c r="U11" s="11"/>
      <c r="V11" s="11"/>
      <c r="W11" s="11"/>
      <c r="X11" s="11"/>
    </row>
    <row r="12">
      <c r="A12" s="26"/>
      <c r="B12" s="12" t="s">
        <v>2389</v>
      </c>
      <c r="C12" s="12" t="s">
        <v>2191</v>
      </c>
      <c r="D12" s="26">
        <f t="shared" si="1"/>
        <v>144.82</v>
      </c>
      <c r="E12" s="12">
        <v>21.0</v>
      </c>
      <c r="F12" s="12">
        <v>36.0</v>
      </c>
      <c r="G12" s="12">
        <v>79.0</v>
      </c>
      <c r="H12" s="12"/>
      <c r="I12" s="12"/>
      <c r="J12" s="12"/>
      <c r="K12" s="12"/>
      <c r="L12" s="12">
        <v>14.0</v>
      </c>
      <c r="M12" s="12"/>
      <c r="N12" s="12"/>
      <c r="O12" s="12"/>
      <c r="P12" s="12"/>
      <c r="Q12" s="18"/>
      <c r="R12" s="18"/>
      <c r="S12" s="19" t="s">
        <v>2390</v>
      </c>
      <c r="T12" s="11"/>
      <c r="U12" s="11"/>
      <c r="V12" s="11"/>
      <c r="W12" s="11"/>
      <c r="X12" s="11"/>
    </row>
    <row r="13">
      <c r="A13" s="21"/>
      <c r="B13" s="12" t="s">
        <v>2391</v>
      </c>
      <c r="C13" s="12" t="s">
        <v>261</v>
      </c>
      <c r="D13" s="26">
        <f t="shared" si="1"/>
        <v>144.37</v>
      </c>
      <c r="E13" s="12">
        <v>24.0</v>
      </c>
      <c r="F13" s="12">
        <v>27.0</v>
      </c>
      <c r="G13" s="12">
        <v>73.0</v>
      </c>
      <c r="H13" s="12"/>
      <c r="I13" s="12"/>
      <c r="J13" s="12"/>
      <c r="K13" s="12"/>
      <c r="L13" s="12">
        <v>32.0</v>
      </c>
      <c r="M13" s="12"/>
      <c r="N13" s="12"/>
      <c r="O13" s="12"/>
      <c r="P13" s="12"/>
      <c r="Q13" s="18"/>
      <c r="R13" s="18"/>
      <c r="S13" s="19" t="s">
        <v>2392</v>
      </c>
      <c r="T13" s="11"/>
      <c r="U13" s="11"/>
      <c r="V13" s="11"/>
      <c r="W13" s="11"/>
      <c r="X13" s="11"/>
    </row>
    <row r="14">
      <c r="A14" s="26" t="s">
        <v>52</v>
      </c>
      <c r="B14" s="12" t="s">
        <v>601</v>
      </c>
      <c r="C14" s="12" t="s">
        <v>67</v>
      </c>
      <c r="D14" s="26">
        <f t="shared" si="1"/>
        <v>142.19</v>
      </c>
      <c r="E14" s="12">
        <v>12.0</v>
      </c>
      <c r="F14" s="12">
        <v>24.0</v>
      </c>
      <c r="G14" s="12">
        <v>57.0</v>
      </c>
      <c r="H14" s="12"/>
      <c r="I14" s="12"/>
      <c r="J14" s="12"/>
      <c r="K14" s="12"/>
      <c r="L14" s="12">
        <v>26.0</v>
      </c>
      <c r="M14" s="12">
        <v>1.0</v>
      </c>
      <c r="N14" s="12"/>
      <c r="O14" s="12"/>
      <c r="P14" s="12">
        <v>1.0</v>
      </c>
      <c r="Q14" s="18" t="s">
        <v>58</v>
      </c>
      <c r="R14" s="18"/>
      <c r="S14" s="19" t="s">
        <v>603</v>
      </c>
      <c r="T14" s="11"/>
      <c r="U14" s="11"/>
      <c r="V14" s="11"/>
      <c r="W14" s="11"/>
      <c r="X14" s="11"/>
    </row>
    <row r="15">
      <c r="A15" s="26" t="s">
        <v>52</v>
      </c>
      <c r="B15" s="12" t="s">
        <v>2393</v>
      </c>
      <c r="C15" s="12" t="s">
        <v>2394</v>
      </c>
      <c r="D15" s="26">
        <f t="shared" si="1"/>
        <v>137.07</v>
      </c>
      <c r="E15" s="12">
        <v>26.0</v>
      </c>
      <c r="F15" s="12">
        <v>30.0</v>
      </c>
      <c r="G15" s="12">
        <v>68.0</v>
      </c>
      <c r="H15" s="12"/>
      <c r="I15" s="12"/>
      <c r="J15" s="12"/>
      <c r="K15" s="12"/>
      <c r="L15" s="12">
        <v>27.0</v>
      </c>
      <c r="M15" s="12"/>
      <c r="N15" s="12"/>
      <c r="O15" s="12"/>
      <c r="P15" s="12"/>
      <c r="Q15" s="18"/>
      <c r="R15" s="18"/>
      <c r="S15" s="19" t="s">
        <v>2395</v>
      </c>
      <c r="T15" s="11"/>
      <c r="U15" s="11"/>
      <c r="V15" s="11"/>
      <c r="W15" s="11"/>
      <c r="X15" s="11"/>
    </row>
    <row r="16">
      <c r="A16" s="26"/>
      <c r="B16" s="12" t="s">
        <v>2397</v>
      </c>
      <c r="C16" s="12" t="s">
        <v>1254</v>
      </c>
      <c r="D16" s="26">
        <f t="shared" si="1"/>
        <v>129.19</v>
      </c>
      <c r="E16" s="12">
        <v>22.0</v>
      </c>
      <c r="F16" s="12">
        <v>23.0</v>
      </c>
      <c r="G16" s="12">
        <v>66.0</v>
      </c>
      <c r="H16" s="12"/>
      <c r="I16" s="12"/>
      <c r="J16" s="12"/>
      <c r="K16" s="12"/>
      <c r="L16" s="12">
        <v>29.0</v>
      </c>
      <c r="M16" s="12"/>
      <c r="N16" s="12"/>
      <c r="O16" s="12"/>
      <c r="P16" s="12"/>
      <c r="Q16" s="18"/>
      <c r="R16" s="18"/>
      <c r="S16" s="19" t="s">
        <v>2398</v>
      </c>
      <c r="T16" s="11"/>
      <c r="U16" s="11"/>
      <c r="V16" s="11"/>
      <c r="W16" s="11"/>
      <c r="X16" s="11"/>
    </row>
    <row r="17">
      <c r="A17" s="26"/>
      <c r="B17" s="12" t="s">
        <v>1329</v>
      </c>
      <c r="C17" s="12" t="s">
        <v>192</v>
      </c>
      <c r="D17" s="26">
        <f t="shared" si="1"/>
        <v>127.34</v>
      </c>
      <c r="E17" s="12">
        <v>18.0</v>
      </c>
      <c r="F17" s="12">
        <v>25.0</v>
      </c>
      <c r="G17" s="12">
        <v>53.0</v>
      </c>
      <c r="H17" s="12"/>
      <c r="I17" s="12"/>
      <c r="J17" s="12"/>
      <c r="K17" s="12"/>
      <c r="L17" s="12">
        <v>13.0</v>
      </c>
      <c r="M17" s="12">
        <v>1.0</v>
      </c>
      <c r="N17" s="12"/>
      <c r="O17" s="12"/>
      <c r="P17" s="12">
        <v>1.0</v>
      </c>
      <c r="Q17" s="18" t="s">
        <v>58</v>
      </c>
      <c r="R17" s="18" t="s">
        <v>42</v>
      </c>
      <c r="S17" s="19" t="s">
        <v>1330</v>
      </c>
      <c r="T17" s="11"/>
      <c r="U17" s="11"/>
      <c r="V17" s="11"/>
      <c r="W17" s="11"/>
      <c r="X17" s="11"/>
    </row>
    <row r="18">
      <c r="A18" s="26"/>
      <c r="B18" s="12" t="s">
        <v>2401</v>
      </c>
      <c r="C18" s="12" t="s">
        <v>1254</v>
      </c>
      <c r="D18" s="26">
        <f t="shared" si="1"/>
        <v>110.47</v>
      </c>
      <c r="E18" s="12">
        <v>24.0</v>
      </c>
      <c r="F18" s="12">
        <v>23.0</v>
      </c>
      <c r="G18" s="12">
        <v>35.0</v>
      </c>
      <c r="H18" s="12"/>
      <c r="I18" s="12"/>
      <c r="J18" s="12"/>
      <c r="K18" s="12"/>
      <c r="L18" s="12">
        <v>16.0</v>
      </c>
      <c r="M18" s="12"/>
      <c r="N18" s="12">
        <v>1.0</v>
      </c>
      <c r="O18" s="12"/>
      <c r="P18" s="12">
        <v>2.0</v>
      </c>
      <c r="Q18" s="18" t="s">
        <v>1188</v>
      </c>
      <c r="R18" s="18"/>
      <c r="S18" s="19" t="s">
        <v>2403</v>
      </c>
      <c r="T18" s="11"/>
      <c r="U18" s="11"/>
      <c r="V18" s="11"/>
      <c r="W18" s="11"/>
      <c r="X18" s="11"/>
    </row>
    <row r="19">
      <c r="A19" s="26"/>
      <c r="B19" s="12" t="s">
        <v>1713</v>
      </c>
      <c r="C19" s="12" t="s">
        <v>2404</v>
      </c>
      <c r="D19" s="26">
        <f t="shared" si="1"/>
        <v>103.15</v>
      </c>
      <c r="E19" s="12">
        <v>12.0</v>
      </c>
      <c r="F19" s="12">
        <v>15.0</v>
      </c>
      <c r="G19" s="12">
        <v>35.0</v>
      </c>
      <c r="H19" s="12">
        <v>24.0</v>
      </c>
      <c r="I19" s="12"/>
      <c r="J19" s="12"/>
      <c r="K19" s="12">
        <v>4.0</v>
      </c>
      <c r="L19" s="12"/>
      <c r="M19" s="12"/>
      <c r="N19" s="12"/>
      <c r="O19" s="12">
        <v>1.0</v>
      </c>
      <c r="P19" s="12">
        <v>2.0</v>
      </c>
      <c r="Q19" s="18" t="s">
        <v>2406</v>
      </c>
      <c r="R19" s="18"/>
      <c r="S19" s="19" t="s">
        <v>1714</v>
      </c>
      <c r="T19" s="11"/>
      <c r="U19" s="11"/>
      <c r="V19" s="11"/>
      <c r="W19" s="11"/>
      <c r="X19" s="11"/>
    </row>
    <row r="20">
      <c r="A20" s="2" t="s">
        <v>83</v>
      </c>
      <c r="B20" s="11"/>
      <c r="C20" s="11"/>
      <c r="D20" s="2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27"/>
      <c r="T20" s="11"/>
      <c r="U20" s="11"/>
      <c r="V20" s="11"/>
      <c r="W20" s="11"/>
      <c r="X20" s="11"/>
    </row>
    <row r="21">
      <c r="A21" s="12" t="s">
        <v>44</v>
      </c>
      <c r="B21" s="12" t="s">
        <v>619</v>
      </c>
      <c r="C21" s="12" t="s">
        <v>243</v>
      </c>
      <c r="D21" s="26">
        <f t="shared" ref="D21:D37" si="2">ROUND((E21*0.05)+(F21*1)+(G21*1.21)+(H21*0.35)+(I21*0.49)+(J21*0)+(K21*1.7)+(L21*0.87)+(M21*16)+(N21*10)+(O21*10)+(P21*10), 2)</f>
        <v>113.75</v>
      </c>
      <c r="E21" s="12"/>
      <c r="F21" s="12">
        <v>23.0</v>
      </c>
      <c r="G21" s="12">
        <v>75.0</v>
      </c>
      <c r="H21" s="12"/>
      <c r="I21" s="12"/>
      <c r="J21" s="12"/>
      <c r="K21" s="12"/>
      <c r="L21" s="12"/>
      <c r="M21" s="12"/>
      <c r="N21" s="12"/>
      <c r="O21" s="12"/>
      <c r="P21" s="12"/>
      <c r="Q21" s="18"/>
      <c r="R21" s="30"/>
      <c r="S21" s="19" t="s">
        <v>620</v>
      </c>
      <c r="T21" s="12"/>
      <c r="U21" s="11"/>
      <c r="V21" s="11"/>
      <c r="W21" s="11"/>
      <c r="X21" s="11"/>
      <c r="Y21" s="11"/>
    </row>
    <row r="22">
      <c r="A22" s="12" t="s">
        <v>44</v>
      </c>
      <c r="B22" s="12" t="s">
        <v>610</v>
      </c>
      <c r="C22" s="12" t="s">
        <v>73</v>
      </c>
      <c r="D22" s="26">
        <f t="shared" si="2"/>
        <v>106.79</v>
      </c>
      <c r="E22" s="12"/>
      <c r="F22" s="12">
        <v>21.0</v>
      </c>
      <c r="G22" s="12">
        <v>46.0</v>
      </c>
      <c r="H22" s="12"/>
      <c r="I22" s="12"/>
      <c r="J22" s="12"/>
      <c r="K22" s="12">
        <v>8.0</v>
      </c>
      <c r="L22" s="12">
        <v>19.0</v>
      </c>
      <c r="M22" s="12"/>
      <c r="N22" s="12"/>
      <c r="O22" s="12"/>
      <c r="P22" s="12"/>
      <c r="Q22" s="18"/>
      <c r="R22" s="30"/>
      <c r="S22" s="19" t="s">
        <v>613</v>
      </c>
      <c r="T22" s="12"/>
      <c r="U22" s="11"/>
      <c r="V22" s="11"/>
      <c r="W22" s="11"/>
      <c r="X22" s="11"/>
      <c r="Y22" s="11"/>
    </row>
    <row r="23">
      <c r="A23" s="12" t="s">
        <v>44</v>
      </c>
      <c r="B23" s="12" t="s">
        <v>631</v>
      </c>
      <c r="C23" s="12" t="s">
        <v>203</v>
      </c>
      <c r="D23" s="26">
        <f t="shared" si="2"/>
        <v>98.56</v>
      </c>
      <c r="E23" s="12"/>
      <c r="F23" s="12"/>
      <c r="G23" s="12">
        <v>66.0</v>
      </c>
      <c r="H23" s="12"/>
      <c r="I23" s="12"/>
      <c r="J23" s="12"/>
      <c r="K23" s="12">
        <v>11.0</v>
      </c>
      <c r="L23" s="12"/>
      <c r="M23" s="12"/>
      <c r="N23" s="12"/>
      <c r="O23" s="12"/>
      <c r="P23" s="12"/>
      <c r="Q23" s="18"/>
      <c r="R23" s="30"/>
      <c r="S23" s="19" t="s">
        <v>633</v>
      </c>
      <c r="T23" s="12"/>
      <c r="U23" s="11"/>
      <c r="V23" s="11"/>
      <c r="W23" s="11"/>
      <c r="X23" s="11"/>
      <c r="Y23" s="11"/>
    </row>
    <row r="24">
      <c r="A24" s="12" t="s">
        <v>44</v>
      </c>
      <c r="B24" s="12" t="s">
        <v>623</v>
      </c>
      <c r="C24" s="12" t="s">
        <v>46</v>
      </c>
      <c r="D24" s="26">
        <f t="shared" si="2"/>
        <v>94.09</v>
      </c>
      <c r="E24" s="12">
        <v>18.0</v>
      </c>
      <c r="F24" s="12">
        <v>21.0</v>
      </c>
      <c r="G24" s="12">
        <v>46.0</v>
      </c>
      <c r="H24" s="12"/>
      <c r="I24" s="12"/>
      <c r="J24" s="12"/>
      <c r="K24" s="12"/>
      <c r="L24" s="12">
        <v>19.0</v>
      </c>
      <c r="M24" s="12"/>
      <c r="N24" s="12"/>
      <c r="O24" s="12"/>
      <c r="P24" s="12"/>
      <c r="Q24" s="18"/>
      <c r="R24" s="30"/>
      <c r="S24" s="19" t="s">
        <v>627</v>
      </c>
      <c r="T24" s="12"/>
      <c r="U24" s="11"/>
      <c r="V24" s="11"/>
      <c r="W24" s="11"/>
      <c r="X24" s="11"/>
      <c r="Y24" s="11"/>
    </row>
    <row r="25">
      <c r="A25" s="11"/>
      <c r="B25" s="12" t="s">
        <v>635</v>
      </c>
      <c r="C25" s="12" t="s">
        <v>637</v>
      </c>
      <c r="D25" s="26">
        <f t="shared" si="2"/>
        <v>90.25</v>
      </c>
      <c r="E25" s="12"/>
      <c r="F25" s="12">
        <v>15.0</v>
      </c>
      <c r="G25" s="12">
        <v>55.0</v>
      </c>
      <c r="H25" s="12"/>
      <c r="I25" s="12"/>
      <c r="J25" s="12"/>
      <c r="K25" s="12"/>
      <c r="L25" s="12">
        <v>10.0</v>
      </c>
      <c r="M25" s="12"/>
      <c r="N25" s="12"/>
      <c r="O25" s="12"/>
      <c r="P25" s="12"/>
      <c r="Q25" s="18"/>
      <c r="R25" s="30"/>
      <c r="S25" s="19" t="s">
        <v>638</v>
      </c>
      <c r="T25" s="12"/>
      <c r="U25" s="11"/>
      <c r="V25" s="11"/>
      <c r="W25" s="11"/>
      <c r="X25" s="11"/>
      <c r="Y25" s="11"/>
    </row>
    <row r="26">
      <c r="A26" s="11"/>
      <c r="B26" s="12" t="s">
        <v>640</v>
      </c>
      <c r="C26" s="12" t="s">
        <v>102</v>
      </c>
      <c r="D26" s="26">
        <f t="shared" si="2"/>
        <v>86.98</v>
      </c>
      <c r="E26" s="12">
        <v>22.0</v>
      </c>
      <c r="F26" s="12">
        <v>21.0</v>
      </c>
      <c r="G26" s="12">
        <v>48.0</v>
      </c>
      <c r="H26" s="12"/>
      <c r="I26" s="12"/>
      <c r="J26" s="12"/>
      <c r="K26" s="12">
        <v>4.0</v>
      </c>
      <c r="L26" s="12"/>
      <c r="M26" s="12"/>
      <c r="N26" s="12"/>
      <c r="O26" s="12"/>
      <c r="P26" s="12"/>
      <c r="Q26" s="18"/>
      <c r="R26" s="30"/>
      <c r="S26" s="19" t="s">
        <v>642</v>
      </c>
      <c r="T26" s="12"/>
      <c r="U26" s="11"/>
      <c r="V26" s="11"/>
      <c r="W26" s="11"/>
      <c r="X26" s="11"/>
      <c r="Y26" s="11"/>
    </row>
    <row r="27">
      <c r="A27" s="11"/>
      <c r="B27" s="28" t="s">
        <v>1338</v>
      </c>
      <c r="C27" s="28" t="s">
        <v>569</v>
      </c>
      <c r="D27" s="26">
        <f t="shared" si="2"/>
        <v>86.75</v>
      </c>
      <c r="E27" s="28"/>
      <c r="F27" s="28">
        <v>10.0</v>
      </c>
      <c r="G27" s="28">
        <v>55.0</v>
      </c>
      <c r="H27" s="28"/>
      <c r="I27" s="28"/>
      <c r="J27" s="28"/>
      <c r="K27" s="28">
        <v>6.0</v>
      </c>
      <c r="L27" s="28"/>
      <c r="M27" s="28"/>
      <c r="N27" s="28"/>
      <c r="O27" s="28"/>
      <c r="P27" s="28"/>
      <c r="Q27" s="29"/>
      <c r="R27" s="30"/>
      <c r="S27" s="31" t="s">
        <v>1339</v>
      </c>
      <c r="T27" s="32"/>
      <c r="U27" s="11"/>
      <c r="V27" s="11"/>
      <c r="W27" s="11"/>
      <c r="X27" s="11"/>
      <c r="Y27" s="11"/>
    </row>
    <row r="28">
      <c r="A28" s="11"/>
      <c r="B28" s="28" t="s">
        <v>2413</v>
      </c>
      <c r="C28" s="28" t="s">
        <v>2394</v>
      </c>
      <c r="D28" s="26">
        <f t="shared" si="2"/>
        <v>79.76</v>
      </c>
      <c r="E28" s="28">
        <v>14.0</v>
      </c>
      <c r="F28" s="28">
        <v>15.0</v>
      </c>
      <c r="G28" s="28">
        <v>40.0</v>
      </c>
      <c r="H28" s="28"/>
      <c r="I28" s="28"/>
      <c r="J28" s="28"/>
      <c r="K28" s="28"/>
      <c r="L28" s="28">
        <v>18.0</v>
      </c>
      <c r="M28" s="28"/>
      <c r="N28" s="28"/>
      <c r="O28" s="28"/>
      <c r="P28" s="28"/>
      <c r="Q28" s="29"/>
      <c r="R28" s="30"/>
      <c r="S28" s="31" t="s">
        <v>2414</v>
      </c>
      <c r="T28" s="32"/>
      <c r="U28" s="11"/>
      <c r="V28" s="11"/>
      <c r="W28" s="11"/>
      <c r="X28" s="11"/>
      <c r="Y28" s="11"/>
    </row>
    <row r="29">
      <c r="A29" s="11"/>
      <c r="B29" s="28" t="s">
        <v>1336</v>
      </c>
      <c r="C29" s="28" t="s">
        <v>366</v>
      </c>
      <c r="D29" s="26">
        <f t="shared" si="2"/>
        <v>79.43</v>
      </c>
      <c r="E29" s="28"/>
      <c r="F29" s="28"/>
      <c r="G29" s="28">
        <v>53.0</v>
      </c>
      <c r="H29" s="28"/>
      <c r="I29" s="28"/>
      <c r="J29" s="28"/>
      <c r="K29" s="28">
        <v>9.0</v>
      </c>
      <c r="L29" s="28"/>
      <c r="M29" s="28"/>
      <c r="N29" s="28"/>
      <c r="O29" s="28"/>
      <c r="P29" s="28"/>
      <c r="Q29" s="29"/>
      <c r="R29" s="30"/>
      <c r="S29" s="31" t="s">
        <v>1337</v>
      </c>
      <c r="T29" s="32"/>
      <c r="U29" s="11"/>
      <c r="V29" s="11"/>
      <c r="W29" s="11"/>
      <c r="X29" s="11"/>
      <c r="Y29" s="11"/>
    </row>
    <row r="30">
      <c r="A30" s="11"/>
      <c r="B30" s="28" t="s">
        <v>1340</v>
      </c>
      <c r="C30" s="28" t="s">
        <v>1341</v>
      </c>
      <c r="D30" s="26">
        <f t="shared" si="2"/>
        <v>74.95</v>
      </c>
      <c r="E30" s="28"/>
      <c r="F30" s="28">
        <v>19.0</v>
      </c>
      <c r="G30" s="28">
        <v>35.0</v>
      </c>
      <c r="H30" s="28"/>
      <c r="I30" s="28"/>
      <c r="J30" s="28"/>
      <c r="K30" s="28">
        <v>8.0</v>
      </c>
      <c r="L30" s="28"/>
      <c r="M30" s="28"/>
      <c r="N30" s="28"/>
      <c r="O30" s="28"/>
      <c r="P30" s="28"/>
      <c r="Q30" s="29"/>
      <c r="R30" s="30"/>
      <c r="S30" s="31" t="s">
        <v>1342</v>
      </c>
      <c r="T30" s="32"/>
      <c r="U30" s="11"/>
      <c r="V30" s="11"/>
      <c r="W30" s="11"/>
      <c r="X30" s="11"/>
      <c r="Y30" s="11"/>
    </row>
    <row r="31">
      <c r="A31" s="11"/>
      <c r="B31" s="12" t="s">
        <v>2422</v>
      </c>
      <c r="C31" s="12" t="s">
        <v>67</v>
      </c>
      <c r="D31" s="26">
        <f t="shared" si="2"/>
        <v>74.89</v>
      </c>
      <c r="E31" s="12">
        <v>15.0</v>
      </c>
      <c r="F31" s="12">
        <v>17.0</v>
      </c>
      <c r="G31" s="12">
        <v>35.0</v>
      </c>
      <c r="H31" s="12"/>
      <c r="I31" s="12"/>
      <c r="J31" s="12"/>
      <c r="K31" s="12"/>
      <c r="L31" s="12">
        <v>17.0</v>
      </c>
      <c r="M31" s="12"/>
      <c r="N31" s="12"/>
      <c r="O31" s="12"/>
      <c r="P31" s="12"/>
      <c r="Q31" s="18"/>
      <c r="R31" s="30"/>
      <c r="S31" s="19" t="s">
        <v>2423</v>
      </c>
      <c r="T31" s="11"/>
      <c r="U31" s="11"/>
      <c r="V31" s="11"/>
      <c r="W31" s="11"/>
      <c r="X31" s="11"/>
      <c r="Y31" s="11"/>
    </row>
    <row r="32">
      <c r="A32" s="11"/>
      <c r="B32" s="28" t="s">
        <v>2424</v>
      </c>
      <c r="C32" s="28" t="s">
        <v>100</v>
      </c>
      <c r="D32" s="26">
        <f t="shared" si="2"/>
        <v>68.75</v>
      </c>
      <c r="E32" s="28">
        <v>24.0</v>
      </c>
      <c r="F32" s="28">
        <v>15.0</v>
      </c>
      <c r="G32" s="28">
        <v>35.0</v>
      </c>
      <c r="H32" s="28"/>
      <c r="I32" s="28"/>
      <c r="J32" s="28"/>
      <c r="K32" s="28">
        <v>6.0</v>
      </c>
      <c r="L32" s="28"/>
      <c r="M32" s="28"/>
      <c r="N32" s="28"/>
      <c r="O32" s="28"/>
      <c r="P32" s="28"/>
      <c r="Q32" s="29"/>
      <c r="R32" s="30"/>
      <c r="S32" s="31" t="s">
        <v>2425</v>
      </c>
      <c r="T32" s="32"/>
      <c r="U32" s="11"/>
      <c r="V32" s="11"/>
      <c r="W32" s="11"/>
      <c r="X32" s="11"/>
      <c r="Y32" s="11"/>
    </row>
    <row r="33">
      <c r="A33" s="11"/>
      <c r="B33" s="28" t="s">
        <v>2426</v>
      </c>
      <c r="C33" s="28" t="s">
        <v>2427</v>
      </c>
      <c r="D33" s="26">
        <f t="shared" si="2"/>
        <v>67.46</v>
      </c>
      <c r="E33" s="28">
        <v>12.0</v>
      </c>
      <c r="F33" s="28">
        <v>18.0</v>
      </c>
      <c r="G33" s="28">
        <v>26.0</v>
      </c>
      <c r="H33" s="28"/>
      <c r="I33" s="28"/>
      <c r="J33" s="28"/>
      <c r="K33" s="28"/>
      <c r="L33" s="28">
        <v>20.0</v>
      </c>
      <c r="M33" s="28"/>
      <c r="N33" s="28"/>
      <c r="O33" s="28"/>
      <c r="P33" s="28"/>
      <c r="Q33" s="29"/>
      <c r="R33" s="30"/>
      <c r="S33" s="31" t="s">
        <v>2428</v>
      </c>
      <c r="T33" s="32"/>
      <c r="U33" s="11"/>
      <c r="V33" s="11"/>
      <c r="W33" s="11"/>
      <c r="X33" s="11"/>
      <c r="Y33" s="11"/>
    </row>
    <row r="34">
      <c r="A34" s="11"/>
      <c r="B34" s="28" t="s">
        <v>2431</v>
      </c>
      <c r="C34" s="28" t="s">
        <v>2432</v>
      </c>
      <c r="D34" s="26">
        <f t="shared" si="2"/>
        <v>61.71</v>
      </c>
      <c r="E34" s="28"/>
      <c r="F34" s="28"/>
      <c r="G34" s="28">
        <v>51.0</v>
      </c>
      <c r="H34" s="28"/>
      <c r="I34" s="28"/>
      <c r="J34" s="28"/>
      <c r="K34" s="28"/>
      <c r="L34" s="28"/>
      <c r="M34" s="28"/>
      <c r="N34" s="28"/>
      <c r="O34" s="28"/>
      <c r="P34" s="28"/>
      <c r="Q34" s="29"/>
      <c r="R34" s="33" t="s">
        <v>195</v>
      </c>
      <c r="S34" s="31" t="s">
        <v>2433</v>
      </c>
      <c r="T34" s="32"/>
      <c r="U34" s="11"/>
      <c r="V34" s="11"/>
      <c r="W34" s="11"/>
      <c r="X34" s="11"/>
      <c r="Y34" s="11"/>
    </row>
    <row r="35">
      <c r="A35" s="11"/>
      <c r="B35" s="12" t="s">
        <v>87</v>
      </c>
      <c r="C35" s="12" t="s">
        <v>88</v>
      </c>
      <c r="D35" s="26">
        <f t="shared" si="2"/>
        <v>60.61</v>
      </c>
      <c r="E35" s="12">
        <v>31.0</v>
      </c>
      <c r="F35" s="12">
        <v>12.0</v>
      </c>
      <c r="G35" s="12">
        <v>26.0</v>
      </c>
      <c r="H35" s="12">
        <v>16.0</v>
      </c>
      <c r="I35" s="12"/>
      <c r="J35" s="12"/>
      <c r="K35" s="12"/>
      <c r="L35" s="12"/>
      <c r="M35" s="12"/>
      <c r="N35" s="12"/>
      <c r="O35" s="12">
        <v>1.0</v>
      </c>
      <c r="P35" s="12"/>
      <c r="Q35" s="18" t="s">
        <v>90</v>
      </c>
      <c r="R35" s="30"/>
      <c r="S35" s="19" t="s">
        <v>91</v>
      </c>
      <c r="T35" s="12"/>
      <c r="U35" s="11"/>
      <c r="V35" s="11"/>
      <c r="W35" s="11"/>
      <c r="X35" s="11"/>
      <c r="Y35" s="11"/>
    </row>
    <row r="36">
      <c r="A36" s="11"/>
      <c r="B36" s="28" t="s">
        <v>2434</v>
      </c>
      <c r="C36" s="28" t="s">
        <v>566</v>
      </c>
      <c r="D36" s="26">
        <f t="shared" si="2"/>
        <v>54.92</v>
      </c>
      <c r="E36" s="28"/>
      <c r="F36" s="28">
        <v>13.0</v>
      </c>
      <c r="G36" s="28">
        <v>22.0</v>
      </c>
      <c r="H36" s="28"/>
      <c r="I36" s="28"/>
      <c r="J36" s="28"/>
      <c r="K36" s="28">
        <v>9.0</v>
      </c>
      <c r="L36" s="28"/>
      <c r="M36" s="28"/>
      <c r="N36" s="28"/>
      <c r="O36" s="28"/>
      <c r="P36" s="28"/>
      <c r="Q36" s="29"/>
      <c r="R36" s="30"/>
      <c r="S36" s="31" t="s">
        <v>2435</v>
      </c>
      <c r="T36" s="32"/>
      <c r="U36" s="11"/>
      <c r="V36" s="11"/>
      <c r="W36" s="11"/>
      <c r="X36" s="11"/>
      <c r="Y36" s="11"/>
    </row>
    <row r="37">
      <c r="A37" s="11"/>
      <c r="B37" s="12" t="s">
        <v>645</v>
      </c>
      <c r="C37" s="12" t="s">
        <v>646</v>
      </c>
      <c r="D37" s="26">
        <f t="shared" si="2"/>
        <v>45.73</v>
      </c>
      <c r="E37" s="12">
        <v>18.0</v>
      </c>
      <c r="F37" s="12">
        <v>17.0</v>
      </c>
      <c r="G37" s="12">
        <v>23.0</v>
      </c>
      <c r="H37" s="12"/>
      <c r="I37" s="12"/>
      <c r="J37" s="12"/>
      <c r="K37" s="12"/>
      <c r="L37" s="12"/>
      <c r="M37" s="12"/>
      <c r="N37" s="12"/>
      <c r="O37" s="12"/>
      <c r="P37" s="12"/>
      <c r="Q37" s="18"/>
      <c r="R37" s="33" t="s">
        <v>647</v>
      </c>
      <c r="S37" s="19" t="s">
        <v>648</v>
      </c>
      <c r="T37" s="11"/>
      <c r="U37" s="11"/>
      <c r="V37" s="11"/>
      <c r="W37" s="11"/>
      <c r="X37" s="11"/>
      <c r="Y37" s="11"/>
    </row>
    <row r="38">
      <c r="A38" s="2" t="s">
        <v>111</v>
      </c>
      <c r="B38" s="11"/>
      <c r="C38" s="11"/>
      <c r="D38" s="26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31"/>
      <c r="T38" s="11"/>
      <c r="U38" s="11"/>
      <c r="V38" s="11"/>
      <c r="W38" s="11"/>
      <c r="X38" s="11"/>
    </row>
    <row r="39">
      <c r="A39" s="11"/>
      <c r="B39" s="12" t="s">
        <v>652</v>
      </c>
      <c r="C39" s="12" t="s">
        <v>653</v>
      </c>
      <c r="D39" s="26">
        <f t="shared" ref="D39:D49" si="3">ROUND((E39*0.05)+(F39*1)+(G39*1.21)+(H39*0.35)+(I39*0.49)+(J39*0)+(K39*1.7)+(L39*0.87)+(M39*16)+(N39*10)+(O39*10)+(P39*10), 2)</f>
        <v>152.27</v>
      </c>
      <c r="E39" s="12"/>
      <c r="F39" s="12">
        <v>16.0</v>
      </c>
      <c r="G39" s="12">
        <v>92.0</v>
      </c>
      <c r="H39" s="12"/>
      <c r="I39" s="12"/>
      <c r="J39" s="12"/>
      <c r="K39" s="12">
        <v>7.0</v>
      </c>
      <c r="L39" s="12">
        <v>15.0</v>
      </c>
      <c r="M39" s="12"/>
      <c r="N39" s="12"/>
      <c r="O39" s="12"/>
      <c r="P39" s="12"/>
      <c r="Q39" s="18"/>
      <c r="R39" s="18" t="s">
        <v>657</v>
      </c>
      <c r="S39" s="19" t="s">
        <v>658</v>
      </c>
      <c r="T39" s="11"/>
      <c r="U39" s="11"/>
      <c r="V39" s="11"/>
      <c r="W39" s="11"/>
      <c r="X39" s="11"/>
    </row>
    <row r="40">
      <c r="A40" s="21" t="s">
        <v>33</v>
      </c>
      <c r="B40" s="12" t="s">
        <v>2443</v>
      </c>
      <c r="C40" s="12" t="s">
        <v>114</v>
      </c>
      <c r="D40" s="26">
        <f t="shared" si="3"/>
        <v>151.26</v>
      </c>
      <c r="E40" s="12">
        <v>19.0</v>
      </c>
      <c r="F40" s="12">
        <v>23.0</v>
      </c>
      <c r="G40" s="12">
        <v>68.0</v>
      </c>
      <c r="H40" s="12"/>
      <c r="I40" s="12"/>
      <c r="J40" s="12"/>
      <c r="K40" s="12">
        <v>5.0</v>
      </c>
      <c r="L40" s="12">
        <v>19.0</v>
      </c>
      <c r="M40" s="12"/>
      <c r="N40" s="12"/>
      <c r="O40" s="12"/>
      <c r="P40" s="12">
        <v>2.0</v>
      </c>
      <c r="Q40" s="18" t="s">
        <v>803</v>
      </c>
      <c r="R40" s="18" t="s">
        <v>42</v>
      </c>
      <c r="S40" s="19" t="s">
        <v>2444</v>
      </c>
      <c r="T40" s="11"/>
      <c r="U40" s="11"/>
      <c r="V40" s="11"/>
      <c r="W40" s="11"/>
      <c r="X40" s="11"/>
    </row>
    <row r="41">
      <c r="A41" s="12" t="s">
        <v>44</v>
      </c>
      <c r="B41" s="12" t="s">
        <v>666</v>
      </c>
      <c r="C41" s="12" t="s">
        <v>251</v>
      </c>
      <c r="D41" s="26">
        <f t="shared" si="3"/>
        <v>133.11</v>
      </c>
      <c r="E41" s="12"/>
      <c r="F41" s="12">
        <v>28.0</v>
      </c>
      <c r="G41" s="12">
        <v>57.0</v>
      </c>
      <c r="H41" s="12"/>
      <c r="I41" s="12"/>
      <c r="J41" s="12"/>
      <c r="K41" s="12">
        <v>10.0</v>
      </c>
      <c r="L41" s="12">
        <v>22.0</v>
      </c>
      <c r="M41" s="12"/>
      <c r="N41" s="12"/>
      <c r="O41" s="12"/>
      <c r="P41" s="12"/>
      <c r="Q41" s="18"/>
      <c r="R41" s="18"/>
      <c r="S41" s="19" t="s">
        <v>668</v>
      </c>
      <c r="T41" s="11"/>
      <c r="U41" s="11"/>
      <c r="V41" s="11"/>
      <c r="W41" s="11"/>
      <c r="X41" s="11"/>
    </row>
    <row r="42">
      <c r="A42" s="12" t="s">
        <v>44</v>
      </c>
      <c r="B42" s="12" t="s">
        <v>2446</v>
      </c>
      <c r="C42" s="12" t="s">
        <v>251</v>
      </c>
      <c r="D42" s="26">
        <f t="shared" si="3"/>
        <v>129.84</v>
      </c>
      <c r="E42" s="12">
        <v>22.0</v>
      </c>
      <c r="F42" s="12">
        <v>28.0</v>
      </c>
      <c r="G42" s="12">
        <v>66.0</v>
      </c>
      <c r="H42" s="12"/>
      <c r="I42" s="12"/>
      <c r="J42" s="12"/>
      <c r="K42" s="12"/>
      <c r="L42" s="12">
        <v>24.0</v>
      </c>
      <c r="M42" s="12"/>
      <c r="N42" s="12"/>
      <c r="O42" s="12"/>
      <c r="P42" s="12"/>
      <c r="Q42" s="18"/>
      <c r="R42" s="18"/>
      <c r="S42" s="19" t="s">
        <v>2447</v>
      </c>
      <c r="T42" s="11"/>
      <c r="U42" s="11"/>
      <c r="V42" s="11"/>
      <c r="W42" s="11"/>
      <c r="X42" s="11"/>
    </row>
    <row r="43">
      <c r="A43" s="21" t="s">
        <v>52</v>
      </c>
      <c r="B43" s="12" t="s">
        <v>669</v>
      </c>
      <c r="C43" s="12" t="s">
        <v>671</v>
      </c>
      <c r="D43" s="26">
        <f t="shared" si="3"/>
        <v>105.72</v>
      </c>
      <c r="E43" s="12">
        <v>10.0</v>
      </c>
      <c r="F43" s="12">
        <v>17.0</v>
      </c>
      <c r="G43" s="12">
        <v>42.0</v>
      </c>
      <c r="H43" s="12"/>
      <c r="I43" s="12"/>
      <c r="J43" s="12"/>
      <c r="K43" s="12"/>
      <c r="L43" s="12">
        <v>20.0</v>
      </c>
      <c r="M43" s="12"/>
      <c r="N43" s="12">
        <v>1.0</v>
      </c>
      <c r="O43" s="12"/>
      <c r="P43" s="12">
        <v>1.0</v>
      </c>
      <c r="Q43" s="18" t="s">
        <v>343</v>
      </c>
      <c r="R43" s="18"/>
      <c r="S43" s="19" t="s">
        <v>672</v>
      </c>
      <c r="T43" s="11"/>
      <c r="U43" s="11"/>
      <c r="V43" s="11"/>
      <c r="W43" s="11"/>
      <c r="X43" s="11"/>
      <c r="Y43" s="11"/>
    </row>
    <row r="44">
      <c r="A44" s="26" t="s">
        <v>55</v>
      </c>
      <c r="B44" s="12" t="s">
        <v>2448</v>
      </c>
      <c r="C44" s="12" t="s">
        <v>57</v>
      </c>
      <c r="D44" s="26">
        <f t="shared" si="3"/>
        <v>105.11</v>
      </c>
      <c r="E44" s="12">
        <v>33.0</v>
      </c>
      <c r="F44" s="12">
        <v>21.0</v>
      </c>
      <c r="G44" s="12">
        <v>46.0</v>
      </c>
      <c r="H44" s="12"/>
      <c r="I44" s="12"/>
      <c r="J44" s="12"/>
      <c r="K44" s="12">
        <v>4.0</v>
      </c>
      <c r="L44" s="12"/>
      <c r="M44" s="12"/>
      <c r="N44" s="12">
        <v>1.0</v>
      </c>
      <c r="O44" s="12">
        <v>1.0</v>
      </c>
      <c r="P44" s="12"/>
      <c r="Q44" s="18" t="s">
        <v>121</v>
      </c>
      <c r="R44" s="18" t="s">
        <v>1029</v>
      </c>
      <c r="S44" s="19" t="s">
        <v>2449</v>
      </c>
      <c r="T44" s="11"/>
      <c r="U44" s="11"/>
      <c r="V44" s="11"/>
      <c r="W44" s="11"/>
      <c r="X44" s="11"/>
    </row>
    <row r="45">
      <c r="A45" s="11"/>
      <c r="B45" s="12" t="s">
        <v>1359</v>
      </c>
      <c r="C45" s="12" t="s">
        <v>1360</v>
      </c>
      <c r="D45" s="26">
        <f t="shared" si="3"/>
        <v>97.88</v>
      </c>
      <c r="E45" s="12">
        <v>24.0</v>
      </c>
      <c r="F45" s="12">
        <v>25.0</v>
      </c>
      <c r="G45" s="12">
        <v>48.0</v>
      </c>
      <c r="H45" s="12"/>
      <c r="I45" s="12"/>
      <c r="J45" s="12"/>
      <c r="K45" s="12">
        <v>8.0</v>
      </c>
      <c r="L45" s="12"/>
      <c r="M45" s="12"/>
      <c r="N45" s="12"/>
      <c r="O45" s="12"/>
      <c r="P45" s="12"/>
      <c r="Q45" s="18"/>
      <c r="R45" s="18"/>
      <c r="S45" s="19" t="s">
        <v>1361</v>
      </c>
      <c r="T45" s="11"/>
      <c r="U45" s="11"/>
      <c r="V45" s="11"/>
      <c r="W45" s="11"/>
      <c r="X45" s="11"/>
    </row>
    <row r="46">
      <c r="A46" s="11"/>
      <c r="B46" s="12" t="s">
        <v>2450</v>
      </c>
      <c r="C46" s="12" t="s">
        <v>1103</v>
      </c>
      <c r="D46" s="26">
        <f t="shared" si="3"/>
        <v>97.48</v>
      </c>
      <c r="E46" s="12">
        <v>31.0</v>
      </c>
      <c r="F46" s="12">
        <v>22.0</v>
      </c>
      <c r="G46" s="12">
        <v>46.0</v>
      </c>
      <c r="H46" s="12"/>
      <c r="I46" s="12"/>
      <c r="J46" s="12"/>
      <c r="K46" s="12"/>
      <c r="L46" s="12">
        <v>21.0</v>
      </c>
      <c r="M46" s="12"/>
      <c r="N46" s="12"/>
      <c r="O46" s="12"/>
      <c r="P46" s="12"/>
      <c r="Q46" s="18"/>
      <c r="R46" s="18"/>
      <c r="S46" s="19" t="s">
        <v>2451</v>
      </c>
      <c r="T46" s="11"/>
      <c r="U46" s="11"/>
      <c r="V46" s="11"/>
      <c r="W46" s="11"/>
      <c r="X46" s="11"/>
    </row>
    <row r="47">
      <c r="A47" s="21"/>
      <c r="B47" s="12" t="s">
        <v>2452</v>
      </c>
      <c r="C47" s="12" t="s">
        <v>208</v>
      </c>
      <c r="D47" s="26">
        <f t="shared" si="3"/>
        <v>92.78</v>
      </c>
      <c r="E47" s="12">
        <v>18.0</v>
      </c>
      <c r="F47" s="12">
        <v>13.0</v>
      </c>
      <c r="G47" s="12">
        <v>35.0</v>
      </c>
      <c r="H47" s="12"/>
      <c r="I47" s="12"/>
      <c r="J47" s="12"/>
      <c r="K47" s="12"/>
      <c r="L47" s="12">
        <v>19.0</v>
      </c>
      <c r="M47" s="12"/>
      <c r="N47" s="12"/>
      <c r="O47" s="12">
        <v>1.0</v>
      </c>
      <c r="P47" s="12">
        <v>1.0</v>
      </c>
      <c r="Q47" s="18" t="s">
        <v>121</v>
      </c>
      <c r="R47" s="18"/>
      <c r="S47" s="19" t="s">
        <v>2453</v>
      </c>
      <c r="T47" s="11"/>
      <c r="U47" s="11"/>
      <c r="V47" s="11"/>
      <c r="W47" s="11"/>
      <c r="X47" s="11"/>
      <c r="Y47" s="11"/>
    </row>
    <row r="48">
      <c r="A48" s="21" t="s">
        <v>52</v>
      </c>
      <c r="B48" s="12" t="s">
        <v>2454</v>
      </c>
      <c r="C48" s="12" t="s">
        <v>290</v>
      </c>
      <c r="D48" s="26">
        <f t="shared" si="3"/>
        <v>90.65</v>
      </c>
      <c r="E48" s="12">
        <v>18.0</v>
      </c>
      <c r="F48" s="12">
        <v>19.0</v>
      </c>
      <c r="G48" s="12">
        <v>29.0</v>
      </c>
      <c r="H48" s="12"/>
      <c r="I48" s="12"/>
      <c r="J48" s="12"/>
      <c r="K48" s="12"/>
      <c r="L48" s="12">
        <v>18.0</v>
      </c>
      <c r="M48" s="12"/>
      <c r="N48" s="12">
        <v>2.0</v>
      </c>
      <c r="O48" s="12"/>
      <c r="P48" s="12"/>
      <c r="Q48" s="18" t="s">
        <v>343</v>
      </c>
      <c r="R48" s="18" t="s">
        <v>42</v>
      </c>
      <c r="S48" s="19" t="s">
        <v>2455</v>
      </c>
      <c r="T48" s="11"/>
      <c r="U48" s="11"/>
      <c r="V48" s="11"/>
      <c r="W48" s="11"/>
      <c r="X48" s="11"/>
    </row>
    <row r="49">
      <c r="A49" s="11"/>
      <c r="B49" s="12" t="s">
        <v>2456</v>
      </c>
      <c r="C49" s="12" t="s">
        <v>2457</v>
      </c>
      <c r="D49" s="26">
        <f t="shared" si="3"/>
        <v>77.59</v>
      </c>
      <c r="E49" s="12">
        <v>19.0</v>
      </c>
      <c r="F49" s="12">
        <v>13.0</v>
      </c>
      <c r="G49" s="12">
        <v>26.0</v>
      </c>
      <c r="H49" s="12"/>
      <c r="I49" s="12"/>
      <c r="J49" s="12"/>
      <c r="K49" s="12"/>
      <c r="L49" s="12">
        <v>14.0</v>
      </c>
      <c r="M49" s="12"/>
      <c r="N49" s="12">
        <v>1.0</v>
      </c>
      <c r="O49" s="12">
        <v>1.0</v>
      </c>
      <c r="P49" s="12"/>
      <c r="Q49" s="18" t="s">
        <v>343</v>
      </c>
      <c r="R49" s="18"/>
      <c r="S49" s="19" t="s">
        <v>2458</v>
      </c>
      <c r="T49" s="11"/>
      <c r="U49" s="11"/>
      <c r="V49" s="11"/>
      <c r="W49" s="11"/>
      <c r="X49" s="11"/>
    </row>
    <row r="50">
      <c r="A50" s="2" t="s">
        <v>145</v>
      </c>
      <c r="B50" s="11"/>
      <c r="C50" s="11"/>
      <c r="D50" s="26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3"/>
      <c r="R50" s="13"/>
      <c r="S50" s="27"/>
      <c r="T50" s="11"/>
      <c r="U50" s="11"/>
      <c r="V50" s="11"/>
      <c r="W50" s="11"/>
      <c r="X50" s="11"/>
    </row>
    <row r="51">
      <c r="A51" s="12" t="s">
        <v>44</v>
      </c>
      <c r="B51" s="12" t="s">
        <v>679</v>
      </c>
      <c r="C51" s="12" t="s">
        <v>40</v>
      </c>
      <c r="D51" s="26">
        <f t="shared" ref="D51:D64" si="4">ROUND((E51*0.05)+(F51*1)+(G51*1.21)+(H51*0.35)+(I51*0.49)+(J51*0)+(K51*1.7)+(L51*0.87)+(M51*16)+(N51*10)+(O51*10)+(P51*10), 2)</f>
        <v>100.13</v>
      </c>
      <c r="E51" s="12">
        <v>22.0</v>
      </c>
      <c r="F51" s="12">
        <v>23.0</v>
      </c>
      <c r="G51" s="12">
        <v>53.0</v>
      </c>
      <c r="H51" s="12"/>
      <c r="I51" s="12"/>
      <c r="J51" s="12"/>
      <c r="K51" s="12">
        <v>7.0</v>
      </c>
      <c r="L51" s="12"/>
      <c r="M51" s="12"/>
      <c r="N51" s="12"/>
      <c r="O51" s="12"/>
      <c r="P51" s="12"/>
      <c r="Q51" s="18"/>
      <c r="R51" s="30"/>
      <c r="S51" s="19" t="s">
        <v>684</v>
      </c>
      <c r="T51" s="11"/>
      <c r="U51" s="11"/>
      <c r="V51" s="11"/>
      <c r="W51" s="11"/>
      <c r="X51" s="11"/>
      <c r="Y51" s="11"/>
    </row>
    <row r="52">
      <c r="A52" s="11"/>
      <c r="B52" s="16" t="s">
        <v>688</v>
      </c>
      <c r="C52" s="12" t="s">
        <v>107</v>
      </c>
      <c r="D52" s="26">
        <f t="shared" si="4"/>
        <v>98.94</v>
      </c>
      <c r="E52" s="12"/>
      <c r="F52" s="12">
        <v>13.0</v>
      </c>
      <c r="G52" s="12">
        <v>64.0</v>
      </c>
      <c r="H52" s="12"/>
      <c r="I52" s="12"/>
      <c r="J52" s="12"/>
      <c r="K52" s="12">
        <v>5.0</v>
      </c>
      <c r="L52" s="12"/>
      <c r="M52" s="12"/>
      <c r="N52" s="12"/>
      <c r="O52" s="12"/>
      <c r="P52" s="12"/>
      <c r="Q52" s="18"/>
      <c r="R52" s="30"/>
      <c r="S52" s="19" t="s">
        <v>689</v>
      </c>
      <c r="T52" s="12"/>
      <c r="U52" s="11"/>
      <c r="V52" s="11"/>
      <c r="W52" s="11"/>
      <c r="X52" s="11"/>
      <c r="Y52" s="11"/>
    </row>
    <row r="53">
      <c r="A53" s="12" t="s">
        <v>44</v>
      </c>
      <c r="B53" s="12" t="s">
        <v>692</v>
      </c>
      <c r="C53" s="12" t="s">
        <v>693</v>
      </c>
      <c r="D53" s="26">
        <f t="shared" si="4"/>
        <v>92.78</v>
      </c>
      <c r="E53" s="12">
        <v>16.0</v>
      </c>
      <c r="F53" s="12">
        <v>22.0</v>
      </c>
      <c r="G53" s="12">
        <v>48.0</v>
      </c>
      <c r="H53" s="12"/>
      <c r="I53" s="12"/>
      <c r="J53" s="12"/>
      <c r="K53" s="12">
        <v>7.0</v>
      </c>
      <c r="L53" s="12"/>
      <c r="M53" s="12"/>
      <c r="N53" s="12"/>
      <c r="O53" s="12"/>
      <c r="P53" s="12"/>
      <c r="Q53" s="18"/>
      <c r="R53" s="30"/>
      <c r="S53" s="19" t="s">
        <v>694</v>
      </c>
      <c r="T53" s="11"/>
      <c r="U53" s="11"/>
      <c r="V53" s="11"/>
      <c r="W53" s="11"/>
      <c r="X53" s="11"/>
      <c r="Y53" s="11"/>
    </row>
    <row r="54">
      <c r="A54" s="11"/>
      <c r="B54" s="16" t="s">
        <v>698</v>
      </c>
      <c r="C54" s="12" t="s">
        <v>296</v>
      </c>
      <c r="D54" s="26">
        <f t="shared" si="4"/>
        <v>88.65</v>
      </c>
      <c r="E54" s="12">
        <v>22.0</v>
      </c>
      <c r="F54" s="12">
        <v>21.0</v>
      </c>
      <c r="G54" s="12">
        <v>55.0</v>
      </c>
      <c r="H54" s="12"/>
      <c r="I54" s="12"/>
      <c r="J54" s="12"/>
      <c r="K54" s="12"/>
      <c r="L54" s="12"/>
      <c r="M54" s="12"/>
      <c r="N54" s="12"/>
      <c r="O54" s="12"/>
      <c r="P54" s="12"/>
      <c r="Q54" s="18"/>
      <c r="R54" s="30"/>
      <c r="S54" s="19" t="s">
        <v>699</v>
      </c>
      <c r="T54" s="12"/>
      <c r="U54" s="11"/>
      <c r="V54" s="11"/>
      <c r="W54" s="11"/>
      <c r="X54" s="11"/>
      <c r="Y54" s="11"/>
    </row>
    <row r="55">
      <c r="A55" s="11"/>
      <c r="B55" s="12" t="s">
        <v>695</v>
      </c>
      <c r="C55" s="12" t="s">
        <v>154</v>
      </c>
      <c r="D55" s="26">
        <f t="shared" si="4"/>
        <v>87.76</v>
      </c>
      <c r="E55" s="12"/>
      <c r="F55" s="12">
        <v>18.0</v>
      </c>
      <c r="G55" s="12">
        <v>42.0</v>
      </c>
      <c r="H55" s="12"/>
      <c r="I55" s="12"/>
      <c r="J55" s="12"/>
      <c r="K55" s="12">
        <v>5.0</v>
      </c>
      <c r="L55" s="12">
        <v>12.0</v>
      </c>
      <c r="M55" s="12"/>
      <c r="N55" s="12"/>
      <c r="O55" s="12"/>
      <c r="P55" s="12"/>
      <c r="Q55" s="18"/>
      <c r="R55" s="30"/>
      <c r="S55" s="19" t="s">
        <v>697</v>
      </c>
      <c r="T55" s="11"/>
      <c r="U55" s="11"/>
      <c r="V55" s="11"/>
      <c r="W55" s="11"/>
      <c r="X55" s="11"/>
      <c r="Y55" s="11"/>
    </row>
    <row r="56">
      <c r="A56" s="11"/>
      <c r="B56" s="16" t="s">
        <v>702</v>
      </c>
      <c r="C56" s="12" t="s">
        <v>102</v>
      </c>
      <c r="D56" s="26">
        <f t="shared" si="4"/>
        <v>87.06</v>
      </c>
      <c r="E56" s="12">
        <v>16.0</v>
      </c>
      <c r="F56" s="12">
        <v>17.0</v>
      </c>
      <c r="G56" s="12">
        <v>46.0</v>
      </c>
      <c r="H56" s="12"/>
      <c r="I56" s="12"/>
      <c r="J56" s="12"/>
      <c r="K56" s="12">
        <v>8.0</v>
      </c>
      <c r="L56" s="12"/>
      <c r="M56" s="12"/>
      <c r="N56" s="12"/>
      <c r="O56" s="12"/>
      <c r="P56" s="12"/>
      <c r="Q56" s="18"/>
      <c r="R56" s="30"/>
      <c r="S56" s="19" t="s">
        <v>703</v>
      </c>
      <c r="T56" s="12"/>
      <c r="U56" s="11"/>
      <c r="V56" s="11"/>
      <c r="W56" s="11"/>
      <c r="X56" s="11"/>
      <c r="Y56" s="11"/>
    </row>
    <row r="57">
      <c r="A57" s="11"/>
      <c r="B57" s="16" t="s">
        <v>1378</v>
      </c>
      <c r="C57" s="12" t="s">
        <v>35</v>
      </c>
      <c r="D57" s="26">
        <f t="shared" si="4"/>
        <v>83.29</v>
      </c>
      <c r="E57" s="12"/>
      <c r="F57" s="12"/>
      <c r="G57" s="12">
        <v>59.0</v>
      </c>
      <c r="H57" s="12"/>
      <c r="I57" s="12"/>
      <c r="J57" s="12"/>
      <c r="K57" s="12">
        <v>7.0</v>
      </c>
      <c r="L57" s="12"/>
      <c r="M57" s="12"/>
      <c r="N57" s="12"/>
      <c r="O57" s="12"/>
      <c r="P57" s="12"/>
      <c r="Q57" s="18"/>
      <c r="R57" s="30"/>
      <c r="S57" s="19" t="s">
        <v>1380</v>
      </c>
      <c r="T57" s="12"/>
      <c r="U57" s="11"/>
      <c r="V57" s="11"/>
      <c r="W57" s="11"/>
      <c r="X57" s="11"/>
      <c r="Y57" s="11"/>
    </row>
    <row r="58">
      <c r="A58" s="11"/>
      <c r="B58" s="16" t="s">
        <v>705</v>
      </c>
      <c r="C58" s="12" t="s">
        <v>706</v>
      </c>
      <c r="D58" s="26">
        <f t="shared" si="4"/>
        <v>83.08</v>
      </c>
      <c r="E58" s="12">
        <v>12.0</v>
      </c>
      <c r="F58" s="12">
        <v>16.0</v>
      </c>
      <c r="G58" s="12">
        <v>42.0</v>
      </c>
      <c r="H58" s="12"/>
      <c r="I58" s="12"/>
      <c r="J58" s="12"/>
      <c r="K58" s="12"/>
      <c r="L58" s="12">
        <v>18.0</v>
      </c>
      <c r="M58" s="12"/>
      <c r="N58" s="12"/>
      <c r="O58" s="12"/>
      <c r="P58" s="12"/>
      <c r="Q58" s="18"/>
      <c r="R58" s="30"/>
      <c r="S58" s="19" t="s">
        <v>708</v>
      </c>
      <c r="T58" s="12"/>
      <c r="U58" s="11"/>
      <c r="V58" s="11"/>
      <c r="W58" s="11"/>
      <c r="X58" s="11"/>
      <c r="Y58" s="11"/>
    </row>
    <row r="59">
      <c r="A59" s="11"/>
      <c r="B59" s="12" t="s">
        <v>1374</v>
      </c>
      <c r="C59" s="12" t="s">
        <v>1376</v>
      </c>
      <c r="D59" s="26">
        <f t="shared" si="4"/>
        <v>79.43</v>
      </c>
      <c r="E59" s="12"/>
      <c r="F59" s="12"/>
      <c r="G59" s="12">
        <v>53.0</v>
      </c>
      <c r="H59" s="12"/>
      <c r="I59" s="12"/>
      <c r="J59" s="12"/>
      <c r="K59" s="12">
        <v>9.0</v>
      </c>
      <c r="L59" s="12"/>
      <c r="M59" s="12"/>
      <c r="N59" s="12"/>
      <c r="O59" s="12"/>
      <c r="P59" s="12"/>
      <c r="Q59" s="18"/>
      <c r="R59" s="30"/>
      <c r="S59" s="19" t="s">
        <v>1377</v>
      </c>
      <c r="T59" s="11"/>
      <c r="U59" s="11"/>
      <c r="V59" s="11"/>
      <c r="W59" s="11"/>
      <c r="X59" s="11"/>
      <c r="Y59" s="11"/>
    </row>
    <row r="60">
      <c r="A60" s="11"/>
      <c r="B60" s="16" t="s">
        <v>2474</v>
      </c>
      <c r="C60" s="12" t="s">
        <v>2200</v>
      </c>
      <c r="D60" s="26">
        <f t="shared" si="4"/>
        <v>78.3</v>
      </c>
      <c r="E60" s="12"/>
      <c r="F60" s="12">
        <v>18.0</v>
      </c>
      <c r="G60" s="12">
        <v>40.0</v>
      </c>
      <c r="H60" s="12"/>
      <c r="I60" s="12"/>
      <c r="J60" s="12"/>
      <c r="K60" s="12">
        <v>7.0</v>
      </c>
      <c r="L60" s="12"/>
      <c r="M60" s="12"/>
      <c r="N60" s="12"/>
      <c r="O60" s="12"/>
      <c r="P60" s="12"/>
      <c r="Q60" s="18"/>
      <c r="R60" s="30"/>
      <c r="S60" s="19" t="s">
        <v>2475</v>
      </c>
      <c r="T60" s="12"/>
      <c r="U60" s="11"/>
      <c r="V60" s="11"/>
      <c r="W60" s="11"/>
      <c r="X60" s="11"/>
      <c r="Y60" s="11"/>
    </row>
    <row r="61">
      <c r="A61" s="11"/>
      <c r="B61" s="16" t="s">
        <v>2479</v>
      </c>
      <c r="C61" s="12" t="s">
        <v>2197</v>
      </c>
      <c r="D61" s="26">
        <f t="shared" si="4"/>
        <v>78.3</v>
      </c>
      <c r="E61" s="12"/>
      <c r="F61" s="12">
        <v>18.0</v>
      </c>
      <c r="G61" s="12">
        <v>40.0</v>
      </c>
      <c r="H61" s="12"/>
      <c r="I61" s="12"/>
      <c r="J61" s="12"/>
      <c r="K61" s="12">
        <v>7.0</v>
      </c>
      <c r="L61" s="12"/>
      <c r="M61" s="12"/>
      <c r="N61" s="12"/>
      <c r="O61" s="12"/>
      <c r="P61" s="12"/>
      <c r="Q61" s="18"/>
      <c r="R61" s="30"/>
      <c r="S61" s="19" t="s">
        <v>2481</v>
      </c>
      <c r="T61" s="12"/>
      <c r="U61" s="11"/>
      <c r="V61" s="11"/>
      <c r="W61" s="11"/>
      <c r="X61" s="11"/>
      <c r="Y61" s="11"/>
    </row>
    <row r="62">
      <c r="A62" s="34"/>
      <c r="B62" s="16" t="s">
        <v>2483</v>
      </c>
      <c r="C62" s="16" t="s">
        <v>1560</v>
      </c>
      <c r="D62" s="26">
        <f t="shared" si="4"/>
        <v>71.95</v>
      </c>
      <c r="E62" s="12">
        <v>15.0</v>
      </c>
      <c r="F62" s="12">
        <v>16.0</v>
      </c>
      <c r="G62" s="12">
        <v>40.0</v>
      </c>
      <c r="H62" s="12"/>
      <c r="I62" s="12"/>
      <c r="J62" s="12"/>
      <c r="K62" s="12">
        <v>4.0</v>
      </c>
      <c r="L62" s="12"/>
      <c r="M62" s="12"/>
      <c r="N62" s="12"/>
      <c r="O62" s="12"/>
      <c r="P62" s="12"/>
      <c r="Q62" s="18"/>
      <c r="R62" s="18"/>
      <c r="S62" s="19" t="s">
        <v>2486</v>
      </c>
      <c r="T62" s="11"/>
      <c r="U62" s="11"/>
      <c r="V62" s="11"/>
      <c r="W62" s="11"/>
      <c r="X62" s="11"/>
      <c r="Y62" s="34"/>
      <c r="Z62" s="34"/>
    </row>
    <row r="63">
      <c r="A63" s="11"/>
      <c r="B63" s="16" t="s">
        <v>2488</v>
      </c>
      <c r="C63" s="12" t="s">
        <v>2489</v>
      </c>
      <c r="D63" s="26">
        <f t="shared" si="4"/>
        <v>71.77</v>
      </c>
      <c r="E63" s="12"/>
      <c r="F63" s="12">
        <v>27.0</v>
      </c>
      <c r="G63" s="12">
        <v>37.0</v>
      </c>
      <c r="H63" s="12"/>
      <c r="I63" s="12"/>
      <c r="J63" s="12"/>
      <c r="K63" s="12"/>
      <c r="L63" s="12"/>
      <c r="M63" s="12"/>
      <c r="N63" s="12"/>
      <c r="O63" s="12"/>
      <c r="P63" s="12"/>
      <c r="Q63" s="18"/>
      <c r="R63" s="30"/>
      <c r="S63" s="19" t="s">
        <v>2490</v>
      </c>
      <c r="T63" s="12"/>
      <c r="U63" s="11"/>
      <c r="V63" s="11"/>
      <c r="W63" s="11"/>
      <c r="X63" s="11"/>
      <c r="Y63" s="11"/>
    </row>
    <row r="64">
      <c r="A64" s="12" t="s">
        <v>44</v>
      </c>
      <c r="B64" s="12" t="s">
        <v>712</v>
      </c>
      <c r="C64" s="12" t="s">
        <v>281</v>
      </c>
      <c r="D64" s="26">
        <f t="shared" si="4"/>
        <v>55.44</v>
      </c>
      <c r="E64" s="12"/>
      <c r="F64" s="12">
        <v>21.0</v>
      </c>
      <c r="G64" s="12"/>
      <c r="H64" s="12"/>
      <c r="I64" s="12"/>
      <c r="J64" s="12"/>
      <c r="K64" s="12">
        <v>9.0</v>
      </c>
      <c r="L64" s="12">
        <v>22.0</v>
      </c>
      <c r="M64" s="12"/>
      <c r="N64" s="12"/>
      <c r="O64" s="12"/>
      <c r="P64" s="12"/>
      <c r="Q64" s="18"/>
      <c r="R64" s="30"/>
      <c r="S64" s="19" t="s">
        <v>713</v>
      </c>
      <c r="T64" s="11"/>
      <c r="U64" s="11"/>
      <c r="V64" s="11"/>
      <c r="W64" s="11"/>
      <c r="X64" s="11"/>
      <c r="Y64" s="11"/>
    </row>
    <row r="65">
      <c r="A65" s="2" t="s">
        <v>170</v>
      </c>
      <c r="B65" s="11"/>
      <c r="C65" s="11"/>
      <c r="D65" s="26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3"/>
      <c r="R65" s="30"/>
      <c r="S65" s="27"/>
      <c r="T65" s="11"/>
      <c r="U65" s="11"/>
      <c r="V65" s="11"/>
      <c r="W65" s="11"/>
      <c r="X65" s="11"/>
    </row>
    <row r="66">
      <c r="A66" s="11"/>
      <c r="B66" s="12" t="s">
        <v>715</v>
      </c>
      <c r="C66" s="12" t="s">
        <v>653</v>
      </c>
      <c r="D66" s="26">
        <f t="shared" ref="D66:D78" si="5">ROUND((E66*0.05)+(F66*1)+(G66*1.21)+(H66*0.35)+(I66*0.49)+(J66*0)+(K66*1.7)+(L66*0.87)+(M66*16)+(N66*10)+(O66*10)+(P66*10), 2)</f>
        <v>220.81</v>
      </c>
      <c r="E66" s="12"/>
      <c r="F66" s="12">
        <v>20.0</v>
      </c>
      <c r="G66" s="12">
        <v>121.0</v>
      </c>
      <c r="H66" s="12"/>
      <c r="I66" s="12"/>
      <c r="J66" s="12"/>
      <c r="K66" s="12">
        <v>10.0</v>
      </c>
      <c r="L66" s="12">
        <v>20.0</v>
      </c>
      <c r="M66" s="12"/>
      <c r="N66" s="12"/>
      <c r="O66" s="12">
        <v>1.0</v>
      </c>
      <c r="P66" s="12">
        <v>1.0</v>
      </c>
      <c r="Q66" s="18" t="s">
        <v>343</v>
      </c>
      <c r="R66" s="33" t="s">
        <v>657</v>
      </c>
      <c r="S66" s="19" t="s">
        <v>722</v>
      </c>
      <c r="T66" s="11"/>
      <c r="U66" s="11"/>
      <c r="V66" s="11"/>
      <c r="W66" s="11"/>
      <c r="X66" s="11"/>
    </row>
    <row r="67">
      <c r="A67" s="21" t="s">
        <v>33</v>
      </c>
      <c r="B67" s="35" t="s">
        <v>2491</v>
      </c>
      <c r="C67" s="12" t="s">
        <v>172</v>
      </c>
      <c r="D67" s="26">
        <f t="shared" si="5"/>
        <v>188.63</v>
      </c>
      <c r="E67" s="12">
        <v>28.0</v>
      </c>
      <c r="F67" s="12">
        <v>29.0</v>
      </c>
      <c r="G67" s="12">
        <v>88.0</v>
      </c>
      <c r="H67" s="12"/>
      <c r="I67" s="12"/>
      <c r="J67" s="12"/>
      <c r="K67" s="12"/>
      <c r="L67" s="12">
        <v>25.0</v>
      </c>
      <c r="M67" s="12"/>
      <c r="N67" s="12"/>
      <c r="O67" s="12">
        <v>1.0</v>
      </c>
      <c r="P67" s="12">
        <v>2.0</v>
      </c>
      <c r="Q67" s="18" t="s">
        <v>583</v>
      </c>
      <c r="R67" s="18" t="s">
        <v>42</v>
      </c>
      <c r="S67" s="19" t="s">
        <v>2492</v>
      </c>
      <c r="T67" s="11"/>
      <c r="U67" s="11"/>
      <c r="V67" s="11"/>
      <c r="W67" s="11"/>
      <c r="X67" s="11"/>
    </row>
    <row r="68">
      <c r="A68" s="12" t="s">
        <v>44</v>
      </c>
      <c r="B68" s="35" t="s">
        <v>1393</v>
      </c>
      <c r="C68" s="12" t="s">
        <v>203</v>
      </c>
      <c r="D68" s="26">
        <f t="shared" si="5"/>
        <v>172.14</v>
      </c>
      <c r="E68" s="12">
        <v>34.0</v>
      </c>
      <c r="F68" s="12">
        <v>35.0</v>
      </c>
      <c r="G68" s="12">
        <v>77.0</v>
      </c>
      <c r="H68" s="12"/>
      <c r="I68" s="12"/>
      <c r="J68" s="12"/>
      <c r="K68" s="12">
        <v>9.0</v>
      </c>
      <c r="L68" s="12">
        <v>31.0</v>
      </c>
      <c r="M68" s="12"/>
      <c r="N68" s="12"/>
      <c r="O68" s="12"/>
      <c r="P68" s="12"/>
      <c r="Q68" s="18"/>
      <c r="R68" s="18"/>
      <c r="S68" s="19" t="s">
        <v>1394</v>
      </c>
      <c r="T68" s="11"/>
      <c r="U68" s="11"/>
      <c r="V68" s="11"/>
      <c r="W68" s="11"/>
      <c r="X68" s="11"/>
    </row>
    <row r="69">
      <c r="A69" s="21" t="s">
        <v>44</v>
      </c>
      <c r="B69" s="35" t="s">
        <v>729</v>
      </c>
      <c r="C69" s="12" t="s">
        <v>730</v>
      </c>
      <c r="D69" s="26">
        <f t="shared" si="5"/>
        <v>171.5</v>
      </c>
      <c r="E69" s="12">
        <v>34.0</v>
      </c>
      <c r="F69" s="12">
        <v>32.0</v>
      </c>
      <c r="G69" s="12">
        <v>88.0</v>
      </c>
      <c r="H69" s="12"/>
      <c r="I69" s="12"/>
      <c r="J69" s="12"/>
      <c r="K69" s="12"/>
      <c r="L69" s="12">
        <v>36.0</v>
      </c>
      <c r="M69" s="12"/>
      <c r="N69" s="12"/>
      <c r="O69" s="12"/>
      <c r="P69" s="12"/>
      <c r="Q69" s="18"/>
      <c r="R69" s="18" t="s">
        <v>731</v>
      </c>
      <c r="S69" s="19" t="s">
        <v>732</v>
      </c>
      <c r="T69" s="11"/>
      <c r="U69" s="11"/>
      <c r="V69" s="11"/>
      <c r="W69" s="11"/>
      <c r="X69" s="11"/>
    </row>
    <row r="70">
      <c r="A70" s="21" t="s">
        <v>55</v>
      </c>
      <c r="B70" s="12" t="s">
        <v>2493</v>
      </c>
      <c r="C70" s="12" t="s">
        <v>57</v>
      </c>
      <c r="D70" s="26">
        <f t="shared" si="5"/>
        <v>163.05</v>
      </c>
      <c r="E70" s="12">
        <v>42.0</v>
      </c>
      <c r="F70" s="12">
        <v>30.0</v>
      </c>
      <c r="G70" s="12">
        <v>75.0</v>
      </c>
      <c r="H70" s="12"/>
      <c r="I70" s="12"/>
      <c r="J70" s="12"/>
      <c r="K70" s="12">
        <v>6.0</v>
      </c>
      <c r="L70" s="12"/>
      <c r="M70" s="12"/>
      <c r="N70" s="12">
        <v>2.0</v>
      </c>
      <c r="O70" s="12">
        <v>1.0</v>
      </c>
      <c r="P70" s="12"/>
      <c r="Q70" s="18" t="s">
        <v>60</v>
      </c>
      <c r="R70" s="18" t="s">
        <v>863</v>
      </c>
      <c r="S70" s="19" t="s">
        <v>2494</v>
      </c>
      <c r="T70" s="11"/>
      <c r="U70" s="11"/>
      <c r="V70" s="11"/>
      <c r="W70" s="11"/>
      <c r="X70" s="11"/>
    </row>
    <row r="71">
      <c r="A71" s="21"/>
      <c r="B71" s="12" t="s">
        <v>2495</v>
      </c>
      <c r="C71" s="12" t="s">
        <v>1284</v>
      </c>
      <c r="D71" s="26">
        <f t="shared" si="5"/>
        <v>151.56</v>
      </c>
      <c r="E71" s="12">
        <v>25.0</v>
      </c>
      <c r="F71" s="12">
        <v>32.0</v>
      </c>
      <c r="G71" s="12">
        <v>75.0</v>
      </c>
      <c r="H71" s="12"/>
      <c r="I71" s="12"/>
      <c r="J71" s="12"/>
      <c r="K71" s="12">
        <v>7.0</v>
      </c>
      <c r="L71" s="12">
        <v>18.0</v>
      </c>
      <c r="M71" s="12"/>
      <c r="N71" s="12"/>
      <c r="O71" s="12"/>
      <c r="P71" s="12"/>
      <c r="Q71" s="18"/>
      <c r="R71" s="18"/>
      <c r="S71" s="19" t="s">
        <v>2496</v>
      </c>
      <c r="T71" s="11"/>
      <c r="U71" s="11"/>
      <c r="V71" s="11"/>
      <c r="W71" s="11"/>
      <c r="X71" s="11"/>
    </row>
    <row r="72">
      <c r="A72" s="11"/>
      <c r="B72" s="35" t="s">
        <v>743</v>
      </c>
      <c r="C72" s="12" t="s">
        <v>646</v>
      </c>
      <c r="D72" s="26">
        <f t="shared" si="5"/>
        <v>150.14</v>
      </c>
      <c r="E72" s="12">
        <v>25.0</v>
      </c>
      <c r="F72" s="12">
        <v>33.0</v>
      </c>
      <c r="G72" s="12">
        <v>73.0</v>
      </c>
      <c r="H72" s="12"/>
      <c r="I72" s="12"/>
      <c r="J72" s="12"/>
      <c r="K72" s="12">
        <v>7.0</v>
      </c>
      <c r="L72" s="12">
        <v>18.0</v>
      </c>
      <c r="M72" s="12"/>
      <c r="N72" s="12"/>
      <c r="O72" s="12"/>
      <c r="P72" s="12"/>
      <c r="Q72" s="18"/>
      <c r="R72" s="18"/>
      <c r="S72" s="19" t="s">
        <v>744</v>
      </c>
      <c r="T72" s="11"/>
      <c r="U72" s="11"/>
      <c r="V72" s="11"/>
      <c r="W72" s="11"/>
      <c r="X72" s="11"/>
    </row>
    <row r="73">
      <c r="A73" s="21" t="s">
        <v>52</v>
      </c>
      <c r="B73" s="35" t="s">
        <v>738</v>
      </c>
      <c r="C73" s="12" t="s">
        <v>130</v>
      </c>
      <c r="D73" s="26">
        <f t="shared" si="5"/>
        <v>148.19</v>
      </c>
      <c r="E73" s="12">
        <v>12.0</v>
      </c>
      <c r="F73" s="12">
        <v>26.0</v>
      </c>
      <c r="G73" s="12">
        <v>57.0</v>
      </c>
      <c r="H73" s="12"/>
      <c r="I73" s="12"/>
      <c r="J73" s="12"/>
      <c r="K73" s="12"/>
      <c r="L73" s="12">
        <v>26.0</v>
      </c>
      <c r="M73" s="12"/>
      <c r="N73" s="12">
        <v>1.0</v>
      </c>
      <c r="O73" s="12">
        <v>1.0</v>
      </c>
      <c r="P73" s="12">
        <v>1.0</v>
      </c>
      <c r="Q73" s="18" t="s">
        <v>38</v>
      </c>
      <c r="R73" s="18"/>
      <c r="S73" s="19" t="s">
        <v>739</v>
      </c>
      <c r="T73" s="11"/>
      <c r="U73" s="11"/>
      <c r="V73" s="11"/>
      <c r="W73" s="11"/>
      <c r="X73" s="11"/>
    </row>
    <row r="74">
      <c r="A74" s="21"/>
      <c r="B74" s="12" t="s">
        <v>1915</v>
      </c>
      <c r="C74" s="12" t="s">
        <v>1418</v>
      </c>
      <c r="D74" s="26">
        <f t="shared" si="5"/>
        <v>143.1</v>
      </c>
      <c r="E74" s="12">
        <v>28.0</v>
      </c>
      <c r="F74" s="12">
        <v>29.0</v>
      </c>
      <c r="G74" s="12">
        <v>42.0</v>
      </c>
      <c r="H74" s="12">
        <v>19.0</v>
      </c>
      <c r="I74" s="12"/>
      <c r="J74" s="12"/>
      <c r="K74" s="12"/>
      <c r="L74" s="12">
        <v>29.0</v>
      </c>
      <c r="M74" s="12"/>
      <c r="N74" s="12"/>
      <c r="O74" s="12">
        <v>1.0</v>
      </c>
      <c r="P74" s="12">
        <v>2.0</v>
      </c>
      <c r="Q74" s="18" t="s">
        <v>2406</v>
      </c>
      <c r="R74" s="18" t="s">
        <v>42</v>
      </c>
      <c r="S74" s="19" t="s">
        <v>1918</v>
      </c>
      <c r="T74" s="11"/>
      <c r="U74" s="11"/>
      <c r="V74" s="11"/>
      <c r="W74" s="11"/>
      <c r="X74" s="11"/>
    </row>
    <row r="75">
      <c r="A75" s="21"/>
      <c r="B75" s="12" t="s">
        <v>2497</v>
      </c>
      <c r="C75" s="12" t="s">
        <v>216</v>
      </c>
      <c r="D75" s="26">
        <f t="shared" si="5"/>
        <v>128.15</v>
      </c>
      <c r="E75" s="12">
        <v>27.0</v>
      </c>
      <c r="F75" s="12">
        <v>25.0</v>
      </c>
      <c r="G75" s="12">
        <v>64.0</v>
      </c>
      <c r="H75" s="12"/>
      <c r="I75" s="12"/>
      <c r="J75" s="12"/>
      <c r="K75" s="12"/>
      <c r="L75" s="12">
        <v>28.0</v>
      </c>
      <c r="M75" s="12"/>
      <c r="N75" s="12"/>
      <c r="O75" s="12"/>
      <c r="P75" s="12"/>
      <c r="Q75" s="18"/>
      <c r="R75" s="18"/>
      <c r="S75" s="19" t="s">
        <v>2498</v>
      </c>
      <c r="T75" s="11"/>
      <c r="U75" s="11"/>
      <c r="V75" s="11"/>
      <c r="W75" s="11"/>
      <c r="X75" s="11"/>
    </row>
    <row r="76">
      <c r="A76" s="21" t="s">
        <v>52</v>
      </c>
      <c r="B76" s="12" t="s">
        <v>2500</v>
      </c>
      <c r="C76" s="12" t="s">
        <v>54</v>
      </c>
      <c r="D76" s="26">
        <f t="shared" si="5"/>
        <v>126.53</v>
      </c>
      <c r="E76" s="12">
        <v>16.0</v>
      </c>
      <c r="F76" s="12">
        <v>17.0</v>
      </c>
      <c r="G76" s="12">
        <v>55.0</v>
      </c>
      <c r="H76" s="12"/>
      <c r="I76" s="12"/>
      <c r="J76" s="12"/>
      <c r="K76" s="12"/>
      <c r="L76" s="12">
        <v>14.0</v>
      </c>
      <c r="M76" s="12"/>
      <c r="N76" s="12">
        <v>1.0</v>
      </c>
      <c r="O76" s="12">
        <v>1.0</v>
      </c>
      <c r="P76" s="12">
        <v>1.0</v>
      </c>
      <c r="Q76" s="18" t="s">
        <v>1720</v>
      </c>
      <c r="R76" s="18" t="s">
        <v>42</v>
      </c>
      <c r="S76" s="19" t="s">
        <v>2502</v>
      </c>
      <c r="T76" s="11"/>
      <c r="U76" s="11"/>
      <c r="V76" s="11"/>
      <c r="W76" s="11"/>
      <c r="X76" s="11"/>
    </row>
    <row r="77" ht="16.5" customHeight="1">
      <c r="A77" s="21"/>
      <c r="B77" s="35" t="s">
        <v>2503</v>
      </c>
      <c r="C77" s="12" t="s">
        <v>2504</v>
      </c>
      <c r="D77" s="26">
        <f t="shared" si="5"/>
        <v>110.63</v>
      </c>
      <c r="E77" s="12">
        <v>45.0</v>
      </c>
      <c r="F77" s="12"/>
      <c r="G77" s="12">
        <v>68.0</v>
      </c>
      <c r="H77" s="12"/>
      <c r="I77" s="12"/>
      <c r="J77" s="12"/>
      <c r="K77" s="12"/>
      <c r="L77" s="12">
        <v>30.0</v>
      </c>
      <c r="M77" s="12"/>
      <c r="N77" s="12"/>
      <c r="O77" s="12"/>
      <c r="P77" s="12"/>
      <c r="Q77" s="18"/>
      <c r="R77" s="18"/>
      <c r="S77" s="19" t="s">
        <v>2505</v>
      </c>
      <c r="T77" s="11"/>
      <c r="U77" s="11"/>
      <c r="V77" s="11"/>
      <c r="W77" s="11"/>
      <c r="X77" s="11"/>
    </row>
    <row r="78">
      <c r="A78" s="21"/>
      <c r="B78" s="12" t="s">
        <v>2506</v>
      </c>
      <c r="C78" s="12" t="s">
        <v>1418</v>
      </c>
      <c r="D78" s="26">
        <f t="shared" si="5"/>
        <v>105.59</v>
      </c>
      <c r="E78" s="12">
        <v>25.0</v>
      </c>
      <c r="F78" s="12">
        <v>23.0</v>
      </c>
      <c r="G78" s="12">
        <v>55.0</v>
      </c>
      <c r="H78" s="12"/>
      <c r="I78" s="12"/>
      <c r="J78" s="12"/>
      <c r="K78" s="12"/>
      <c r="L78" s="12">
        <v>17.0</v>
      </c>
      <c r="M78" s="12"/>
      <c r="N78" s="12"/>
      <c r="O78" s="12"/>
      <c r="P78" s="12"/>
      <c r="Q78" s="18"/>
      <c r="R78" s="18"/>
      <c r="S78" s="19" t="s">
        <v>2507</v>
      </c>
      <c r="T78" s="11"/>
      <c r="U78" s="11"/>
      <c r="V78" s="11"/>
      <c r="W78" s="11"/>
      <c r="X78" s="11"/>
    </row>
    <row r="79">
      <c r="A79" s="2" t="s">
        <v>212</v>
      </c>
      <c r="B79" s="11"/>
      <c r="C79" s="11"/>
      <c r="D79" s="26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3"/>
      <c r="R79" s="13"/>
      <c r="S79" s="27"/>
      <c r="T79" s="11"/>
      <c r="U79" s="11"/>
      <c r="V79" s="11"/>
      <c r="W79" s="11"/>
      <c r="X79" s="11"/>
    </row>
    <row r="80">
      <c r="A80" s="11"/>
      <c r="B80" s="12" t="s">
        <v>749</v>
      </c>
      <c r="C80" s="12" t="s">
        <v>504</v>
      </c>
      <c r="D80" s="26">
        <f t="shared" ref="D80:D88" si="6">ROUND((E80*0.05)+(F80*1)+(G80*1.21)+(H80*0.35)+(I80*0.49)+(J80*0)+(K80*1.7)+(L80*0.87)+(M80*16)+(N80*10)+(O80*10)+(P80*10), 2)</f>
        <v>92.22</v>
      </c>
      <c r="E80" s="12">
        <v>18.0</v>
      </c>
      <c r="F80" s="12">
        <v>20.0</v>
      </c>
      <c r="G80" s="12">
        <v>46.0</v>
      </c>
      <c r="H80" s="12"/>
      <c r="I80" s="12"/>
      <c r="J80" s="12"/>
      <c r="K80" s="12"/>
      <c r="L80" s="12">
        <v>18.0</v>
      </c>
      <c r="M80" s="12"/>
      <c r="N80" s="12"/>
      <c r="O80" s="12"/>
      <c r="P80" s="12"/>
      <c r="Q80" s="18"/>
      <c r="R80" s="30"/>
      <c r="S80" s="19" t="s">
        <v>752</v>
      </c>
      <c r="T80" s="12"/>
      <c r="U80" s="11"/>
      <c r="V80" s="11"/>
      <c r="W80" s="11"/>
      <c r="X80" s="11"/>
      <c r="Y80" s="11"/>
    </row>
    <row r="81">
      <c r="A81" s="12" t="s">
        <v>44</v>
      </c>
      <c r="B81" s="12" t="s">
        <v>755</v>
      </c>
      <c r="C81" s="12" t="s">
        <v>230</v>
      </c>
      <c r="D81" s="26">
        <f t="shared" si="6"/>
        <v>92.16</v>
      </c>
      <c r="E81" s="12">
        <v>22.0</v>
      </c>
      <c r="F81" s="12">
        <v>18.0</v>
      </c>
      <c r="G81" s="12">
        <v>46.0</v>
      </c>
      <c r="H81" s="12"/>
      <c r="I81" s="12"/>
      <c r="J81" s="12"/>
      <c r="K81" s="12"/>
      <c r="L81" s="12">
        <v>20.0</v>
      </c>
      <c r="M81" s="12"/>
      <c r="N81" s="12"/>
      <c r="O81" s="12"/>
      <c r="P81" s="12"/>
      <c r="Q81" s="18"/>
      <c r="R81" s="30"/>
      <c r="S81" s="19" t="s">
        <v>758</v>
      </c>
      <c r="T81" s="12"/>
      <c r="U81" s="11"/>
      <c r="V81" s="11"/>
      <c r="W81" s="11"/>
      <c r="X81" s="11"/>
      <c r="Y81" s="11"/>
    </row>
    <row r="82">
      <c r="A82" s="11"/>
      <c r="B82" s="12" t="s">
        <v>762</v>
      </c>
      <c r="C82" s="12" t="s">
        <v>763</v>
      </c>
      <c r="D82" s="26">
        <f t="shared" si="6"/>
        <v>90.64</v>
      </c>
      <c r="E82" s="12">
        <v>24.0</v>
      </c>
      <c r="F82" s="12">
        <v>12.0</v>
      </c>
      <c r="G82" s="12">
        <v>64.0</v>
      </c>
      <c r="H82" s="12"/>
      <c r="I82" s="12"/>
      <c r="J82" s="12"/>
      <c r="K82" s="12"/>
      <c r="L82" s="12"/>
      <c r="M82" s="12"/>
      <c r="N82" s="12"/>
      <c r="O82" s="12"/>
      <c r="P82" s="12"/>
      <c r="Q82" s="18"/>
      <c r="R82" s="30"/>
      <c r="S82" s="19" t="s">
        <v>766</v>
      </c>
      <c r="T82" s="12"/>
      <c r="U82" s="11"/>
      <c r="V82" s="11"/>
      <c r="W82" s="11"/>
      <c r="X82" s="11"/>
      <c r="Y82" s="11"/>
    </row>
    <row r="83">
      <c r="A83" s="11"/>
      <c r="B83" s="12" t="s">
        <v>1417</v>
      </c>
      <c r="C83" s="12" t="s">
        <v>1418</v>
      </c>
      <c r="D83" s="26">
        <f t="shared" si="6"/>
        <v>77.3</v>
      </c>
      <c r="E83" s="12">
        <v>22.0</v>
      </c>
      <c r="F83" s="12">
        <v>17.0</v>
      </c>
      <c r="G83" s="12">
        <v>31.0</v>
      </c>
      <c r="H83" s="12">
        <v>16.0</v>
      </c>
      <c r="I83" s="12"/>
      <c r="J83" s="12"/>
      <c r="K83" s="12"/>
      <c r="L83" s="12">
        <v>7.0</v>
      </c>
      <c r="M83" s="12"/>
      <c r="N83" s="12"/>
      <c r="O83" s="12">
        <v>1.0</v>
      </c>
      <c r="P83" s="12"/>
      <c r="Q83" s="18" t="s">
        <v>1419</v>
      </c>
      <c r="R83" s="33" t="s">
        <v>42</v>
      </c>
      <c r="S83" s="39" t="s">
        <v>1420</v>
      </c>
      <c r="T83" s="12"/>
      <c r="U83" s="11"/>
      <c r="V83" s="11"/>
      <c r="W83" s="11"/>
      <c r="X83" s="11"/>
      <c r="Y83" s="11"/>
    </row>
    <row r="84">
      <c r="A84" s="11"/>
      <c r="B84" s="12" t="s">
        <v>2512</v>
      </c>
      <c r="C84" s="12" t="s">
        <v>386</v>
      </c>
      <c r="D84" s="26">
        <f t="shared" si="6"/>
        <v>75.21</v>
      </c>
      <c r="E84" s="12">
        <v>13.0</v>
      </c>
      <c r="F84" s="12">
        <v>15.0</v>
      </c>
      <c r="G84" s="12">
        <v>37.0</v>
      </c>
      <c r="H84" s="12"/>
      <c r="I84" s="12"/>
      <c r="J84" s="12"/>
      <c r="K84" s="12"/>
      <c r="L84" s="12">
        <v>17.0</v>
      </c>
      <c r="M84" s="12"/>
      <c r="N84" s="12"/>
      <c r="O84" s="12"/>
      <c r="P84" s="12"/>
      <c r="Q84" s="18"/>
      <c r="R84" s="30"/>
      <c r="S84" s="19" t="s">
        <v>2513</v>
      </c>
      <c r="T84" s="12"/>
      <c r="U84" s="11"/>
      <c r="V84" s="11"/>
      <c r="W84" s="11"/>
      <c r="X84" s="11"/>
      <c r="Y84" s="11"/>
    </row>
    <row r="85">
      <c r="B85" s="12" t="s">
        <v>768</v>
      </c>
      <c r="C85" s="12" t="s">
        <v>769</v>
      </c>
      <c r="D85" s="26">
        <f t="shared" si="6"/>
        <v>69.83</v>
      </c>
      <c r="E85" s="12">
        <v>12.0</v>
      </c>
      <c r="F85" s="12">
        <v>15.0</v>
      </c>
      <c r="G85" s="12">
        <v>29.0</v>
      </c>
      <c r="H85" s="12"/>
      <c r="I85" s="12"/>
      <c r="J85" s="12"/>
      <c r="K85" s="12"/>
      <c r="L85" s="12">
        <v>22.0</v>
      </c>
      <c r="M85" s="12"/>
      <c r="N85" s="12"/>
      <c r="O85" s="12"/>
      <c r="P85" s="12"/>
      <c r="Q85" s="18"/>
      <c r="R85" s="30"/>
      <c r="S85" s="19" t="s">
        <v>772</v>
      </c>
      <c r="T85" s="12"/>
      <c r="U85" s="11"/>
      <c r="V85" s="11"/>
      <c r="W85" s="11"/>
      <c r="X85" s="11"/>
      <c r="Y85" s="11"/>
    </row>
    <row r="86">
      <c r="A86" s="11"/>
      <c r="B86" s="12" t="s">
        <v>2517</v>
      </c>
      <c r="C86" s="12" t="s">
        <v>2518</v>
      </c>
      <c r="D86" s="26">
        <f t="shared" si="6"/>
        <v>60.35</v>
      </c>
      <c r="E86" s="12">
        <v>19.0</v>
      </c>
      <c r="F86" s="12">
        <v>13.0</v>
      </c>
      <c r="G86" s="12">
        <v>29.0</v>
      </c>
      <c r="H86" s="12"/>
      <c r="I86" s="12"/>
      <c r="J86" s="12"/>
      <c r="K86" s="12"/>
      <c r="L86" s="12">
        <v>13.0</v>
      </c>
      <c r="M86" s="12"/>
      <c r="N86" s="12"/>
      <c r="O86" s="12"/>
      <c r="P86" s="12"/>
      <c r="Q86" s="18"/>
      <c r="R86" s="33"/>
      <c r="S86" s="19" t="s">
        <v>2519</v>
      </c>
      <c r="T86" s="12"/>
      <c r="U86" s="11"/>
      <c r="V86" s="11"/>
      <c r="W86" s="11"/>
      <c r="X86" s="11"/>
      <c r="Y86" s="11"/>
    </row>
    <row r="87">
      <c r="A87" s="11"/>
      <c r="B87" s="12" t="s">
        <v>934</v>
      </c>
      <c r="C87" s="12" t="s">
        <v>757</v>
      </c>
      <c r="D87" s="26">
        <f t="shared" si="6"/>
        <v>51.16</v>
      </c>
      <c r="E87" s="12">
        <v>15.0</v>
      </c>
      <c r="F87" s="12">
        <v>15.0</v>
      </c>
      <c r="G87" s="12">
        <v>21.0</v>
      </c>
      <c r="H87" s="12"/>
      <c r="I87" s="12"/>
      <c r="J87" s="12"/>
      <c r="K87" s="12"/>
      <c r="L87" s="12"/>
      <c r="M87" s="12"/>
      <c r="N87" s="12">
        <v>1.0</v>
      </c>
      <c r="O87" s="12"/>
      <c r="P87" s="12"/>
      <c r="Q87" s="18" t="s">
        <v>938</v>
      </c>
      <c r="R87" s="30"/>
      <c r="S87" s="19" t="s">
        <v>939</v>
      </c>
      <c r="T87" s="12"/>
      <c r="U87" s="11"/>
      <c r="V87" s="11"/>
      <c r="W87" s="11"/>
      <c r="X87" s="11"/>
      <c r="Y87" s="11"/>
    </row>
    <row r="88">
      <c r="A88" s="11"/>
      <c r="B88" s="12" t="s">
        <v>2380</v>
      </c>
      <c r="C88" s="12" t="s">
        <v>1208</v>
      </c>
      <c r="D88" s="26">
        <f t="shared" si="6"/>
        <v>17.35</v>
      </c>
      <c r="E88" s="12">
        <v>27.0</v>
      </c>
      <c r="F88" s="12">
        <v>16.0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8"/>
      <c r="R88" s="33"/>
      <c r="S88" s="39" t="s">
        <v>2381</v>
      </c>
      <c r="T88" s="12"/>
      <c r="U88" s="11"/>
      <c r="V88" s="11"/>
      <c r="W88" s="11"/>
      <c r="X88" s="11"/>
      <c r="Y88" s="11"/>
    </row>
    <row r="89">
      <c r="A89" s="2" t="s">
        <v>241</v>
      </c>
      <c r="B89" s="11"/>
      <c r="C89" s="11"/>
      <c r="D89" s="26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3"/>
      <c r="R89" s="13"/>
      <c r="S89" s="27"/>
      <c r="T89" s="11"/>
      <c r="U89" s="11"/>
      <c r="V89" s="11"/>
      <c r="W89" s="11"/>
      <c r="X89" s="11"/>
    </row>
    <row r="90">
      <c r="A90" s="21" t="s">
        <v>44</v>
      </c>
      <c r="B90" s="12" t="s">
        <v>2524</v>
      </c>
      <c r="C90" s="12" t="s">
        <v>230</v>
      </c>
      <c r="D90" s="26">
        <f t="shared" ref="D90:D103" si="7">ROUND((E90*0.05)+(F90*1)+(G90*1.21)+(H90*0.35)+(I90*0.49)+(J90*0)+(K90*1.7)+(L90*0.87)+(M90*16)+(N90*10)+(O90*10)+(P90*10), 2)</f>
        <v>132.87</v>
      </c>
      <c r="E90" s="12">
        <v>25.0</v>
      </c>
      <c r="F90" s="12">
        <v>22.0</v>
      </c>
      <c r="G90" s="12">
        <v>64.0</v>
      </c>
      <c r="H90" s="12"/>
      <c r="I90" s="12"/>
      <c r="J90" s="12"/>
      <c r="K90" s="12"/>
      <c r="L90" s="12">
        <v>14.0</v>
      </c>
      <c r="M90" s="12"/>
      <c r="N90" s="12"/>
      <c r="O90" s="12">
        <v>1.0</v>
      </c>
      <c r="P90" s="12">
        <v>1.0</v>
      </c>
      <c r="Q90" s="18" t="s">
        <v>803</v>
      </c>
      <c r="R90" s="18"/>
      <c r="S90" s="19" t="s">
        <v>2530</v>
      </c>
      <c r="T90" s="11"/>
      <c r="U90" s="11"/>
      <c r="V90" s="11"/>
      <c r="W90" s="11"/>
      <c r="X90" s="11"/>
    </row>
    <row r="91">
      <c r="A91" s="21" t="s">
        <v>33</v>
      </c>
      <c r="B91" s="12" t="s">
        <v>2534</v>
      </c>
      <c r="C91" s="12" t="s">
        <v>251</v>
      </c>
      <c r="D91" s="26">
        <f t="shared" si="7"/>
        <v>133.9</v>
      </c>
      <c r="E91" s="12">
        <v>22.0</v>
      </c>
      <c r="F91" s="12">
        <v>25.0</v>
      </c>
      <c r="G91" s="12">
        <v>62.0</v>
      </c>
      <c r="H91" s="12"/>
      <c r="I91" s="12"/>
      <c r="J91" s="12"/>
      <c r="K91" s="12">
        <v>7.0</v>
      </c>
      <c r="L91" s="12">
        <v>24.0</v>
      </c>
      <c r="M91" s="12"/>
      <c r="N91" s="12"/>
      <c r="O91" s="12"/>
      <c r="P91" s="12"/>
      <c r="Q91" s="18"/>
      <c r="R91" s="18" t="s">
        <v>42</v>
      </c>
      <c r="S91" s="19" t="s">
        <v>2535</v>
      </c>
      <c r="T91" s="11"/>
      <c r="U91" s="11"/>
      <c r="V91" s="11"/>
      <c r="W91" s="11"/>
      <c r="X91" s="11"/>
    </row>
    <row r="92">
      <c r="A92" s="21"/>
      <c r="B92" s="12" t="s">
        <v>1430</v>
      </c>
      <c r="C92" s="12" t="s">
        <v>557</v>
      </c>
      <c r="D92" s="26">
        <f t="shared" si="7"/>
        <v>131.11</v>
      </c>
      <c r="E92" s="12">
        <v>16.0</v>
      </c>
      <c r="F92" s="12">
        <v>18.0</v>
      </c>
      <c r="G92" s="12">
        <v>77.0</v>
      </c>
      <c r="H92" s="12"/>
      <c r="I92" s="12"/>
      <c r="J92" s="12"/>
      <c r="K92" s="12"/>
      <c r="L92" s="12">
        <v>22.0</v>
      </c>
      <c r="M92" s="12"/>
      <c r="N92" s="12"/>
      <c r="O92" s="12"/>
      <c r="P92" s="12"/>
      <c r="Q92" s="18"/>
      <c r="R92" s="18"/>
      <c r="S92" s="19" t="s">
        <v>1431</v>
      </c>
      <c r="T92" s="11"/>
      <c r="U92" s="11"/>
      <c r="V92" s="11"/>
      <c r="W92" s="11"/>
      <c r="X92" s="11"/>
    </row>
    <row r="93">
      <c r="A93" s="24" t="s">
        <v>44</v>
      </c>
      <c r="B93" s="22" t="s">
        <v>785</v>
      </c>
      <c r="C93" s="22" t="s">
        <v>239</v>
      </c>
      <c r="D93" s="26">
        <f t="shared" si="7"/>
        <v>116.5</v>
      </c>
      <c r="E93" s="23">
        <v>27.0</v>
      </c>
      <c r="F93" s="23">
        <v>25.0</v>
      </c>
      <c r="G93" s="23">
        <v>40.0</v>
      </c>
      <c r="H93" s="24"/>
      <c r="I93" s="24"/>
      <c r="J93" s="24"/>
      <c r="K93" s="24"/>
      <c r="L93" s="23">
        <v>25.0</v>
      </c>
      <c r="M93" s="24"/>
      <c r="N93" s="23">
        <v>1.0</v>
      </c>
      <c r="O93" s="24"/>
      <c r="P93" s="23">
        <v>1.0</v>
      </c>
      <c r="Q93" s="23" t="s">
        <v>786</v>
      </c>
      <c r="R93" s="24"/>
      <c r="S93" s="25" t="s">
        <v>787</v>
      </c>
      <c r="T93" s="20"/>
      <c r="U93" s="20"/>
      <c r="V93" s="20"/>
      <c r="W93" s="20"/>
      <c r="X93" s="20"/>
      <c r="Y93" s="20"/>
      <c r="Z93" s="20"/>
    </row>
    <row r="94">
      <c r="A94" s="26" t="s">
        <v>55</v>
      </c>
      <c r="B94" s="12" t="s">
        <v>2546</v>
      </c>
      <c r="C94" s="12" t="s">
        <v>57</v>
      </c>
      <c r="D94" s="26">
        <f t="shared" si="7"/>
        <v>113.87</v>
      </c>
      <c r="E94" s="12">
        <v>33.0</v>
      </c>
      <c r="F94" s="12">
        <v>27.0</v>
      </c>
      <c r="G94" s="12">
        <v>62.0</v>
      </c>
      <c r="H94" s="12"/>
      <c r="I94" s="12"/>
      <c r="J94" s="12"/>
      <c r="K94" s="12">
        <v>6.0</v>
      </c>
      <c r="L94" s="12"/>
      <c r="M94" s="12"/>
      <c r="N94" s="12"/>
      <c r="O94" s="12"/>
      <c r="P94" s="12"/>
      <c r="Q94" s="18"/>
      <c r="R94" s="18" t="s">
        <v>2050</v>
      </c>
      <c r="S94" s="19" t="s">
        <v>2547</v>
      </c>
      <c r="T94" s="11"/>
      <c r="U94" s="11"/>
      <c r="V94" s="11"/>
      <c r="W94" s="11"/>
      <c r="X94" s="11"/>
    </row>
    <row r="95">
      <c r="A95" s="26"/>
      <c r="B95" s="12" t="s">
        <v>2552</v>
      </c>
      <c r="C95" s="12" t="s">
        <v>2553</v>
      </c>
      <c r="D95" s="26">
        <f t="shared" si="7"/>
        <v>110.88</v>
      </c>
      <c r="E95" s="12"/>
      <c r="F95" s="12">
        <v>25.0</v>
      </c>
      <c r="G95" s="12">
        <v>53.0</v>
      </c>
      <c r="H95" s="12"/>
      <c r="I95" s="12"/>
      <c r="J95" s="12"/>
      <c r="K95" s="12"/>
      <c r="L95" s="12">
        <v>25.0</v>
      </c>
      <c r="M95" s="12"/>
      <c r="N95" s="12"/>
      <c r="O95" s="12"/>
      <c r="P95" s="12"/>
      <c r="Q95" s="18"/>
      <c r="R95" s="18"/>
      <c r="S95" s="19" t="s">
        <v>2554</v>
      </c>
      <c r="T95" s="11"/>
      <c r="U95" s="11"/>
      <c r="V95" s="11"/>
      <c r="W95" s="11"/>
      <c r="X95" s="11"/>
    </row>
    <row r="96">
      <c r="A96" s="26"/>
      <c r="B96" s="12" t="s">
        <v>2559</v>
      </c>
      <c r="C96" s="12" t="s">
        <v>595</v>
      </c>
      <c r="D96" s="26">
        <f t="shared" si="7"/>
        <v>108.31</v>
      </c>
      <c r="E96" s="12">
        <v>22.0</v>
      </c>
      <c r="F96" s="12">
        <v>25.0</v>
      </c>
      <c r="G96" s="12">
        <v>55.0</v>
      </c>
      <c r="H96" s="12"/>
      <c r="I96" s="12"/>
      <c r="J96" s="12"/>
      <c r="K96" s="12"/>
      <c r="L96" s="12">
        <v>18.0</v>
      </c>
      <c r="M96" s="12"/>
      <c r="N96" s="12"/>
      <c r="O96" s="12"/>
      <c r="P96" s="12"/>
      <c r="Q96" s="18"/>
      <c r="R96" s="18"/>
      <c r="S96" s="19" t="s">
        <v>2560</v>
      </c>
      <c r="T96" s="11"/>
      <c r="U96" s="11"/>
      <c r="V96" s="11"/>
      <c r="W96" s="11"/>
      <c r="X96" s="11"/>
    </row>
    <row r="97">
      <c r="A97" s="26"/>
      <c r="B97" s="12" t="s">
        <v>796</v>
      </c>
      <c r="C97" s="12" t="s">
        <v>797</v>
      </c>
      <c r="D97" s="26">
        <f t="shared" si="7"/>
        <v>105.6</v>
      </c>
      <c r="E97" s="12">
        <v>23.0</v>
      </c>
      <c r="F97" s="12">
        <v>26.0</v>
      </c>
      <c r="G97" s="12">
        <v>55.0</v>
      </c>
      <c r="H97" s="12"/>
      <c r="I97" s="12"/>
      <c r="J97" s="12"/>
      <c r="K97" s="12">
        <v>7.0</v>
      </c>
      <c r="L97" s="12"/>
      <c r="M97" s="12"/>
      <c r="N97" s="12"/>
      <c r="O97" s="12"/>
      <c r="P97" s="12"/>
      <c r="Q97" s="18"/>
      <c r="R97" s="18"/>
      <c r="S97" s="19" t="s">
        <v>799</v>
      </c>
      <c r="T97" s="12"/>
      <c r="U97" s="11"/>
      <c r="V97" s="11"/>
      <c r="W97" s="11"/>
      <c r="X97" s="11"/>
      <c r="Y97" s="11"/>
    </row>
    <row r="98">
      <c r="A98" s="21" t="s">
        <v>52</v>
      </c>
      <c r="B98" s="12" t="s">
        <v>790</v>
      </c>
      <c r="C98" s="12" t="s">
        <v>791</v>
      </c>
      <c r="D98" s="26">
        <f t="shared" si="7"/>
        <v>105.28</v>
      </c>
      <c r="E98" s="12">
        <v>19.0</v>
      </c>
      <c r="F98" s="12">
        <v>20.0</v>
      </c>
      <c r="G98" s="12">
        <v>51.0</v>
      </c>
      <c r="H98" s="12"/>
      <c r="I98" s="12"/>
      <c r="J98" s="12"/>
      <c r="K98" s="12"/>
      <c r="L98" s="12">
        <v>26.0</v>
      </c>
      <c r="M98" s="12"/>
      <c r="N98" s="12"/>
      <c r="O98" s="12"/>
      <c r="P98" s="12"/>
      <c r="Q98" s="18"/>
      <c r="R98" s="18"/>
      <c r="S98" s="19" t="s">
        <v>792</v>
      </c>
      <c r="T98" s="11"/>
      <c r="U98" s="11"/>
      <c r="V98" s="11"/>
      <c r="W98" s="11"/>
      <c r="X98" s="11"/>
    </row>
    <row r="99">
      <c r="A99" s="26"/>
      <c r="B99" s="12" t="s">
        <v>2565</v>
      </c>
      <c r="C99" s="12" t="s">
        <v>2566</v>
      </c>
      <c r="D99" s="26">
        <f t="shared" si="7"/>
        <v>104.89</v>
      </c>
      <c r="E99" s="12"/>
      <c r="F99" s="12">
        <v>22.0</v>
      </c>
      <c r="G99" s="12">
        <v>57.0</v>
      </c>
      <c r="H99" s="12"/>
      <c r="I99" s="12"/>
      <c r="J99" s="12"/>
      <c r="K99" s="12"/>
      <c r="L99" s="12">
        <v>16.0</v>
      </c>
      <c r="M99" s="12"/>
      <c r="N99" s="12"/>
      <c r="O99" s="12"/>
      <c r="P99" s="12"/>
      <c r="Q99" s="18"/>
      <c r="R99" s="18"/>
      <c r="S99" s="19" t="s">
        <v>2567</v>
      </c>
      <c r="T99" s="11"/>
      <c r="U99" s="11"/>
      <c r="V99" s="11"/>
      <c r="W99" s="11"/>
      <c r="X99" s="11"/>
    </row>
    <row r="100">
      <c r="B100" s="12" t="s">
        <v>806</v>
      </c>
      <c r="C100" s="12" t="s">
        <v>807</v>
      </c>
      <c r="D100" s="26">
        <f t="shared" si="7"/>
        <v>92.22</v>
      </c>
      <c r="E100" s="12">
        <v>18.0</v>
      </c>
      <c r="F100" s="12">
        <v>20.0</v>
      </c>
      <c r="G100" s="12">
        <v>46.0</v>
      </c>
      <c r="H100" s="12"/>
      <c r="I100" s="12"/>
      <c r="J100" s="12"/>
      <c r="K100" s="12"/>
      <c r="L100" s="12">
        <v>18.0</v>
      </c>
      <c r="M100" s="12"/>
      <c r="N100" s="12"/>
      <c r="O100" s="12"/>
      <c r="P100" s="12"/>
      <c r="Q100" s="18"/>
      <c r="R100" s="18"/>
      <c r="S100" s="19" t="s">
        <v>809</v>
      </c>
      <c r="T100" s="11"/>
      <c r="U100" s="11"/>
      <c r="V100" s="11"/>
      <c r="W100" s="11"/>
      <c r="X100" s="11"/>
    </row>
    <row r="101">
      <c r="B101" s="12" t="s">
        <v>813</v>
      </c>
      <c r="C101" s="12" t="s">
        <v>107</v>
      </c>
      <c r="D101" s="26">
        <f t="shared" si="7"/>
        <v>88.89</v>
      </c>
      <c r="E101" s="12"/>
      <c r="F101" s="12">
        <v>17.0</v>
      </c>
      <c r="G101" s="12">
        <v>40.0</v>
      </c>
      <c r="H101" s="12"/>
      <c r="I101" s="12"/>
      <c r="J101" s="12"/>
      <c r="K101" s="12"/>
      <c r="L101" s="12">
        <v>27.0</v>
      </c>
      <c r="M101" s="12"/>
      <c r="N101" s="12"/>
      <c r="O101" s="12"/>
      <c r="P101" s="12"/>
      <c r="Q101" s="18"/>
      <c r="R101" s="18"/>
      <c r="S101" s="19" t="s">
        <v>816</v>
      </c>
      <c r="T101" s="11"/>
      <c r="U101" s="11"/>
      <c r="V101" s="11"/>
      <c r="W101" s="11"/>
      <c r="X101" s="11"/>
    </row>
    <row r="102">
      <c r="A102" s="26"/>
      <c r="B102" s="12" t="s">
        <v>801</v>
      </c>
      <c r="C102" s="12" t="s">
        <v>802</v>
      </c>
      <c r="D102" s="26">
        <f t="shared" si="7"/>
        <v>88.45</v>
      </c>
      <c r="E102" s="12">
        <v>10.0</v>
      </c>
      <c r="F102" s="12">
        <v>20.0</v>
      </c>
      <c r="G102" s="12">
        <v>31.0</v>
      </c>
      <c r="H102" s="12"/>
      <c r="I102" s="12"/>
      <c r="J102" s="12"/>
      <c r="K102" s="12"/>
      <c r="L102" s="12">
        <v>12.0</v>
      </c>
      <c r="M102" s="12"/>
      <c r="N102" s="12">
        <v>1.0</v>
      </c>
      <c r="O102" s="12"/>
      <c r="P102" s="12">
        <v>1.0</v>
      </c>
      <c r="Q102" s="18" t="s">
        <v>803</v>
      </c>
      <c r="R102" s="18"/>
      <c r="S102" s="19" t="s">
        <v>805</v>
      </c>
      <c r="T102" s="11"/>
      <c r="U102" s="11"/>
      <c r="V102" s="11"/>
      <c r="W102" s="11"/>
      <c r="X102" s="11"/>
    </row>
    <row r="103">
      <c r="A103" s="26" t="s">
        <v>52</v>
      </c>
      <c r="B103" s="12" t="s">
        <v>2570</v>
      </c>
      <c r="C103" s="12" t="s">
        <v>97</v>
      </c>
      <c r="D103" s="26">
        <f t="shared" si="7"/>
        <v>84.09</v>
      </c>
      <c r="E103" s="12">
        <v>18.0</v>
      </c>
      <c r="F103" s="12">
        <v>20.0</v>
      </c>
      <c r="G103" s="12">
        <v>40.0</v>
      </c>
      <c r="H103" s="12"/>
      <c r="I103" s="12"/>
      <c r="J103" s="12"/>
      <c r="K103" s="12"/>
      <c r="L103" s="12">
        <v>17.0</v>
      </c>
      <c r="M103" s="12"/>
      <c r="N103" s="12"/>
      <c r="O103" s="12"/>
      <c r="P103" s="12"/>
      <c r="Q103" s="18"/>
      <c r="R103" s="18"/>
      <c r="S103" s="19" t="s">
        <v>2571</v>
      </c>
      <c r="T103" s="11"/>
      <c r="U103" s="11"/>
      <c r="V103" s="11"/>
      <c r="W103" s="11"/>
      <c r="X103" s="11"/>
    </row>
    <row r="104">
      <c r="A104" s="2" t="s">
        <v>272</v>
      </c>
      <c r="B104" s="11"/>
      <c r="C104" s="11"/>
      <c r="D104" s="26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3"/>
      <c r="R104" s="13"/>
      <c r="S104" s="40"/>
      <c r="T104" s="11"/>
      <c r="U104" s="11"/>
      <c r="V104" s="11"/>
      <c r="W104" s="11"/>
      <c r="X104" s="11"/>
    </row>
    <row r="105">
      <c r="A105" s="11"/>
      <c r="B105" s="12" t="s">
        <v>823</v>
      </c>
      <c r="C105" s="12" t="s">
        <v>824</v>
      </c>
      <c r="D105" s="26">
        <f t="shared" ref="D105:D114" si="8">ROUND((E105*0.05)+(F105*1)+(G105*1.21)+(H105*0.35)+(I105*0.49)+(J105*0)+(K105*1.7)+(L105*0.87)+(M105*16)+(N105*10)+(O105*10)+(P105*10), 2)</f>
        <v>153.18</v>
      </c>
      <c r="E105" s="12"/>
      <c r="F105" s="12">
        <v>12.0</v>
      </c>
      <c r="G105" s="12">
        <v>81.0</v>
      </c>
      <c r="H105" s="12"/>
      <c r="I105" s="12"/>
      <c r="J105" s="12"/>
      <c r="K105" s="12">
        <v>8.0</v>
      </c>
      <c r="L105" s="12">
        <v>11.0</v>
      </c>
      <c r="M105" s="12"/>
      <c r="N105" s="12"/>
      <c r="O105" s="12">
        <v>1.0</v>
      </c>
      <c r="P105" s="12">
        <v>1.0</v>
      </c>
      <c r="Q105" s="18" t="s">
        <v>343</v>
      </c>
      <c r="R105" s="18" t="s">
        <v>657</v>
      </c>
      <c r="S105" s="19" t="s">
        <v>826</v>
      </c>
      <c r="T105" s="11"/>
      <c r="U105" s="11"/>
      <c r="V105" s="11"/>
      <c r="W105" s="11"/>
      <c r="X105" s="11"/>
    </row>
    <row r="106">
      <c r="A106" s="12" t="s">
        <v>44</v>
      </c>
      <c r="B106" s="12" t="s">
        <v>1442</v>
      </c>
      <c r="C106" s="12" t="s">
        <v>281</v>
      </c>
      <c r="D106" s="26">
        <f t="shared" si="8"/>
        <v>132.76</v>
      </c>
      <c r="E106" s="12">
        <v>24.0</v>
      </c>
      <c r="F106" s="12">
        <v>30.0</v>
      </c>
      <c r="G106" s="12">
        <v>64.0</v>
      </c>
      <c r="H106" s="12"/>
      <c r="I106" s="12"/>
      <c r="J106" s="12"/>
      <c r="K106" s="12">
        <v>6.0</v>
      </c>
      <c r="L106" s="12">
        <v>16.0</v>
      </c>
      <c r="M106" s="12"/>
      <c r="N106" s="12"/>
      <c r="O106" s="12"/>
      <c r="P106" s="12"/>
      <c r="Q106" s="18"/>
      <c r="R106" s="18"/>
      <c r="S106" s="19" t="s">
        <v>1443</v>
      </c>
      <c r="T106" s="11"/>
      <c r="U106" s="11"/>
      <c r="V106" s="11"/>
      <c r="W106" s="11"/>
      <c r="X106" s="11"/>
    </row>
    <row r="107">
      <c r="A107" s="12" t="s">
        <v>44</v>
      </c>
      <c r="B107" s="12" t="s">
        <v>829</v>
      </c>
      <c r="C107" s="12" t="s">
        <v>281</v>
      </c>
      <c r="D107" s="26">
        <f t="shared" si="8"/>
        <v>122.34</v>
      </c>
      <c r="E107" s="12">
        <v>24.0</v>
      </c>
      <c r="F107" s="12">
        <v>28.0</v>
      </c>
      <c r="G107" s="12">
        <v>59.0</v>
      </c>
      <c r="H107" s="12"/>
      <c r="I107" s="12"/>
      <c r="J107" s="12"/>
      <c r="K107" s="12"/>
      <c r="L107" s="12">
        <v>25.0</v>
      </c>
      <c r="M107" s="12"/>
      <c r="N107" s="12"/>
      <c r="O107" s="12"/>
      <c r="P107" s="12"/>
      <c r="Q107" s="18"/>
      <c r="R107" s="18"/>
      <c r="S107" s="19" t="s">
        <v>830</v>
      </c>
      <c r="T107" s="11"/>
      <c r="U107" s="11"/>
      <c r="V107" s="11"/>
      <c r="W107" s="11"/>
      <c r="X107" s="11"/>
    </row>
    <row r="108">
      <c r="A108" s="11"/>
      <c r="B108" s="12" t="s">
        <v>838</v>
      </c>
      <c r="C108" s="12" t="s">
        <v>366</v>
      </c>
      <c r="D108" s="26">
        <f t="shared" si="8"/>
        <v>112.17</v>
      </c>
      <c r="E108" s="12">
        <v>25.0</v>
      </c>
      <c r="F108" s="12">
        <v>24.0</v>
      </c>
      <c r="G108" s="12">
        <v>62.0</v>
      </c>
      <c r="H108" s="12"/>
      <c r="I108" s="12"/>
      <c r="J108" s="12"/>
      <c r="K108" s="12">
        <v>7.0</v>
      </c>
      <c r="L108" s="12"/>
      <c r="M108" s="12"/>
      <c r="N108" s="12"/>
      <c r="O108" s="12"/>
      <c r="P108" s="12"/>
      <c r="Q108" s="18"/>
      <c r="R108" s="18"/>
      <c r="S108" s="19" t="s">
        <v>839</v>
      </c>
      <c r="T108" s="11"/>
      <c r="U108" s="11"/>
      <c r="V108" s="11"/>
      <c r="W108" s="11"/>
      <c r="X108" s="11"/>
    </row>
    <row r="109">
      <c r="A109" s="11"/>
      <c r="B109" s="12" t="s">
        <v>2077</v>
      </c>
      <c r="C109" s="12" t="s">
        <v>1418</v>
      </c>
      <c r="D109" s="26">
        <f t="shared" si="8"/>
        <v>112.27</v>
      </c>
      <c r="E109" s="12">
        <v>17.0</v>
      </c>
      <c r="F109" s="12">
        <v>19.0</v>
      </c>
      <c r="G109" s="12">
        <v>42.0</v>
      </c>
      <c r="H109" s="12">
        <v>12.0</v>
      </c>
      <c r="I109" s="12"/>
      <c r="J109" s="12"/>
      <c r="K109" s="12"/>
      <c r="L109" s="12">
        <v>20.0</v>
      </c>
      <c r="M109" s="12"/>
      <c r="N109" s="12"/>
      <c r="O109" s="12">
        <v>1.0</v>
      </c>
      <c r="P109" s="12">
        <v>1.0</v>
      </c>
      <c r="Q109" s="18" t="s">
        <v>1720</v>
      </c>
      <c r="R109" s="18" t="s">
        <v>42</v>
      </c>
      <c r="S109" s="19" t="s">
        <v>2078</v>
      </c>
      <c r="T109" s="11"/>
      <c r="U109" s="11"/>
      <c r="V109" s="11"/>
      <c r="W109" s="11"/>
      <c r="X109" s="11"/>
    </row>
    <row r="110">
      <c r="A110" s="11"/>
      <c r="B110" s="12" t="s">
        <v>834</v>
      </c>
      <c r="C110" s="12" t="s">
        <v>518</v>
      </c>
      <c r="D110" s="26">
        <f t="shared" si="8"/>
        <v>109.66</v>
      </c>
      <c r="E110" s="12"/>
      <c r="F110" s="12">
        <v>23.0</v>
      </c>
      <c r="G110" s="12">
        <v>46.0</v>
      </c>
      <c r="H110" s="12"/>
      <c r="I110" s="12"/>
      <c r="J110" s="12"/>
      <c r="K110" s="12">
        <v>8.0</v>
      </c>
      <c r="L110" s="12">
        <v>20.0</v>
      </c>
      <c r="M110" s="12"/>
      <c r="N110" s="12"/>
      <c r="O110" s="12"/>
      <c r="P110" s="12"/>
      <c r="Q110" s="18"/>
      <c r="R110" s="18"/>
      <c r="S110" s="19" t="s">
        <v>835</v>
      </c>
      <c r="T110" s="11"/>
      <c r="U110" s="11"/>
      <c r="V110" s="11"/>
      <c r="W110" s="11"/>
      <c r="X110" s="11"/>
    </row>
    <row r="111">
      <c r="A111" s="11"/>
      <c r="B111" s="12" t="s">
        <v>2576</v>
      </c>
      <c r="C111" s="12" t="s">
        <v>1553</v>
      </c>
      <c r="D111" s="26">
        <f t="shared" si="8"/>
        <v>107.3</v>
      </c>
      <c r="E111" s="12">
        <v>18.0</v>
      </c>
      <c r="F111" s="12">
        <v>24.0</v>
      </c>
      <c r="G111" s="12">
        <v>53.0</v>
      </c>
      <c r="H111" s="12"/>
      <c r="I111" s="12"/>
      <c r="J111" s="12"/>
      <c r="K111" s="12"/>
      <c r="L111" s="12">
        <v>21.0</v>
      </c>
      <c r="M111" s="12"/>
      <c r="N111" s="12"/>
      <c r="O111" s="12"/>
      <c r="P111" s="12"/>
      <c r="Q111" s="18"/>
      <c r="R111" s="18"/>
      <c r="S111" s="19" t="s">
        <v>2577</v>
      </c>
      <c r="T111" s="11"/>
      <c r="U111" s="11"/>
      <c r="V111" s="11"/>
      <c r="W111" s="11"/>
      <c r="X111" s="11"/>
    </row>
    <row r="112">
      <c r="A112" s="11"/>
      <c r="B112" s="12" t="s">
        <v>850</v>
      </c>
      <c r="C112" s="12" t="s">
        <v>557</v>
      </c>
      <c r="D112" s="26">
        <f t="shared" si="8"/>
        <v>95.35</v>
      </c>
      <c r="E112" s="12">
        <v>16.0</v>
      </c>
      <c r="F112" s="12">
        <v>11.0</v>
      </c>
      <c r="G112" s="12">
        <v>55.0</v>
      </c>
      <c r="H112" s="12"/>
      <c r="I112" s="12"/>
      <c r="J112" s="12"/>
      <c r="K112" s="12">
        <v>10.0</v>
      </c>
      <c r="L112" s="12"/>
      <c r="M112" s="12"/>
      <c r="N112" s="12"/>
      <c r="O112" s="12"/>
      <c r="P112" s="12"/>
      <c r="Q112" s="18"/>
      <c r="R112" s="18"/>
      <c r="S112" s="19" t="s">
        <v>851</v>
      </c>
      <c r="T112" s="11"/>
      <c r="U112" s="11"/>
      <c r="V112" s="11"/>
      <c r="W112" s="11"/>
      <c r="X112" s="11"/>
    </row>
    <row r="113">
      <c r="A113" s="11"/>
      <c r="B113" s="12" t="s">
        <v>2578</v>
      </c>
      <c r="C113" s="12" t="s">
        <v>2579</v>
      </c>
      <c r="D113" s="26">
        <f t="shared" si="8"/>
        <v>54.65</v>
      </c>
      <c r="E113" s="12">
        <v>16.0</v>
      </c>
      <c r="F113" s="12"/>
      <c r="G113" s="12">
        <v>33.0</v>
      </c>
      <c r="H113" s="12"/>
      <c r="I113" s="12"/>
      <c r="J113" s="12"/>
      <c r="K113" s="12"/>
      <c r="L113" s="12">
        <v>16.0</v>
      </c>
      <c r="M113" s="12"/>
      <c r="N113" s="12"/>
      <c r="O113" s="12"/>
      <c r="P113" s="12"/>
      <c r="Q113" s="18"/>
      <c r="R113" s="18"/>
      <c r="S113" s="19" t="s">
        <v>2584</v>
      </c>
      <c r="T113" s="11"/>
      <c r="U113" s="11"/>
      <c r="V113" s="11"/>
      <c r="W113" s="11"/>
      <c r="X113" s="11"/>
    </row>
    <row r="114">
      <c r="A114" s="11"/>
      <c r="B114" s="12" t="s">
        <v>2591</v>
      </c>
      <c r="C114" s="12" t="s">
        <v>2592</v>
      </c>
      <c r="D114" s="26">
        <f t="shared" si="8"/>
        <v>53.71</v>
      </c>
      <c r="E114" s="12">
        <v>24.0</v>
      </c>
      <c r="F114" s="12">
        <v>15.0</v>
      </c>
      <c r="G114" s="12">
        <v>31.0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 t="s">
        <v>1642</v>
      </c>
      <c r="S114" s="19" t="s">
        <v>2596</v>
      </c>
      <c r="T114" s="11"/>
      <c r="U114" s="11"/>
      <c r="V114" s="11"/>
      <c r="W114" s="11"/>
      <c r="X114" s="11"/>
    </row>
    <row r="115">
      <c r="A115" s="2" t="s">
        <v>308</v>
      </c>
      <c r="B115" s="11"/>
      <c r="C115" s="11"/>
      <c r="D115" s="26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3"/>
      <c r="R115" s="13"/>
      <c r="S115" s="27"/>
      <c r="T115" s="11"/>
      <c r="U115" s="11"/>
      <c r="V115" s="11"/>
      <c r="W115" s="11"/>
      <c r="X115" s="11"/>
    </row>
    <row r="116">
      <c r="A116" s="12" t="s">
        <v>44</v>
      </c>
      <c r="B116" s="12" t="s">
        <v>859</v>
      </c>
      <c r="C116" s="12" t="s">
        <v>243</v>
      </c>
      <c r="D116" s="26">
        <f t="shared" ref="D116:D131" si="9">ROUND((E116*0.05)+(F116*1)+(G116*1.21)+(H116*0.35)+(I116*0.49)+(J116*0)+(K116*1.7)+(L116*0.87)+(M116*16)+(N116*10)+(O116*10)+(P116*10), 2)</f>
        <v>209.93</v>
      </c>
      <c r="E116" s="12">
        <v>15.0</v>
      </c>
      <c r="F116" s="12">
        <v>16.0</v>
      </c>
      <c r="G116" s="12">
        <v>118.0</v>
      </c>
      <c r="H116" s="12"/>
      <c r="I116" s="12"/>
      <c r="J116" s="12"/>
      <c r="K116" s="12">
        <v>12.0</v>
      </c>
      <c r="L116" s="12"/>
      <c r="M116" s="12"/>
      <c r="N116" s="12"/>
      <c r="O116" s="12">
        <v>1.0</v>
      </c>
      <c r="P116" s="12">
        <v>2.0</v>
      </c>
      <c r="Q116" s="18" t="s">
        <v>583</v>
      </c>
      <c r="R116" s="17"/>
      <c r="S116" s="19" t="s">
        <v>862</v>
      </c>
      <c r="T116" s="12"/>
      <c r="U116" s="11"/>
      <c r="V116" s="11"/>
      <c r="W116" s="11"/>
      <c r="X116" s="11"/>
      <c r="Y116" s="11"/>
    </row>
    <row r="117">
      <c r="A117" s="11"/>
      <c r="B117" s="12" t="s">
        <v>874</v>
      </c>
      <c r="C117" s="12" t="s">
        <v>107</v>
      </c>
      <c r="D117" s="26">
        <f t="shared" si="9"/>
        <v>186.05</v>
      </c>
      <c r="E117" s="12"/>
      <c r="F117" s="12">
        <v>25.0</v>
      </c>
      <c r="G117" s="12">
        <v>118.0</v>
      </c>
      <c r="H117" s="12"/>
      <c r="I117" s="12"/>
      <c r="J117" s="12"/>
      <c r="K117" s="12"/>
      <c r="L117" s="12">
        <v>21.0</v>
      </c>
      <c r="M117" s="12"/>
      <c r="N117" s="12"/>
      <c r="O117" s="12"/>
      <c r="P117" s="12"/>
      <c r="Q117" s="18"/>
      <c r="R117" s="17"/>
      <c r="S117" s="19" t="s">
        <v>875</v>
      </c>
      <c r="T117" s="12"/>
      <c r="U117" s="11"/>
      <c r="V117" s="11"/>
      <c r="W117" s="11"/>
      <c r="X117" s="11"/>
      <c r="Y117" s="11"/>
    </row>
    <row r="118">
      <c r="A118" s="21" t="s">
        <v>33</v>
      </c>
      <c r="B118" s="12" t="s">
        <v>2628</v>
      </c>
      <c r="C118" s="12" t="s">
        <v>73</v>
      </c>
      <c r="D118" s="26">
        <f t="shared" si="9"/>
        <v>180.76</v>
      </c>
      <c r="E118" s="12">
        <v>30.0</v>
      </c>
      <c r="F118" s="12">
        <v>38.0</v>
      </c>
      <c r="G118" s="12">
        <v>84.0</v>
      </c>
      <c r="H118" s="12"/>
      <c r="I118" s="12"/>
      <c r="J118" s="12"/>
      <c r="K118" s="12">
        <v>10.0</v>
      </c>
      <c r="L118" s="12">
        <v>26.0</v>
      </c>
      <c r="M118" s="12"/>
      <c r="N118" s="12"/>
      <c r="O118" s="12"/>
      <c r="P118" s="12"/>
      <c r="Q118" s="18"/>
      <c r="R118" s="33" t="s">
        <v>42</v>
      </c>
      <c r="S118" s="19" t="s">
        <v>2630</v>
      </c>
      <c r="T118" s="12"/>
      <c r="U118" s="11"/>
      <c r="V118" s="11"/>
      <c r="W118" s="11"/>
      <c r="X118" s="11"/>
      <c r="Y118" s="11"/>
    </row>
    <row r="119">
      <c r="A119" s="21" t="s">
        <v>44</v>
      </c>
      <c r="B119" s="12" t="s">
        <v>2632</v>
      </c>
      <c r="C119" s="12" t="s">
        <v>318</v>
      </c>
      <c r="D119" s="26">
        <f t="shared" si="9"/>
        <v>180.14</v>
      </c>
      <c r="E119" s="12">
        <v>25.0</v>
      </c>
      <c r="F119" s="12">
        <v>30.0</v>
      </c>
      <c r="G119" s="12">
        <v>81.0</v>
      </c>
      <c r="H119" s="12"/>
      <c r="I119" s="12"/>
      <c r="J119" s="12"/>
      <c r="K119" s="12"/>
      <c r="L119" s="12">
        <v>24.0</v>
      </c>
      <c r="M119" s="12"/>
      <c r="N119" s="12"/>
      <c r="O119" s="12">
        <v>1.0</v>
      </c>
      <c r="P119" s="12">
        <v>2.0</v>
      </c>
      <c r="Q119" s="18" t="s">
        <v>58</v>
      </c>
      <c r="R119" s="33"/>
      <c r="S119" s="19" t="s">
        <v>2633</v>
      </c>
      <c r="T119" s="12"/>
      <c r="U119" s="11"/>
      <c r="V119" s="11"/>
      <c r="W119" s="11"/>
      <c r="X119" s="11"/>
      <c r="Y119" s="11"/>
    </row>
    <row r="120">
      <c r="A120" s="12" t="s">
        <v>44</v>
      </c>
      <c r="B120" s="12" t="s">
        <v>865</v>
      </c>
      <c r="C120" s="12" t="s">
        <v>46</v>
      </c>
      <c r="D120" s="26">
        <f t="shared" si="9"/>
        <v>170.25</v>
      </c>
      <c r="E120" s="12">
        <v>27.0</v>
      </c>
      <c r="F120" s="12">
        <v>34.0</v>
      </c>
      <c r="G120" s="12">
        <v>68.0</v>
      </c>
      <c r="H120" s="12"/>
      <c r="I120" s="12"/>
      <c r="J120" s="12"/>
      <c r="K120" s="12"/>
      <c r="L120" s="12">
        <v>26.0</v>
      </c>
      <c r="M120" s="12"/>
      <c r="N120" s="12">
        <v>1.0</v>
      </c>
      <c r="O120" s="12"/>
      <c r="P120" s="12">
        <v>2.0</v>
      </c>
      <c r="Q120" s="18" t="s">
        <v>58</v>
      </c>
      <c r="R120" s="17"/>
      <c r="S120" s="19" t="s">
        <v>866</v>
      </c>
      <c r="T120" s="12"/>
      <c r="U120" s="11"/>
      <c r="V120" s="11"/>
      <c r="W120" s="11"/>
      <c r="X120" s="11"/>
      <c r="Y120" s="11"/>
    </row>
    <row r="121">
      <c r="A121" s="11"/>
      <c r="B121" s="12" t="s">
        <v>878</v>
      </c>
      <c r="C121" s="12" t="s">
        <v>879</v>
      </c>
      <c r="D121" s="26">
        <f t="shared" si="9"/>
        <v>163.6</v>
      </c>
      <c r="E121" s="12">
        <v>25.0</v>
      </c>
      <c r="F121" s="12">
        <v>29.0</v>
      </c>
      <c r="G121" s="12">
        <v>66.0</v>
      </c>
      <c r="H121" s="12"/>
      <c r="I121" s="12"/>
      <c r="J121" s="12"/>
      <c r="K121" s="12"/>
      <c r="L121" s="12">
        <v>27.0</v>
      </c>
      <c r="M121" s="12"/>
      <c r="N121" s="12">
        <v>1.0</v>
      </c>
      <c r="O121" s="12">
        <v>1.0</v>
      </c>
      <c r="P121" s="12">
        <v>1.0</v>
      </c>
      <c r="Q121" s="18" t="s">
        <v>583</v>
      </c>
      <c r="R121" s="18"/>
      <c r="S121" s="19" t="s">
        <v>880</v>
      </c>
      <c r="T121" s="11"/>
      <c r="U121" s="11"/>
      <c r="V121" s="11"/>
      <c r="W121" s="11"/>
      <c r="X121" s="11"/>
    </row>
    <row r="122">
      <c r="A122" s="11"/>
      <c r="B122" s="12" t="s">
        <v>2634</v>
      </c>
      <c r="C122" s="12" t="s">
        <v>107</v>
      </c>
      <c r="D122" s="26">
        <f t="shared" si="9"/>
        <v>162.82</v>
      </c>
      <c r="E122" s="12"/>
      <c r="F122" s="12">
        <v>29.0</v>
      </c>
      <c r="G122" s="12">
        <v>77.0</v>
      </c>
      <c r="H122" s="12"/>
      <c r="I122" s="12"/>
      <c r="J122" s="12"/>
      <c r="K122" s="12">
        <v>6.0</v>
      </c>
      <c r="L122" s="12">
        <v>35.0</v>
      </c>
      <c r="M122" s="12"/>
      <c r="N122" s="12"/>
      <c r="O122" s="12"/>
      <c r="P122" s="12"/>
      <c r="Q122" s="18"/>
      <c r="R122" s="17"/>
      <c r="S122" s="19" t="s">
        <v>2635</v>
      </c>
      <c r="T122" s="12"/>
      <c r="U122" s="11"/>
      <c r="V122" s="11"/>
      <c r="W122" s="11"/>
      <c r="X122" s="11"/>
      <c r="Y122" s="11"/>
    </row>
    <row r="123">
      <c r="A123" s="21" t="s">
        <v>55</v>
      </c>
      <c r="B123" s="12" t="s">
        <v>2639</v>
      </c>
      <c r="C123" s="12" t="s">
        <v>57</v>
      </c>
      <c r="D123" s="26">
        <f t="shared" si="9"/>
        <v>157.89</v>
      </c>
      <c r="E123" s="12">
        <v>45.0</v>
      </c>
      <c r="F123" s="12">
        <v>37.0</v>
      </c>
      <c r="G123" s="12">
        <v>84.0</v>
      </c>
      <c r="H123" s="12"/>
      <c r="I123" s="12"/>
      <c r="J123" s="12"/>
      <c r="K123" s="12">
        <v>10.0</v>
      </c>
      <c r="L123" s="12"/>
      <c r="M123" s="12"/>
      <c r="N123" s="12"/>
      <c r="O123" s="12"/>
      <c r="P123" s="12"/>
      <c r="Q123" s="18"/>
      <c r="R123" s="33" t="s">
        <v>1473</v>
      </c>
      <c r="S123" s="19" t="s">
        <v>2640</v>
      </c>
      <c r="T123" s="12"/>
      <c r="U123" s="11"/>
      <c r="V123" s="11"/>
      <c r="W123" s="11"/>
      <c r="X123" s="11"/>
      <c r="Y123" s="11"/>
    </row>
    <row r="124">
      <c r="A124" s="21" t="s">
        <v>52</v>
      </c>
      <c r="B124" s="12" t="s">
        <v>2641</v>
      </c>
      <c r="C124" s="12" t="s">
        <v>154</v>
      </c>
      <c r="D124" s="26">
        <f t="shared" si="9"/>
        <v>150.14</v>
      </c>
      <c r="E124" s="12">
        <v>25.0</v>
      </c>
      <c r="F124" s="12">
        <v>33.0</v>
      </c>
      <c r="G124" s="12">
        <v>73.0</v>
      </c>
      <c r="H124" s="12"/>
      <c r="I124" s="12"/>
      <c r="J124" s="12"/>
      <c r="K124" s="12">
        <v>7.0</v>
      </c>
      <c r="L124" s="12">
        <v>18.0</v>
      </c>
      <c r="M124" s="12"/>
      <c r="N124" s="12"/>
      <c r="O124" s="12"/>
      <c r="P124" s="12"/>
      <c r="Q124" s="18"/>
      <c r="R124" s="17"/>
      <c r="S124" s="19" t="s">
        <v>2642</v>
      </c>
      <c r="T124" s="12"/>
      <c r="U124" s="11"/>
      <c r="V124" s="11"/>
      <c r="W124" s="11"/>
      <c r="X124" s="11"/>
      <c r="Y124" s="11"/>
    </row>
    <row r="125">
      <c r="A125" s="11"/>
      <c r="B125" s="12" t="s">
        <v>1461</v>
      </c>
      <c r="C125" s="12" t="s">
        <v>35</v>
      </c>
      <c r="D125" s="26">
        <f t="shared" si="9"/>
        <v>145.77</v>
      </c>
      <c r="E125" s="12">
        <v>21.0</v>
      </c>
      <c r="F125" s="12">
        <v>21.0</v>
      </c>
      <c r="G125" s="12">
        <v>62.0</v>
      </c>
      <c r="H125" s="12"/>
      <c r="I125" s="12"/>
      <c r="J125" s="12"/>
      <c r="K125" s="12">
        <v>11.0</v>
      </c>
      <c r="L125" s="12"/>
      <c r="M125" s="12"/>
      <c r="N125" s="12">
        <v>1.0</v>
      </c>
      <c r="O125" s="12">
        <v>1.0</v>
      </c>
      <c r="P125" s="12">
        <v>1.0</v>
      </c>
      <c r="Q125" s="18" t="s">
        <v>198</v>
      </c>
      <c r="R125" s="33" t="s">
        <v>597</v>
      </c>
      <c r="S125" s="19" t="s">
        <v>1465</v>
      </c>
      <c r="T125" s="12"/>
      <c r="U125" s="11"/>
      <c r="V125" s="11"/>
      <c r="W125" s="11"/>
      <c r="X125" s="11"/>
      <c r="Y125" s="11"/>
    </row>
    <row r="126">
      <c r="A126" s="11"/>
      <c r="B126" s="12" t="s">
        <v>2645</v>
      </c>
      <c r="C126" s="12" t="s">
        <v>374</v>
      </c>
      <c r="D126" s="26">
        <f t="shared" si="9"/>
        <v>145.15</v>
      </c>
      <c r="E126" s="12">
        <v>24.0</v>
      </c>
      <c r="F126" s="12">
        <v>33.0</v>
      </c>
      <c r="G126" s="12">
        <v>73.0</v>
      </c>
      <c r="H126" s="12"/>
      <c r="I126" s="12"/>
      <c r="J126" s="12"/>
      <c r="K126" s="12"/>
      <c r="L126" s="12">
        <v>26.0</v>
      </c>
      <c r="M126" s="12"/>
      <c r="N126" s="12"/>
      <c r="O126" s="12"/>
      <c r="P126" s="12"/>
      <c r="Q126" s="18"/>
      <c r="R126" s="17"/>
      <c r="S126" s="19" t="s">
        <v>2647</v>
      </c>
      <c r="T126" s="12"/>
      <c r="U126" s="11"/>
      <c r="V126" s="11"/>
      <c r="W126" s="11"/>
      <c r="X126" s="11"/>
      <c r="Y126" s="11"/>
    </row>
    <row r="127">
      <c r="A127" s="11"/>
      <c r="B127" s="12" t="s">
        <v>884</v>
      </c>
      <c r="C127" s="12" t="s">
        <v>886</v>
      </c>
      <c r="D127" s="26">
        <f t="shared" si="9"/>
        <v>145.03</v>
      </c>
      <c r="E127" s="12">
        <v>12.0</v>
      </c>
      <c r="F127" s="12">
        <v>27.0</v>
      </c>
      <c r="G127" s="12">
        <v>55.0</v>
      </c>
      <c r="H127" s="12"/>
      <c r="I127" s="12"/>
      <c r="J127" s="12"/>
      <c r="K127" s="12"/>
      <c r="L127" s="12">
        <v>24.0</v>
      </c>
      <c r="M127" s="12"/>
      <c r="N127" s="12">
        <v>1.0</v>
      </c>
      <c r="O127" s="12"/>
      <c r="P127" s="12">
        <v>2.0</v>
      </c>
      <c r="Q127" s="18" t="s">
        <v>38</v>
      </c>
      <c r="R127" s="17"/>
      <c r="S127" s="19" t="s">
        <v>889</v>
      </c>
      <c r="T127" s="12"/>
      <c r="U127" s="11"/>
      <c r="V127" s="11"/>
      <c r="W127" s="11"/>
      <c r="X127" s="11"/>
      <c r="Y127" s="11"/>
    </row>
    <row r="128">
      <c r="A128" s="21"/>
      <c r="B128" s="16" t="s">
        <v>2658</v>
      </c>
      <c r="C128" s="12" t="s">
        <v>2659</v>
      </c>
      <c r="D128" s="26">
        <f t="shared" si="9"/>
        <v>138.27</v>
      </c>
      <c r="E128" s="12">
        <v>27.0</v>
      </c>
      <c r="F128" s="12">
        <v>22.0</v>
      </c>
      <c r="G128" s="12">
        <v>77.0</v>
      </c>
      <c r="H128" s="12"/>
      <c r="I128" s="12"/>
      <c r="J128" s="12"/>
      <c r="K128" s="12"/>
      <c r="L128" s="12">
        <v>25.0</v>
      </c>
      <c r="M128" s="12"/>
      <c r="N128" s="12"/>
      <c r="O128" s="12"/>
      <c r="P128" s="12"/>
      <c r="Q128" s="18"/>
      <c r="R128" s="18"/>
      <c r="S128" s="39" t="s">
        <v>2660</v>
      </c>
      <c r="T128" s="11"/>
      <c r="U128" s="11"/>
      <c r="V128" s="11"/>
      <c r="W128" s="11"/>
      <c r="X128" s="11"/>
    </row>
    <row r="129">
      <c r="A129" s="21" t="s">
        <v>52</v>
      </c>
      <c r="B129" s="12" t="s">
        <v>2664</v>
      </c>
      <c r="C129" s="12" t="s">
        <v>76</v>
      </c>
      <c r="D129" s="26">
        <f t="shared" si="9"/>
        <v>112.76</v>
      </c>
      <c r="E129" s="12">
        <v>24.0</v>
      </c>
      <c r="F129" s="12">
        <v>25.0</v>
      </c>
      <c r="G129" s="12">
        <v>55.0</v>
      </c>
      <c r="H129" s="12"/>
      <c r="I129" s="12"/>
      <c r="J129" s="12"/>
      <c r="K129" s="12"/>
      <c r="L129" s="12">
        <v>23.0</v>
      </c>
      <c r="M129" s="12"/>
      <c r="N129" s="12"/>
      <c r="O129" s="12"/>
      <c r="P129" s="12"/>
      <c r="Q129" s="18"/>
      <c r="R129" s="33" t="s">
        <v>42</v>
      </c>
      <c r="S129" s="19" t="s">
        <v>2665</v>
      </c>
      <c r="T129" s="12"/>
      <c r="U129" s="11"/>
      <c r="V129" s="11"/>
      <c r="W129" s="11"/>
      <c r="X129" s="11"/>
      <c r="Y129" s="11"/>
    </row>
    <row r="130">
      <c r="A130" s="11"/>
      <c r="B130" s="12" t="s">
        <v>2666</v>
      </c>
      <c r="C130" s="12" t="s">
        <v>2109</v>
      </c>
      <c r="D130" s="26">
        <f t="shared" si="9"/>
        <v>102.97</v>
      </c>
      <c r="E130" s="12"/>
      <c r="F130" s="12"/>
      <c r="G130" s="12">
        <v>24.0</v>
      </c>
      <c r="H130" s="12"/>
      <c r="I130" s="12"/>
      <c r="J130" s="12"/>
      <c r="K130" s="12">
        <v>11.0</v>
      </c>
      <c r="L130" s="12">
        <v>29.0</v>
      </c>
      <c r="M130" s="12"/>
      <c r="N130" s="12">
        <v>3.0</v>
      </c>
      <c r="O130" s="12"/>
      <c r="P130" s="12"/>
      <c r="Q130" s="18" t="s">
        <v>58</v>
      </c>
      <c r="R130" s="17"/>
      <c r="S130" s="19" t="s">
        <v>2669</v>
      </c>
      <c r="T130" s="12"/>
      <c r="U130" s="11"/>
      <c r="V130" s="11"/>
      <c r="W130" s="11"/>
      <c r="X130" s="11"/>
      <c r="Y130" s="11"/>
    </row>
    <row r="131">
      <c r="A131" s="11"/>
      <c r="B131" s="12" t="s">
        <v>2670</v>
      </c>
      <c r="C131" s="12" t="s">
        <v>2592</v>
      </c>
      <c r="D131" s="26">
        <f t="shared" si="9"/>
        <v>84.74</v>
      </c>
      <c r="E131" s="12">
        <v>30.0</v>
      </c>
      <c r="F131" s="12">
        <v>10.0</v>
      </c>
      <c r="G131" s="12">
        <v>44.0</v>
      </c>
      <c r="H131" s="12"/>
      <c r="I131" s="12"/>
      <c r="J131" s="12"/>
      <c r="K131" s="12"/>
      <c r="L131" s="12"/>
      <c r="M131" s="12"/>
      <c r="N131" s="12">
        <v>1.0</v>
      </c>
      <c r="O131" s="12">
        <v>1.0</v>
      </c>
      <c r="P131" s="12"/>
      <c r="Q131" s="18" t="s">
        <v>121</v>
      </c>
      <c r="R131" s="33" t="s">
        <v>1029</v>
      </c>
      <c r="S131" s="19" t="s">
        <v>2673</v>
      </c>
      <c r="T131" s="12"/>
      <c r="U131" s="11"/>
      <c r="V131" s="11"/>
      <c r="W131" s="11"/>
      <c r="X131" s="11"/>
      <c r="Y131" s="11"/>
    </row>
    <row r="132">
      <c r="A132" s="2" t="s">
        <v>335</v>
      </c>
      <c r="B132" s="11"/>
      <c r="C132" s="11"/>
      <c r="D132" s="26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3"/>
      <c r="R132" s="13"/>
      <c r="S132" s="27"/>
      <c r="T132" s="11"/>
      <c r="U132" s="11"/>
      <c r="V132" s="11"/>
      <c r="W132" s="11"/>
      <c r="X132" s="11"/>
    </row>
    <row r="133">
      <c r="A133" s="12" t="s">
        <v>44</v>
      </c>
      <c r="B133" s="12" t="s">
        <v>1476</v>
      </c>
      <c r="C133" s="12" t="s">
        <v>151</v>
      </c>
      <c r="D133" s="26">
        <f t="shared" ref="D133:D142" si="10">ROUND((E133*0.05)+(F133*1)+(G133*1.21)+(H133*0.35)+(I133*0.49)+(J133*0)+(K133*1.7)+(L133*0.87)+(M133*16)+(N133*10)+(O133*10)+(P133*10), 2)</f>
        <v>158.72</v>
      </c>
      <c r="E133" s="12"/>
      <c r="F133" s="12">
        <v>19.0</v>
      </c>
      <c r="G133" s="12">
        <v>86.0</v>
      </c>
      <c r="H133" s="12"/>
      <c r="I133" s="12"/>
      <c r="J133" s="12"/>
      <c r="K133" s="12"/>
      <c r="L133" s="12">
        <v>18.0</v>
      </c>
      <c r="M133" s="12"/>
      <c r="N133" s="12"/>
      <c r="O133" s="12">
        <v>1.0</v>
      </c>
      <c r="P133" s="12">
        <v>1.0</v>
      </c>
      <c r="Q133" s="18" t="s">
        <v>786</v>
      </c>
      <c r="R133" s="18"/>
      <c r="S133" s="19" t="s">
        <v>1478</v>
      </c>
      <c r="T133" s="11"/>
      <c r="U133" s="11"/>
      <c r="V133" s="11"/>
      <c r="W133" s="11"/>
      <c r="X133" s="11"/>
    </row>
    <row r="134">
      <c r="A134" s="12" t="s">
        <v>44</v>
      </c>
      <c r="B134" s="12" t="s">
        <v>1482</v>
      </c>
      <c r="C134" s="12" t="s">
        <v>1483</v>
      </c>
      <c r="D134" s="26">
        <f t="shared" si="10"/>
        <v>128.67</v>
      </c>
      <c r="E134" s="12">
        <v>24.0</v>
      </c>
      <c r="F134" s="12">
        <v>27.0</v>
      </c>
      <c r="G134" s="12">
        <v>55.0</v>
      </c>
      <c r="H134" s="12"/>
      <c r="I134" s="12"/>
      <c r="J134" s="12"/>
      <c r="K134" s="12"/>
      <c r="L134" s="12">
        <v>16.0</v>
      </c>
      <c r="M134" s="12"/>
      <c r="N134" s="12"/>
      <c r="O134" s="12"/>
      <c r="P134" s="12">
        <v>2.0</v>
      </c>
      <c r="Q134" s="18" t="s">
        <v>786</v>
      </c>
      <c r="R134" s="18"/>
      <c r="S134" s="19" t="s">
        <v>1484</v>
      </c>
      <c r="T134" s="11"/>
      <c r="U134" s="11"/>
      <c r="V134" s="11"/>
      <c r="W134" s="11"/>
      <c r="X134" s="11"/>
    </row>
    <row r="135">
      <c r="A135" s="12" t="s">
        <v>44</v>
      </c>
      <c r="B135" s="12" t="s">
        <v>894</v>
      </c>
      <c r="C135" s="12" t="s">
        <v>141</v>
      </c>
      <c r="D135" s="26">
        <f t="shared" si="10"/>
        <v>127.78</v>
      </c>
      <c r="E135" s="12">
        <v>24.0</v>
      </c>
      <c r="F135" s="12">
        <v>24.0</v>
      </c>
      <c r="G135" s="12">
        <v>57.0</v>
      </c>
      <c r="H135" s="12"/>
      <c r="I135" s="12"/>
      <c r="J135" s="12"/>
      <c r="K135" s="12">
        <v>8.0</v>
      </c>
      <c r="L135" s="12">
        <v>23.0</v>
      </c>
      <c r="M135" s="12"/>
      <c r="N135" s="12"/>
      <c r="O135" s="12"/>
      <c r="P135" s="12"/>
      <c r="Q135" s="18"/>
      <c r="R135" s="18"/>
      <c r="S135" s="19" t="s">
        <v>900</v>
      </c>
      <c r="T135" s="11"/>
      <c r="U135" s="11"/>
      <c r="V135" s="11"/>
      <c r="W135" s="11"/>
      <c r="X135" s="11"/>
    </row>
    <row r="136">
      <c r="A136" s="11"/>
      <c r="B136" s="12" t="s">
        <v>904</v>
      </c>
      <c r="C136" s="12" t="s">
        <v>905</v>
      </c>
      <c r="D136" s="26">
        <f t="shared" si="10"/>
        <v>122.23</v>
      </c>
      <c r="E136" s="12">
        <v>24.0</v>
      </c>
      <c r="F136" s="12">
        <v>26.0</v>
      </c>
      <c r="G136" s="12">
        <v>62.0</v>
      </c>
      <c r="H136" s="12"/>
      <c r="I136" s="12"/>
      <c r="J136" s="12"/>
      <c r="K136" s="12"/>
      <c r="L136" s="12">
        <v>23.0</v>
      </c>
      <c r="M136" s="12"/>
      <c r="N136" s="12"/>
      <c r="O136" s="12"/>
      <c r="P136" s="12"/>
      <c r="Q136" s="18"/>
      <c r="R136" s="18"/>
      <c r="S136" s="19" t="s">
        <v>909</v>
      </c>
      <c r="T136" s="11"/>
      <c r="U136" s="11"/>
      <c r="V136" s="11"/>
      <c r="W136" s="11"/>
      <c r="X136" s="11"/>
    </row>
    <row r="137">
      <c r="A137" s="11"/>
      <c r="B137" s="12" t="s">
        <v>913</v>
      </c>
      <c r="C137" s="12" t="s">
        <v>914</v>
      </c>
      <c r="D137" s="26">
        <f t="shared" si="10"/>
        <v>110.88</v>
      </c>
      <c r="E137" s="12"/>
      <c r="F137" s="12">
        <v>25.0</v>
      </c>
      <c r="G137" s="12">
        <v>53.0</v>
      </c>
      <c r="H137" s="12"/>
      <c r="I137" s="12"/>
      <c r="J137" s="12"/>
      <c r="K137" s="12"/>
      <c r="L137" s="12">
        <v>25.0</v>
      </c>
      <c r="M137" s="12"/>
      <c r="N137" s="12"/>
      <c r="O137" s="12"/>
      <c r="P137" s="12"/>
      <c r="Q137" s="18"/>
      <c r="R137" s="18"/>
      <c r="S137" s="19" t="s">
        <v>916</v>
      </c>
      <c r="T137" s="11"/>
      <c r="U137" s="11"/>
      <c r="V137" s="11"/>
      <c r="W137" s="11"/>
      <c r="X137" s="11"/>
    </row>
    <row r="138">
      <c r="A138" s="11"/>
      <c r="B138" s="12" t="s">
        <v>2693</v>
      </c>
      <c r="C138" s="12" t="s">
        <v>1360</v>
      </c>
      <c r="D138" s="26">
        <f t="shared" si="10"/>
        <v>106.58</v>
      </c>
      <c r="E138" s="12">
        <v>21.0</v>
      </c>
      <c r="F138" s="12">
        <v>24.0</v>
      </c>
      <c r="G138" s="12">
        <v>53.0</v>
      </c>
      <c r="H138" s="12"/>
      <c r="I138" s="12"/>
      <c r="J138" s="12"/>
      <c r="K138" s="12"/>
      <c r="L138" s="12">
        <v>20.0</v>
      </c>
      <c r="M138" s="12"/>
      <c r="N138" s="12"/>
      <c r="O138" s="12"/>
      <c r="P138" s="12"/>
      <c r="Q138" s="18"/>
      <c r="R138" s="18"/>
      <c r="S138" s="19" t="s">
        <v>2694</v>
      </c>
      <c r="T138" s="11"/>
      <c r="U138" s="11"/>
      <c r="V138" s="11"/>
      <c r="W138" s="11"/>
      <c r="X138" s="11"/>
    </row>
    <row r="139">
      <c r="A139" s="11"/>
      <c r="B139" s="12" t="s">
        <v>923</v>
      </c>
      <c r="C139" s="12" t="s">
        <v>924</v>
      </c>
      <c r="D139" s="26">
        <f t="shared" si="10"/>
        <v>102.85</v>
      </c>
      <c r="E139" s="12">
        <v>22.0</v>
      </c>
      <c r="F139" s="12">
        <v>25.0</v>
      </c>
      <c r="G139" s="12">
        <v>55.0</v>
      </c>
      <c r="H139" s="12"/>
      <c r="I139" s="12"/>
      <c r="J139" s="12"/>
      <c r="K139" s="12">
        <v>6.0</v>
      </c>
      <c r="L139" s="12"/>
      <c r="M139" s="12"/>
      <c r="N139" s="12"/>
      <c r="O139" s="12"/>
      <c r="P139" s="12"/>
      <c r="Q139" s="18"/>
      <c r="R139" s="18"/>
      <c r="S139" s="19" t="s">
        <v>926</v>
      </c>
      <c r="T139" s="11"/>
      <c r="U139" s="11"/>
      <c r="V139" s="11"/>
      <c r="W139" s="11"/>
      <c r="X139" s="11"/>
    </row>
    <row r="140">
      <c r="A140" s="11"/>
      <c r="B140" s="12" t="s">
        <v>918</v>
      </c>
      <c r="C140" s="12" t="s">
        <v>919</v>
      </c>
      <c r="D140" s="26">
        <f t="shared" si="10"/>
        <v>97.9</v>
      </c>
      <c r="E140" s="12">
        <v>10.0</v>
      </c>
      <c r="F140" s="12">
        <v>22.0</v>
      </c>
      <c r="G140" s="12">
        <v>35.0</v>
      </c>
      <c r="H140" s="12"/>
      <c r="I140" s="12"/>
      <c r="J140" s="12"/>
      <c r="K140" s="12"/>
      <c r="L140" s="12">
        <v>15.0</v>
      </c>
      <c r="M140" s="12"/>
      <c r="N140" s="12">
        <v>1.0</v>
      </c>
      <c r="O140" s="12"/>
      <c r="P140" s="12">
        <v>1.0</v>
      </c>
      <c r="Q140" s="18" t="s">
        <v>121</v>
      </c>
      <c r="R140" s="18"/>
      <c r="S140" s="19" t="s">
        <v>922</v>
      </c>
      <c r="T140" s="11"/>
      <c r="U140" s="11"/>
      <c r="V140" s="11"/>
      <c r="W140" s="11"/>
      <c r="X140" s="11"/>
    </row>
    <row r="141">
      <c r="A141" s="11"/>
      <c r="B141" s="12" t="s">
        <v>927</v>
      </c>
      <c r="C141" s="12" t="s">
        <v>928</v>
      </c>
      <c r="D141" s="26">
        <f t="shared" si="10"/>
        <v>88.35</v>
      </c>
      <c r="E141" s="12">
        <v>19.0</v>
      </c>
      <c r="F141" s="12">
        <v>24.0</v>
      </c>
      <c r="G141" s="12">
        <v>29.0</v>
      </c>
      <c r="H141" s="12"/>
      <c r="I141" s="12"/>
      <c r="J141" s="12"/>
      <c r="K141" s="12">
        <v>10.0</v>
      </c>
      <c r="L141" s="12">
        <v>13.0</v>
      </c>
      <c r="M141" s="12"/>
      <c r="N141" s="12"/>
      <c r="O141" s="12"/>
      <c r="P141" s="12"/>
      <c r="Q141" s="18"/>
      <c r="R141" s="18"/>
      <c r="S141" s="19" t="s">
        <v>929</v>
      </c>
      <c r="T141" s="11"/>
      <c r="U141" s="11"/>
      <c r="V141" s="11"/>
      <c r="W141" s="11"/>
      <c r="X141" s="11"/>
    </row>
    <row r="142">
      <c r="A142" s="11"/>
      <c r="B142" s="12" t="s">
        <v>2698</v>
      </c>
      <c r="C142" s="12" t="s">
        <v>446</v>
      </c>
      <c r="D142" s="26">
        <f t="shared" si="10"/>
        <v>22.8</v>
      </c>
      <c r="E142" s="12">
        <v>36.0</v>
      </c>
      <c r="F142" s="12">
        <v>21.0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8"/>
      <c r="R142" s="18"/>
      <c r="S142" s="19" t="s">
        <v>2700</v>
      </c>
      <c r="T142" s="11"/>
      <c r="U142" s="11"/>
      <c r="V142" s="11"/>
      <c r="W142" s="11"/>
      <c r="X142" s="11"/>
    </row>
    <row r="143">
      <c r="A143" s="2" t="s">
        <v>358</v>
      </c>
      <c r="B143" s="11"/>
      <c r="C143" s="11"/>
      <c r="D143" s="26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3"/>
      <c r="R143" s="13"/>
      <c r="S143" s="27"/>
      <c r="T143" s="11"/>
      <c r="U143" s="11"/>
      <c r="V143" s="11"/>
      <c r="W143" s="11"/>
      <c r="X143" s="11"/>
    </row>
    <row r="144">
      <c r="A144" s="12" t="s">
        <v>44</v>
      </c>
      <c r="B144" s="12" t="s">
        <v>942</v>
      </c>
      <c r="C144" s="12" t="s">
        <v>360</v>
      </c>
      <c r="D144" s="26">
        <f t="shared" ref="D144:D160" si="11">ROUND((E144*0.05)+(F144*1)+(G144*1.21)+(H144*0.35)+(I144*0.49)+(J144*0)+(K144*1.7)+(L144*0.87)+(M144*16)+(N144*10)+(O144*10)+(P144*10), 2)</f>
        <v>106.2</v>
      </c>
      <c r="E144" s="12">
        <v>21.0</v>
      </c>
      <c r="F144" s="12">
        <v>25.0</v>
      </c>
      <c r="G144" s="12">
        <v>55.0</v>
      </c>
      <c r="H144" s="12"/>
      <c r="I144" s="12"/>
      <c r="J144" s="12"/>
      <c r="K144" s="12">
        <v>8.0</v>
      </c>
      <c r="L144" s="12"/>
      <c r="M144" s="12"/>
      <c r="N144" s="12"/>
      <c r="O144" s="12"/>
      <c r="P144" s="12"/>
      <c r="Q144" s="18"/>
      <c r="R144" s="18"/>
      <c r="S144" s="19" t="s">
        <v>943</v>
      </c>
      <c r="T144" s="11"/>
      <c r="U144" s="11"/>
      <c r="V144" s="11"/>
      <c r="W144" s="11"/>
      <c r="X144" s="11"/>
    </row>
    <row r="145">
      <c r="A145" s="57" t="s">
        <v>44</v>
      </c>
      <c r="B145" s="22" t="s">
        <v>931</v>
      </c>
      <c r="C145" s="22" t="s">
        <v>369</v>
      </c>
      <c r="D145" s="26">
        <f t="shared" si="11"/>
        <v>105.54</v>
      </c>
      <c r="E145" s="23">
        <v>24.0</v>
      </c>
      <c r="F145" s="23">
        <v>23.0</v>
      </c>
      <c r="G145" s="23">
        <v>55.0</v>
      </c>
      <c r="H145" s="24"/>
      <c r="I145" s="24"/>
      <c r="J145" s="24"/>
      <c r="K145" s="24"/>
      <c r="L145" s="23">
        <v>17.0</v>
      </c>
      <c r="M145" s="24"/>
      <c r="N145" s="24"/>
      <c r="O145" s="24"/>
      <c r="P145" s="24"/>
      <c r="Q145" s="24"/>
      <c r="R145" s="24"/>
      <c r="S145" s="25" t="s">
        <v>936</v>
      </c>
      <c r="T145" s="20"/>
      <c r="U145" s="20"/>
      <c r="V145" s="20"/>
      <c r="W145" s="20"/>
      <c r="X145" s="20"/>
      <c r="Y145" s="20"/>
      <c r="Z145" s="20"/>
    </row>
    <row r="146">
      <c r="A146" s="12" t="s">
        <v>44</v>
      </c>
      <c r="B146" s="12" t="s">
        <v>951</v>
      </c>
      <c r="C146" s="12" t="s">
        <v>40</v>
      </c>
      <c r="D146" s="26">
        <f t="shared" si="11"/>
        <v>102.68</v>
      </c>
      <c r="E146" s="12"/>
      <c r="F146" s="12"/>
      <c r="G146" s="12">
        <v>68.0</v>
      </c>
      <c r="H146" s="12"/>
      <c r="I146" s="12"/>
      <c r="J146" s="12"/>
      <c r="K146" s="12">
        <v>12.0</v>
      </c>
      <c r="L146" s="12"/>
      <c r="M146" s="12"/>
      <c r="N146" s="12"/>
      <c r="O146" s="12"/>
      <c r="P146" s="12"/>
      <c r="Q146" s="18"/>
      <c r="R146" s="18"/>
      <c r="S146" s="19" t="s">
        <v>952</v>
      </c>
      <c r="T146" s="11"/>
      <c r="U146" s="11"/>
      <c r="V146" s="11"/>
      <c r="W146" s="11"/>
      <c r="X146" s="11"/>
    </row>
    <row r="147">
      <c r="A147" s="57" t="s">
        <v>44</v>
      </c>
      <c r="B147" s="22" t="s">
        <v>974</v>
      </c>
      <c r="C147" s="22" t="s">
        <v>151</v>
      </c>
      <c r="D147" s="26">
        <f t="shared" si="11"/>
        <v>98.8</v>
      </c>
      <c r="E147" s="24"/>
      <c r="F147" s="24"/>
      <c r="G147" s="23">
        <v>75.0</v>
      </c>
      <c r="H147" s="23">
        <v>23.0</v>
      </c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5" t="s">
        <v>975</v>
      </c>
      <c r="T147" s="20"/>
      <c r="U147" s="20"/>
      <c r="V147" s="20"/>
      <c r="W147" s="20"/>
      <c r="X147" s="20"/>
      <c r="Y147" s="20"/>
      <c r="Z147" s="20"/>
    </row>
    <row r="148">
      <c r="A148" s="11"/>
      <c r="B148" s="12" t="s">
        <v>959</v>
      </c>
      <c r="C148" s="12" t="s">
        <v>446</v>
      </c>
      <c r="D148" s="26">
        <f t="shared" si="11"/>
        <v>92.96</v>
      </c>
      <c r="E148" s="12"/>
      <c r="F148" s="12">
        <v>12.0</v>
      </c>
      <c r="G148" s="12">
        <v>59.0</v>
      </c>
      <c r="H148" s="12"/>
      <c r="I148" s="12"/>
      <c r="J148" s="12"/>
      <c r="K148" s="12"/>
      <c r="L148" s="12">
        <v>11.0</v>
      </c>
      <c r="M148" s="12"/>
      <c r="N148" s="12"/>
      <c r="O148" s="12"/>
      <c r="P148" s="12"/>
      <c r="Q148" s="18"/>
      <c r="R148" s="18"/>
      <c r="S148" s="19" t="s">
        <v>961</v>
      </c>
      <c r="T148" s="11"/>
      <c r="U148" s="11"/>
      <c r="V148" s="11"/>
      <c r="W148" s="11"/>
      <c r="X148" s="11"/>
    </row>
    <row r="149">
      <c r="A149" s="12" t="s">
        <v>44</v>
      </c>
      <c r="B149" s="12" t="s">
        <v>947</v>
      </c>
      <c r="C149" s="12" t="s">
        <v>281</v>
      </c>
      <c r="D149" s="26">
        <f t="shared" si="11"/>
        <v>91.67</v>
      </c>
      <c r="E149" s="12">
        <v>18.0</v>
      </c>
      <c r="F149" s="12">
        <v>21.0</v>
      </c>
      <c r="G149" s="12">
        <v>44.0</v>
      </c>
      <c r="H149" s="12"/>
      <c r="I149" s="12"/>
      <c r="J149" s="12"/>
      <c r="K149" s="12"/>
      <c r="L149" s="12">
        <v>19.0</v>
      </c>
      <c r="M149" s="12"/>
      <c r="N149" s="12"/>
      <c r="O149" s="12"/>
      <c r="P149" s="12"/>
      <c r="Q149" s="18"/>
      <c r="R149" s="18"/>
      <c r="S149" s="19" t="s">
        <v>948</v>
      </c>
      <c r="T149" s="11"/>
      <c r="U149" s="11"/>
      <c r="V149" s="11"/>
      <c r="W149" s="11"/>
      <c r="X149" s="11"/>
    </row>
    <row r="150">
      <c r="A150" s="11"/>
      <c r="B150" s="12" t="s">
        <v>965</v>
      </c>
      <c r="C150" s="12" t="s">
        <v>966</v>
      </c>
      <c r="D150" s="26">
        <f t="shared" si="11"/>
        <v>90.77</v>
      </c>
      <c r="E150" s="12"/>
      <c r="F150" s="12">
        <v>15.0</v>
      </c>
      <c r="G150" s="12">
        <v>57.0</v>
      </c>
      <c r="H150" s="12"/>
      <c r="I150" s="12"/>
      <c r="J150" s="12"/>
      <c r="K150" s="12">
        <v>4.0</v>
      </c>
      <c r="L150" s="12"/>
      <c r="M150" s="12"/>
      <c r="N150" s="12"/>
      <c r="O150" s="12"/>
      <c r="P150" s="12"/>
      <c r="Q150" s="18"/>
      <c r="R150" s="18"/>
      <c r="S150" s="19" t="s">
        <v>967</v>
      </c>
      <c r="T150" s="11"/>
      <c r="U150" s="11"/>
      <c r="V150" s="11"/>
      <c r="W150" s="11"/>
      <c r="X150" s="11"/>
    </row>
    <row r="151">
      <c r="A151" s="11"/>
      <c r="B151" s="12" t="s">
        <v>969</v>
      </c>
      <c r="C151" s="12" t="s">
        <v>970</v>
      </c>
      <c r="D151" s="26">
        <f t="shared" si="11"/>
        <v>90.77</v>
      </c>
      <c r="E151" s="12"/>
      <c r="F151" s="12">
        <v>15.0</v>
      </c>
      <c r="G151" s="12">
        <v>57.0</v>
      </c>
      <c r="H151" s="12"/>
      <c r="I151" s="12"/>
      <c r="J151" s="12"/>
      <c r="K151" s="12">
        <v>4.0</v>
      </c>
      <c r="L151" s="12"/>
      <c r="M151" s="12"/>
      <c r="N151" s="12"/>
      <c r="O151" s="12"/>
      <c r="P151" s="12"/>
      <c r="Q151" s="18"/>
      <c r="R151" s="18"/>
      <c r="S151" s="19" t="s">
        <v>971</v>
      </c>
      <c r="T151" s="11"/>
      <c r="U151" s="11"/>
      <c r="V151" s="11"/>
      <c r="W151" s="11"/>
      <c r="X151" s="11"/>
    </row>
    <row r="152">
      <c r="A152" s="11"/>
      <c r="B152" s="12" t="s">
        <v>962</v>
      </c>
      <c r="C152" s="12" t="s">
        <v>102</v>
      </c>
      <c r="D152" s="26">
        <f t="shared" si="11"/>
        <v>87.96</v>
      </c>
      <c r="E152" s="12">
        <v>22.0</v>
      </c>
      <c r="F152" s="12">
        <v>21.0</v>
      </c>
      <c r="G152" s="12">
        <v>46.0</v>
      </c>
      <c r="H152" s="12"/>
      <c r="I152" s="12"/>
      <c r="J152" s="12"/>
      <c r="K152" s="12">
        <v>6.0</v>
      </c>
      <c r="L152" s="12"/>
      <c r="M152" s="12"/>
      <c r="N152" s="12"/>
      <c r="O152" s="12"/>
      <c r="P152" s="12"/>
      <c r="Q152" s="18"/>
      <c r="R152" s="18"/>
      <c r="S152" s="19" t="s">
        <v>964</v>
      </c>
      <c r="T152" s="11"/>
      <c r="U152" s="11"/>
      <c r="V152" s="11"/>
      <c r="W152" s="11"/>
      <c r="X152" s="11"/>
    </row>
    <row r="153">
      <c r="A153" s="11"/>
      <c r="B153" s="12" t="s">
        <v>2711</v>
      </c>
      <c r="C153" s="12" t="s">
        <v>2712</v>
      </c>
      <c r="D153" s="26">
        <f t="shared" si="11"/>
        <v>87.88</v>
      </c>
      <c r="E153" s="12"/>
      <c r="F153" s="12"/>
      <c r="G153" s="12">
        <v>64.0</v>
      </c>
      <c r="H153" s="12"/>
      <c r="I153" s="12"/>
      <c r="J153" s="12"/>
      <c r="K153" s="12"/>
      <c r="L153" s="12">
        <v>12.0</v>
      </c>
      <c r="M153" s="12"/>
      <c r="N153" s="12"/>
      <c r="O153" s="12"/>
      <c r="P153" s="12"/>
      <c r="Q153" s="18"/>
      <c r="R153" s="18"/>
      <c r="S153" s="19" t="s">
        <v>2715</v>
      </c>
      <c r="T153" s="11"/>
      <c r="U153" s="11"/>
      <c r="V153" s="11"/>
      <c r="W153" s="11"/>
      <c r="X153" s="11"/>
    </row>
    <row r="154">
      <c r="A154" s="11"/>
      <c r="B154" s="12" t="s">
        <v>1493</v>
      </c>
      <c r="C154" s="12" t="s">
        <v>411</v>
      </c>
      <c r="D154" s="26">
        <f t="shared" si="11"/>
        <v>86.84</v>
      </c>
      <c r="E154" s="12"/>
      <c r="F154" s="12">
        <v>20.0</v>
      </c>
      <c r="G154" s="12">
        <v>44.0</v>
      </c>
      <c r="H154" s="12"/>
      <c r="I154" s="12"/>
      <c r="J154" s="12"/>
      <c r="K154" s="12">
        <v>8.0</v>
      </c>
      <c r="L154" s="12"/>
      <c r="M154" s="12"/>
      <c r="N154" s="12"/>
      <c r="O154" s="12"/>
      <c r="P154" s="12"/>
      <c r="Q154" s="18"/>
      <c r="R154" s="18"/>
      <c r="S154" s="19" t="s">
        <v>1494</v>
      </c>
      <c r="T154" s="11"/>
      <c r="U154" s="11"/>
      <c r="V154" s="11"/>
      <c r="W154" s="11"/>
      <c r="X154" s="11"/>
    </row>
    <row r="155">
      <c r="A155" s="11"/>
      <c r="B155" s="12" t="s">
        <v>1506</v>
      </c>
      <c r="C155" s="12" t="s">
        <v>1507</v>
      </c>
      <c r="D155" s="26">
        <f t="shared" si="11"/>
        <v>86.35</v>
      </c>
      <c r="E155" s="12"/>
      <c r="F155" s="12">
        <v>13.0</v>
      </c>
      <c r="G155" s="12">
        <v>55.0</v>
      </c>
      <c r="H155" s="12"/>
      <c r="I155" s="12"/>
      <c r="J155" s="12"/>
      <c r="K155" s="12">
        <v>4.0</v>
      </c>
      <c r="L155" s="12"/>
      <c r="M155" s="12"/>
      <c r="N155" s="12"/>
      <c r="O155" s="12"/>
      <c r="P155" s="12"/>
      <c r="Q155" s="18"/>
      <c r="R155" s="18"/>
      <c r="S155" s="19" t="s">
        <v>1509</v>
      </c>
      <c r="T155" s="11"/>
      <c r="U155" s="11"/>
      <c r="V155" s="11"/>
      <c r="W155" s="11"/>
      <c r="X155" s="11"/>
    </row>
    <row r="156">
      <c r="A156" s="57" t="s">
        <v>44</v>
      </c>
      <c r="B156" s="22" t="s">
        <v>955</v>
      </c>
      <c r="C156" s="22" t="s">
        <v>85</v>
      </c>
      <c r="D156" s="26">
        <f t="shared" si="11"/>
        <v>85.86</v>
      </c>
      <c r="E156" s="23">
        <v>19.0</v>
      </c>
      <c r="F156" s="23">
        <v>21.0</v>
      </c>
      <c r="G156" s="23">
        <v>37.0</v>
      </c>
      <c r="H156" s="24"/>
      <c r="I156" s="24"/>
      <c r="J156" s="24"/>
      <c r="K156" s="24"/>
      <c r="L156" s="23">
        <v>22.0</v>
      </c>
      <c r="M156" s="24"/>
      <c r="N156" s="24"/>
      <c r="O156" s="24"/>
      <c r="P156" s="24"/>
      <c r="Q156" s="24"/>
      <c r="R156" s="24"/>
      <c r="S156" s="25" t="s">
        <v>956</v>
      </c>
      <c r="T156" s="20"/>
      <c r="U156" s="20"/>
      <c r="V156" s="20"/>
      <c r="W156" s="20"/>
      <c r="X156" s="20"/>
      <c r="Y156" s="20"/>
      <c r="Z156" s="20"/>
    </row>
    <row r="157">
      <c r="A157" s="11"/>
      <c r="B157" s="12" t="s">
        <v>1501</v>
      </c>
      <c r="C157" s="12" t="s">
        <v>1502</v>
      </c>
      <c r="D157" s="26">
        <f t="shared" si="11"/>
        <v>80.87</v>
      </c>
      <c r="E157" s="12"/>
      <c r="F157" s="12"/>
      <c r="G157" s="12">
        <v>57.0</v>
      </c>
      <c r="H157" s="12"/>
      <c r="I157" s="12"/>
      <c r="J157" s="12"/>
      <c r="K157" s="12">
        <v>7.0</v>
      </c>
      <c r="L157" s="12"/>
      <c r="M157" s="12"/>
      <c r="N157" s="12"/>
      <c r="O157" s="12"/>
      <c r="P157" s="12"/>
      <c r="Q157" s="18"/>
      <c r="R157" s="18"/>
      <c r="S157" s="19" t="s">
        <v>1504</v>
      </c>
      <c r="T157" s="11"/>
      <c r="U157" s="11"/>
      <c r="V157" s="11"/>
      <c r="W157" s="11"/>
      <c r="X157" s="11"/>
    </row>
    <row r="158">
      <c r="A158" s="11"/>
      <c r="B158" s="12" t="s">
        <v>2727</v>
      </c>
      <c r="C158" s="12" t="s">
        <v>1556</v>
      </c>
      <c r="D158" s="26">
        <f t="shared" si="11"/>
        <v>78.38</v>
      </c>
      <c r="E158" s="12"/>
      <c r="F158" s="12"/>
      <c r="G158" s="12">
        <v>42.0</v>
      </c>
      <c r="H158" s="12"/>
      <c r="I158" s="12"/>
      <c r="J158" s="12"/>
      <c r="K158" s="12">
        <v>7.0</v>
      </c>
      <c r="L158" s="12">
        <v>18.0</v>
      </c>
      <c r="M158" s="12"/>
      <c r="N158" s="12"/>
      <c r="O158" s="12"/>
      <c r="P158" s="12"/>
      <c r="Q158" s="18"/>
      <c r="R158" s="18"/>
      <c r="S158" s="19" t="s">
        <v>2728</v>
      </c>
      <c r="T158" s="11"/>
      <c r="U158" s="11"/>
      <c r="V158" s="11"/>
      <c r="W158" s="11"/>
      <c r="X158" s="11"/>
    </row>
    <row r="159">
      <c r="A159" s="11"/>
      <c r="B159" s="12" t="s">
        <v>2730</v>
      </c>
      <c r="C159" s="12" t="s">
        <v>2105</v>
      </c>
      <c r="D159" s="26">
        <f t="shared" si="11"/>
        <v>67.71</v>
      </c>
      <c r="E159" s="12">
        <v>17.0</v>
      </c>
      <c r="F159" s="12">
        <v>18.0</v>
      </c>
      <c r="G159" s="12">
        <v>26.0</v>
      </c>
      <c r="H159" s="12"/>
      <c r="I159" s="12"/>
      <c r="J159" s="12"/>
      <c r="K159" s="12"/>
      <c r="L159" s="12">
        <v>20.0</v>
      </c>
      <c r="M159" s="12"/>
      <c r="N159" s="12"/>
      <c r="O159" s="12"/>
      <c r="P159" s="12"/>
      <c r="Q159" s="18"/>
      <c r="R159" s="18"/>
      <c r="S159" s="19" t="s">
        <v>2731</v>
      </c>
      <c r="T159" s="11"/>
      <c r="U159" s="11"/>
      <c r="V159" s="11"/>
      <c r="W159" s="11"/>
      <c r="X159" s="11"/>
    </row>
    <row r="160">
      <c r="A160" s="11"/>
      <c r="B160" s="12" t="s">
        <v>2734</v>
      </c>
      <c r="C160" s="12" t="s">
        <v>2735</v>
      </c>
      <c r="D160" s="26">
        <f t="shared" si="11"/>
        <v>43.6</v>
      </c>
      <c r="E160" s="12">
        <v>13.0</v>
      </c>
      <c r="F160" s="12">
        <v>18.0</v>
      </c>
      <c r="G160" s="12"/>
      <c r="H160" s="12"/>
      <c r="I160" s="12"/>
      <c r="J160" s="12"/>
      <c r="K160" s="12">
        <v>7.0</v>
      </c>
      <c r="L160" s="12">
        <v>15.0</v>
      </c>
      <c r="M160" s="12"/>
      <c r="N160" s="12"/>
      <c r="O160" s="12"/>
      <c r="P160" s="12"/>
      <c r="Q160" s="18"/>
      <c r="R160" s="18"/>
      <c r="S160" s="19" t="s">
        <v>2736</v>
      </c>
      <c r="T160" s="11"/>
      <c r="U160" s="11"/>
      <c r="V160" s="11"/>
      <c r="W160" s="11"/>
      <c r="X160" s="11"/>
    </row>
    <row r="161">
      <c r="A161" s="2" t="s">
        <v>393</v>
      </c>
      <c r="B161" s="127"/>
      <c r="C161" s="11"/>
      <c r="D161" s="26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3"/>
      <c r="R161" s="13"/>
      <c r="S161" s="27"/>
      <c r="T161" s="11"/>
      <c r="U161" s="11"/>
      <c r="V161" s="11"/>
      <c r="W161" s="11"/>
      <c r="X161" s="11"/>
    </row>
    <row r="162">
      <c r="A162" s="12" t="s">
        <v>44</v>
      </c>
      <c r="B162" s="12" t="s">
        <v>979</v>
      </c>
      <c r="C162" s="16" t="s">
        <v>73</v>
      </c>
      <c r="D162" s="26"/>
      <c r="E162" s="12"/>
      <c r="F162" s="12"/>
      <c r="G162" s="12">
        <v>44.0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8"/>
      <c r="R162" s="18" t="s">
        <v>980</v>
      </c>
      <c r="S162" s="19" t="s">
        <v>982</v>
      </c>
      <c r="T162" s="12"/>
      <c r="U162" s="11"/>
      <c r="V162" s="11"/>
      <c r="W162" s="11"/>
      <c r="X162" s="11"/>
      <c r="Y162" s="11"/>
    </row>
    <row r="163">
      <c r="A163" s="12" t="s">
        <v>44</v>
      </c>
      <c r="B163" s="12" t="s">
        <v>987</v>
      </c>
      <c r="C163" s="16" t="s">
        <v>318</v>
      </c>
      <c r="D163" s="26"/>
      <c r="E163" s="12"/>
      <c r="F163" s="12"/>
      <c r="G163" s="12">
        <v>73.0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8"/>
      <c r="R163" s="18" t="s">
        <v>988</v>
      </c>
      <c r="S163" s="19" t="s">
        <v>989</v>
      </c>
      <c r="T163" s="12"/>
      <c r="U163" s="11"/>
      <c r="V163" s="11"/>
      <c r="W163" s="11"/>
      <c r="X163" s="11"/>
      <c r="Y163" s="11"/>
    </row>
    <row r="164">
      <c r="A164" s="12" t="s">
        <v>44</v>
      </c>
      <c r="B164" s="12" t="s">
        <v>992</v>
      </c>
      <c r="C164" s="16" t="s">
        <v>141</v>
      </c>
      <c r="D164" s="26"/>
      <c r="E164" s="12"/>
      <c r="F164" s="12">
        <v>40.0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8"/>
      <c r="R164" s="18" t="s">
        <v>994</v>
      </c>
      <c r="S164" s="19" t="s">
        <v>995</v>
      </c>
      <c r="T164" s="12"/>
      <c r="U164" s="11"/>
      <c r="V164" s="11"/>
      <c r="W164" s="11"/>
      <c r="X164" s="11"/>
      <c r="Y164" s="11"/>
    </row>
    <row r="165">
      <c r="A165" s="11"/>
      <c r="B165" s="12" t="s">
        <v>997</v>
      </c>
      <c r="C165" s="16" t="s">
        <v>399</v>
      </c>
      <c r="D165" s="26"/>
      <c r="E165" s="12"/>
      <c r="F165" s="12"/>
      <c r="G165" s="12">
        <v>84.0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8"/>
      <c r="R165" s="18" t="s">
        <v>998</v>
      </c>
      <c r="S165" s="19" t="s">
        <v>1001</v>
      </c>
      <c r="T165" s="12"/>
      <c r="U165" s="11"/>
      <c r="V165" s="11"/>
      <c r="W165" s="11"/>
      <c r="X165" s="11"/>
      <c r="Y165" s="11"/>
    </row>
    <row r="166">
      <c r="A166" s="11"/>
      <c r="B166" s="12" t="s">
        <v>1003</v>
      </c>
      <c r="C166" s="12" t="s">
        <v>192</v>
      </c>
      <c r="D166" s="26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8"/>
      <c r="R166" s="18" t="s">
        <v>1004</v>
      </c>
      <c r="S166" s="19" t="s">
        <v>1005</v>
      </c>
      <c r="T166" s="12"/>
      <c r="U166" s="11"/>
      <c r="V166" s="11"/>
      <c r="W166" s="11"/>
      <c r="X166" s="11"/>
      <c r="Y166" s="11"/>
    </row>
    <row r="167">
      <c r="A167" s="11"/>
      <c r="B167" s="12" t="s">
        <v>1009</v>
      </c>
      <c r="C167" s="12" t="s">
        <v>1010</v>
      </c>
      <c r="D167" s="26"/>
      <c r="E167" s="12"/>
      <c r="F167" s="12"/>
      <c r="G167" s="12">
        <v>70.0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8"/>
      <c r="R167" s="18" t="s">
        <v>1011</v>
      </c>
      <c r="S167" s="19" t="s">
        <v>1012</v>
      </c>
      <c r="T167" s="11"/>
      <c r="U167" s="11"/>
      <c r="V167" s="11"/>
      <c r="W167" s="11"/>
      <c r="X167" s="11"/>
    </row>
    <row r="168">
      <c r="A168" s="11"/>
      <c r="B168" s="12" t="s">
        <v>1032</v>
      </c>
      <c r="C168" s="12" t="s">
        <v>1033</v>
      </c>
      <c r="D168" s="26"/>
      <c r="E168" s="12"/>
      <c r="F168" s="12"/>
      <c r="G168" s="12">
        <v>70.0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8"/>
      <c r="R168" s="18" t="s">
        <v>1034</v>
      </c>
      <c r="S168" s="19" t="s">
        <v>1035</v>
      </c>
      <c r="T168" s="12"/>
      <c r="U168" s="11"/>
      <c r="V168" s="11"/>
      <c r="W168" s="11"/>
      <c r="X168" s="11"/>
      <c r="Y168" s="11"/>
    </row>
    <row r="169">
      <c r="A169" s="11"/>
      <c r="B169" s="12" t="s">
        <v>1038</v>
      </c>
      <c r="C169" s="12" t="s">
        <v>1039</v>
      </c>
      <c r="D169" s="26"/>
      <c r="E169" s="12">
        <v>15.0</v>
      </c>
      <c r="F169" s="12">
        <v>15.0</v>
      </c>
      <c r="G169" s="12"/>
      <c r="H169" s="12"/>
      <c r="I169" s="12"/>
      <c r="J169" s="12"/>
      <c r="K169" s="12">
        <v>20.0</v>
      </c>
      <c r="L169" s="12">
        <v>15.0</v>
      </c>
      <c r="M169" s="12"/>
      <c r="N169" s="12"/>
      <c r="O169" s="12"/>
      <c r="P169" s="12"/>
      <c r="Q169" s="18"/>
      <c r="R169" s="18" t="s">
        <v>1524</v>
      </c>
      <c r="S169" s="19" t="s">
        <v>1041</v>
      </c>
      <c r="T169" s="12"/>
      <c r="U169" s="11"/>
      <c r="V169" s="11"/>
      <c r="W169" s="11"/>
      <c r="X169" s="11"/>
      <c r="Y169" s="11"/>
    </row>
    <row r="170">
      <c r="A170" s="11"/>
      <c r="B170" s="12" t="s">
        <v>1024</v>
      </c>
      <c r="C170" s="16" t="s">
        <v>431</v>
      </c>
      <c r="D170" s="26"/>
      <c r="E170" s="12"/>
      <c r="F170" s="12"/>
      <c r="G170" s="12"/>
      <c r="H170" s="12"/>
      <c r="I170" s="12"/>
      <c r="J170" s="12"/>
      <c r="K170" s="12">
        <v>14.0</v>
      </c>
      <c r="L170" s="12"/>
      <c r="M170" s="12"/>
      <c r="N170" s="12"/>
      <c r="O170" s="12"/>
      <c r="P170" s="12"/>
      <c r="Q170" s="18"/>
      <c r="R170" s="18" t="s">
        <v>1025</v>
      </c>
      <c r="S170" s="19" t="s">
        <v>1026</v>
      </c>
      <c r="T170" s="12"/>
      <c r="U170" s="11"/>
      <c r="V170" s="11"/>
      <c r="W170" s="11"/>
      <c r="X170" s="11"/>
      <c r="Y170" s="11"/>
    </row>
    <row r="171">
      <c r="A171" s="11"/>
      <c r="B171" s="12" t="s">
        <v>1014</v>
      </c>
      <c r="C171" s="16" t="s">
        <v>386</v>
      </c>
      <c r="D171" s="26"/>
      <c r="E171" s="12"/>
      <c r="F171" s="12"/>
      <c r="G171" s="12"/>
      <c r="H171" s="12"/>
      <c r="I171" s="12"/>
      <c r="J171" s="12"/>
      <c r="K171" s="12">
        <v>13.0</v>
      </c>
      <c r="L171" s="12"/>
      <c r="M171" s="12"/>
      <c r="N171" s="12"/>
      <c r="O171" s="12"/>
      <c r="P171" s="12"/>
      <c r="Q171" s="18"/>
      <c r="R171" s="18" t="s">
        <v>1015</v>
      </c>
      <c r="S171" s="19" t="s">
        <v>1016</v>
      </c>
      <c r="T171" s="12"/>
      <c r="U171" s="11"/>
      <c r="V171" s="11"/>
      <c r="W171" s="11"/>
      <c r="X171" s="11"/>
      <c r="Y171" s="11"/>
    </row>
    <row r="172">
      <c r="A172" s="11"/>
      <c r="B172" s="12" t="s">
        <v>426</v>
      </c>
      <c r="C172" s="12" t="s">
        <v>428</v>
      </c>
      <c r="D172" s="26"/>
      <c r="E172" s="12"/>
      <c r="F172" s="12"/>
      <c r="G172" s="12"/>
      <c r="H172" s="12">
        <v>32.0</v>
      </c>
      <c r="I172" s="12"/>
      <c r="J172" s="12"/>
      <c r="K172" s="12"/>
      <c r="L172" s="12"/>
      <c r="M172" s="12"/>
      <c r="N172" s="12"/>
      <c r="O172" s="12"/>
      <c r="P172" s="12"/>
      <c r="Q172" s="18"/>
      <c r="R172" s="18" t="s">
        <v>1019</v>
      </c>
      <c r="S172" s="19" t="s">
        <v>429</v>
      </c>
      <c r="T172" s="11"/>
      <c r="U172" s="11"/>
      <c r="V172" s="11"/>
      <c r="W172" s="11"/>
      <c r="X172" s="11"/>
    </row>
    <row r="173">
      <c r="A173" s="11"/>
      <c r="B173" s="12" t="s">
        <v>1527</v>
      </c>
      <c r="C173" s="12" t="s">
        <v>1528</v>
      </c>
      <c r="D173" s="26"/>
      <c r="E173" s="12"/>
      <c r="F173" s="12"/>
      <c r="G173" s="12">
        <v>53.0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8"/>
      <c r="R173" s="18" t="s">
        <v>1529</v>
      </c>
      <c r="S173" s="19" t="s">
        <v>1530</v>
      </c>
      <c r="T173" s="12"/>
      <c r="U173" s="11"/>
      <c r="V173" s="11"/>
      <c r="W173" s="11"/>
      <c r="X173" s="11"/>
      <c r="Y173" s="11"/>
    </row>
    <row r="174">
      <c r="A174" s="11"/>
      <c r="B174" s="12" t="s">
        <v>434</v>
      </c>
      <c r="C174" s="12" t="s">
        <v>1043</v>
      </c>
      <c r="D174" s="26"/>
      <c r="E174" s="12"/>
      <c r="F174" s="12"/>
      <c r="G174" s="12"/>
      <c r="H174" s="12">
        <v>26.0</v>
      </c>
      <c r="I174" s="12"/>
      <c r="J174" s="12"/>
      <c r="K174" s="12"/>
      <c r="L174" s="12"/>
      <c r="M174" s="12"/>
      <c r="N174" s="12"/>
      <c r="O174" s="12"/>
      <c r="P174" s="12"/>
      <c r="Q174" s="18"/>
      <c r="R174" s="18" t="s">
        <v>1044</v>
      </c>
      <c r="S174" s="19" t="s">
        <v>436</v>
      </c>
      <c r="T174" s="11"/>
      <c r="U174" s="11"/>
      <c r="V174" s="11"/>
      <c r="W174" s="11"/>
      <c r="X174" s="11"/>
    </row>
    <row r="175">
      <c r="A175" s="11"/>
      <c r="B175" s="12" t="s">
        <v>1046</v>
      </c>
      <c r="C175" s="12" t="s">
        <v>802</v>
      </c>
      <c r="D175" s="26"/>
      <c r="E175" s="12"/>
      <c r="F175" s="12"/>
      <c r="G175" s="12">
        <v>59.0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8"/>
      <c r="R175" s="18" t="s">
        <v>1048</v>
      </c>
      <c r="S175" s="19" t="s">
        <v>1049</v>
      </c>
      <c r="T175" s="12"/>
      <c r="U175" s="11"/>
      <c r="V175" s="11"/>
      <c r="W175" s="11"/>
      <c r="X175" s="11"/>
      <c r="Y175" s="11"/>
    </row>
    <row r="176">
      <c r="A176" s="3" t="s">
        <v>2230</v>
      </c>
      <c r="B176" s="11"/>
      <c r="C176" s="11"/>
      <c r="D176" s="26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3"/>
      <c r="R176" s="13"/>
      <c r="S176" s="27"/>
      <c r="T176" s="11"/>
      <c r="U176" s="11"/>
      <c r="V176" s="11"/>
      <c r="W176" s="11"/>
      <c r="X176" s="11"/>
    </row>
    <row r="177">
      <c r="A177" s="11"/>
      <c r="B177" s="12" t="s">
        <v>2768</v>
      </c>
      <c r="C177" s="12" t="s">
        <v>1060</v>
      </c>
      <c r="D177" s="26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8"/>
      <c r="R177" s="18" t="s">
        <v>2769</v>
      </c>
      <c r="S177" s="19" t="s">
        <v>2770</v>
      </c>
      <c r="T177" s="11"/>
      <c r="U177" s="11"/>
      <c r="V177" s="11"/>
      <c r="W177" s="11"/>
      <c r="X177" s="11"/>
    </row>
    <row r="178">
      <c r="A178" s="11"/>
      <c r="B178" s="12" t="s">
        <v>2240</v>
      </c>
      <c r="C178" s="12" t="s">
        <v>2771</v>
      </c>
      <c r="D178" s="26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8"/>
      <c r="R178" s="18" t="s">
        <v>2772</v>
      </c>
      <c r="S178" s="19" t="s">
        <v>2244</v>
      </c>
      <c r="T178" s="11"/>
      <c r="U178" s="11"/>
      <c r="V178" s="11"/>
      <c r="W178" s="11"/>
      <c r="X178" s="11"/>
    </row>
    <row r="179">
      <c r="A179" s="11"/>
      <c r="B179" s="12" t="s">
        <v>2773</v>
      </c>
      <c r="C179" s="12" t="s">
        <v>1543</v>
      </c>
      <c r="D179" s="26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8"/>
      <c r="R179" s="18" t="s">
        <v>2774</v>
      </c>
      <c r="S179" s="19" t="s">
        <v>2775</v>
      </c>
      <c r="T179" s="11"/>
      <c r="U179" s="11"/>
      <c r="V179" s="11"/>
      <c r="W179" s="11"/>
      <c r="X179" s="11"/>
    </row>
    <row r="180">
      <c r="A180" s="11"/>
      <c r="B180" s="12" t="s">
        <v>2777</v>
      </c>
      <c r="C180" s="12" t="s">
        <v>57</v>
      </c>
      <c r="D180" s="26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8"/>
      <c r="R180" s="18" t="s">
        <v>2778</v>
      </c>
      <c r="S180" s="19" t="s">
        <v>2780</v>
      </c>
      <c r="T180" s="11"/>
      <c r="U180" s="11"/>
      <c r="V180" s="11"/>
      <c r="W180" s="11"/>
      <c r="X180" s="11"/>
    </row>
    <row r="181">
      <c r="A181" s="12" t="s">
        <v>44</v>
      </c>
      <c r="B181" s="12" t="s">
        <v>2781</v>
      </c>
      <c r="C181" s="12" t="s">
        <v>85</v>
      </c>
      <c r="D181" s="26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8"/>
      <c r="R181" s="18" t="s">
        <v>2783</v>
      </c>
      <c r="S181" s="19" t="s">
        <v>2784</v>
      </c>
      <c r="T181" s="11"/>
      <c r="U181" s="11"/>
      <c r="V181" s="11"/>
      <c r="W181" s="11"/>
      <c r="X181" s="11"/>
    </row>
    <row r="182">
      <c r="A182" s="11"/>
      <c r="B182" s="12"/>
      <c r="C182" s="12"/>
      <c r="D182" s="26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8"/>
      <c r="R182" s="18"/>
      <c r="S182" s="37"/>
      <c r="T182" s="11"/>
      <c r="U182" s="11"/>
      <c r="V182" s="11"/>
      <c r="W182" s="11"/>
      <c r="X182" s="11"/>
    </row>
    <row r="183">
      <c r="A183" s="1" t="s">
        <v>0</v>
      </c>
      <c r="B183" s="2" t="s">
        <v>1</v>
      </c>
      <c r="C183" s="2" t="s">
        <v>2</v>
      </c>
      <c r="D183" s="204"/>
      <c r="E183" s="2" t="s">
        <v>4</v>
      </c>
      <c r="F183" s="3" t="s">
        <v>5</v>
      </c>
      <c r="G183" s="3" t="s">
        <v>572</v>
      </c>
      <c r="H183" s="3" t="s">
        <v>7</v>
      </c>
      <c r="I183" s="3" t="s">
        <v>8</v>
      </c>
      <c r="J183" s="2" t="s">
        <v>9</v>
      </c>
      <c r="K183" s="3" t="s">
        <v>10</v>
      </c>
      <c r="L183" s="3" t="s">
        <v>11</v>
      </c>
      <c r="M183" s="4" t="s">
        <v>12</v>
      </c>
      <c r="N183" s="5" t="s">
        <v>13</v>
      </c>
      <c r="O183" s="6" t="s">
        <v>14</v>
      </c>
      <c r="P183" s="7" t="s">
        <v>15</v>
      </c>
      <c r="Q183" s="3" t="s">
        <v>16</v>
      </c>
      <c r="R183" s="3" t="s">
        <v>17</v>
      </c>
      <c r="S183" s="51" t="s">
        <v>18</v>
      </c>
      <c r="T183" s="2"/>
      <c r="U183" s="52"/>
      <c r="V183" s="49"/>
      <c r="W183" s="49"/>
      <c r="X183" s="49"/>
    </row>
    <row r="184">
      <c r="A184" s="53" t="s">
        <v>459</v>
      </c>
      <c r="B184" s="28"/>
      <c r="C184" s="28"/>
      <c r="D184" s="26"/>
      <c r="E184" s="28"/>
      <c r="F184" s="28"/>
      <c r="G184" s="26"/>
      <c r="H184" s="28"/>
      <c r="I184" s="28"/>
      <c r="J184" s="28"/>
      <c r="K184" s="28"/>
      <c r="L184" s="28"/>
      <c r="M184" s="28"/>
      <c r="N184" s="28"/>
      <c r="O184" s="28"/>
      <c r="P184" s="28"/>
      <c r="Q184" s="29"/>
      <c r="R184" s="29"/>
      <c r="S184" s="37"/>
      <c r="T184" s="28"/>
      <c r="U184" s="54"/>
      <c r="V184" s="28"/>
      <c r="W184" s="28"/>
      <c r="X184" s="55"/>
    </row>
    <row r="185">
      <c r="A185" s="22" t="s">
        <v>44</v>
      </c>
      <c r="B185" s="58" t="s">
        <v>1096</v>
      </c>
      <c r="C185" s="58" t="s">
        <v>40</v>
      </c>
      <c r="D185" s="26">
        <f t="shared" ref="D185:D200" si="12">ROUND((E185*0.05)+(F185*1)+(G185*1.21)+(H185*0.35)+(I185*0.49)+(J185*0)+(K185*1.7)+(L185*0.87)+(M185*16)+(N185*10)+(O185*10)+(P185*10), 2)</f>
        <v>501.42</v>
      </c>
      <c r="E185" s="59">
        <v>16.0</v>
      </c>
      <c r="F185" s="59">
        <v>21.0</v>
      </c>
      <c r="G185" s="59">
        <v>382.0</v>
      </c>
      <c r="H185" s="24"/>
      <c r="I185" s="24"/>
      <c r="J185" s="24"/>
      <c r="K185" s="24"/>
      <c r="L185" s="59">
        <v>20.0</v>
      </c>
      <c r="M185" s="24"/>
      <c r="N185" s="24"/>
      <c r="O185" s="24"/>
      <c r="P185" s="24"/>
      <c r="Q185" s="24"/>
      <c r="R185" s="24"/>
      <c r="S185" s="25" t="s">
        <v>1100</v>
      </c>
      <c r="T185" s="24"/>
      <c r="U185" s="24"/>
      <c r="V185" s="24"/>
      <c r="W185" s="24"/>
      <c r="X185" s="20"/>
      <c r="Y185" s="20"/>
      <c r="Z185" s="20"/>
    </row>
    <row r="186">
      <c r="A186" s="11"/>
      <c r="B186" s="28" t="s">
        <v>1101</v>
      </c>
      <c r="C186" s="28" t="s">
        <v>57</v>
      </c>
      <c r="D186" s="26">
        <f t="shared" si="12"/>
        <v>473.15</v>
      </c>
      <c r="E186" s="28">
        <v>28.0</v>
      </c>
      <c r="F186" s="28">
        <v>18.0</v>
      </c>
      <c r="G186" s="28">
        <v>375.0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9"/>
      <c r="R186" s="29" t="s">
        <v>467</v>
      </c>
      <c r="S186" s="19" t="s">
        <v>1104</v>
      </c>
      <c r="T186" s="28"/>
      <c r="U186" s="28"/>
      <c r="V186" s="28"/>
      <c r="W186" s="28"/>
      <c r="X186" s="55"/>
    </row>
    <row r="187">
      <c r="A187" s="12" t="s">
        <v>44</v>
      </c>
      <c r="B187" s="28" t="s">
        <v>1107</v>
      </c>
      <c r="C187" s="28" t="s">
        <v>230</v>
      </c>
      <c r="D187" s="26">
        <f t="shared" si="12"/>
        <v>452.38</v>
      </c>
      <c r="E187" s="28">
        <v>22.0</v>
      </c>
      <c r="F187" s="28">
        <v>20.0</v>
      </c>
      <c r="G187" s="28">
        <v>348.0</v>
      </c>
      <c r="H187" s="28"/>
      <c r="I187" s="28"/>
      <c r="J187" s="28"/>
      <c r="K187" s="28">
        <v>6.0</v>
      </c>
      <c r="L187" s="28"/>
      <c r="M187" s="28"/>
      <c r="N187" s="28"/>
      <c r="O187" s="28"/>
      <c r="P187" s="28"/>
      <c r="Q187" s="29"/>
      <c r="R187" s="29"/>
      <c r="S187" s="19" t="s">
        <v>1108</v>
      </c>
      <c r="T187" s="28"/>
      <c r="U187" s="28"/>
      <c r="V187" s="28"/>
      <c r="W187" s="28"/>
      <c r="X187" s="55"/>
    </row>
    <row r="188">
      <c r="A188" s="11"/>
      <c r="B188" s="28" t="s">
        <v>1111</v>
      </c>
      <c r="C188" s="28" t="s">
        <v>1112</v>
      </c>
      <c r="D188" s="26">
        <f t="shared" si="12"/>
        <v>415.47</v>
      </c>
      <c r="E188" s="28"/>
      <c r="F188" s="28">
        <v>20.0</v>
      </c>
      <c r="G188" s="28">
        <v>317.0</v>
      </c>
      <c r="H188" s="28"/>
      <c r="I188" s="28"/>
      <c r="J188" s="28"/>
      <c r="K188" s="28">
        <v>7.0</v>
      </c>
      <c r="L188" s="28"/>
      <c r="M188" s="28"/>
      <c r="N188" s="28"/>
      <c r="O188" s="28"/>
      <c r="P188" s="28"/>
      <c r="Q188" s="29"/>
      <c r="R188" s="29"/>
      <c r="S188" s="19" t="s">
        <v>1113</v>
      </c>
      <c r="T188" s="28"/>
      <c r="U188" s="28"/>
      <c r="V188" s="28"/>
      <c r="W188" s="28"/>
      <c r="X188" s="55"/>
    </row>
    <row r="189">
      <c r="A189" s="11"/>
      <c r="B189" s="28" t="s">
        <v>1118</v>
      </c>
      <c r="C189" s="28" t="s">
        <v>324</v>
      </c>
      <c r="D189" s="26">
        <f t="shared" si="12"/>
        <v>400.57</v>
      </c>
      <c r="E189" s="28">
        <v>24.0</v>
      </c>
      <c r="F189" s="28"/>
      <c r="G189" s="16">
        <v>317.0</v>
      </c>
      <c r="H189" s="28">
        <v>16.0</v>
      </c>
      <c r="I189" s="28"/>
      <c r="J189" s="28"/>
      <c r="K189" s="28">
        <v>6.0</v>
      </c>
      <c r="L189" s="28"/>
      <c r="M189" s="28"/>
      <c r="N189" s="28"/>
      <c r="O189" s="28"/>
      <c r="P189" s="28"/>
      <c r="Q189" s="29"/>
      <c r="R189" s="29"/>
      <c r="S189" s="19" t="s">
        <v>1119</v>
      </c>
      <c r="T189" s="28"/>
      <c r="U189" s="28"/>
      <c r="V189" s="28"/>
      <c r="W189" s="28"/>
      <c r="X189" s="55"/>
    </row>
    <row r="190">
      <c r="A190" s="11"/>
      <c r="B190" s="28" t="s">
        <v>1125</v>
      </c>
      <c r="C190" s="28" t="s">
        <v>107</v>
      </c>
      <c r="D190" s="26">
        <f t="shared" si="12"/>
        <v>390.39</v>
      </c>
      <c r="E190" s="28"/>
      <c r="F190" s="28">
        <v>15.0</v>
      </c>
      <c r="G190" s="28">
        <v>299.0</v>
      </c>
      <c r="H190" s="28"/>
      <c r="I190" s="28"/>
      <c r="J190" s="28"/>
      <c r="K190" s="28">
        <v>8.0</v>
      </c>
      <c r="L190" s="28"/>
      <c r="M190" s="28"/>
      <c r="N190" s="28"/>
      <c r="O190" s="28"/>
      <c r="P190" s="28"/>
      <c r="Q190" s="29"/>
      <c r="R190" s="29"/>
      <c r="S190" s="19" t="s">
        <v>1127</v>
      </c>
      <c r="T190" s="28"/>
      <c r="U190" s="28"/>
      <c r="V190" s="28"/>
      <c r="W190" s="28"/>
      <c r="X190" s="55"/>
    </row>
    <row r="191">
      <c r="A191" s="11"/>
      <c r="B191" s="28" t="s">
        <v>1130</v>
      </c>
      <c r="C191" s="28" t="s">
        <v>1132</v>
      </c>
      <c r="D191" s="26">
        <f t="shared" si="12"/>
        <v>387.99</v>
      </c>
      <c r="E191" s="28">
        <v>12.0</v>
      </c>
      <c r="F191" s="28">
        <v>12.0</v>
      </c>
      <c r="G191" s="28">
        <v>299.0</v>
      </c>
      <c r="H191" s="28"/>
      <c r="I191" s="28"/>
      <c r="J191" s="28"/>
      <c r="K191" s="28">
        <v>8.0</v>
      </c>
      <c r="L191" s="28"/>
      <c r="M191" s="28"/>
      <c r="N191" s="28"/>
      <c r="O191" s="28"/>
      <c r="P191" s="28"/>
      <c r="Q191" s="29"/>
      <c r="R191" s="29"/>
      <c r="S191" s="19" t="s">
        <v>1136</v>
      </c>
      <c r="T191" s="28"/>
      <c r="U191" s="28"/>
      <c r="V191" s="28"/>
      <c r="W191" s="28"/>
      <c r="X191" s="55"/>
    </row>
    <row r="192">
      <c r="A192" s="11"/>
      <c r="B192" s="28" t="s">
        <v>2789</v>
      </c>
      <c r="C192" s="28" t="s">
        <v>1799</v>
      </c>
      <c r="D192" s="26">
        <f t="shared" si="12"/>
        <v>312.18</v>
      </c>
      <c r="E192" s="28"/>
      <c r="F192" s="28">
        <v>16.0</v>
      </c>
      <c r="G192" s="16">
        <v>227.0</v>
      </c>
      <c r="H192" s="28"/>
      <c r="I192" s="28"/>
      <c r="J192" s="28"/>
      <c r="K192" s="28">
        <v>6.0</v>
      </c>
      <c r="L192" s="28">
        <v>13.0</v>
      </c>
      <c r="M192" s="28"/>
      <c r="N192" s="28"/>
      <c r="O192" s="28"/>
      <c r="P192" s="28"/>
      <c r="Q192" s="29"/>
      <c r="R192" s="29"/>
      <c r="S192" s="19" t="s">
        <v>2790</v>
      </c>
      <c r="T192" s="28"/>
      <c r="U192" s="28"/>
      <c r="V192" s="28"/>
      <c r="W192" s="28"/>
      <c r="X192" s="55"/>
    </row>
    <row r="193">
      <c r="A193" s="11"/>
      <c r="B193" s="28" t="s">
        <v>2792</v>
      </c>
      <c r="C193" s="28" t="s">
        <v>1718</v>
      </c>
      <c r="D193" s="26">
        <f t="shared" si="12"/>
        <v>304.98</v>
      </c>
      <c r="E193" s="28">
        <v>13.0</v>
      </c>
      <c r="F193" s="28">
        <v>14.0</v>
      </c>
      <c r="G193" s="16">
        <v>227.0</v>
      </c>
      <c r="H193" s="28"/>
      <c r="I193" s="28"/>
      <c r="J193" s="28"/>
      <c r="K193" s="28"/>
      <c r="L193" s="28">
        <v>18.0</v>
      </c>
      <c r="M193" s="28"/>
      <c r="N193" s="28"/>
      <c r="O193" s="28"/>
      <c r="P193" s="28"/>
      <c r="Q193" s="29"/>
      <c r="R193" s="29"/>
      <c r="S193" s="19" t="s">
        <v>2793</v>
      </c>
      <c r="T193" s="28"/>
      <c r="U193" s="28"/>
      <c r="V193" s="28"/>
      <c r="W193" s="28"/>
      <c r="X193" s="55"/>
    </row>
    <row r="194">
      <c r="A194" s="11"/>
      <c r="B194" s="28" t="s">
        <v>2796</v>
      </c>
      <c r="C194" s="28" t="s">
        <v>791</v>
      </c>
      <c r="D194" s="26">
        <f t="shared" si="12"/>
        <v>299.87</v>
      </c>
      <c r="E194" s="28">
        <v>12.0</v>
      </c>
      <c r="F194" s="28">
        <v>11.0</v>
      </c>
      <c r="G194" s="16">
        <v>227.0</v>
      </c>
      <c r="H194" s="28"/>
      <c r="I194" s="28"/>
      <c r="J194" s="28"/>
      <c r="K194" s="28">
        <v>8.0</v>
      </c>
      <c r="L194" s="28"/>
      <c r="M194" s="28"/>
      <c r="N194" s="28"/>
      <c r="O194" s="28"/>
      <c r="P194" s="28"/>
      <c r="Q194" s="29"/>
      <c r="R194" s="29"/>
      <c r="S194" s="19" t="s">
        <v>2797</v>
      </c>
      <c r="T194" s="28"/>
      <c r="U194" s="28"/>
      <c r="V194" s="28"/>
      <c r="W194" s="28"/>
      <c r="X194" s="55"/>
    </row>
    <row r="195">
      <c r="A195" s="11"/>
      <c r="B195" s="28" t="s">
        <v>2801</v>
      </c>
      <c r="C195" s="28" t="s">
        <v>107</v>
      </c>
      <c r="D195" s="26">
        <f t="shared" si="12"/>
        <v>293.37</v>
      </c>
      <c r="E195" s="28"/>
      <c r="F195" s="28"/>
      <c r="G195" s="28">
        <v>227.0</v>
      </c>
      <c r="H195" s="28"/>
      <c r="I195" s="28"/>
      <c r="J195" s="28"/>
      <c r="K195" s="28">
        <v>11.0</v>
      </c>
      <c r="L195" s="28"/>
      <c r="M195" s="28"/>
      <c r="N195" s="28"/>
      <c r="O195" s="28"/>
      <c r="P195" s="28"/>
      <c r="Q195" s="29"/>
      <c r="R195" s="29"/>
      <c r="S195" s="19" t="s">
        <v>2802</v>
      </c>
      <c r="T195" s="28"/>
      <c r="U195" s="28"/>
      <c r="V195" s="28"/>
      <c r="W195" s="28"/>
      <c r="X195" s="55"/>
    </row>
    <row r="196">
      <c r="A196" s="11"/>
      <c r="B196" s="28" t="s">
        <v>2806</v>
      </c>
      <c r="C196" s="28" t="s">
        <v>2807</v>
      </c>
      <c r="D196" s="26">
        <f t="shared" si="12"/>
        <v>275.87</v>
      </c>
      <c r="E196" s="28">
        <v>24.0</v>
      </c>
      <c r="F196" s="28"/>
      <c r="G196" s="16">
        <v>227.0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9"/>
      <c r="R196" s="29" t="s">
        <v>122</v>
      </c>
      <c r="S196" s="19" t="s">
        <v>2808</v>
      </c>
      <c r="T196" s="28"/>
      <c r="U196" s="28"/>
      <c r="V196" s="28"/>
      <c r="W196" s="28"/>
      <c r="X196" s="55"/>
    </row>
    <row r="197">
      <c r="A197" s="11"/>
      <c r="B197" s="28" t="s">
        <v>2812</v>
      </c>
      <c r="C197" s="28" t="s">
        <v>595</v>
      </c>
      <c r="D197" s="26">
        <f t="shared" si="12"/>
        <v>275.62</v>
      </c>
      <c r="E197" s="28">
        <v>19.0</v>
      </c>
      <c r="F197" s="28"/>
      <c r="G197" s="16">
        <v>227.0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9"/>
      <c r="R197" s="29" t="s">
        <v>122</v>
      </c>
      <c r="S197" s="19" t="s">
        <v>2813</v>
      </c>
      <c r="T197" s="28"/>
      <c r="U197" s="28"/>
      <c r="V197" s="28"/>
      <c r="W197" s="28"/>
      <c r="X197" s="55"/>
    </row>
    <row r="198">
      <c r="A198" s="11"/>
      <c r="B198" s="28" t="s">
        <v>2816</v>
      </c>
      <c r="C198" s="28" t="s">
        <v>2817</v>
      </c>
      <c r="D198" s="26">
        <f t="shared" si="12"/>
        <v>262.04</v>
      </c>
      <c r="E198" s="28">
        <v>10.0</v>
      </c>
      <c r="F198" s="28">
        <v>20.0</v>
      </c>
      <c r="G198" s="28">
        <v>194.0</v>
      </c>
      <c r="H198" s="28"/>
      <c r="I198" s="28"/>
      <c r="J198" s="28"/>
      <c r="K198" s="28">
        <v>4.0</v>
      </c>
      <c r="L198" s="28"/>
      <c r="M198" s="28"/>
      <c r="N198" s="28"/>
      <c r="O198" s="28"/>
      <c r="P198" s="28"/>
      <c r="Q198" s="29"/>
      <c r="R198" s="29"/>
      <c r="S198" s="19" t="s">
        <v>2818</v>
      </c>
      <c r="T198" s="28"/>
      <c r="U198" s="28"/>
      <c r="V198" s="28"/>
      <c r="W198" s="28"/>
      <c r="X198" s="55"/>
    </row>
    <row r="199">
      <c r="A199" s="11"/>
      <c r="B199" s="28" t="s">
        <v>2821</v>
      </c>
      <c r="C199" s="28" t="s">
        <v>2687</v>
      </c>
      <c r="D199" s="26">
        <f t="shared" si="12"/>
        <v>216.05</v>
      </c>
      <c r="E199" s="28">
        <v>19.0</v>
      </c>
      <c r="F199" s="28">
        <v>13.0</v>
      </c>
      <c r="G199" s="28">
        <v>160.0</v>
      </c>
      <c r="H199" s="28"/>
      <c r="I199" s="28"/>
      <c r="J199" s="28"/>
      <c r="K199" s="28">
        <v>5.0</v>
      </c>
      <c r="L199" s="28"/>
      <c r="M199" s="28"/>
      <c r="N199" s="28"/>
      <c r="O199" s="28"/>
      <c r="P199" s="28"/>
      <c r="Q199" s="29"/>
      <c r="R199" s="29"/>
      <c r="S199" s="19" t="s">
        <v>2823</v>
      </c>
      <c r="T199" s="28"/>
      <c r="U199" s="28"/>
      <c r="V199" s="28"/>
      <c r="W199" s="28"/>
      <c r="X199" s="55"/>
    </row>
    <row r="200">
      <c r="A200" s="11"/>
      <c r="B200" s="28" t="s">
        <v>2825</v>
      </c>
      <c r="C200" s="28" t="s">
        <v>2827</v>
      </c>
      <c r="D200" s="26">
        <f t="shared" si="12"/>
        <v>197.37</v>
      </c>
      <c r="E200" s="28">
        <v>18.0</v>
      </c>
      <c r="F200" s="28">
        <v>13.0</v>
      </c>
      <c r="G200" s="28">
        <v>143.0</v>
      </c>
      <c r="H200" s="28"/>
      <c r="I200" s="28"/>
      <c r="J200" s="28"/>
      <c r="K200" s="28"/>
      <c r="L200" s="28">
        <v>12.0</v>
      </c>
      <c r="M200" s="28"/>
      <c r="N200" s="28"/>
      <c r="O200" s="28"/>
      <c r="P200" s="28"/>
      <c r="Q200" s="29"/>
      <c r="R200" s="29"/>
      <c r="S200" s="19" t="s">
        <v>2828</v>
      </c>
      <c r="T200" s="28"/>
      <c r="U200" s="28"/>
      <c r="V200" s="28"/>
      <c r="W200" s="28"/>
      <c r="X200" s="55"/>
    </row>
    <row r="201">
      <c r="A201" s="3" t="s">
        <v>478</v>
      </c>
      <c r="B201" s="28"/>
      <c r="C201" s="28"/>
      <c r="D201" s="26"/>
      <c r="E201" s="28"/>
      <c r="F201" s="28"/>
      <c r="G201" s="16"/>
      <c r="H201" s="28"/>
      <c r="I201" s="28"/>
      <c r="J201" s="28"/>
      <c r="K201" s="28"/>
      <c r="L201" s="28"/>
      <c r="M201" s="28"/>
      <c r="N201" s="28"/>
      <c r="O201" s="28"/>
      <c r="P201" s="28"/>
      <c r="Q201" s="29"/>
      <c r="R201" s="29"/>
      <c r="S201" s="37"/>
      <c r="T201" s="28"/>
      <c r="U201" s="28"/>
      <c r="V201" s="28"/>
      <c r="W201" s="28"/>
      <c r="X201" s="55"/>
    </row>
    <row r="202">
      <c r="A202" s="11"/>
      <c r="B202" s="28" t="s">
        <v>1139</v>
      </c>
      <c r="C202" s="28" t="s">
        <v>363</v>
      </c>
      <c r="D202" s="26">
        <f t="shared" ref="D202:D209" si="13">ROUND((E202*0.05)+(F202*1)+(G202*1.21)+(H202*0.35)+(I202*0.49)+(J202*0)+(K202*1.7)+(L202*0.87)+(M202*16)+(N202*10)+(O202*10)+(P202*10), 2)</f>
        <v>103.88</v>
      </c>
      <c r="E202" s="28"/>
      <c r="F202" s="28">
        <v>16.0</v>
      </c>
      <c r="G202" s="28">
        <v>64.0</v>
      </c>
      <c r="H202" s="28"/>
      <c r="I202" s="28"/>
      <c r="J202" s="28"/>
      <c r="K202" s="28"/>
      <c r="L202" s="28">
        <v>12.0</v>
      </c>
      <c r="M202" s="28"/>
      <c r="N202" s="28"/>
      <c r="O202" s="28"/>
      <c r="P202" s="28"/>
      <c r="Q202" s="29"/>
      <c r="R202" s="29"/>
      <c r="S202" s="19" t="s">
        <v>1144</v>
      </c>
      <c r="T202" s="28"/>
      <c r="U202" s="28"/>
      <c r="V202" s="28"/>
      <c r="W202" s="28"/>
      <c r="X202" s="55"/>
    </row>
    <row r="203">
      <c r="A203" s="11"/>
      <c r="B203" s="28" t="s">
        <v>1150</v>
      </c>
      <c r="C203" s="28" t="s">
        <v>102</v>
      </c>
      <c r="D203" s="26">
        <f t="shared" si="13"/>
        <v>100.95</v>
      </c>
      <c r="E203" s="28"/>
      <c r="F203" s="28"/>
      <c r="G203" s="28">
        <v>75.0</v>
      </c>
      <c r="H203" s="28"/>
      <c r="I203" s="28"/>
      <c r="J203" s="28"/>
      <c r="K203" s="28">
        <v>6.0</v>
      </c>
      <c r="L203" s="28"/>
      <c r="M203" s="28"/>
      <c r="N203" s="28"/>
      <c r="O203" s="28"/>
      <c r="P203" s="28"/>
      <c r="Q203" s="29"/>
      <c r="R203" s="29"/>
      <c r="S203" s="19" t="s">
        <v>1151</v>
      </c>
      <c r="T203" s="28"/>
      <c r="U203" s="28"/>
      <c r="V203" s="28"/>
      <c r="W203" s="28"/>
      <c r="X203" s="55"/>
    </row>
    <row r="204">
      <c r="A204" s="12" t="s">
        <v>44</v>
      </c>
      <c r="B204" s="28" t="s">
        <v>1145</v>
      </c>
      <c r="C204" s="28" t="s">
        <v>141</v>
      </c>
      <c r="D204" s="26">
        <f t="shared" si="13"/>
        <v>97.31</v>
      </c>
      <c r="E204" s="28"/>
      <c r="F204" s="28">
        <v>22.0</v>
      </c>
      <c r="G204" s="28">
        <v>51.0</v>
      </c>
      <c r="H204" s="28"/>
      <c r="I204" s="28"/>
      <c r="J204" s="28"/>
      <c r="K204" s="28">
        <v>8.0</v>
      </c>
      <c r="L204" s="28"/>
      <c r="M204" s="28"/>
      <c r="N204" s="28"/>
      <c r="O204" s="28"/>
      <c r="P204" s="28"/>
      <c r="Q204" s="29"/>
      <c r="R204" s="29"/>
      <c r="S204" s="19" t="s">
        <v>1147</v>
      </c>
      <c r="T204" s="28"/>
      <c r="U204" s="28"/>
      <c r="V204" s="28"/>
      <c r="W204" s="28"/>
      <c r="X204" s="55"/>
    </row>
    <row r="205">
      <c r="A205" s="11"/>
      <c r="B205" s="28" t="s">
        <v>1165</v>
      </c>
      <c r="C205" s="28" t="s">
        <v>214</v>
      </c>
      <c r="D205" s="26">
        <f t="shared" si="13"/>
        <v>83.29</v>
      </c>
      <c r="E205" s="28"/>
      <c r="F205" s="28"/>
      <c r="G205" s="16">
        <v>59.0</v>
      </c>
      <c r="H205" s="28"/>
      <c r="I205" s="28"/>
      <c r="J205" s="28"/>
      <c r="K205" s="28">
        <v>7.0</v>
      </c>
      <c r="L205" s="28"/>
      <c r="M205" s="28"/>
      <c r="N205" s="28"/>
      <c r="O205" s="28"/>
      <c r="P205" s="28"/>
      <c r="Q205" s="29"/>
      <c r="R205" s="29"/>
      <c r="S205" s="19" t="s">
        <v>1170</v>
      </c>
      <c r="T205" s="28"/>
      <c r="U205" s="28"/>
      <c r="V205" s="28"/>
      <c r="W205" s="28"/>
      <c r="X205" s="55"/>
    </row>
    <row r="206">
      <c r="A206" s="11"/>
      <c r="B206" s="28" t="s">
        <v>1156</v>
      </c>
      <c r="C206" s="28" t="s">
        <v>374</v>
      </c>
      <c r="D206" s="26">
        <f t="shared" si="13"/>
        <v>80.6</v>
      </c>
      <c r="E206" s="28"/>
      <c r="F206" s="28">
        <v>22.0</v>
      </c>
      <c r="G206" s="16">
        <v>40.0</v>
      </c>
      <c r="H206" s="28"/>
      <c r="I206" s="28"/>
      <c r="J206" s="28"/>
      <c r="K206" s="28">
        <v>6.0</v>
      </c>
      <c r="L206" s="28"/>
      <c r="M206" s="28"/>
      <c r="N206" s="28"/>
      <c r="O206" s="28"/>
      <c r="P206" s="28"/>
      <c r="Q206" s="29"/>
      <c r="R206" s="29"/>
      <c r="S206" s="19" t="s">
        <v>1157</v>
      </c>
      <c r="T206" s="28"/>
      <c r="U206" s="28"/>
      <c r="V206" s="28"/>
      <c r="W206" s="28"/>
      <c r="X206" s="55"/>
    </row>
    <row r="207">
      <c r="A207" s="11"/>
      <c r="B207" s="28" t="s">
        <v>1161</v>
      </c>
      <c r="C207" s="28" t="s">
        <v>1162</v>
      </c>
      <c r="D207" s="26">
        <f t="shared" si="13"/>
        <v>80.18</v>
      </c>
      <c r="E207" s="28">
        <v>12.0</v>
      </c>
      <c r="F207" s="28">
        <v>10.0</v>
      </c>
      <c r="G207" s="28">
        <v>46.0</v>
      </c>
      <c r="H207" s="28"/>
      <c r="I207" s="28"/>
      <c r="J207" s="28"/>
      <c r="K207" s="28"/>
      <c r="L207" s="28">
        <v>16.0</v>
      </c>
      <c r="M207" s="28"/>
      <c r="N207" s="28"/>
      <c r="O207" s="28"/>
      <c r="P207" s="28"/>
      <c r="Q207" s="29"/>
      <c r="R207" s="29"/>
      <c r="S207" s="19" t="s">
        <v>1163</v>
      </c>
      <c r="T207" s="28"/>
      <c r="U207" s="28"/>
      <c r="V207" s="28"/>
      <c r="W207" s="28"/>
      <c r="X207" s="55"/>
    </row>
    <row r="208">
      <c r="A208" s="11"/>
      <c r="B208" s="28" t="s">
        <v>2852</v>
      </c>
      <c r="C208" s="28" t="s">
        <v>449</v>
      </c>
      <c r="D208" s="26">
        <f t="shared" si="13"/>
        <v>71.35</v>
      </c>
      <c r="E208" s="28">
        <v>16.0</v>
      </c>
      <c r="F208" s="28">
        <v>18.0</v>
      </c>
      <c r="G208" s="28">
        <v>35.0</v>
      </c>
      <c r="H208" s="28"/>
      <c r="I208" s="28"/>
      <c r="J208" s="28"/>
      <c r="K208" s="28">
        <v>6.0</v>
      </c>
      <c r="L208" s="28"/>
      <c r="M208" s="28"/>
      <c r="N208" s="28"/>
      <c r="O208" s="28"/>
      <c r="P208" s="28"/>
      <c r="Q208" s="29"/>
      <c r="R208" s="29"/>
      <c r="S208" s="19" t="s">
        <v>2853</v>
      </c>
      <c r="T208" s="28"/>
      <c r="U208" s="55"/>
      <c r="V208" s="28"/>
      <c r="W208" s="28"/>
      <c r="X208" s="55"/>
    </row>
    <row r="209">
      <c r="A209" s="11"/>
      <c r="B209" s="28" t="s">
        <v>2856</v>
      </c>
      <c r="C209" s="28" t="s">
        <v>2857</v>
      </c>
      <c r="D209" s="26">
        <f t="shared" si="13"/>
        <v>56.59</v>
      </c>
      <c r="E209" s="28"/>
      <c r="F209" s="28">
        <v>13.0</v>
      </c>
      <c r="G209" s="16">
        <v>29.0</v>
      </c>
      <c r="H209" s="28"/>
      <c r="I209" s="28"/>
      <c r="J209" s="28"/>
      <c r="K209" s="28">
        <v>5.0</v>
      </c>
      <c r="L209" s="28"/>
      <c r="M209" s="28"/>
      <c r="N209" s="28"/>
      <c r="O209" s="28"/>
      <c r="P209" s="28"/>
      <c r="Q209" s="29"/>
      <c r="R209" s="29"/>
      <c r="S209" s="19" t="s">
        <v>2858</v>
      </c>
      <c r="T209" s="28"/>
      <c r="U209" s="28"/>
      <c r="V209" s="28"/>
      <c r="W209" s="28"/>
      <c r="X209" s="55"/>
    </row>
    <row r="210">
      <c r="A210" s="11"/>
      <c r="B210" s="28"/>
      <c r="C210" s="28"/>
      <c r="D210" s="26"/>
      <c r="E210" s="28"/>
      <c r="F210" s="28"/>
      <c r="G210" s="16"/>
      <c r="H210" s="28"/>
      <c r="I210" s="28"/>
      <c r="J210" s="28"/>
      <c r="K210" s="28"/>
      <c r="L210" s="28"/>
      <c r="M210" s="28"/>
      <c r="N210" s="28"/>
      <c r="O210" s="28"/>
      <c r="P210" s="28"/>
      <c r="Q210" s="29"/>
      <c r="R210" s="29"/>
      <c r="S210" s="37"/>
      <c r="T210" s="28"/>
      <c r="U210" s="28"/>
      <c r="V210" s="28"/>
      <c r="W210" s="28"/>
      <c r="X210" s="55"/>
    </row>
    <row r="211">
      <c r="A211" s="1" t="s">
        <v>0</v>
      </c>
      <c r="B211" s="2" t="s">
        <v>1</v>
      </c>
      <c r="C211" s="2" t="s">
        <v>2</v>
      </c>
      <c r="D211" s="3" t="s">
        <v>571</v>
      </c>
      <c r="E211" s="2" t="s">
        <v>4</v>
      </c>
      <c r="F211" s="3" t="s">
        <v>5</v>
      </c>
      <c r="G211" s="3" t="s">
        <v>572</v>
      </c>
      <c r="H211" s="3" t="s">
        <v>7</v>
      </c>
      <c r="I211" s="3" t="s">
        <v>8</v>
      </c>
      <c r="J211" s="2" t="s">
        <v>9</v>
      </c>
      <c r="K211" s="3" t="s">
        <v>10</v>
      </c>
      <c r="L211" s="3" t="s">
        <v>11</v>
      </c>
      <c r="M211" s="4" t="s">
        <v>12</v>
      </c>
      <c r="N211" s="5" t="s">
        <v>13</v>
      </c>
      <c r="O211" s="6" t="s">
        <v>14</v>
      </c>
      <c r="P211" s="7" t="s">
        <v>15</v>
      </c>
      <c r="Q211" s="3" t="s">
        <v>16</v>
      </c>
      <c r="R211" s="3" t="s">
        <v>17</v>
      </c>
      <c r="S211" s="51" t="s">
        <v>18</v>
      </c>
      <c r="T211" s="60"/>
      <c r="U211" s="60"/>
      <c r="V211" s="60"/>
      <c r="W211" s="60"/>
      <c r="X211" s="60"/>
      <c r="Y211" s="63"/>
      <c r="Z211" s="63"/>
    </row>
    <row r="212">
      <c r="A212" s="53" t="s">
        <v>494</v>
      </c>
      <c r="B212" s="28"/>
      <c r="C212" s="28"/>
      <c r="D212" s="26"/>
      <c r="E212" s="64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9"/>
      <c r="R212" s="28"/>
      <c r="S212" s="37"/>
      <c r="T212" s="28"/>
      <c r="U212" s="28"/>
      <c r="V212" s="28"/>
      <c r="W212" s="28"/>
      <c r="X212" s="55"/>
    </row>
    <row r="213" ht="14.25" customHeight="1">
      <c r="A213" s="16" t="s">
        <v>44</v>
      </c>
      <c r="B213" s="16" t="s">
        <v>1175</v>
      </c>
      <c r="C213" s="16" t="s">
        <v>172</v>
      </c>
      <c r="D213" s="26">
        <f t="shared" ref="D213:D223" si="14">ROUND((E213*0.05)+(F213*1)+(G213*1.21)+(H213*0.35)+(I213*0.49)+(J213*0)+(K213*1.7)+(L213*0.87)+(M213*16)+(N213*10)+(O213*10)+(P213*10), 2)</f>
        <v>541.97</v>
      </c>
      <c r="E213" s="16">
        <v>51.0</v>
      </c>
      <c r="F213" s="16">
        <v>50.0</v>
      </c>
      <c r="G213" s="16">
        <v>382.0</v>
      </c>
      <c r="H213" s="16"/>
      <c r="I213" s="16"/>
      <c r="J213" s="16"/>
      <c r="K213" s="16">
        <v>16.0</v>
      </c>
      <c r="L213" s="16"/>
      <c r="M213" s="16"/>
      <c r="N213" s="16"/>
      <c r="O213" s="16"/>
      <c r="P213" s="16"/>
      <c r="Q213" s="33"/>
      <c r="R213" s="33"/>
      <c r="S213" s="39" t="s">
        <v>1182</v>
      </c>
      <c r="T213" s="34"/>
      <c r="U213" s="34"/>
      <c r="V213" s="34"/>
      <c r="W213" s="34"/>
      <c r="X213" s="34"/>
      <c r="Y213" s="34"/>
      <c r="Z213" s="34"/>
    </row>
    <row r="214" ht="14.25" customHeight="1">
      <c r="A214" s="16" t="s">
        <v>44</v>
      </c>
      <c r="B214" s="16" t="s">
        <v>1186</v>
      </c>
      <c r="C214" s="16" t="s">
        <v>151</v>
      </c>
      <c r="D214" s="26">
        <f t="shared" si="14"/>
        <v>535.04</v>
      </c>
      <c r="E214" s="16"/>
      <c r="F214" s="16">
        <v>34.0</v>
      </c>
      <c r="G214" s="16">
        <v>364.0</v>
      </c>
      <c r="H214" s="16"/>
      <c r="I214" s="16"/>
      <c r="J214" s="16"/>
      <c r="K214" s="16">
        <v>18.0</v>
      </c>
      <c r="L214" s="16"/>
      <c r="M214" s="16"/>
      <c r="N214" s="16"/>
      <c r="O214" s="16">
        <v>1.0</v>
      </c>
      <c r="P214" s="16">
        <v>2.0</v>
      </c>
      <c r="Q214" s="33" t="s">
        <v>1188</v>
      </c>
      <c r="R214" s="33"/>
      <c r="S214" s="39" t="s">
        <v>1189</v>
      </c>
      <c r="T214" s="34"/>
      <c r="U214" s="34"/>
      <c r="V214" s="34"/>
      <c r="W214" s="34"/>
      <c r="X214" s="34"/>
      <c r="Y214" s="34"/>
      <c r="Z214" s="34"/>
    </row>
    <row r="215" ht="14.25" customHeight="1">
      <c r="A215" s="34"/>
      <c r="B215" s="16" t="s">
        <v>1192</v>
      </c>
      <c r="C215" s="16" t="s">
        <v>1193</v>
      </c>
      <c r="D215" s="26">
        <f t="shared" si="14"/>
        <v>343.04</v>
      </c>
      <c r="E215" s="16">
        <v>27.0</v>
      </c>
      <c r="F215" s="16">
        <v>27.0</v>
      </c>
      <c r="G215" s="16">
        <v>227.0</v>
      </c>
      <c r="H215" s="16"/>
      <c r="I215" s="16"/>
      <c r="J215" s="16"/>
      <c r="K215" s="16"/>
      <c r="L215" s="16">
        <v>46.0</v>
      </c>
      <c r="M215" s="16"/>
      <c r="N215" s="16"/>
      <c r="O215" s="16"/>
      <c r="P215" s="16"/>
      <c r="Q215" s="33"/>
      <c r="R215" s="33"/>
      <c r="S215" s="39" t="s">
        <v>1194</v>
      </c>
      <c r="T215" s="34"/>
      <c r="U215" s="34"/>
      <c r="V215" s="34"/>
      <c r="W215" s="34"/>
      <c r="X215" s="34"/>
      <c r="Y215" s="34"/>
      <c r="Z215" s="34"/>
    </row>
    <row r="216">
      <c r="A216" s="69"/>
      <c r="B216" s="28" t="s">
        <v>1199</v>
      </c>
      <c r="C216" s="28" t="s">
        <v>405</v>
      </c>
      <c r="D216" s="26">
        <f t="shared" si="14"/>
        <v>340.28</v>
      </c>
      <c r="E216" s="28">
        <v>28.0</v>
      </c>
      <c r="F216" s="28">
        <v>46.0</v>
      </c>
      <c r="G216" s="28">
        <v>228.0</v>
      </c>
      <c r="H216" s="28"/>
      <c r="I216" s="28"/>
      <c r="J216" s="28"/>
      <c r="K216" s="28">
        <v>10.0</v>
      </c>
      <c r="L216" s="28"/>
      <c r="M216" s="28"/>
      <c r="N216" s="28"/>
      <c r="O216" s="28"/>
      <c r="P216" s="28"/>
      <c r="Q216" s="29"/>
      <c r="R216" s="29"/>
      <c r="S216" s="19" t="s">
        <v>1200</v>
      </c>
      <c r="T216" s="28"/>
      <c r="U216" s="28"/>
      <c r="V216" s="28"/>
      <c r="W216" s="70"/>
      <c r="X216" s="71"/>
    </row>
    <row r="217">
      <c r="A217" s="68"/>
      <c r="B217" s="28" t="s">
        <v>1203</v>
      </c>
      <c r="C217" s="28" t="s">
        <v>328</v>
      </c>
      <c r="D217" s="26">
        <f t="shared" si="14"/>
        <v>329.92</v>
      </c>
      <c r="E217" s="28">
        <v>37.0</v>
      </c>
      <c r="F217" s="28">
        <v>33.0</v>
      </c>
      <c r="G217" s="28">
        <v>227.0</v>
      </c>
      <c r="H217" s="28"/>
      <c r="I217" s="28"/>
      <c r="J217" s="28"/>
      <c r="K217" s="28">
        <v>12.0</v>
      </c>
      <c r="L217" s="28"/>
      <c r="M217" s="28"/>
      <c r="N217" s="28"/>
      <c r="O217" s="28"/>
      <c r="P217" s="28"/>
      <c r="Q217" s="29"/>
      <c r="R217" s="29"/>
      <c r="S217" s="19" t="s">
        <v>1204</v>
      </c>
      <c r="T217" s="28"/>
      <c r="U217" s="28"/>
      <c r="V217" s="28"/>
      <c r="W217" s="12"/>
      <c r="X217" s="11"/>
    </row>
    <row r="218">
      <c r="A218" s="68"/>
      <c r="B218" s="72" t="s">
        <v>2876</v>
      </c>
      <c r="C218" s="28" t="s">
        <v>2332</v>
      </c>
      <c r="D218" s="26">
        <f t="shared" si="14"/>
        <v>305.53</v>
      </c>
      <c r="E218" s="28">
        <v>27.0</v>
      </c>
      <c r="F218" s="28">
        <v>40.0</v>
      </c>
      <c r="G218" s="28">
        <v>194.0</v>
      </c>
      <c r="H218" s="28">
        <v>17.0</v>
      </c>
      <c r="I218" s="28"/>
      <c r="J218" s="28"/>
      <c r="K218" s="28"/>
      <c r="L218" s="28">
        <v>27.0</v>
      </c>
      <c r="M218" s="28"/>
      <c r="N218" s="28"/>
      <c r="O218" s="28"/>
      <c r="P218" s="28"/>
      <c r="Q218" s="29"/>
      <c r="R218" s="29"/>
      <c r="S218" s="19" t="s">
        <v>2877</v>
      </c>
      <c r="T218" s="28"/>
      <c r="U218" s="28"/>
      <c r="V218" s="28"/>
      <c r="W218" s="28"/>
      <c r="X218" s="55"/>
      <c r="Y218" s="34"/>
      <c r="Z218" s="34"/>
    </row>
    <row r="219" ht="17.25" customHeight="1">
      <c r="A219" s="68"/>
      <c r="B219" s="28" t="s">
        <v>2881</v>
      </c>
      <c r="C219" s="28" t="s">
        <v>2323</v>
      </c>
      <c r="D219" s="26">
        <f t="shared" si="14"/>
        <v>302.84</v>
      </c>
      <c r="E219" s="28">
        <v>27.0</v>
      </c>
      <c r="F219" s="28">
        <v>45.0</v>
      </c>
      <c r="G219" s="28">
        <v>194.0</v>
      </c>
      <c r="H219" s="28"/>
      <c r="I219" s="28"/>
      <c r="J219" s="28"/>
      <c r="K219" s="28"/>
      <c r="L219" s="28">
        <v>25.0</v>
      </c>
      <c r="M219" s="28"/>
      <c r="N219" s="28"/>
      <c r="O219" s="28"/>
      <c r="P219" s="28"/>
      <c r="Q219" s="29"/>
      <c r="R219" s="29"/>
      <c r="S219" s="19" t="s">
        <v>2882</v>
      </c>
      <c r="T219" s="28"/>
      <c r="U219" s="28"/>
      <c r="V219" s="28"/>
      <c r="W219" s="12"/>
      <c r="X219" s="11"/>
    </row>
    <row r="220">
      <c r="A220" s="68"/>
      <c r="B220" s="12" t="s">
        <v>2885</v>
      </c>
      <c r="C220" s="12" t="s">
        <v>107</v>
      </c>
      <c r="D220" s="26">
        <f t="shared" si="14"/>
        <v>301.24</v>
      </c>
      <c r="E220" s="12"/>
      <c r="F220" s="12">
        <v>23.0</v>
      </c>
      <c r="G220" s="12">
        <v>194.0</v>
      </c>
      <c r="H220" s="12"/>
      <c r="I220" s="12"/>
      <c r="J220" s="12"/>
      <c r="K220" s="12"/>
      <c r="L220" s="12">
        <v>50.0</v>
      </c>
      <c r="M220" s="12"/>
      <c r="N220" s="12"/>
      <c r="O220" s="12"/>
      <c r="P220" s="12"/>
      <c r="Q220" s="18"/>
      <c r="R220" s="18"/>
      <c r="S220" s="19" t="s">
        <v>2886</v>
      </c>
      <c r="T220" s="12"/>
      <c r="U220" s="12"/>
      <c r="V220" s="12"/>
      <c r="W220" s="16"/>
      <c r="X220" s="11"/>
    </row>
    <row r="221">
      <c r="A221" s="69"/>
      <c r="B221" s="28" t="s">
        <v>2890</v>
      </c>
      <c r="C221" s="28" t="s">
        <v>133</v>
      </c>
      <c r="D221" s="26">
        <f t="shared" si="14"/>
        <v>298.09</v>
      </c>
      <c r="E221" s="28">
        <v>27.0</v>
      </c>
      <c r="F221" s="28">
        <v>45.0</v>
      </c>
      <c r="G221" s="28">
        <v>194.0</v>
      </c>
      <c r="H221" s="28"/>
      <c r="I221" s="28"/>
      <c r="J221" s="28"/>
      <c r="K221" s="28">
        <v>10.0</v>
      </c>
      <c r="L221" s="28"/>
      <c r="M221" s="28"/>
      <c r="N221" s="28"/>
      <c r="O221" s="28"/>
      <c r="P221" s="28"/>
      <c r="Q221" s="29"/>
      <c r="R221" s="29"/>
      <c r="S221" s="19" t="s">
        <v>2891</v>
      </c>
      <c r="T221" s="28"/>
      <c r="U221" s="28"/>
      <c r="V221" s="28"/>
      <c r="W221" s="70"/>
      <c r="X221" s="71"/>
    </row>
    <row r="222">
      <c r="A222" s="65"/>
      <c r="B222" s="28" t="s">
        <v>495</v>
      </c>
      <c r="C222" s="28" t="s">
        <v>57</v>
      </c>
      <c r="D222" s="26">
        <f t="shared" si="14"/>
        <v>290.79</v>
      </c>
      <c r="E222" s="28">
        <v>48.0</v>
      </c>
      <c r="F222" s="28">
        <v>35.0</v>
      </c>
      <c r="G222" s="28">
        <v>199.0</v>
      </c>
      <c r="H222" s="28">
        <v>36.0</v>
      </c>
      <c r="I222" s="28"/>
      <c r="J222" s="28">
        <v>21.0</v>
      </c>
      <c r="K222" s="28"/>
      <c r="L222" s="28"/>
      <c r="M222" s="28"/>
      <c r="N222" s="28"/>
      <c r="O222" s="28"/>
      <c r="P222" s="28"/>
      <c r="Q222" s="29"/>
      <c r="R222" s="29" t="s">
        <v>499</v>
      </c>
      <c r="S222" s="19" t="s">
        <v>500</v>
      </c>
      <c r="T222" s="28"/>
      <c r="U222" s="28"/>
      <c r="V222" s="28"/>
      <c r="W222" s="32"/>
      <c r="X222" s="66"/>
    </row>
    <row r="223">
      <c r="A223" s="65"/>
      <c r="B223" s="28" t="s">
        <v>2896</v>
      </c>
      <c r="C223" s="28" t="s">
        <v>919</v>
      </c>
      <c r="D223" s="26">
        <f t="shared" si="14"/>
        <v>234.13</v>
      </c>
      <c r="E223" s="28">
        <v>33.0</v>
      </c>
      <c r="F223" s="28">
        <v>29.0</v>
      </c>
      <c r="G223" s="28">
        <v>143.0</v>
      </c>
      <c r="H223" s="28"/>
      <c r="I223" s="28"/>
      <c r="J223" s="28"/>
      <c r="K223" s="28"/>
      <c r="L223" s="28">
        <v>35.0</v>
      </c>
      <c r="M223" s="28"/>
      <c r="N223" s="28"/>
      <c r="O223" s="28"/>
      <c r="P223" s="28"/>
      <c r="Q223" s="29"/>
      <c r="R223" s="29"/>
      <c r="S223" s="19" t="s">
        <v>2897</v>
      </c>
      <c r="T223" s="28"/>
      <c r="U223" s="28"/>
      <c r="V223" s="28"/>
      <c r="W223" s="32"/>
      <c r="X223" s="66"/>
    </row>
    <row r="224">
      <c r="A224" s="68"/>
      <c r="B224" s="28"/>
      <c r="C224" s="28"/>
      <c r="D224" s="26"/>
      <c r="E224" s="64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9"/>
      <c r="R224" s="29"/>
      <c r="S224" s="37"/>
      <c r="T224" s="28"/>
      <c r="U224" s="28"/>
      <c r="V224" s="28"/>
      <c r="W224" s="12"/>
      <c r="X224" s="11"/>
    </row>
    <row r="225">
      <c r="A225" s="68"/>
      <c r="B225" s="28"/>
      <c r="C225" s="28"/>
      <c r="D225" s="26"/>
      <c r="E225" s="64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9"/>
      <c r="R225" s="29"/>
      <c r="S225" s="37"/>
      <c r="T225" s="28"/>
      <c r="U225" s="28"/>
      <c r="V225" s="28"/>
      <c r="W225" s="28"/>
      <c r="X225" s="55"/>
    </row>
    <row r="226">
      <c r="A226" s="73"/>
      <c r="B226" s="74"/>
      <c r="C226" s="74"/>
      <c r="D226" s="26"/>
      <c r="E226" s="75"/>
      <c r="F226" s="75"/>
      <c r="G226" s="75"/>
      <c r="H226" s="10"/>
      <c r="I226" s="10"/>
      <c r="J226" s="10"/>
      <c r="K226" s="10"/>
      <c r="L226" s="10"/>
      <c r="M226" s="10"/>
      <c r="N226" s="10"/>
      <c r="O226" s="10"/>
      <c r="P226" s="10"/>
      <c r="Q226" s="76"/>
      <c r="R226" s="76"/>
      <c r="S226" s="77"/>
      <c r="T226" s="10"/>
      <c r="U226" s="75"/>
      <c r="V226" s="74"/>
      <c r="W226" s="11"/>
      <c r="X226" s="74"/>
      <c r="Y226" s="78"/>
      <c r="Z226" s="78"/>
    </row>
    <row r="227">
      <c r="A227" s="10"/>
      <c r="B227" s="78"/>
      <c r="C227" s="78"/>
      <c r="D227" s="26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9"/>
      <c r="R227" s="78"/>
      <c r="S227" s="80"/>
      <c r="T227" s="78"/>
      <c r="U227" s="78"/>
      <c r="V227" s="78"/>
      <c r="W227" s="78"/>
      <c r="X227" s="81"/>
      <c r="Y227" s="78"/>
      <c r="Z227" s="78"/>
    </row>
    <row r="228">
      <c r="A228" s="68"/>
      <c r="B228" s="64"/>
      <c r="C228" s="64"/>
      <c r="D228" s="26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82"/>
      <c r="R228" s="64"/>
      <c r="S228" s="140"/>
      <c r="T228" s="64"/>
      <c r="U228" s="64"/>
      <c r="V228" s="64"/>
      <c r="W228" s="83"/>
      <c r="X228" s="81"/>
      <c r="Y228" s="78"/>
      <c r="Z228" s="78"/>
    </row>
    <row r="229">
      <c r="A229" s="84"/>
      <c r="B229" s="64"/>
      <c r="C229" s="64"/>
      <c r="D229" s="26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82"/>
      <c r="R229" s="64"/>
      <c r="S229" s="140"/>
      <c r="T229" s="64"/>
      <c r="U229" s="64"/>
      <c r="V229" s="64"/>
      <c r="W229" s="85"/>
      <c r="X229" s="84"/>
      <c r="Y229" s="78"/>
      <c r="Z229" s="78"/>
    </row>
    <row r="230">
      <c r="A230" s="69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82"/>
      <c r="R230" s="64"/>
      <c r="S230" s="140"/>
      <c r="T230" s="64"/>
      <c r="U230" s="64"/>
      <c r="V230" s="64"/>
      <c r="W230" s="85"/>
      <c r="X230" s="86"/>
      <c r="Y230" s="78"/>
      <c r="Z230" s="78"/>
    </row>
    <row r="231">
      <c r="A231" s="65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82"/>
      <c r="R231" s="64"/>
      <c r="S231" s="140"/>
      <c r="T231" s="64"/>
      <c r="U231" s="64"/>
      <c r="V231" s="64"/>
      <c r="W231" s="87"/>
      <c r="X231" s="84"/>
      <c r="Y231" s="78"/>
      <c r="Z231" s="78"/>
    </row>
    <row r="232">
      <c r="A232" s="81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9"/>
      <c r="R232" s="88"/>
      <c r="S232" s="205"/>
      <c r="T232" s="88"/>
      <c r="U232" s="88"/>
      <c r="V232" s="88"/>
      <c r="W232" s="81"/>
      <c r="X232" s="81"/>
      <c r="Y232" s="78"/>
      <c r="Z232" s="78"/>
    </row>
    <row r="233">
      <c r="A233" s="81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9"/>
      <c r="R233" s="88"/>
      <c r="S233" s="88"/>
      <c r="T233" s="88"/>
      <c r="U233" s="88"/>
      <c r="V233" s="88"/>
      <c r="W233" s="81"/>
      <c r="X233" s="81"/>
      <c r="Y233" s="78"/>
      <c r="Z233" s="78"/>
    </row>
    <row r="234">
      <c r="A234" s="6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9"/>
      <c r="R234" s="88"/>
      <c r="S234" s="88"/>
      <c r="T234" s="88"/>
      <c r="U234" s="88"/>
      <c r="V234" s="88"/>
      <c r="W234" s="81"/>
      <c r="X234" s="81"/>
      <c r="Y234" s="78"/>
      <c r="Z234" s="78"/>
    </row>
    <row r="235">
      <c r="A235" s="86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9"/>
      <c r="R235" s="88"/>
      <c r="S235" s="88"/>
      <c r="T235" s="88"/>
      <c r="U235" s="88"/>
      <c r="V235" s="88"/>
      <c r="W235" s="86"/>
      <c r="X235" s="86"/>
      <c r="Y235" s="78"/>
      <c r="Z235" s="78"/>
    </row>
    <row r="236">
      <c r="A236" s="81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9"/>
      <c r="R236" s="88"/>
      <c r="S236" s="88"/>
      <c r="T236" s="88"/>
      <c r="U236" s="88"/>
      <c r="V236" s="88"/>
      <c r="W236" s="81"/>
      <c r="X236" s="81"/>
      <c r="Y236" s="78"/>
      <c r="Z236" s="78"/>
    </row>
    <row r="237">
      <c r="A237" s="81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9"/>
      <c r="R237" s="88"/>
      <c r="S237" s="88"/>
      <c r="T237" s="88"/>
      <c r="U237" s="88"/>
      <c r="V237" s="88"/>
      <c r="W237" s="81"/>
      <c r="X237" s="81"/>
      <c r="Y237" s="78"/>
      <c r="Z237" s="78"/>
    </row>
    <row r="238">
      <c r="A238" s="81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9"/>
      <c r="R238" s="88"/>
      <c r="S238" s="88"/>
      <c r="T238" s="88"/>
      <c r="U238" s="88"/>
      <c r="V238" s="88"/>
      <c r="W238" s="81"/>
      <c r="X238" s="81"/>
      <c r="Y238" s="78"/>
      <c r="Z238" s="78"/>
    </row>
    <row r="239">
      <c r="A239" s="65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9"/>
      <c r="R239" s="88"/>
      <c r="S239" s="88"/>
      <c r="T239" s="88"/>
      <c r="U239" s="88"/>
      <c r="V239" s="88"/>
      <c r="W239" s="84"/>
      <c r="X239" s="84"/>
      <c r="Y239" s="78"/>
      <c r="Z239" s="78"/>
    </row>
    <row r="240">
      <c r="A240" s="69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9"/>
      <c r="R240" s="88"/>
      <c r="S240" s="88"/>
      <c r="T240" s="88"/>
      <c r="U240" s="88"/>
      <c r="V240" s="88"/>
      <c r="W240" s="86"/>
      <c r="X240" s="86"/>
      <c r="Y240" s="78"/>
      <c r="Z240" s="78"/>
    </row>
    <row r="241">
      <c r="A241" s="6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9"/>
      <c r="R241" s="88"/>
      <c r="S241" s="88"/>
      <c r="T241" s="88"/>
      <c r="U241" s="88"/>
      <c r="V241" s="88"/>
      <c r="W241" s="81"/>
      <c r="X241" s="81"/>
      <c r="Y241" s="78"/>
      <c r="Z241" s="78"/>
    </row>
    <row r="242">
      <c r="A242" s="6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9"/>
      <c r="R242" s="88"/>
      <c r="S242" s="88"/>
      <c r="T242" s="88"/>
      <c r="U242" s="88"/>
      <c r="V242" s="88"/>
      <c r="W242" s="81"/>
      <c r="X242" s="81"/>
      <c r="Y242" s="78"/>
      <c r="Z242" s="78"/>
    </row>
    <row r="243">
      <c r="A243" s="6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9"/>
      <c r="R243" s="88"/>
      <c r="S243" s="88"/>
      <c r="T243" s="88"/>
      <c r="U243" s="88"/>
      <c r="V243" s="88"/>
      <c r="W243" s="81"/>
      <c r="X243" s="81"/>
      <c r="Y243" s="78"/>
      <c r="Z243" s="78"/>
    </row>
    <row r="244">
      <c r="A244" s="69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9"/>
      <c r="R244" s="88"/>
      <c r="S244" s="88"/>
      <c r="T244" s="88"/>
      <c r="U244" s="88"/>
      <c r="V244" s="88"/>
      <c r="W244" s="86"/>
      <c r="X244" s="86"/>
      <c r="Y244" s="78"/>
      <c r="Z244" s="78"/>
    </row>
    <row r="245">
      <c r="A245" s="6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9"/>
      <c r="R245" s="88"/>
      <c r="S245" s="88"/>
      <c r="T245" s="88"/>
      <c r="U245" s="88"/>
      <c r="V245" s="88"/>
      <c r="W245" s="81"/>
      <c r="X245" s="81"/>
      <c r="Y245" s="78"/>
      <c r="Z245" s="78"/>
    </row>
    <row r="246">
      <c r="A246" s="68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1"/>
      <c r="R246" s="90"/>
      <c r="S246" s="90"/>
      <c r="T246" s="90"/>
      <c r="U246" s="90"/>
      <c r="V246" s="90"/>
      <c r="W246" s="81"/>
      <c r="X246" s="81"/>
      <c r="Y246" s="78"/>
      <c r="Z246" s="78"/>
    </row>
    <row r="247">
      <c r="A247" s="68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1"/>
      <c r="R247" s="90"/>
      <c r="S247" s="90"/>
      <c r="T247" s="90"/>
      <c r="U247" s="90"/>
      <c r="V247" s="90"/>
      <c r="W247" s="81"/>
      <c r="X247" s="81"/>
      <c r="Y247" s="78"/>
      <c r="Z247" s="78"/>
    </row>
    <row r="248">
      <c r="A248" s="1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1"/>
      <c r="R248" s="90"/>
      <c r="S248" s="90"/>
      <c r="T248" s="90"/>
      <c r="U248" s="90"/>
      <c r="V248" s="90"/>
      <c r="W248" s="81"/>
      <c r="X248" s="81"/>
      <c r="Y248" s="78"/>
      <c r="Z248" s="78"/>
    </row>
    <row r="249">
      <c r="A249" s="11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92"/>
      <c r="R249" s="54"/>
      <c r="S249" s="54"/>
      <c r="T249" s="54"/>
      <c r="U249" s="54"/>
      <c r="V249" s="54"/>
      <c r="W249" s="11"/>
      <c r="X249" s="11"/>
    </row>
    <row r="250">
      <c r="A250" s="69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92"/>
      <c r="R250" s="54"/>
      <c r="S250" s="54"/>
      <c r="T250" s="54"/>
      <c r="U250" s="54"/>
      <c r="V250" s="54"/>
      <c r="W250" s="71"/>
      <c r="X250" s="71"/>
    </row>
    <row r="251">
      <c r="A251" s="69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92"/>
      <c r="R251" s="54"/>
      <c r="S251" s="54"/>
      <c r="T251" s="54"/>
      <c r="U251" s="54"/>
      <c r="V251" s="54"/>
      <c r="W251" s="71"/>
      <c r="X251" s="71"/>
    </row>
    <row r="252">
      <c r="A252" s="68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92"/>
      <c r="R252" s="54"/>
      <c r="S252" s="54"/>
      <c r="T252" s="54"/>
      <c r="U252" s="54"/>
      <c r="V252" s="54"/>
      <c r="W252" s="11"/>
      <c r="X252" s="11"/>
    </row>
    <row r="253">
      <c r="A253" s="68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92"/>
      <c r="R253" s="54"/>
      <c r="S253" s="54"/>
      <c r="T253" s="54"/>
      <c r="U253" s="54"/>
      <c r="V253" s="54"/>
      <c r="W253" s="11"/>
      <c r="X253" s="11"/>
    </row>
    <row r="254">
      <c r="A254" s="68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92"/>
      <c r="R254" s="54"/>
      <c r="S254" s="54"/>
      <c r="T254" s="54"/>
      <c r="U254" s="54"/>
      <c r="V254" s="54"/>
      <c r="W254" s="11"/>
      <c r="X254" s="11"/>
    </row>
    <row r="255">
      <c r="A255" s="68"/>
      <c r="B255" s="11"/>
      <c r="C255" s="11"/>
      <c r="D255" s="11"/>
      <c r="E255" s="11"/>
      <c r="F255" s="11"/>
      <c r="G255" s="54"/>
      <c r="H255" s="11"/>
      <c r="I255" s="11"/>
      <c r="J255" s="11"/>
      <c r="K255" s="11"/>
      <c r="L255" s="11"/>
      <c r="M255" s="11"/>
      <c r="N255" s="11"/>
      <c r="O255" s="11"/>
      <c r="P255" s="11"/>
      <c r="Q255" s="13"/>
      <c r="R255" s="11"/>
      <c r="S255" s="11"/>
      <c r="T255" s="11"/>
      <c r="U255" s="11"/>
      <c r="V255" s="11"/>
      <c r="W255" s="11"/>
      <c r="X255" s="11"/>
    </row>
    <row r="256">
      <c r="A256" s="68"/>
      <c r="B256" s="11"/>
      <c r="C256" s="11"/>
      <c r="D256" s="11"/>
      <c r="E256" s="11"/>
      <c r="F256" s="11"/>
      <c r="G256" s="54"/>
      <c r="H256" s="11"/>
      <c r="I256" s="11"/>
      <c r="J256" s="11"/>
      <c r="K256" s="11"/>
      <c r="L256" s="11"/>
      <c r="M256" s="11"/>
      <c r="N256" s="11"/>
      <c r="O256" s="11"/>
      <c r="P256" s="11"/>
      <c r="Q256" s="13"/>
      <c r="R256" s="11"/>
      <c r="S256" s="11"/>
      <c r="T256" s="11"/>
      <c r="U256" s="11"/>
      <c r="V256" s="11"/>
      <c r="W256" s="11"/>
      <c r="X256" s="11"/>
    </row>
    <row r="257">
      <c r="A257" s="68"/>
      <c r="B257" s="11"/>
      <c r="C257" s="11"/>
      <c r="D257" s="11"/>
      <c r="E257" s="11"/>
      <c r="F257" s="11"/>
      <c r="G257" s="54"/>
      <c r="H257" s="11"/>
      <c r="I257" s="11"/>
      <c r="J257" s="11"/>
      <c r="K257" s="11"/>
      <c r="L257" s="11"/>
      <c r="M257" s="11"/>
      <c r="N257" s="11"/>
      <c r="O257" s="11"/>
      <c r="P257" s="11"/>
      <c r="Q257" s="13"/>
      <c r="R257" s="11"/>
      <c r="S257" s="11"/>
      <c r="T257" s="11"/>
      <c r="U257" s="11"/>
      <c r="V257" s="11"/>
      <c r="W257" s="11"/>
      <c r="X257" s="11"/>
    </row>
    <row r="258">
      <c r="A258" s="68"/>
      <c r="B258" s="11"/>
      <c r="C258" s="11"/>
      <c r="D258" s="11"/>
      <c r="E258" s="11"/>
      <c r="F258" s="11"/>
      <c r="G258" s="54"/>
      <c r="H258" s="11"/>
      <c r="I258" s="11"/>
      <c r="J258" s="11"/>
      <c r="K258" s="11"/>
      <c r="L258" s="11"/>
      <c r="M258" s="11"/>
      <c r="N258" s="11"/>
      <c r="O258" s="11"/>
      <c r="P258" s="11"/>
      <c r="Q258" s="13"/>
      <c r="R258" s="11"/>
      <c r="S258" s="11"/>
      <c r="T258" s="11"/>
      <c r="U258" s="11"/>
      <c r="V258" s="11"/>
      <c r="W258" s="11"/>
      <c r="X258" s="11"/>
    </row>
    <row r="259">
      <c r="A259" s="68"/>
      <c r="B259" s="11"/>
      <c r="C259" s="11"/>
      <c r="D259" s="11"/>
      <c r="E259" s="11"/>
      <c r="F259" s="11"/>
      <c r="G259" s="54"/>
      <c r="H259" s="11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</row>
    <row r="260">
      <c r="A260" s="68"/>
      <c r="B260" s="11"/>
      <c r="C260" s="11"/>
      <c r="D260" s="11"/>
      <c r="E260" s="11"/>
      <c r="F260" s="11"/>
      <c r="G260" s="54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</row>
    <row r="261">
      <c r="A261" s="68"/>
      <c r="B261" s="11"/>
      <c r="C261" s="11"/>
      <c r="D261" s="11"/>
      <c r="E261" s="11"/>
      <c r="F261" s="11"/>
      <c r="G261" s="54"/>
      <c r="H261" s="11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</row>
    <row r="262">
      <c r="A262" s="68"/>
      <c r="B262" s="11"/>
      <c r="C262" s="11"/>
      <c r="D262" s="11"/>
      <c r="E262" s="11"/>
      <c r="F262" s="11"/>
      <c r="G262" s="54"/>
      <c r="H262" s="11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</row>
    <row r="263">
      <c r="A263" s="68"/>
      <c r="B263" s="11"/>
      <c r="C263" s="11"/>
      <c r="D263" s="11"/>
      <c r="E263" s="11"/>
      <c r="F263" s="11"/>
      <c r="G263" s="54"/>
      <c r="H263" s="11"/>
      <c r="I263" s="11"/>
      <c r="J263" s="11"/>
      <c r="K263" s="11"/>
      <c r="L263" s="11"/>
      <c r="M263" s="11"/>
      <c r="N263" s="11"/>
      <c r="O263" s="11"/>
      <c r="P263" s="11"/>
      <c r="Q263" s="13"/>
      <c r="R263" s="11"/>
      <c r="S263" s="11"/>
      <c r="T263" s="11"/>
      <c r="U263" s="11"/>
      <c r="V263" s="11"/>
      <c r="W263" s="11"/>
      <c r="X263" s="11"/>
    </row>
    <row r="264">
      <c r="A264" s="68"/>
      <c r="B264" s="11"/>
      <c r="C264" s="11"/>
      <c r="D264" s="11"/>
      <c r="E264" s="11"/>
      <c r="F264" s="11"/>
      <c r="G264" s="55"/>
      <c r="H264" s="11"/>
      <c r="I264" s="11"/>
      <c r="J264" s="11"/>
      <c r="K264" s="11"/>
      <c r="L264" s="11"/>
      <c r="M264" s="11"/>
      <c r="N264" s="11"/>
      <c r="O264" s="11"/>
      <c r="P264" s="11"/>
      <c r="Q264" s="13"/>
      <c r="R264" s="11"/>
      <c r="S264" s="11"/>
      <c r="T264" s="11"/>
      <c r="U264" s="11"/>
      <c r="V264" s="11"/>
      <c r="W264" s="11"/>
      <c r="X264" s="11"/>
    </row>
    <row r="265">
      <c r="A265" s="68"/>
      <c r="B265" s="11"/>
      <c r="C265" s="11"/>
      <c r="D265" s="11"/>
      <c r="E265" s="11"/>
      <c r="F265" s="11"/>
      <c r="G265" s="55"/>
      <c r="H265" s="11"/>
      <c r="I265" s="11"/>
      <c r="J265" s="11"/>
      <c r="K265" s="11"/>
      <c r="L265" s="11"/>
      <c r="M265" s="11"/>
      <c r="N265" s="11"/>
      <c r="O265" s="11"/>
      <c r="P265" s="11"/>
      <c r="Q265" s="13"/>
      <c r="R265" s="11"/>
      <c r="S265" s="11"/>
      <c r="T265" s="11"/>
      <c r="U265" s="11"/>
      <c r="V265" s="11"/>
      <c r="W265" s="11"/>
      <c r="X265" s="11"/>
    </row>
    <row r="266">
      <c r="A266" s="68"/>
      <c r="B266" s="11"/>
      <c r="C266" s="11"/>
      <c r="D266" s="11"/>
      <c r="E266" s="11"/>
      <c r="F266" s="11"/>
      <c r="G266" s="55"/>
      <c r="H266" s="11"/>
      <c r="I266" s="11"/>
      <c r="J266" s="11"/>
      <c r="K266" s="11"/>
      <c r="L266" s="11"/>
      <c r="M266" s="11"/>
      <c r="N266" s="11"/>
      <c r="O266" s="11"/>
      <c r="P266" s="11"/>
      <c r="Q266" s="13"/>
      <c r="R266" s="11"/>
      <c r="S266" s="11"/>
      <c r="T266" s="11"/>
      <c r="U266" s="11"/>
      <c r="V266" s="11"/>
      <c r="W266" s="11"/>
      <c r="X266" s="11"/>
    </row>
    <row r="267">
      <c r="A267" s="68"/>
      <c r="B267" s="11"/>
      <c r="C267" s="11"/>
      <c r="D267" s="11"/>
      <c r="E267" s="11"/>
      <c r="F267" s="11"/>
      <c r="G267" s="28"/>
      <c r="H267" s="11"/>
      <c r="I267" s="11"/>
      <c r="J267" s="11"/>
      <c r="K267" s="11"/>
      <c r="L267" s="11"/>
      <c r="M267" s="11"/>
      <c r="N267" s="11"/>
      <c r="O267" s="11"/>
      <c r="P267" s="11"/>
      <c r="Q267" s="13"/>
      <c r="R267" s="11"/>
      <c r="S267" s="11"/>
      <c r="T267" s="11"/>
      <c r="U267" s="11"/>
      <c r="V267" s="11"/>
      <c r="W267" s="11"/>
      <c r="X267" s="11"/>
    </row>
    <row r="268">
      <c r="A268" s="68"/>
      <c r="B268" s="11"/>
      <c r="C268" s="11"/>
      <c r="D268" s="11"/>
      <c r="E268" s="11"/>
      <c r="F268" s="11"/>
      <c r="G268" s="28"/>
      <c r="H268" s="11"/>
      <c r="I268" s="11"/>
      <c r="J268" s="11"/>
      <c r="K268" s="11"/>
      <c r="L268" s="11"/>
      <c r="M268" s="11"/>
      <c r="N268" s="11"/>
      <c r="O268" s="11"/>
      <c r="P268" s="11"/>
      <c r="Q268" s="13"/>
      <c r="R268" s="11"/>
      <c r="S268" s="11"/>
      <c r="T268" s="11"/>
      <c r="U268" s="11"/>
      <c r="V268" s="11"/>
      <c r="W268" s="11"/>
      <c r="X268" s="11"/>
    </row>
    <row r="269">
      <c r="A269" s="68"/>
      <c r="B269" s="11"/>
      <c r="C269" s="11"/>
      <c r="D269" s="11"/>
      <c r="E269" s="11"/>
      <c r="F269" s="11"/>
      <c r="G269" s="28"/>
      <c r="H269" s="11"/>
      <c r="I269" s="11"/>
      <c r="J269" s="11"/>
      <c r="K269" s="11"/>
      <c r="L269" s="11"/>
      <c r="M269" s="11"/>
      <c r="N269" s="11"/>
      <c r="O269" s="11"/>
      <c r="P269" s="11"/>
      <c r="Q269" s="13"/>
      <c r="R269" s="11"/>
      <c r="S269" s="11"/>
      <c r="T269" s="11"/>
      <c r="U269" s="11"/>
      <c r="V269" s="11"/>
      <c r="W269" s="11"/>
      <c r="X269" s="11"/>
    </row>
    <row r="270">
      <c r="A270" s="68"/>
      <c r="B270" s="11"/>
      <c r="C270" s="11"/>
      <c r="D270" s="11"/>
      <c r="E270" s="11"/>
      <c r="F270" s="11"/>
      <c r="G270" s="28"/>
      <c r="H270" s="11"/>
      <c r="I270" s="11"/>
      <c r="J270" s="11"/>
      <c r="K270" s="11"/>
      <c r="L270" s="11"/>
      <c r="M270" s="11"/>
      <c r="N270" s="11"/>
      <c r="O270" s="11"/>
      <c r="P270" s="11"/>
      <c r="Q270" s="13"/>
      <c r="R270" s="11"/>
      <c r="S270" s="11"/>
      <c r="T270" s="11"/>
      <c r="U270" s="11"/>
      <c r="V270" s="11"/>
      <c r="W270" s="11"/>
      <c r="X270" s="11"/>
    </row>
    <row r="271">
      <c r="A271" s="68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3"/>
      <c r="R271" s="11"/>
      <c r="S271" s="11"/>
      <c r="T271" s="11"/>
      <c r="U271" s="11"/>
      <c r="V271" s="11"/>
      <c r="W271" s="11"/>
      <c r="X271" s="11"/>
    </row>
    <row r="272">
      <c r="A272" s="68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3"/>
      <c r="R272" s="11"/>
      <c r="S272" s="11"/>
      <c r="T272" s="11"/>
      <c r="U272" s="11"/>
      <c r="V272" s="11"/>
      <c r="W272" s="11"/>
      <c r="X272" s="11"/>
    </row>
    <row r="273">
      <c r="A273" s="68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3"/>
      <c r="R273" s="11"/>
      <c r="S273" s="11"/>
      <c r="T273" s="11"/>
      <c r="U273" s="11"/>
      <c r="V273" s="11"/>
      <c r="W273" s="11"/>
      <c r="X273" s="11"/>
    </row>
    <row r="274">
      <c r="A274" s="6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3"/>
      <c r="R274" s="11"/>
      <c r="S274" s="11"/>
      <c r="T274" s="11"/>
      <c r="U274" s="11"/>
      <c r="V274" s="11"/>
      <c r="W274" s="11"/>
      <c r="X274" s="11"/>
    </row>
    <row r="275">
      <c r="A275" s="6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3"/>
      <c r="R275" s="11"/>
      <c r="S275" s="11"/>
      <c r="T275" s="11"/>
      <c r="U275" s="11"/>
      <c r="V275" s="11"/>
      <c r="W275" s="11"/>
      <c r="X275" s="11"/>
    </row>
    <row r="276">
      <c r="A276" s="68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3"/>
      <c r="R276" s="11"/>
      <c r="S276" s="11"/>
      <c r="T276" s="11"/>
      <c r="U276" s="11"/>
      <c r="V276" s="11"/>
      <c r="W276" s="11"/>
      <c r="X276" s="11"/>
    </row>
    <row r="277">
      <c r="A277" s="68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3"/>
      <c r="R277" s="11"/>
      <c r="S277" s="11"/>
      <c r="T277" s="11"/>
      <c r="U277" s="11"/>
      <c r="V277" s="11"/>
      <c r="W277" s="11"/>
      <c r="X277" s="11"/>
    </row>
    <row r="278">
      <c r="A278" s="68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3"/>
      <c r="R278" s="11"/>
      <c r="S278" s="11"/>
      <c r="T278" s="11"/>
      <c r="U278" s="11"/>
      <c r="V278" s="11"/>
      <c r="W278" s="11"/>
      <c r="X278" s="11"/>
    </row>
    <row r="279">
      <c r="A279" s="68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3"/>
      <c r="R279" s="11"/>
      <c r="S279" s="11"/>
      <c r="T279" s="11"/>
      <c r="U279" s="11"/>
      <c r="V279" s="11"/>
      <c r="W279" s="11"/>
      <c r="X279" s="11"/>
    </row>
    <row r="280">
      <c r="A280" s="68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3"/>
      <c r="R280" s="11"/>
      <c r="S280" s="11"/>
      <c r="T280" s="11"/>
      <c r="U280" s="11"/>
      <c r="V280" s="11"/>
      <c r="W280" s="11"/>
      <c r="X280" s="11"/>
    </row>
    <row r="281">
      <c r="A281" s="68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3"/>
      <c r="R281" s="11"/>
      <c r="S281" s="11"/>
      <c r="T281" s="11"/>
      <c r="U281" s="11"/>
      <c r="V281" s="11"/>
      <c r="W281" s="11"/>
      <c r="X281" s="11"/>
    </row>
    <row r="282">
      <c r="A282" s="68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3"/>
      <c r="R282" s="11"/>
      <c r="S282" s="11"/>
      <c r="T282" s="11"/>
      <c r="U282" s="11"/>
      <c r="V282" s="11"/>
      <c r="W282" s="11"/>
      <c r="X282" s="11"/>
    </row>
    <row r="283">
      <c r="A283" s="68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3"/>
      <c r="R283" s="11"/>
      <c r="S283" s="11"/>
      <c r="T283" s="11"/>
      <c r="U283" s="11"/>
      <c r="V283" s="11"/>
      <c r="W283" s="11"/>
      <c r="X283" s="11"/>
    </row>
    <row r="284">
      <c r="A284" s="6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3"/>
      <c r="R284" s="11"/>
      <c r="S284" s="11"/>
      <c r="T284" s="11"/>
      <c r="U284" s="11"/>
      <c r="V284" s="11"/>
      <c r="W284" s="11"/>
      <c r="X284" s="11"/>
    </row>
    <row r="285">
      <c r="A285" s="6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3"/>
      <c r="R285" s="11"/>
      <c r="S285" s="11"/>
      <c r="T285" s="11"/>
      <c r="U285" s="11"/>
      <c r="V285" s="11"/>
      <c r="W285" s="11"/>
      <c r="X285" s="11"/>
    </row>
    <row r="286">
      <c r="A286" s="6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3"/>
      <c r="R286" s="11"/>
      <c r="S286" s="11"/>
      <c r="T286" s="11"/>
      <c r="U286" s="11"/>
      <c r="V286" s="11"/>
      <c r="W286" s="11"/>
      <c r="X286" s="11"/>
    </row>
    <row r="287">
      <c r="A287" s="68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3"/>
      <c r="R287" s="11"/>
      <c r="S287" s="11"/>
      <c r="T287" s="11"/>
      <c r="U287" s="11"/>
      <c r="V287" s="11"/>
      <c r="W287" s="11"/>
      <c r="X287" s="11"/>
    </row>
    <row r="288">
      <c r="A288" s="68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3"/>
      <c r="R288" s="11"/>
      <c r="S288" s="11"/>
      <c r="T288" s="11"/>
      <c r="U288" s="11"/>
      <c r="V288" s="11"/>
      <c r="W288" s="11"/>
      <c r="X288" s="11"/>
    </row>
    <row r="289">
      <c r="A289" s="68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3"/>
      <c r="R289" s="11"/>
      <c r="S289" s="11"/>
      <c r="T289" s="11"/>
      <c r="U289" s="11"/>
      <c r="V289" s="11"/>
      <c r="W289" s="11"/>
      <c r="X289" s="11"/>
    </row>
    <row r="290">
      <c r="A290" s="6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3"/>
      <c r="R290" s="11"/>
      <c r="S290" s="11"/>
      <c r="T290" s="11"/>
      <c r="U290" s="11"/>
      <c r="V290" s="11"/>
      <c r="W290" s="11"/>
      <c r="X290" s="11"/>
    </row>
    <row r="291">
      <c r="A291" s="68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3"/>
      <c r="R291" s="11"/>
      <c r="S291" s="11"/>
      <c r="T291" s="11"/>
      <c r="U291" s="11"/>
      <c r="V291" s="11"/>
      <c r="W291" s="11"/>
      <c r="X291" s="11"/>
    </row>
    <row r="292">
      <c r="A292" s="68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3"/>
      <c r="R292" s="11"/>
      <c r="S292" s="11"/>
      <c r="T292" s="11"/>
      <c r="U292" s="11"/>
      <c r="V292" s="11"/>
      <c r="W292" s="11"/>
      <c r="X292" s="11"/>
    </row>
    <row r="293">
      <c r="A293" s="6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3"/>
      <c r="R293" s="11"/>
      <c r="S293" s="11"/>
      <c r="T293" s="11"/>
      <c r="U293" s="11"/>
      <c r="V293" s="11"/>
      <c r="W293" s="11"/>
      <c r="X293" s="11"/>
    </row>
    <row r="294">
      <c r="A294" s="6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6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6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6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6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6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6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6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6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6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6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6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6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6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6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68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68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68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7"/>
    <hyperlink r:id="rId15" ref="S18"/>
    <hyperlink r:id="rId16" ref="S19"/>
    <hyperlink r:id="rId17" ref="S21"/>
    <hyperlink r:id="rId18" ref="S22"/>
    <hyperlink r:id="rId19" ref="S23"/>
    <hyperlink r:id="rId20" ref="S24"/>
    <hyperlink r:id="rId21" ref="S25"/>
    <hyperlink r:id="rId22" ref="S26"/>
    <hyperlink r:id="rId23" ref="S27"/>
    <hyperlink r:id="rId24" ref="S28"/>
    <hyperlink r:id="rId25" ref="S29"/>
    <hyperlink r:id="rId26" ref="S30"/>
    <hyperlink r:id="rId27" ref="S31"/>
    <hyperlink r:id="rId28" ref="S32"/>
    <hyperlink r:id="rId29" ref="S33"/>
    <hyperlink r:id="rId30" ref="S34"/>
    <hyperlink r:id="rId31" ref="S35"/>
    <hyperlink r:id="rId32" ref="S36"/>
    <hyperlink r:id="rId33" ref="S37"/>
    <hyperlink r:id="rId34" ref="S39"/>
    <hyperlink r:id="rId35" ref="S40"/>
    <hyperlink r:id="rId36" ref="S41"/>
    <hyperlink r:id="rId37" ref="S42"/>
    <hyperlink r:id="rId38" ref="S43"/>
    <hyperlink r:id="rId39" ref="S44"/>
    <hyperlink r:id="rId40" ref="S45"/>
    <hyperlink r:id="rId41" ref="S46"/>
    <hyperlink r:id="rId42" ref="S47"/>
    <hyperlink r:id="rId43" ref="S48"/>
    <hyperlink r:id="rId44" ref="S49"/>
    <hyperlink r:id="rId45" ref="S51"/>
    <hyperlink r:id="rId46" ref="S52"/>
    <hyperlink r:id="rId47" ref="S53"/>
    <hyperlink r:id="rId48" ref="S54"/>
    <hyperlink r:id="rId49" ref="S55"/>
    <hyperlink r:id="rId50" ref="S56"/>
    <hyperlink r:id="rId51" ref="S57"/>
    <hyperlink r:id="rId52" ref="S58"/>
    <hyperlink r:id="rId53" ref="S59"/>
    <hyperlink r:id="rId54" ref="S60"/>
    <hyperlink r:id="rId55" ref="S61"/>
    <hyperlink r:id="rId56" ref="S62"/>
    <hyperlink r:id="rId57" ref="S63"/>
    <hyperlink r:id="rId58" ref="S64"/>
    <hyperlink r:id="rId59" ref="S66"/>
    <hyperlink r:id="rId60" ref="S67"/>
    <hyperlink r:id="rId61" ref="S68"/>
    <hyperlink r:id="rId62" ref="S69"/>
    <hyperlink r:id="rId63" ref="S70"/>
    <hyperlink r:id="rId64" ref="S71"/>
    <hyperlink r:id="rId65" ref="S72"/>
    <hyperlink r:id="rId66" ref="S73"/>
    <hyperlink r:id="rId67" ref="S74"/>
    <hyperlink r:id="rId68" ref="S75"/>
    <hyperlink r:id="rId69" ref="S76"/>
    <hyperlink r:id="rId70" ref="S77"/>
    <hyperlink r:id="rId71" ref="S78"/>
    <hyperlink r:id="rId72" ref="S80"/>
    <hyperlink r:id="rId73" ref="S81"/>
    <hyperlink r:id="rId74" ref="S82"/>
    <hyperlink r:id="rId75" ref="S83"/>
    <hyperlink r:id="rId76" ref="S84"/>
    <hyperlink r:id="rId77" ref="S85"/>
    <hyperlink r:id="rId78" ref="S86"/>
    <hyperlink r:id="rId79" ref="S87"/>
    <hyperlink r:id="rId80" ref="S88"/>
    <hyperlink r:id="rId81" ref="S90"/>
    <hyperlink r:id="rId82" ref="S91"/>
    <hyperlink r:id="rId83" ref="S92"/>
    <hyperlink r:id="rId84" ref="S93"/>
    <hyperlink r:id="rId85" ref="S94"/>
    <hyperlink r:id="rId86" ref="S95"/>
    <hyperlink r:id="rId87" ref="S96"/>
    <hyperlink r:id="rId88" ref="S97"/>
    <hyperlink r:id="rId89" ref="S98"/>
    <hyperlink r:id="rId90" ref="S99"/>
    <hyperlink r:id="rId91" ref="S100"/>
    <hyperlink r:id="rId92" ref="S101"/>
    <hyperlink r:id="rId93" ref="S102"/>
    <hyperlink r:id="rId94" ref="S103"/>
    <hyperlink r:id="rId95" ref="S105"/>
    <hyperlink r:id="rId96" ref="S106"/>
    <hyperlink r:id="rId97" ref="S107"/>
    <hyperlink r:id="rId98" ref="S108"/>
    <hyperlink r:id="rId99" ref="S109"/>
    <hyperlink r:id="rId100" ref="S110"/>
    <hyperlink r:id="rId101" ref="S111"/>
    <hyperlink r:id="rId102" ref="S112"/>
    <hyperlink r:id="rId103" ref="S113"/>
    <hyperlink r:id="rId104" ref="S114"/>
    <hyperlink r:id="rId105" ref="S116"/>
    <hyperlink r:id="rId106" ref="S117"/>
    <hyperlink r:id="rId107" ref="S118"/>
    <hyperlink r:id="rId108" ref="S119"/>
    <hyperlink r:id="rId109" ref="S120"/>
    <hyperlink r:id="rId110" ref="S121"/>
    <hyperlink r:id="rId111" ref="S122"/>
    <hyperlink r:id="rId112" ref="S123"/>
    <hyperlink r:id="rId113" ref="S124"/>
    <hyperlink r:id="rId114" ref="S125"/>
    <hyperlink r:id="rId115" ref="S126"/>
    <hyperlink r:id="rId116" ref="S127"/>
    <hyperlink r:id="rId117" ref="S128"/>
    <hyperlink r:id="rId118" ref="S129"/>
    <hyperlink r:id="rId119" ref="S130"/>
    <hyperlink r:id="rId120" ref="S131"/>
    <hyperlink r:id="rId121" ref="S133"/>
    <hyperlink r:id="rId122" ref="S134"/>
    <hyperlink r:id="rId123" ref="S135"/>
    <hyperlink r:id="rId124" ref="S136"/>
    <hyperlink r:id="rId125" ref="S137"/>
    <hyperlink r:id="rId126" ref="S138"/>
    <hyperlink r:id="rId127" ref="S139"/>
    <hyperlink r:id="rId128" ref="S140"/>
    <hyperlink r:id="rId129" ref="S141"/>
    <hyperlink r:id="rId130" ref="S142"/>
    <hyperlink r:id="rId131" ref="S144"/>
    <hyperlink r:id="rId132" ref="S145"/>
    <hyperlink r:id="rId133" ref="S146"/>
    <hyperlink r:id="rId134" ref="S147"/>
    <hyperlink r:id="rId135" ref="S148"/>
    <hyperlink r:id="rId136" ref="S149"/>
    <hyperlink r:id="rId137" ref="S150"/>
    <hyperlink r:id="rId138" ref="S151"/>
    <hyperlink r:id="rId139" ref="S152"/>
    <hyperlink r:id="rId140" ref="S153"/>
    <hyperlink r:id="rId141" ref="S154"/>
    <hyperlink r:id="rId142" ref="S155"/>
    <hyperlink r:id="rId143" ref="S156"/>
    <hyperlink r:id="rId144" ref="S157"/>
    <hyperlink r:id="rId145" ref="S158"/>
    <hyperlink r:id="rId146" ref="S159"/>
    <hyperlink r:id="rId147" ref="S160"/>
    <hyperlink r:id="rId148" ref="S162"/>
    <hyperlink r:id="rId149" ref="S163"/>
    <hyperlink r:id="rId150" ref="S164"/>
    <hyperlink r:id="rId151" ref="S165"/>
    <hyperlink r:id="rId152" ref="S166"/>
    <hyperlink r:id="rId153" ref="S167"/>
    <hyperlink r:id="rId154" ref="S168"/>
    <hyperlink r:id="rId155" ref="S169"/>
    <hyperlink r:id="rId156" ref="S170"/>
    <hyperlink r:id="rId157" ref="S171"/>
    <hyperlink r:id="rId158" ref="S172"/>
    <hyperlink r:id="rId159" ref="S173"/>
    <hyperlink r:id="rId160" ref="S174"/>
    <hyperlink r:id="rId161" ref="S175"/>
    <hyperlink r:id="rId162" ref="S177"/>
    <hyperlink r:id="rId163" ref="S178"/>
    <hyperlink r:id="rId164" ref="S179"/>
    <hyperlink r:id="rId165" ref="S180"/>
    <hyperlink r:id="rId166" ref="S181"/>
    <hyperlink r:id="rId167" ref="S185"/>
    <hyperlink r:id="rId168" ref="S186"/>
    <hyperlink r:id="rId169" ref="S187"/>
    <hyperlink r:id="rId170" ref="S188"/>
    <hyperlink r:id="rId171" ref="S189"/>
    <hyperlink r:id="rId172" ref="S190"/>
    <hyperlink r:id="rId173" ref="S191"/>
    <hyperlink r:id="rId174" ref="S192"/>
    <hyperlink r:id="rId175" ref="S193"/>
    <hyperlink r:id="rId176" ref="S194"/>
    <hyperlink r:id="rId177" ref="S195"/>
    <hyperlink r:id="rId178" ref="S196"/>
    <hyperlink r:id="rId179" ref="S197"/>
    <hyperlink r:id="rId180" ref="S198"/>
    <hyperlink r:id="rId181" ref="S199"/>
    <hyperlink r:id="rId182" ref="S200"/>
    <hyperlink r:id="rId183" ref="S202"/>
    <hyperlink r:id="rId184" ref="S203"/>
    <hyperlink r:id="rId185" ref="S204"/>
    <hyperlink r:id="rId186" ref="S205"/>
    <hyperlink r:id="rId187" ref="S206"/>
    <hyperlink r:id="rId188" ref="S207"/>
    <hyperlink r:id="rId189" ref="S208"/>
    <hyperlink r:id="rId190" ref="S209"/>
    <hyperlink r:id="rId191" ref="S213"/>
    <hyperlink r:id="rId192" ref="S214"/>
    <hyperlink r:id="rId193" ref="S215"/>
    <hyperlink r:id="rId194" ref="S216"/>
    <hyperlink r:id="rId195" ref="S217"/>
    <hyperlink r:id="rId196" ref="S218"/>
    <hyperlink r:id="rId197" ref="S219"/>
    <hyperlink r:id="rId198" ref="S220"/>
    <hyperlink r:id="rId199" ref="S221"/>
    <hyperlink r:id="rId200" ref="S222"/>
    <hyperlink r:id="rId201" ref="S223"/>
  </hyperlinks>
  <drawing r:id="rId202"/>
  <legacyDrawing r:id="rId20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7.0"/>
    <col customWidth="1" min="3" max="3" width="41.29"/>
    <col customWidth="1" min="4" max="4" width="13.0"/>
    <col customWidth="1" min="5" max="5" width="9.71"/>
    <col customWidth="1" min="6" max="6" width="9.0"/>
    <col customWidth="1" min="7" max="7" width="9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5</v>
      </c>
      <c r="G1" s="3" t="s">
        <v>572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84"/>
      <c r="B2" s="12"/>
      <c r="C2" s="12"/>
      <c r="D2" s="107" t="s">
        <v>574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26" t="s">
        <v>33</v>
      </c>
      <c r="B5" s="12" t="s">
        <v>2396</v>
      </c>
      <c r="C5" s="12" t="s">
        <v>40</v>
      </c>
      <c r="D5" s="26">
        <f t="shared" ref="D5:D18" si="1">ROUND((E5*0.05)+(F5*1)+(G5*0.54)+(H5*0.46)+(I5*0.39)+(J5*0)+(K5*1.24)+(L5*0.28)+(M5*90.8)+(N5*13)+(O5*13)+(P5*13), 2)</f>
        <v>191.78</v>
      </c>
      <c r="E5" s="12">
        <v>32.0</v>
      </c>
      <c r="F5" s="12">
        <v>33.0</v>
      </c>
      <c r="G5" s="12">
        <v>75.0</v>
      </c>
      <c r="H5" s="12">
        <v>28.0</v>
      </c>
      <c r="I5" s="12"/>
      <c r="J5" s="12"/>
      <c r="K5" s="12"/>
      <c r="L5" s="12"/>
      <c r="M5" s="12">
        <v>1.0</v>
      </c>
      <c r="N5" s="12">
        <v>1.0</v>
      </c>
      <c r="O5" s="12"/>
      <c r="P5" s="12"/>
      <c r="Q5" s="18" t="s">
        <v>1188</v>
      </c>
      <c r="R5" s="18" t="s">
        <v>42</v>
      </c>
      <c r="S5" s="19" t="s">
        <v>2399</v>
      </c>
      <c r="T5" s="11"/>
      <c r="U5" s="11"/>
      <c r="V5" s="11"/>
      <c r="W5" s="11"/>
      <c r="X5" s="11"/>
    </row>
    <row r="6">
      <c r="A6" s="11"/>
      <c r="B6" s="12" t="s">
        <v>2400</v>
      </c>
      <c r="C6" s="16" t="s">
        <v>28</v>
      </c>
      <c r="D6" s="26">
        <f t="shared" si="1"/>
        <v>190.73</v>
      </c>
      <c r="E6" s="12">
        <v>29.0</v>
      </c>
      <c r="F6" s="12">
        <v>13.0</v>
      </c>
      <c r="G6" s="12">
        <v>101.0</v>
      </c>
      <c r="H6" s="12">
        <v>39.0</v>
      </c>
      <c r="I6" s="12"/>
      <c r="J6" s="12"/>
      <c r="K6" s="12"/>
      <c r="L6" s="12"/>
      <c r="M6" s="12">
        <v>1.0</v>
      </c>
      <c r="N6" s="12"/>
      <c r="O6" s="12"/>
      <c r="P6" s="12">
        <v>1.0</v>
      </c>
      <c r="Q6" s="18" t="s">
        <v>187</v>
      </c>
      <c r="R6" s="18" t="s">
        <v>30</v>
      </c>
      <c r="S6" s="19" t="s">
        <v>2402</v>
      </c>
      <c r="T6" s="11"/>
      <c r="U6" s="11"/>
      <c r="V6" s="11"/>
      <c r="W6" s="11"/>
      <c r="X6" s="11"/>
    </row>
    <row r="7">
      <c r="A7" s="26" t="s">
        <v>55</v>
      </c>
      <c r="B7" s="12" t="s">
        <v>2405</v>
      </c>
      <c r="C7" s="12" t="s">
        <v>57</v>
      </c>
      <c r="D7" s="26">
        <f t="shared" si="1"/>
        <v>176.84</v>
      </c>
      <c r="E7" s="12">
        <v>52.0</v>
      </c>
      <c r="F7" s="12">
        <v>30.0</v>
      </c>
      <c r="G7" s="12">
        <v>57.0</v>
      </c>
      <c r="H7" s="12">
        <v>21.0</v>
      </c>
      <c r="I7" s="12"/>
      <c r="J7" s="12"/>
      <c r="K7" s="12"/>
      <c r="L7" s="12"/>
      <c r="M7" s="12">
        <v>1.0</v>
      </c>
      <c r="N7" s="12">
        <v>1.0</v>
      </c>
      <c r="O7" s="12"/>
      <c r="P7" s="12"/>
      <c r="Q7" s="18" t="s">
        <v>60</v>
      </c>
      <c r="R7" s="18" t="s">
        <v>2407</v>
      </c>
      <c r="S7" s="19" t="s">
        <v>2408</v>
      </c>
      <c r="T7" s="11"/>
      <c r="U7" s="11"/>
      <c r="V7" s="11"/>
      <c r="W7" s="11"/>
      <c r="X7" s="11"/>
    </row>
    <row r="8">
      <c r="A8" s="26" t="s">
        <v>52</v>
      </c>
      <c r="B8" s="12" t="s">
        <v>601</v>
      </c>
      <c r="C8" s="12" t="s">
        <v>67</v>
      </c>
      <c r="D8" s="26">
        <f t="shared" si="1"/>
        <v>166.46</v>
      </c>
      <c r="E8" s="12">
        <v>12.0</v>
      </c>
      <c r="F8" s="12">
        <v>24.0</v>
      </c>
      <c r="G8" s="12">
        <v>57.0</v>
      </c>
      <c r="H8" s="12"/>
      <c r="I8" s="12"/>
      <c r="J8" s="12"/>
      <c r="K8" s="12"/>
      <c r="L8" s="12">
        <v>26.0</v>
      </c>
      <c r="M8" s="12">
        <v>1.0</v>
      </c>
      <c r="N8" s="12"/>
      <c r="O8" s="12"/>
      <c r="P8" s="12">
        <v>1.0</v>
      </c>
      <c r="Q8" s="18" t="s">
        <v>58</v>
      </c>
      <c r="R8" s="18"/>
      <c r="S8" s="19" t="s">
        <v>603</v>
      </c>
      <c r="T8" s="11"/>
      <c r="U8" s="11"/>
      <c r="V8" s="11"/>
      <c r="W8" s="11"/>
      <c r="X8" s="11"/>
    </row>
    <row r="9">
      <c r="A9" s="26"/>
      <c r="B9" s="12" t="s">
        <v>1329</v>
      </c>
      <c r="C9" s="12" t="s">
        <v>192</v>
      </c>
      <c r="D9" s="26">
        <f t="shared" si="1"/>
        <v>161.96</v>
      </c>
      <c r="E9" s="12">
        <v>18.0</v>
      </c>
      <c r="F9" s="12">
        <v>25.0</v>
      </c>
      <c r="G9" s="12">
        <v>53.0</v>
      </c>
      <c r="H9" s="12"/>
      <c r="I9" s="12"/>
      <c r="J9" s="12"/>
      <c r="K9" s="12"/>
      <c r="L9" s="12">
        <v>13.0</v>
      </c>
      <c r="M9" s="12">
        <v>1.0</v>
      </c>
      <c r="N9" s="12"/>
      <c r="O9" s="12"/>
      <c r="P9" s="12">
        <v>1.0</v>
      </c>
      <c r="Q9" s="18" t="s">
        <v>58</v>
      </c>
      <c r="R9" s="18"/>
      <c r="S9" s="19" t="s">
        <v>1330</v>
      </c>
      <c r="T9" s="11"/>
      <c r="U9" s="11"/>
      <c r="V9" s="11"/>
      <c r="W9" s="11"/>
      <c r="X9" s="11"/>
    </row>
    <row r="10">
      <c r="A10" s="26" t="s">
        <v>44</v>
      </c>
      <c r="B10" s="12" t="s">
        <v>1325</v>
      </c>
      <c r="C10" s="12" t="s">
        <v>243</v>
      </c>
      <c r="D10" s="26">
        <f t="shared" si="1"/>
        <v>132.68</v>
      </c>
      <c r="E10" s="12"/>
      <c r="F10" s="12">
        <v>29.0</v>
      </c>
      <c r="G10" s="12">
        <v>106.0</v>
      </c>
      <c r="H10" s="12"/>
      <c r="I10" s="12"/>
      <c r="J10" s="12"/>
      <c r="K10" s="12">
        <v>6.0</v>
      </c>
      <c r="L10" s="12"/>
      <c r="M10" s="12"/>
      <c r="N10" s="12"/>
      <c r="O10" s="12">
        <v>1.0</v>
      </c>
      <c r="P10" s="12">
        <v>2.0</v>
      </c>
      <c r="Q10" s="18" t="s">
        <v>583</v>
      </c>
      <c r="R10" s="18"/>
      <c r="S10" s="19" t="s">
        <v>1326</v>
      </c>
      <c r="T10" s="11"/>
      <c r="U10" s="11"/>
      <c r="V10" s="11"/>
      <c r="W10" s="11"/>
      <c r="X10" s="11"/>
    </row>
    <row r="11">
      <c r="A11" s="11"/>
      <c r="B11" s="12" t="s">
        <v>593</v>
      </c>
      <c r="C11" s="16" t="s">
        <v>35</v>
      </c>
      <c r="D11" s="26">
        <f t="shared" si="1"/>
        <v>111.05</v>
      </c>
      <c r="E11" s="12">
        <v>15.0</v>
      </c>
      <c r="F11" s="12">
        <v>15.0</v>
      </c>
      <c r="G11" s="12">
        <v>79.0</v>
      </c>
      <c r="H11" s="12"/>
      <c r="I11" s="12"/>
      <c r="J11" s="12"/>
      <c r="K11" s="12">
        <v>11.0</v>
      </c>
      <c r="L11" s="12"/>
      <c r="M11" s="12"/>
      <c r="N11" s="12">
        <v>1.0</v>
      </c>
      <c r="O11" s="12">
        <v>1.0</v>
      </c>
      <c r="P11" s="12">
        <v>1.0</v>
      </c>
      <c r="Q11" s="18" t="s">
        <v>198</v>
      </c>
      <c r="R11" s="18" t="s">
        <v>597</v>
      </c>
      <c r="S11" s="19" t="s">
        <v>598</v>
      </c>
      <c r="T11" s="11"/>
      <c r="U11" s="11"/>
      <c r="V11" s="11"/>
      <c r="W11" s="11"/>
      <c r="X11" s="11"/>
    </row>
    <row r="12">
      <c r="A12" s="11"/>
      <c r="B12" s="12" t="s">
        <v>1331</v>
      </c>
      <c r="C12" s="16" t="s">
        <v>557</v>
      </c>
      <c r="D12" s="26">
        <f t="shared" si="1"/>
        <v>93.05</v>
      </c>
      <c r="E12" s="12">
        <v>19.0</v>
      </c>
      <c r="F12" s="12">
        <v>31.0</v>
      </c>
      <c r="G12" s="12">
        <v>81.0</v>
      </c>
      <c r="H12" s="12"/>
      <c r="I12" s="12"/>
      <c r="J12" s="12"/>
      <c r="K12" s="12">
        <v>14.0</v>
      </c>
      <c r="L12" s="12"/>
      <c r="M12" s="12"/>
      <c r="N12" s="12"/>
      <c r="O12" s="12"/>
      <c r="P12" s="12"/>
      <c r="Q12" s="18"/>
      <c r="R12" s="18"/>
      <c r="S12" s="19" t="s">
        <v>1332</v>
      </c>
      <c r="T12" s="11"/>
      <c r="U12" s="11"/>
      <c r="V12" s="11"/>
      <c r="W12" s="11"/>
      <c r="X12" s="11"/>
    </row>
    <row r="13">
      <c r="A13" s="26"/>
      <c r="B13" s="12" t="s">
        <v>2410</v>
      </c>
      <c r="C13" s="12" t="s">
        <v>2404</v>
      </c>
      <c r="D13" s="26">
        <f t="shared" si="1"/>
        <v>89.5</v>
      </c>
      <c r="E13" s="12">
        <v>12.0</v>
      </c>
      <c r="F13" s="12">
        <v>15.0</v>
      </c>
      <c r="G13" s="12">
        <v>35.0</v>
      </c>
      <c r="H13" s="12">
        <v>24.0</v>
      </c>
      <c r="I13" s="12"/>
      <c r="J13" s="12"/>
      <c r="K13" s="12">
        <v>4.0</v>
      </c>
      <c r="L13" s="12"/>
      <c r="M13" s="12"/>
      <c r="N13" s="12"/>
      <c r="O13" s="12">
        <v>1.0</v>
      </c>
      <c r="P13" s="12">
        <v>2.0</v>
      </c>
      <c r="Q13" s="18" t="s">
        <v>2406</v>
      </c>
      <c r="R13" s="18"/>
      <c r="S13" s="19" t="s">
        <v>1714</v>
      </c>
      <c r="T13" s="11"/>
      <c r="U13" s="11"/>
      <c r="V13" s="11"/>
      <c r="W13" s="11"/>
      <c r="X13" s="11"/>
    </row>
    <row r="14">
      <c r="A14" s="11"/>
      <c r="B14" s="12" t="s">
        <v>2411</v>
      </c>
      <c r="C14" s="16" t="s">
        <v>94</v>
      </c>
      <c r="D14" s="26">
        <f t="shared" si="1"/>
        <v>87.08</v>
      </c>
      <c r="E14" s="12">
        <v>30.0</v>
      </c>
      <c r="F14" s="12">
        <v>35.0</v>
      </c>
      <c r="G14" s="12">
        <v>73.0</v>
      </c>
      <c r="H14" s="12"/>
      <c r="I14" s="12"/>
      <c r="J14" s="12"/>
      <c r="K14" s="12">
        <v>9.0</v>
      </c>
      <c r="L14" s="12"/>
      <c r="M14" s="12"/>
      <c r="N14" s="12"/>
      <c r="O14" s="12"/>
      <c r="P14" s="12"/>
      <c r="Q14" s="18"/>
      <c r="R14" s="18"/>
      <c r="S14" s="19" t="s">
        <v>2412</v>
      </c>
      <c r="T14" s="11"/>
      <c r="U14" s="11"/>
      <c r="V14" s="11"/>
      <c r="W14" s="11"/>
      <c r="X14" s="11"/>
    </row>
    <row r="15">
      <c r="A15" s="26"/>
      <c r="B15" s="12" t="s">
        <v>2401</v>
      </c>
      <c r="C15" s="12" t="s">
        <v>1254</v>
      </c>
      <c r="D15" s="26">
        <f t="shared" si="1"/>
        <v>86.58</v>
      </c>
      <c r="E15" s="12">
        <v>24.0</v>
      </c>
      <c r="F15" s="12">
        <v>23.0</v>
      </c>
      <c r="G15" s="12">
        <v>35.0</v>
      </c>
      <c r="H15" s="12"/>
      <c r="I15" s="12"/>
      <c r="J15" s="12"/>
      <c r="K15" s="12"/>
      <c r="L15" s="12">
        <v>16.0</v>
      </c>
      <c r="M15" s="12"/>
      <c r="N15" s="12">
        <v>1.0</v>
      </c>
      <c r="O15" s="12"/>
      <c r="P15" s="12">
        <v>2.0</v>
      </c>
      <c r="Q15" s="18" t="s">
        <v>1188</v>
      </c>
      <c r="R15" s="18"/>
      <c r="S15" s="19" t="s">
        <v>2403</v>
      </c>
      <c r="T15" s="11"/>
      <c r="U15" s="11"/>
      <c r="V15" s="11"/>
      <c r="W15" s="11"/>
      <c r="X15" s="11"/>
    </row>
    <row r="16">
      <c r="A16" s="21"/>
      <c r="B16" s="12" t="s">
        <v>2386</v>
      </c>
      <c r="C16" s="12" t="s">
        <v>557</v>
      </c>
      <c r="D16" s="26">
        <f t="shared" si="1"/>
        <v>84.1</v>
      </c>
      <c r="E16" s="12">
        <v>34.0</v>
      </c>
      <c r="F16" s="12">
        <v>37.0</v>
      </c>
      <c r="G16" s="12">
        <v>68.0</v>
      </c>
      <c r="H16" s="12"/>
      <c r="I16" s="12"/>
      <c r="J16" s="12"/>
      <c r="K16" s="12"/>
      <c r="L16" s="12">
        <v>31.0</v>
      </c>
      <c r="M16" s="12"/>
      <c r="N16" s="12"/>
      <c r="O16" s="12"/>
      <c r="P16" s="12"/>
      <c r="Q16" s="18"/>
      <c r="R16" s="18"/>
      <c r="S16" s="19" t="s">
        <v>2387</v>
      </c>
      <c r="T16" s="11"/>
      <c r="U16" s="11"/>
      <c r="V16" s="11"/>
      <c r="W16" s="11"/>
      <c r="X16" s="11"/>
    </row>
    <row r="17">
      <c r="A17" s="26"/>
      <c r="B17" s="12" t="s">
        <v>2389</v>
      </c>
      <c r="C17" s="12" t="s">
        <v>2191</v>
      </c>
      <c r="D17" s="26">
        <f t="shared" si="1"/>
        <v>83.63</v>
      </c>
      <c r="E17" s="12">
        <v>21.0</v>
      </c>
      <c r="F17" s="12">
        <v>36.0</v>
      </c>
      <c r="G17" s="12">
        <v>79.0</v>
      </c>
      <c r="H17" s="12"/>
      <c r="I17" s="12"/>
      <c r="J17" s="12"/>
      <c r="K17" s="12"/>
      <c r="L17" s="12">
        <v>14.0</v>
      </c>
      <c r="M17" s="12"/>
      <c r="N17" s="12"/>
      <c r="O17" s="12"/>
      <c r="P17" s="12"/>
      <c r="Q17" s="18"/>
      <c r="R17" s="18"/>
      <c r="S17" s="19" t="s">
        <v>2390</v>
      </c>
      <c r="T17" s="11"/>
      <c r="U17" s="11"/>
      <c r="V17" s="11"/>
      <c r="W17" s="11"/>
      <c r="X17" s="11"/>
    </row>
    <row r="18">
      <c r="A18" s="11"/>
      <c r="B18" s="12" t="s">
        <v>2417</v>
      </c>
      <c r="C18" s="16" t="s">
        <v>1193</v>
      </c>
      <c r="D18" s="26">
        <f t="shared" si="1"/>
        <v>79.39</v>
      </c>
      <c r="E18" s="12">
        <v>27.0</v>
      </c>
      <c r="F18" s="12">
        <v>30.0</v>
      </c>
      <c r="G18" s="12">
        <v>66.0</v>
      </c>
      <c r="H18" s="12"/>
      <c r="I18" s="12"/>
      <c r="J18" s="12"/>
      <c r="K18" s="12">
        <v>10.0</v>
      </c>
      <c r="L18" s="12"/>
      <c r="M18" s="12"/>
      <c r="N18" s="12"/>
      <c r="O18" s="12"/>
      <c r="P18" s="12"/>
      <c r="Q18" s="18"/>
      <c r="R18" s="18"/>
      <c r="S18" s="19" t="s">
        <v>2419</v>
      </c>
      <c r="T18" s="11"/>
      <c r="U18" s="11"/>
      <c r="V18" s="11"/>
      <c r="W18" s="11"/>
      <c r="X18" s="11"/>
    </row>
    <row r="19">
      <c r="A19" s="2" t="s">
        <v>83</v>
      </c>
      <c r="B19" s="11"/>
      <c r="C19" s="11"/>
      <c r="D19" s="2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27"/>
      <c r="T19" s="11"/>
      <c r="U19" s="11"/>
      <c r="V19" s="11"/>
      <c r="W19" s="11"/>
      <c r="X19" s="11"/>
    </row>
    <row r="20">
      <c r="A20" s="12" t="s">
        <v>44</v>
      </c>
      <c r="B20" s="12" t="s">
        <v>619</v>
      </c>
      <c r="C20" s="12" t="s">
        <v>243</v>
      </c>
      <c r="D20" s="26">
        <f t="shared" ref="D20:D37" si="2">ROUND((E20*0.05)+(F20*1)+(G20*0.54)+(H20*0.46)+(I20*0.39)+(J20*0)+(K20*1.24)+(L20*0.28)+(M20*90.8)+(N20*13)+(O20*13)+(P20*13), 2)</f>
        <v>63.5</v>
      </c>
      <c r="E20" s="12"/>
      <c r="F20" s="12">
        <v>23.0</v>
      </c>
      <c r="G20" s="12">
        <v>75.0</v>
      </c>
      <c r="H20" s="12"/>
      <c r="I20" s="12"/>
      <c r="J20" s="12"/>
      <c r="K20" s="12"/>
      <c r="L20" s="12"/>
      <c r="M20" s="12"/>
      <c r="N20" s="12"/>
      <c r="O20" s="12"/>
      <c r="P20" s="12"/>
      <c r="Q20" s="18"/>
      <c r="R20" s="30"/>
      <c r="S20" s="19" t="s">
        <v>620</v>
      </c>
      <c r="T20" s="12"/>
      <c r="U20" s="11"/>
      <c r="V20" s="11"/>
      <c r="W20" s="11"/>
      <c r="X20" s="11"/>
      <c r="Y20" s="11"/>
    </row>
    <row r="21">
      <c r="A21" s="12" t="s">
        <v>44</v>
      </c>
      <c r="B21" s="12" t="s">
        <v>610</v>
      </c>
      <c r="C21" s="12" t="s">
        <v>73</v>
      </c>
      <c r="D21" s="26">
        <f t="shared" si="2"/>
        <v>61.08</v>
      </c>
      <c r="E21" s="12"/>
      <c r="F21" s="12">
        <v>21.0</v>
      </c>
      <c r="G21" s="12">
        <v>46.0</v>
      </c>
      <c r="H21" s="12"/>
      <c r="I21" s="12"/>
      <c r="J21" s="12"/>
      <c r="K21" s="12">
        <v>8.0</v>
      </c>
      <c r="L21" s="12">
        <v>19.0</v>
      </c>
      <c r="M21" s="12"/>
      <c r="N21" s="12"/>
      <c r="O21" s="12"/>
      <c r="P21" s="12"/>
      <c r="Q21" s="18"/>
      <c r="R21" s="30"/>
      <c r="S21" s="19" t="s">
        <v>613</v>
      </c>
      <c r="T21" s="12"/>
      <c r="U21" s="11"/>
      <c r="V21" s="11"/>
      <c r="W21" s="11"/>
      <c r="X21" s="11"/>
      <c r="Y21" s="11"/>
    </row>
    <row r="22">
      <c r="A22" s="11"/>
      <c r="B22" s="12" t="s">
        <v>640</v>
      </c>
      <c r="C22" s="12" t="s">
        <v>102</v>
      </c>
      <c r="D22" s="26">
        <f t="shared" si="2"/>
        <v>52.98</v>
      </c>
      <c r="E22" s="12">
        <v>22.0</v>
      </c>
      <c r="F22" s="12">
        <v>21.0</v>
      </c>
      <c r="G22" s="12">
        <v>48.0</v>
      </c>
      <c r="H22" s="12"/>
      <c r="I22" s="12"/>
      <c r="J22" s="12"/>
      <c r="K22" s="12">
        <v>4.0</v>
      </c>
      <c r="L22" s="12"/>
      <c r="M22" s="12"/>
      <c r="N22" s="12"/>
      <c r="O22" s="12"/>
      <c r="P22" s="12"/>
      <c r="Q22" s="18"/>
      <c r="R22" s="30"/>
      <c r="S22" s="19" t="s">
        <v>642</v>
      </c>
      <c r="T22" s="12"/>
      <c r="U22" s="11"/>
      <c r="V22" s="11"/>
      <c r="W22" s="11"/>
      <c r="X22" s="11"/>
      <c r="Y22" s="11"/>
    </row>
    <row r="23">
      <c r="A23" s="12" t="s">
        <v>44</v>
      </c>
      <c r="B23" s="12" t="s">
        <v>623</v>
      </c>
      <c r="C23" s="12" t="s">
        <v>46</v>
      </c>
      <c r="D23" s="26">
        <f t="shared" si="2"/>
        <v>52.06</v>
      </c>
      <c r="E23" s="12">
        <v>18.0</v>
      </c>
      <c r="F23" s="12">
        <v>21.0</v>
      </c>
      <c r="G23" s="12">
        <v>46.0</v>
      </c>
      <c r="H23" s="12"/>
      <c r="I23" s="12"/>
      <c r="J23" s="12"/>
      <c r="K23" s="12"/>
      <c r="L23" s="12">
        <v>19.0</v>
      </c>
      <c r="M23" s="12"/>
      <c r="N23" s="12"/>
      <c r="O23" s="12"/>
      <c r="P23" s="12"/>
      <c r="Q23" s="18"/>
      <c r="R23" s="30"/>
      <c r="S23" s="19" t="s">
        <v>627</v>
      </c>
      <c r="T23" s="12"/>
      <c r="U23" s="11"/>
      <c r="V23" s="11"/>
      <c r="W23" s="11"/>
      <c r="X23" s="11"/>
      <c r="Y23" s="11"/>
    </row>
    <row r="24">
      <c r="A24" s="11"/>
      <c r="B24" s="28" t="s">
        <v>2436</v>
      </c>
      <c r="C24" s="28" t="s">
        <v>2437</v>
      </c>
      <c r="D24" s="26">
        <f t="shared" si="2"/>
        <v>50.74</v>
      </c>
      <c r="E24" s="28"/>
      <c r="F24" s="28">
        <v>15.0</v>
      </c>
      <c r="G24" s="28">
        <v>57.0</v>
      </c>
      <c r="H24" s="28"/>
      <c r="I24" s="28"/>
      <c r="J24" s="28"/>
      <c r="K24" s="28">
        <v>4.0</v>
      </c>
      <c r="L24" s="28"/>
      <c r="M24" s="28"/>
      <c r="N24" s="28"/>
      <c r="O24" s="28"/>
      <c r="P24" s="28"/>
      <c r="Q24" s="29"/>
      <c r="R24" s="30"/>
      <c r="S24" s="31" t="s">
        <v>2438</v>
      </c>
      <c r="T24" s="32"/>
      <c r="U24" s="11"/>
      <c r="V24" s="11"/>
      <c r="W24" s="11"/>
      <c r="X24" s="11"/>
      <c r="Y24" s="11"/>
    </row>
    <row r="25">
      <c r="A25" s="12" t="s">
        <v>44</v>
      </c>
      <c r="B25" s="12" t="s">
        <v>631</v>
      </c>
      <c r="C25" s="12" t="s">
        <v>203</v>
      </c>
      <c r="D25" s="26">
        <f t="shared" si="2"/>
        <v>49.28</v>
      </c>
      <c r="E25" s="12"/>
      <c r="F25" s="12"/>
      <c r="G25" s="12">
        <v>66.0</v>
      </c>
      <c r="H25" s="12"/>
      <c r="I25" s="12"/>
      <c r="J25" s="12"/>
      <c r="K25" s="12">
        <v>11.0</v>
      </c>
      <c r="L25" s="12"/>
      <c r="M25" s="12"/>
      <c r="N25" s="12"/>
      <c r="O25" s="12"/>
      <c r="P25" s="12"/>
      <c r="Q25" s="18"/>
      <c r="R25" s="30"/>
      <c r="S25" s="19" t="s">
        <v>633</v>
      </c>
      <c r="T25" s="12"/>
      <c r="U25" s="11"/>
      <c r="V25" s="11"/>
      <c r="W25" s="11"/>
      <c r="X25" s="11"/>
      <c r="Y25" s="11"/>
    </row>
    <row r="26">
      <c r="A26" s="11"/>
      <c r="B26" s="12" t="s">
        <v>87</v>
      </c>
      <c r="C26" s="12" t="s">
        <v>88</v>
      </c>
      <c r="D26" s="26">
        <f t="shared" si="2"/>
        <v>47.95</v>
      </c>
      <c r="E26" s="12">
        <v>31.0</v>
      </c>
      <c r="F26" s="12">
        <v>12.0</v>
      </c>
      <c r="G26" s="12">
        <v>26.0</v>
      </c>
      <c r="H26" s="12">
        <v>16.0</v>
      </c>
      <c r="I26" s="12"/>
      <c r="J26" s="12"/>
      <c r="K26" s="12"/>
      <c r="L26" s="12"/>
      <c r="M26" s="12"/>
      <c r="N26" s="12"/>
      <c r="O26" s="12">
        <v>1.0</v>
      </c>
      <c r="P26" s="12"/>
      <c r="Q26" s="18" t="s">
        <v>90</v>
      </c>
      <c r="R26" s="30"/>
      <c r="S26" s="19" t="s">
        <v>91</v>
      </c>
      <c r="T26" s="12"/>
      <c r="U26" s="11"/>
      <c r="V26" s="11"/>
      <c r="W26" s="11"/>
      <c r="X26" s="11"/>
      <c r="Y26" s="11"/>
    </row>
    <row r="27">
      <c r="A27" s="11"/>
      <c r="B27" s="28" t="s">
        <v>1340</v>
      </c>
      <c r="C27" s="28" t="s">
        <v>1341</v>
      </c>
      <c r="D27" s="26">
        <f t="shared" si="2"/>
        <v>47.82</v>
      </c>
      <c r="E27" s="28"/>
      <c r="F27" s="28">
        <v>19.0</v>
      </c>
      <c r="G27" s="28">
        <v>35.0</v>
      </c>
      <c r="H27" s="28"/>
      <c r="I27" s="28"/>
      <c r="J27" s="28"/>
      <c r="K27" s="28">
        <v>8.0</v>
      </c>
      <c r="L27" s="28"/>
      <c r="M27" s="28"/>
      <c r="N27" s="28"/>
      <c r="O27" s="28"/>
      <c r="P27" s="28"/>
      <c r="Q27" s="29"/>
      <c r="R27" s="30"/>
      <c r="S27" s="31" t="s">
        <v>1342</v>
      </c>
      <c r="T27" s="32"/>
      <c r="U27" s="11"/>
      <c r="V27" s="11"/>
      <c r="W27" s="11"/>
      <c r="X27" s="11"/>
      <c r="Y27" s="11"/>
    </row>
    <row r="28">
      <c r="A28" s="11"/>
      <c r="B28" s="12" t="s">
        <v>635</v>
      </c>
      <c r="C28" s="12" t="s">
        <v>637</v>
      </c>
      <c r="D28" s="26">
        <f t="shared" si="2"/>
        <v>47.5</v>
      </c>
      <c r="E28" s="12"/>
      <c r="F28" s="12">
        <v>15.0</v>
      </c>
      <c r="G28" s="12">
        <v>55.0</v>
      </c>
      <c r="H28" s="12"/>
      <c r="I28" s="12"/>
      <c r="J28" s="12"/>
      <c r="K28" s="12"/>
      <c r="L28" s="12">
        <v>10.0</v>
      </c>
      <c r="M28" s="12"/>
      <c r="N28" s="12"/>
      <c r="O28" s="12"/>
      <c r="P28" s="12"/>
      <c r="Q28" s="18"/>
      <c r="R28" s="30"/>
      <c r="S28" s="19" t="s">
        <v>638</v>
      </c>
      <c r="T28" s="12"/>
      <c r="U28" s="11"/>
      <c r="V28" s="11"/>
      <c r="W28" s="11"/>
      <c r="X28" s="11"/>
      <c r="Y28" s="11"/>
    </row>
    <row r="29">
      <c r="A29" s="11"/>
      <c r="B29" s="28" t="s">
        <v>1338</v>
      </c>
      <c r="C29" s="28" t="s">
        <v>569</v>
      </c>
      <c r="D29" s="26">
        <f t="shared" si="2"/>
        <v>47.14</v>
      </c>
      <c r="E29" s="28"/>
      <c r="F29" s="28">
        <v>10.0</v>
      </c>
      <c r="G29" s="28">
        <v>55.0</v>
      </c>
      <c r="H29" s="28"/>
      <c r="I29" s="28"/>
      <c r="J29" s="28"/>
      <c r="K29" s="28">
        <v>6.0</v>
      </c>
      <c r="L29" s="28"/>
      <c r="M29" s="28"/>
      <c r="N29" s="28"/>
      <c r="O29" s="28"/>
      <c r="P29" s="28"/>
      <c r="Q29" s="29"/>
      <c r="R29" s="30"/>
      <c r="S29" s="31" t="s">
        <v>1339</v>
      </c>
      <c r="T29" s="32"/>
      <c r="U29" s="11"/>
      <c r="V29" s="11"/>
      <c r="W29" s="11"/>
      <c r="X29" s="11"/>
      <c r="Y29" s="11"/>
    </row>
    <row r="30">
      <c r="A30" s="11"/>
      <c r="B30" s="28" t="s">
        <v>2424</v>
      </c>
      <c r="C30" s="28" t="s">
        <v>100</v>
      </c>
      <c r="D30" s="26">
        <f t="shared" si="2"/>
        <v>42.54</v>
      </c>
      <c r="E30" s="28">
        <v>24.0</v>
      </c>
      <c r="F30" s="28">
        <v>15.0</v>
      </c>
      <c r="G30" s="28">
        <v>35.0</v>
      </c>
      <c r="H30" s="28"/>
      <c r="I30" s="28"/>
      <c r="J30" s="28"/>
      <c r="K30" s="28">
        <v>6.0</v>
      </c>
      <c r="L30" s="28"/>
      <c r="M30" s="28"/>
      <c r="N30" s="28"/>
      <c r="O30" s="28"/>
      <c r="P30" s="28"/>
      <c r="Q30" s="29"/>
      <c r="R30" s="30"/>
      <c r="S30" s="31" t="s">
        <v>2425</v>
      </c>
      <c r="T30" s="32"/>
      <c r="U30" s="11"/>
      <c r="V30" s="11"/>
      <c r="W30" s="11"/>
      <c r="X30" s="11"/>
      <c r="Y30" s="11"/>
    </row>
    <row r="31">
      <c r="A31" s="11"/>
      <c r="B31" s="28" t="s">
        <v>2413</v>
      </c>
      <c r="C31" s="28" t="s">
        <v>2394</v>
      </c>
      <c r="D31" s="26">
        <f t="shared" si="2"/>
        <v>42.34</v>
      </c>
      <c r="E31" s="28">
        <v>14.0</v>
      </c>
      <c r="F31" s="28">
        <v>15.0</v>
      </c>
      <c r="G31" s="28">
        <v>40.0</v>
      </c>
      <c r="H31" s="28"/>
      <c r="I31" s="28"/>
      <c r="J31" s="28"/>
      <c r="K31" s="28"/>
      <c r="L31" s="28">
        <v>18.0</v>
      </c>
      <c r="M31" s="28"/>
      <c r="N31" s="28"/>
      <c r="O31" s="28"/>
      <c r="P31" s="28"/>
      <c r="Q31" s="29"/>
      <c r="R31" s="30"/>
      <c r="S31" s="31" t="s">
        <v>2414</v>
      </c>
      <c r="T31" s="32"/>
      <c r="U31" s="11"/>
      <c r="V31" s="11"/>
      <c r="W31" s="11"/>
      <c r="X31" s="11"/>
      <c r="Y31" s="11"/>
    </row>
    <row r="32">
      <c r="A32" s="11"/>
      <c r="B32" s="12" t="s">
        <v>2422</v>
      </c>
      <c r="C32" s="12" t="s">
        <v>67</v>
      </c>
      <c r="D32" s="26">
        <f t="shared" si="2"/>
        <v>41.41</v>
      </c>
      <c r="E32" s="12">
        <v>15.0</v>
      </c>
      <c r="F32" s="12">
        <v>17.0</v>
      </c>
      <c r="G32" s="12">
        <v>35.0</v>
      </c>
      <c r="H32" s="12"/>
      <c r="I32" s="12"/>
      <c r="J32" s="12"/>
      <c r="K32" s="12"/>
      <c r="L32" s="12">
        <v>17.0</v>
      </c>
      <c r="M32" s="12"/>
      <c r="N32" s="12"/>
      <c r="O32" s="12"/>
      <c r="P32" s="12"/>
      <c r="Q32" s="18"/>
      <c r="R32" s="30"/>
      <c r="S32" s="19" t="s">
        <v>2423</v>
      </c>
      <c r="T32" s="11"/>
      <c r="U32" s="11"/>
      <c r="V32" s="11"/>
      <c r="W32" s="11"/>
      <c r="X32" s="11"/>
      <c r="Y32" s="11"/>
    </row>
    <row r="33">
      <c r="A33" s="11"/>
      <c r="B33" s="28" t="s">
        <v>1336</v>
      </c>
      <c r="C33" s="28" t="s">
        <v>366</v>
      </c>
      <c r="D33" s="26">
        <f t="shared" si="2"/>
        <v>39.78</v>
      </c>
      <c r="E33" s="28"/>
      <c r="F33" s="28"/>
      <c r="G33" s="28">
        <v>53.0</v>
      </c>
      <c r="H33" s="28"/>
      <c r="I33" s="28"/>
      <c r="J33" s="28"/>
      <c r="K33" s="28">
        <v>9.0</v>
      </c>
      <c r="L33" s="28"/>
      <c r="M33" s="28"/>
      <c r="N33" s="28"/>
      <c r="O33" s="28"/>
      <c r="P33" s="28"/>
      <c r="Q33" s="29"/>
      <c r="R33" s="30"/>
      <c r="S33" s="31" t="s">
        <v>1337</v>
      </c>
      <c r="T33" s="32"/>
      <c r="U33" s="11"/>
      <c r="V33" s="11"/>
      <c r="W33" s="11"/>
      <c r="X33" s="11"/>
      <c r="Y33" s="11"/>
    </row>
    <row r="34">
      <c r="A34" s="11"/>
      <c r="B34" s="28" t="s">
        <v>2426</v>
      </c>
      <c r="C34" s="28" t="s">
        <v>2427</v>
      </c>
      <c r="D34" s="26">
        <f t="shared" si="2"/>
        <v>38.24</v>
      </c>
      <c r="E34" s="28">
        <v>12.0</v>
      </c>
      <c r="F34" s="28">
        <v>18.0</v>
      </c>
      <c r="G34" s="28">
        <v>26.0</v>
      </c>
      <c r="H34" s="28"/>
      <c r="I34" s="28"/>
      <c r="J34" s="28"/>
      <c r="K34" s="28"/>
      <c r="L34" s="28">
        <v>20.0</v>
      </c>
      <c r="M34" s="28"/>
      <c r="N34" s="28"/>
      <c r="O34" s="28"/>
      <c r="P34" s="28"/>
      <c r="Q34" s="29"/>
      <c r="R34" s="30"/>
      <c r="S34" s="31" t="s">
        <v>2428</v>
      </c>
      <c r="T34" s="32"/>
      <c r="U34" s="11"/>
      <c r="V34" s="11"/>
      <c r="W34" s="11"/>
      <c r="X34" s="11"/>
      <c r="Y34" s="11"/>
    </row>
    <row r="35">
      <c r="A35" s="11"/>
      <c r="B35" s="28" t="s">
        <v>2434</v>
      </c>
      <c r="C35" s="28" t="s">
        <v>566</v>
      </c>
      <c r="D35" s="26">
        <f t="shared" si="2"/>
        <v>36.04</v>
      </c>
      <c r="E35" s="28"/>
      <c r="F35" s="28">
        <v>13.0</v>
      </c>
      <c r="G35" s="28">
        <v>22.0</v>
      </c>
      <c r="H35" s="28"/>
      <c r="I35" s="28"/>
      <c r="J35" s="28"/>
      <c r="K35" s="28">
        <v>9.0</v>
      </c>
      <c r="L35" s="28"/>
      <c r="M35" s="28"/>
      <c r="N35" s="28"/>
      <c r="O35" s="28"/>
      <c r="P35" s="28"/>
      <c r="Q35" s="29"/>
      <c r="R35" s="30"/>
      <c r="S35" s="31" t="s">
        <v>2435</v>
      </c>
      <c r="T35" s="32"/>
      <c r="U35" s="11"/>
      <c r="V35" s="11"/>
      <c r="W35" s="11"/>
      <c r="X35" s="11"/>
      <c r="Y35" s="11"/>
    </row>
    <row r="36">
      <c r="A36" s="11"/>
      <c r="B36" s="12" t="s">
        <v>645</v>
      </c>
      <c r="C36" s="12" t="s">
        <v>646</v>
      </c>
      <c r="D36" s="26">
        <f t="shared" si="2"/>
        <v>30.32</v>
      </c>
      <c r="E36" s="12">
        <v>18.0</v>
      </c>
      <c r="F36" s="12">
        <v>17.0</v>
      </c>
      <c r="G36" s="12">
        <v>23.0</v>
      </c>
      <c r="H36" s="12"/>
      <c r="I36" s="12"/>
      <c r="J36" s="12"/>
      <c r="K36" s="12"/>
      <c r="L36" s="12"/>
      <c r="M36" s="12"/>
      <c r="N36" s="12"/>
      <c r="O36" s="12"/>
      <c r="P36" s="12"/>
      <c r="Q36" s="18"/>
      <c r="R36" s="33" t="s">
        <v>647</v>
      </c>
      <c r="S36" s="19" t="s">
        <v>648</v>
      </c>
      <c r="T36" s="11"/>
      <c r="U36" s="11"/>
      <c r="V36" s="11"/>
      <c r="W36" s="11"/>
      <c r="X36" s="11"/>
      <c r="Y36" s="11"/>
    </row>
    <row r="37">
      <c r="A37" s="11"/>
      <c r="B37" s="28" t="s">
        <v>2431</v>
      </c>
      <c r="C37" s="28" t="s">
        <v>2432</v>
      </c>
      <c r="D37" s="26">
        <f t="shared" si="2"/>
        <v>27.54</v>
      </c>
      <c r="E37" s="28"/>
      <c r="F37" s="28"/>
      <c r="G37" s="28">
        <v>51.0</v>
      </c>
      <c r="H37" s="28"/>
      <c r="I37" s="28"/>
      <c r="J37" s="28"/>
      <c r="K37" s="28"/>
      <c r="L37" s="28"/>
      <c r="M37" s="28"/>
      <c r="N37" s="28"/>
      <c r="O37" s="28"/>
      <c r="P37" s="28"/>
      <c r="Q37" s="29"/>
      <c r="R37" s="33" t="s">
        <v>195</v>
      </c>
      <c r="S37" s="31" t="s">
        <v>2433</v>
      </c>
      <c r="T37" s="32"/>
      <c r="U37" s="11"/>
      <c r="V37" s="11"/>
      <c r="W37" s="11"/>
      <c r="X37" s="11"/>
      <c r="Y37" s="11"/>
    </row>
    <row r="38">
      <c r="A38" s="2" t="s">
        <v>111</v>
      </c>
      <c r="B38" s="11"/>
      <c r="C38" s="11"/>
      <c r="D38" s="26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31"/>
      <c r="T38" s="11"/>
      <c r="U38" s="11"/>
      <c r="V38" s="11"/>
      <c r="W38" s="11"/>
      <c r="X38" s="11"/>
    </row>
    <row r="39">
      <c r="A39" s="21" t="s">
        <v>33</v>
      </c>
      <c r="B39" s="12" t="s">
        <v>2459</v>
      </c>
      <c r="C39" s="12" t="s">
        <v>114</v>
      </c>
      <c r="D39" s="26">
        <f t="shared" ref="D39:D53" si="3">ROUND((E39*0.05)+(F39*1)+(G39*0.54)+(H39*0.46)+(I39*0.39)+(J39*0)+(K39*1.24)+(L39*0.28)+(M39*90.8)+(N39*13)+(O39*13)+(P39*13), 2)</f>
        <v>94.47</v>
      </c>
      <c r="E39" s="12">
        <v>31.0</v>
      </c>
      <c r="F39" s="12">
        <v>24.0</v>
      </c>
      <c r="G39" s="12">
        <v>68.0</v>
      </c>
      <c r="H39" s="12"/>
      <c r="I39" s="12"/>
      <c r="J39" s="12"/>
      <c r="K39" s="12">
        <v>5.0</v>
      </c>
      <c r="L39" s="12"/>
      <c r="M39" s="12"/>
      <c r="N39" s="12"/>
      <c r="O39" s="12">
        <v>1.0</v>
      </c>
      <c r="P39" s="12">
        <v>1.0</v>
      </c>
      <c r="Q39" s="18" t="s">
        <v>343</v>
      </c>
      <c r="R39" s="18" t="s">
        <v>42</v>
      </c>
      <c r="S39" s="19" t="s">
        <v>2460</v>
      </c>
      <c r="T39" s="11"/>
      <c r="U39" s="11"/>
      <c r="V39" s="11"/>
      <c r="W39" s="11"/>
      <c r="X39" s="11"/>
    </row>
    <row r="40">
      <c r="A40" s="26" t="s">
        <v>55</v>
      </c>
      <c r="B40" s="12" t="s">
        <v>2461</v>
      </c>
      <c r="C40" s="12" t="s">
        <v>57</v>
      </c>
      <c r="D40" s="26">
        <f t="shared" si="3"/>
        <v>88.42</v>
      </c>
      <c r="E40" s="12">
        <v>30.0</v>
      </c>
      <c r="F40" s="12">
        <v>24.0</v>
      </c>
      <c r="G40" s="12">
        <v>35.0</v>
      </c>
      <c r="H40" s="12">
        <v>23.0</v>
      </c>
      <c r="I40" s="12"/>
      <c r="J40" s="12"/>
      <c r="K40" s="12">
        <v>6.0</v>
      </c>
      <c r="L40" s="12"/>
      <c r="M40" s="12"/>
      <c r="N40" s="12">
        <v>1.0</v>
      </c>
      <c r="O40" s="12">
        <v>1.0</v>
      </c>
      <c r="P40" s="12"/>
      <c r="Q40" s="18" t="s">
        <v>121</v>
      </c>
      <c r="R40" s="18" t="s">
        <v>1029</v>
      </c>
      <c r="S40" s="19" t="s">
        <v>2462</v>
      </c>
      <c r="T40" s="11"/>
      <c r="U40" s="11"/>
      <c r="V40" s="11"/>
      <c r="W40" s="11"/>
      <c r="X40" s="11"/>
    </row>
    <row r="41">
      <c r="A41" s="11"/>
      <c r="B41" s="12" t="s">
        <v>652</v>
      </c>
      <c r="C41" s="12" t="s">
        <v>653</v>
      </c>
      <c r="D41" s="26">
        <f t="shared" si="3"/>
        <v>78.56</v>
      </c>
      <c r="E41" s="12"/>
      <c r="F41" s="12">
        <v>16.0</v>
      </c>
      <c r="G41" s="12">
        <v>92.0</v>
      </c>
      <c r="H41" s="12"/>
      <c r="I41" s="12"/>
      <c r="J41" s="12"/>
      <c r="K41" s="12">
        <v>7.0</v>
      </c>
      <c r="L41" s="12">
        <v>15.0</v>
      </c>
      <c r="M41" s="12"/>
      <c r="N41" s="12"/>
      <c r="O41" s="12"/>
      <c r="P41" s="12"/>
      <c r="Q41" s="18"/>
      <c r="R41" s="18" t="s">
        <v>657</v>
      </c>
      <c r="S41" s="19" t="s">
        <v>658</v>
      </c>
      <c r="T41" s="11"/>
      <c r="U41" s="11"/>
      <c r="V41" s="11"/>
      <c r="W41" s="11"/>
      <c r="X41" s="11"/>
    </row>
    <row r="42">
      <c r="A42" s="12" t="s">
        <v>44</v>
      </c>
      <c r="B42" s="12" t="s">
        <v>666</v>
      </c>
      <c r="C42" s="12" t="s">
        <v>251</v>
      </c>
      <c r="D42" s="26">
        <f t="shared" si="3"/>
        <v>77.34</v>
      </c>
      <c r="E42" s="12"/>
      <c r="F42" s="12">
        <v>28.0</v>
      </c>
      <c r="G42" s="12">
        <v>57.0</v>
      </c>
      <c r="H42" s="12"/>
      <c r="I42" s="12"/>
      <c r="J42" s="12"/>
      <c r="K42" s="12">
        <v>10.0</v>
      </c>
      <c r="L42" s="12">
        <v>22.0</v>
      </c>
      <c r="M42" s="12"/>
      <c r="N42" s="12"/>
      <c r="O42" s="12"/>
      <c r="P42" s="12"/>
      <c r="Q42" s="18"/>
      <c r="R42" s="18"/>
      <c r="S42" s="19" t="s">
        <v>668</v>
      </c>
      <c r="T42" s="11"/>
      <c r="U42" s="11"/>
      <c r="V42" s="11"/>
      <c r="W42" s="11"/>
      <c r="X42" s="11"/>
    </row>
    <row r="43">
      <c r="A43" s="12" t="s">
        <v>44</v>
      </c>
      <c r="B43" s="12" t="s">
        <v>2463</v>
      </c>
      <c r="C43" s="12" t="s">
        <v>141</v>
      </c>
      <c r="D43" s="26">
        <f t="shared" si="3"/>
        <v>76.73</v>
      </c>
      <c r="E43" s="12">
        <v>23.0</v>
      </c>
      <c r="F43" s="12">
        <v>26.0</v>
      </c>
      <c r="G43" s="12">
        <v>57.0</v>
      </c>
      <c r="H43" s="12">
        <v>22.0</v>
      </c>
      <c r="I43" s="12"/>
      <c r="J43" s="12"/>
      <c r="K43" s="12">
        <v>7.0</v>
      </c>
      <c r="L43" s="12"/>
      <c r="M43" s="12"/>
      <c r="N43" s="12"/>
      <c r="O43" s="12"/>
      <c r="P43" s="12"/>
      <c r="Q43" s="18"/>
      <c r="R43" s="18"/>
      <c r="S43" s="19" t="s">
        <v>2464</v>
      </c>
      <c r="T43" s="11"/>
      <c r="U43" s="11"/>
      <c r="V43" s="11"/>
      <c r="W43" s="11"/>
      <c r="X43" s="11"/>
    </row>
    <row r="44">
      <c r="A44" s="12" t="s">
        <v>44</v>
      </c>
      <c r="B44" s="12" t="s">
        <v>1347</v>
      </c>
      <c r="C44" s="12" t="s">
        <v>251</v>
      </c>
      <c r="D44" s="26">
        <f t="shared" si="3"/>
        <v>73.88</v>
      </c>
      <c r="E44" s="12">
        <v>28.0</v>
      </c>
      <c r="F44" s="12">
        <v>28.0</v>
      </c>
      <c r="G44" s="12">
        <v>64.0</v>
      </c>
      <c r="H44" s="12"/>
      <c r="I44" s="12"/>
      <c r="J44" s="12"/>
      <c r="K44" s="12">
        <v>8.0</v>
      </c>
      <c r="L44" s="12"/>
      <c r="M44" s="12"/>
      <c r="N44" s="12"/>
      <c r="O44" s="12"/>
      <c r="P44" s="12"/>
      <c r="Q44" s="18"/>
      <c r="R44" s="18"/>
      <c r="S44" s="19" t="s">
        <v>1348</v>
      </c>
      <c r="T44" s="11"/>
      <c r="U44" s="11"/>
      <c r="V44" s="11"/>
      <c r="W44" s="11"/>
      <c r="X44" s="11"/>
    </row>
    <row r="45">
      <c r="A45" s="21" t="s">
        <v>52</v>
      </c>
      <c r="B45" s="12" t="s">
        <v>669</v>
      </c>
      <c r="C45" s="12" t="s">
        <v>671</v>
      </c>
      <c r="D45" s="26">
        <f t="shared" si="3"/>
        <v>71.78</v>
      </c>
      <c r="E45" s="12">
        <v>10.0</v>
      </c>
      <c r="F45" s="12">
        <v>17.0</v>
      </c>
      <c r="G45" s="12">
        <v>42.0</v>
      </c>
      <c r="H45" s="12"/>
      <c r="I45" s="12"/>
      <c r="J45" s="12"/>
      <c r="K45" s="12"/>
      <c r="L45" s="12">
        <v>20.0</v>
      </c>
      <c r="M45" s="12"/>
      <c r="N45" s="12">
        <v>1.0</v>
      </c>
      <c r="O45" s="12"/>
      <c r="P45" s="12">
        <v>1.0</v>
      </c>
      <c r="Q45" s="18" t="s">
        <v>343</v>
      </c>
      <c r="R45" s="18"/>
      <c r="S45" s="19" t="s">
        <v>672</v>
      </c>
      <c r="T45" s="11"/>
      <c r="U45" s="11"/>
      <c r="V45" s="11"/>
      <c r="W45" s="11"/>
      <c r="X45" s="11"/>
      <c r="Y45" s="11"/>
    </row>
    <row r="46">
      <c r="A46" s="21" t="s">
        <v>52</v>
      </c>
      <c r="B46" s="12" t="s">
        <v>2454</v>
      </c>
      <c r="C46" s="12" t="s">
        <v>290</v>
      </c>
      <c r="D46" s="26">
        <f t="shared" si="3"/>
        <v>66.6</v>
      </c>
      <c r="E46" s="12">
        <v>18.0</v>
      </c>
      <c r="F46" s="12">
        <v>19.0</v>
      </c>
      <c r="G46" s="12">
        <v>29.0</v>
      </c>
      <c r="H46" s="12"/>
      <c r="I46" s="12"/>
      <c r="J46" s="12"/>
      <c r="K46" s="12"/>
      <c r="L46" s="12">
        <v>18.0</v>
      </c>
      <c r="M46" s="12"/>
      <c r="N46" s="12">
        <v>2.0</v>
      </c>
      <c r="O46" s="12"/>
      <c r="P46" s="12"/>
      <c r="Q46" s="18" t="s">
        <v>343</v>
      </c>
      <c r="R46" s="18"/>
      <c r="S46" s="19" t="s">
        <v>2455</v>
      </c>
      <c r="T46" s="11"/>
      <c r="U46" s="11"/>
      <c r="V46" s="11"/>
      <c r="W46" s="11"/>
      <c r="X46" s="11"/>
    </row>
    <row r="47">
      <c r="A47" s="11"/>
      <c r="B47" s="12" t="s">
        <v>2465</v>
      </c>
      <c r="C47" s="12" t="s">
        <v>214</v>
      </c>
      <c r="D47" s="26">
        <f t="shared" si="3"/>
        <v>64.63</v>
      </c>
      <c r="E47" s="12">
        <v>25.0</v>
      </c>
      <c r="F47" s="12">
        <v>25.0</v>
      </c>
      <c r="G47" s="12">
        <v>55.0</v>
      </c>
      <c r="H47" s="12"/>
      <c r="I47" s="12"/>
      <c r="J47" s="12"/>
      <c r="K47" s="12">
        <v>7.0</v>
      </c>
      <c r="L47" s="12"/>
      <c r="M47" s="12"/>
      <c r="N47" s="12"/>
      <c r="O47" s="12"/>
      <c r="P47" s="12"/>
      <c r="Q47" s="18"/>
      <c r="R47" s="18"/>
      <c r="S47" s="19" t="s">
        <v>2466</v>
      </c>
      <c r="T47" s="11"/>
      <c r="U47" s="11"/>
      <c r="V47" s="11"/>
      <c r="W47" s="11"/>
      <c r="X47" s="11"/>
    </row>
    <row r="48">
      <c r="A48" s="21"/>
      <c r="B48" s="12" t="s">
        <v>2452</v>
      </c>
      <c r="C48" s="12" t="s">
        <v>208</v>
      </c>
      <c r="D48" s="26">
        <f t="shared" si="3"/>
        <v>64.12</v>
      </c>
      <c r="E48" s="12">
        <v>18.0</v>
      </c>
      <c r="F48" s="12">
        <v>13.0</v>
      </c>
      <c r="G48" s="12">
        <v>35.0</v>
      </c>
      <c r="H48" s="12"/>
      <c r="I48" s="12"/>
      <c r="J48" s="12"/>
      <c r="K48" s="12"/>
      <c r="L48" s="12">
        <v>19.0</v>
      </c>
      <c r="M48" s="12"/>
      <c r="N48" s="12"/>
      <c r="O48" s="12">
        <v>1.0</v>
      </c>
      <c r="P48" s="12">
        <v>1.0</v>
      </c>
      <c r="Q48" s="18" t="s">
        <v>121</v>
      </c>
      <c r="R48" s="18"/>
      <c r="S48" s="19" t="s">
        <v>2453</v>
      </c>
      <c r="T48" s="11"/>
      <c r="U48" s="11"/>
      <c r="V48" s="11"/>
      <c r="W48" s="11"/>
      <c r="X48" s="11"/>
      <c r="Y48" s="11"/>
    </row>
    <row r="49">
      <c r="A49" s="11"/>
      <c r="B49" s="12" t="s">
        <v>1356</v>
      </c>
      <c r="C49" s="12" t="s">
        <v>346</v>
      </c>
      <c r="D49" s="26">
        <f t="shared" si="3"/>
        <v>63.56</v>
      </c>
      <c r="E49" s="12">
        <v>22.0</v>
      </c>
      <c r="F49" s="12">
        <v>25.0</v>
      </c>
      <c r="G49" s="12">
        <v>51.0</v>
      </c>
      <c r="H49" s="12"/>
      <c r="I49" s="12"/>
      <c r="J49" s="12"/>
      <c r="K49" s="12">
        <v>8.0</v>
      </c>
      <c r="L49" s="12"/>
      <c r="M49" s="12"/>
      <c r="N49" s="12"/>
      <c r="O49" s="12"/>
      <c r="P49" s="12"/>
      <c r="Q49" s="18"/>
      <c r="R49" s="18"/>
      <c r="S49" s="19" t="s">
        <v>1358</v>
      </c>
      <c r="T49" s="11"/>
      <c r="U49" s="11"/>
      <c r="V49" s="11"/>
      <c r="W49" s="11"/>
      <c r="X49" s="11"/>
    </row>
    <row r="50">
      <c r="A50" s="11"/>
      <c r="B50" s="12" t="s">
        <v>1359</v>
      </c>
      <c r="C50" s="12" t="s">
        <v>1360</v>
      </c>
      <c r="D50" s="26">
        <f t="shared" si="3"/>
        <v>62.04</v>
      </c>
      <c r="E50" s="12">
        <v>24.0</v>
      </c>
      <c r="F50" s="12">
        <v>25.0</v>
      </c>
      <c r="G50" s="12">
        <v>48.0</v>
      </c>
      <c r="H50" s="12"/>
      <c r="I50" s="12"/>
      <c r="J50" s="12"/>
      <c r="K50" s="12">
        <v>8.0</v>
      </c>
      <c r="L50" s="12"/>
      <c r="M50" s="12"/>
      <c r="N50" s="12"/>
      <c r="O50" s="12"/>
      <c r="P50" s="12"/>
      <c r="Q50" s="18"/>
      <c r="R50" s="18"/>
      <c r="S50" s="19" t="s">
        <v>1361</v>
      </c>
      <c r="T50" s="11"/>
      <c r="U50" s="11"/>
      <c r="V50" s="11"/>
      <c r="W50" s="11"/>
      <c r="X50" s="11"/>
    </row>
    <row r="51">
      <c r="A51" s="11"/>
      <c r="B51" s="12" t="s">
        <v>2450</v>
      </c>
      <c r="C51" s="12" t="s">
        <v>1103</v>
      </c>
      <c r="D51" s="26">
        <f t="shared" si="3"/>
        <v>54.27</v>
      </c>
      <c r="E51" s="12">
        <v>31.0</v>
      </c>
      <c r="F51" s="12">
        <v>22.0</v>
      </c>
      <c r="G51" s="12">
        <v>46.0</v>
      </c>
      <c r="H51" s="12"/>
      <c r="I51" s="12"/>
      <c r="J51" s="12"/>
      <c r="K51" s="12"/>
      <c r="L51" s="12">
        <v>21.0</v>
      </c>
      <c r="M51" s="12"/>
      <c r="N51" s="12"/>
      <c r="O51" s="12"/>
      <c r="P51" s="12"/>
      <c r="Q51" s="18"/>
      <c r="R51" s="18"/>
      <c r="S51" s="19" t="s">
        <v>2451</v>
      </c>
      <c r="T51" s="11"/>
      <c r="U51" s="11"/>
      <c r="V51" s="11"/>
      <c r="W51" s="11"/>
      <c r="X51" s="11"/>
    </row>
    <row r="52">
      <c r="A52" s="11"/>
      <c r="B52" s="12" t="s">
        <v>2480</v>
      </c>
      <c r="C52" s="12" t="s">
        <v>107</v>
      </c>
      <c r="D52" s="26">
        <f t="shared" si="3"/>
        <v>41.22</v>
      </c>
      <c r="E52" s="12">
        <v>22.0</v>
      </c>
      <c r="F52" s="12">
        <v>24.0</v>
      </c>
      <c r="G52" s="12"/>
      <c r="H52" s="12"/>
      <c r="I52" s="12"/>
      <c r="J52" s="12"/>
      <c r="K52" s="12">
        <v>13.0</v>
      </c>
      <c r="L52" s="12"/>
      <c r="M52" s="12"/>
      <c r="N52" s="12"/>
      <c r="O52" s="12"/>
      <c r="P52" s="12"/>
      <c r="Q52" s="18"/>
      <c r="R52" s="18"/>
      <c r="S52" s="19" t="s">
        <v>2482</v>
      </c>
      <c r="T52" s="11"/>
      <c r="U52" s="11"/>
      <c r="V52" s="11"/>
      <c r="W52" s="11"/>
      <c r="X52" s="11"/>
    </row>
    <row r="53">
      <c r="A53" s="11"/>
      <c r="B53" s="12" t="s">
        <v>2484</v>
      </c>
      <c r="C53" s="12" t="s">
        <v>2485</v>
      </c>
      <c r="D53" s="26">
        <f t="shared" si="3"/>
        <v>26.92</v>
      </c>
      <c r="E53" s="12">
        <v>16.0</v>
      </c>
      <c r="F53" s="12">
        <v>11.0</v>
      </c>
      <c r="G53" s="12">
        <v>28.0</v>
      </c>
      <c r="H53" s="12"/>
      <c r="I53" s="12"/>
      <c r="J53" s="12"/>
      <c r="K53" s="12"/>
      <c r="L53" s="12"/>
      <c r="M53" s="12"/>
      <c r="N53" s="12"/>
      <c r="O53" s="12"/>
      <c r="P53" s="12"/>
      <c r="Q53" s="18"/>
      <c r="R53" s="18"/>
      <c r="S53" s="19" t="s">
        <v>2487</v>
      </c>
      <c r="T53" s="11"/>
      <c r="U53" s="11"/>
      <c r="V53" s="11"/>
      <c r="W53" s="11"/>
      <c r="X53" s="11"/>
    </row>
    <row r="54">
      <c r="A54" s="2" t="s">
        <v>145</v>
      </c>
      <c r="B54" s="11"/>
      <c r="C54" s="11"/>
      <c r="D54" s="2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3"/>
      <c r="R54" s="13"/>
      <c r="S54" s="27"/>
      <c r="T54" s="11"/>
      <c r="U54" s="11"/>
      <c r="V54" s="11"/>
      <c r="W54" s="11"/>
      <c r="X54" s="11"/>
    </row>
    <row r="55">
      <c r="A55" s="12" t="s">
        <v>44</v>
      </c>
      <c r="B55" s="12" t="s">
        <v>679</v>
      </c>
      <c r="C55" s="12" t="s">
        <v>40</v>
      </c>
      <c r="D55" s="26">
        <f t="shared" ref="D55:D68" si="4">ROUND((E55*0.05)+(F55*1)+(G55*0.54)+(H55*0.46)+(I55*0.39)+(J55*0)+(K55*1.24)+(L55*0.28)+(M55*90.8)+(N55*13)+(O55*13)+(P55*13), 2)</f>
        <v>61.4</v>
      </c>
      <c r="E55" s="12">
        <v>22.0</v>
      </c>
      <c r="F55" s="12">
        <v>23.0</v>
      </c>
      <c r="G55" s="12">
        <v>53.0</v>
      </c>
      <c r="H55" s="12"/>
      <c r="I55" s="12"/>
      <c r="J55" s="12"/>
      <c r="K55" s="12">
        <v>7.0</v>
      </c>
      <c r="L55" s="12"/>
      <c r="M55" s="12"/>
      <c r="N55" s="12"/>
      <c r="O55" s="12"/>
      <c r="P55" s="12"/>
      <c r="Q55" s="18"/>
      <c r="R55" s="30"/>
      <c r="S55" s="19" t="s">
        <v>684</v>
      </c>
      <c r="T55" s="11"/>
      <c r="U55" s="11"/>
      <c r="V55" s="11"/>
      <c r="W55" s="11"/>
      <c r="X55" s="11"/>
      <c r="Y55" s="11"/>
    </row>
    <row r="56">
      <c r="A56" s="12" t="s">
        <v>44</v>
      </c>
      <c r="B56" s="12" t="s">
        <v>692</v>
      </c>
      <c r="C56" s="12" t="s">
        <v>693</v>
      </c>
      <c r="D56" s="26">
        <f t="shared" si="4"/>
        <v>57.4</v>
      </c>
      <c r="E56" s="12">
        <v>16.0</v>
      </c>
      <c r="F56" s="12">
        <v>22.0</v>
      </c>
      <c r="G56" s="12">
        <v>48.0</v>
      </c>
      <c r="H56" s="12"/>
      <c r="I56" s="12"/>
      <c r="J56" s="12"/>
      <c r="K56" s="12">
        <v>7.0</v>
      </c>
      <c r="L56" s="12"/>
      <c r="M56" s="12"/>
      <c r="N56" s="12"/>
      <c r="O56" s="12"/>
      <c r="P56" s="12"/>
      <c r="Q56" s="18"/>
      <c r="R56" s="30"/>
      <c r="S56" s="19" t="s">
        <v>694</v>
      </c>
      <c r="T56" s="11"/>
      <c r="U56" s="11"/>
      <c r="V56" s="11"/>
      <c r="W56" s="11"/>
      <c r="X56" s="11"/>
      <c r="Y56" s="11"/>
    </row>
    <row r="57">
      <c r="A57" s="11"/>
      <c r="B57" s="16" t="s">
        <v>688</v>
      </c>
      <c r="C57" s="12" t="s">
        <v>107</v>
      </c>
      <c r="D57" s="26">
        <f t="shared" si="4"/>
        <v>53.76</v>
      </c>
      <c r="E57" s="12"/>
      <c r="F57" s="12">
        <v>13.0</v>
      </c>
      <c r="G57" s="12">
        <v>64.0</v>
      </c>
      <c r="H57" s="12"/>
      <c r="I57" s="12"/>
      <c r="J57" s="12"/>
      <c r="K57" s="12">
        <v>5.0</v>
      </c>
      <c r="L57" s="12"/>
      <c r="M57" s="12"/>
      <c r="N57" s="12"/>
      <c r="O57" s="12"/>
      <c r="P57" s="12"/>
      <c r="Q57" s="18"/>
      <c r="R57" s="30"/>
      <c r="S57" s="19" t="s">
        <v>689</v>
      </c>
      <c r="T57" s="12"/>
      <c r="U57" s="11"/>
      <c r="V57" s="11"/>
      <c r="W57" s="11"/>
      <c r="X57" s="11"/>
      <c r="Y57" s="11"/>
    </row>
    <row r="58">
      <c r="A58" s="11"/>
      <c r="B58" s="16" t="s">
        <v>702</v>
      </c>
      <c r="C58" s="12" t="s">
        <v>102</v>
      </c>
      <c r="D58" s="26">
        <f t="shared" si="4"/>
        <v>52.56</v>
      </c>
      <c r="E58" s="12">
        <v>16.0</v>
      </c>
      <c r="F58" s="12">
        <v>17.0</v>
      </c>
      <c r="G58" s="12">
        <v>46.0</v>
      </c>
      <c r="H58" s="12"/>
      <c r="I58" s="12"/>
      <c r="J58" s="12"/>
      <c r="K58" s="12">
        <v>8.0</v>
      </c>
      <c r="L58" s="12"/>
      <c r="M58" s="12"/>
      <c r="N58" s="12"/>
      <c r="O58" s="12"/>
      <c r="P58" s="12"/>
      <c r="Q58" s="18"/>
      <c r="R58" s="30"/>
      <c r="S58" s="19" t="s">
        <v>703</v>
      </c>
      <c r="T58" s="12"/>
      <c r="U58" s="11"/>
      <c r="V58" s="11"/>
      <c r="W58" s="11"/>
      <c r="X58" s="11"/>
      <c r="Y58" s="11"/>
    </row>
    <row r="59">
      <c r="A59" s="11"/>
      <c r="B59" s="16" t="s">
        <v>698</v>
      </c>
      <c r="C59" s="12" t="s">
        <v>296</v>
      </c>
      <c r="D59" s="26">
        <f t="shared" si="4"/>
        <v>51.8</v>
      </c>
      <c r="E59" s="12">
        <v>22.0</v>
      </c>
      <c r="F59" s="12">
        <v>21.0</v>
      </c>
      <c r="G59" s="12">
        <v>55.0</v>
      </c>
      <c r="H59" s="12"/>
      <c r="I59" s="12"/>
      <c r="J59" s="12"/>
      <c r="K59" s="12"/>
      <c r="L59" s="12"/>
      <c r="M59" s="12"/>
      <c r="N59" s="12"/>
      <c r="O59" s="12"/>
      <c r="P59" s="12"/>
      <c r="Q59" s="18"/>
      <c r="R59" s="30"/>
      <c r="S59" s="19" t="s">
        <v>699</v>
      </c>
      <c r="T59" s="12"/>
      <c r="U59" s="11"/>
      <c r="V59" s="11"/>
      <c r="W59" s="11"/>
      <c r="X59" s="11"/>
      <c r="Y59" s="11"/>
    </row>
    <row r="60">
      <c r="A60" s="11"/>
      <c r="B60" s="12" t="s">
        <v>695</v>
      </c>
      <c r="C60" s="12" t="s">
        <v>154</v>
      </c>
      <c r="D60" s="26">
        <f t="shared" si="4"/>
        <v>50.24</v>
      </c>
      <c r="E60" s="12"/>
      <c r="F60" s="12">
        <v>18.0</v>
      </c>
      <c r="G60" s="12">
        <v>42.0</v>
      </c>
      <c r="H60" s="12"/>
      <c r="I60" s="12"/>
      <c r="J60" s="12"/>
      <c r="K60" s="12">
        <v>5.0</v>
      </c>
      <c r="L60" s="12">
        <v>12.0</v>
      </c>
      <c r="M60" s="12"/>
      <c r="N60" s="12"/>
      <c r="O60" s="12"/>
      <c r="P60" s="12"/>
      <c r="Q60" s="18"/>
      <c r="R60" s="30"/>
      <c r="S60" s="19" t="s">
        <v>697</v>
      </c>
      <c r="T60" s="11"/>
      <c r="U60" s="11"/>
      <c r="V60" s="11"/>
      <c r="W60" s="11"/>
      <c r="X60" s="11"/>
      <c r="Y60" s="11"/>
    </row>
    <row r="61">
      <c r="A61" s="11"/>
      <c r="B61" s="16" t="s">
        <v>2474</v>
      </c>
      <c r="C61" s="12" t="s">
        <v>2200</v>
      </c>
      <c r="D61" s="26">
        <f t="shared" si="4"/>
        <v>48.28</v>
      </c>
      <c r="E61" s="12"/>
      <c r="F61" s="12">
        <v>18.0</v>
      </c>
      <c r="G61" s="12">
        <v>40.0</v>
      </c>
      <c r="H61" s="12"/>
      <c r="I61" s="12"/>
      <c r="J61" s="12"/>
      <c r="K61" s="12">
        <v>7.0</v>
      </c>
      <c r="L61" s="12"/>
      <c r="M61" s="12"/>
      <c r="N61" s="12"/>
      <c r="O61" s="12"/>
      <c r="P61" s="12"/>
      <c r="Q61" s="18"/>
      <c r="R61" s="30"/>
      <c r="S61" s="19" t="s">
        <v>2475</v>
      </c>
      <c r="T61" s="12"/>
      <c r="U61" s="11"/>
      <c r="V61" s="11"/>
      <c r="W61" s="11"/>
      <c r="X61" s="11"/>
      <c r="Y61" s="11"/>
    </row>
    <row r="62">
      <c r="A62" s="11"/>
      <c r="B62" s="16" t="s">
        <v>2479</v>
      </c>
      <c r="C62" s="12" t="s">
        <v>2197</v>
      </c>
      <c r="D62" s="26">
        <f t="shared" si="4"/>
        <v>48.28</v>
      </c>
      <c r="E62" s="12"/>
      <c r="F62" s="12">
        <v>18.0</v>
      </c>
      <c r="G62" s="12">
        <v>40.0</v>
      </c>
      <c r="H62" s="12"/>
      <c r="I62" s="12"/>
      <c r="J62" s="12"/>
      <c r="K62" s="12">
        <v>7.0</v>
      </c>
      <c r="L62" s="12"/>
      <c r="M62" s="12"/>
      <c r="N62" s="12"/>
      <c r="O62" s="12"/>
      <c r="P62" s="12"/>
      <c r="Q62" s="18"/>
      <c r="R62" s="30"/>
      <c r="S62" s="19" t="s">
        <v>2481</v>
      </c>
      <c r="T62" s="12"/>
      <c r="U62" s="11"/>
      <c r="V62" s="11"/>
      <c r="W62" s="11"/>
      <c r="X62" s="11"/>
      <c r="Y62" s="11"/>
    </row>
    <row r="63">
      <c r="A63" s="11"/>
      <c r="B63" s="16" t="s">
        <v>2488</v>
      </c>
      <c r="C63" s="12" t="s">
        <v>2489</v>
      </c>
      <c r="D63" s="26">
        <f t="shared" si="4"/>
        <v>46.98</v>
      </c>
      <c r="E63" s="12"/>
      <c r="F63" s="12">
        <v>27.0</v>
      </c>
      <c r="G63" s="12">
        <v>37.0</v>
      </c>
      <c r="H63" s="12"/>
      <c r="I63" s="12"/>
      <c r="J63" s="12"/>
      <c r="K63" s="12"/>
      <c r="L63" s="12"/>
      <c r="M63" s="12"/>
      <c r="N63" s="12"/>
      <c r="O63" s="12"/>
      <c r="P63" s="12"/>
      <c r="Q63" s="18"/>
      <c r="R63" s="30"/>
      <c r="S63" s="19" t="s">
        <v>2490</v>
      </c>
      <c r="T63" s="12"/>
      <c r="U63" s="11"/>
      <c r="V63" s="11"/>
      <c r="W63" s="11"/>
      <c r="X63" s="11"/>
      <c r="Y63" s="11"/>
    </row>
    <row r="64">
      <c r="A64" s="11"/>
      <c r="B64" s="16" t="s">
        <v>705</v>
      </c>
      <c r="C64" s="12" t="s">
        <v>706</v>
      </c>
      <c r="D64" s="26">
        <f t="shared" si="4"/>
        <v>44.32</v>
      </c>
      <c r="E64" s="12">
        <v>12.0</v>
      </c>
      <c r="F64" s="12">
        <v>16.0</v>
      </c>
      <c r="G64" s="12">
        <v>42.0</v>
      </c>
      <c r="H64" s="12"/>
      <c r="I64" s="12"/>
      <c r="J64" s="12"/>
      <c r="K64" s="12"/>
      <c r="L64" s="12">
        <v>18.0</v>
      </c>
      <c r="M64" s="12"/>
      <c r="N64" s="12"/>
      <c r="O64" s="12"/>
      <c r="P64" s="12"/>
      <c r="Q64" s="18"/>
      <c r="R64" s="30"/>
      <c r="S64" s="19" t="s">
        <v>708</v>
      </c>
      <c r="T64" s="12"/>
      <c r="U64" s="11"/>
      <c r="V64" s="11"/>
      <c r="W64" s="11"/>
      <c r="X64" s="11"/>
      <c r="Y64" s="11"/>
    </row>
    <row r="65">
      <c r="A65" s="34"/>
      <c r="B65" s="16" t="s">
        <v>2483</v>
      </c>
      <c r="C65" s="16" t="s">
        <v>1560</v>
      </c>
      <c r="D65" s="26">
        <f t="shared" si="4"/>
        <v>43.31</v>
      </c>
      <c r="E65" s="12">
        <v>15.0</v>
      </c>
      <c r="F65" s="12">
        <v>16.0</v>
      </c>
      <c r="G65" s="12">
        <v>40.0</v>
      </c>
      <c r="H65" s="12"/>
      <c r="I65" s="12"/>
      <c r="J65" s="12"/>
      <c r="K65" s="12">
        <v>4.0</v>
      </c>
      <c r="L65" s="12"/>
      <c r="M65" s="12"/>
      <c r="N65" s="12"/>
      <c r="O65" s="12"/>
      <c r="P65" s="12"/>
      <c r="Q65" s="18"/>
      <c r="R65" s="18"/>
      <c r="S65" s="19" t="s">
        <v>2486</v>
      </c>
      <c r="T65" s="11"/>
      <c r="U65" s="11"/>
      <c r="V65" s="11"/>
      <c r="W65" s="11"/>
      <c r="X65" s="11"/>
      <c r="Y65" s="34"/>
      <c r="Z65" s="34"/>
    </row>
    <row r="66">
      <c r="A66" s="11"/>
      <c r="B66" s="16" t="s">
        <v>1378</v>
      </c>
      <c r="C66" s="12" t="s">
        <v>35</v>
      </c>
      <c r="D66" s="26">
        <f t="shared" si="4"/>
        <v>40.54</v>
      </c>
      <c r="E66" s="12"/>
      <c r="F66" s="12"/>
      <c r="G66" s="12">
        <v>59.0</v>
      </c>
      <c r="H66" s="12"/>
      <c r="I66" s="12"/>
      <c r="J66" s="12"/>
      <c r="K66" s="12">
        <v>7.0</v>
      </c>
      <c r="L66" s="12"/>
      <c r="M66" s="12"/>
      <c r="N66" s="12"/>
      <c r="O66" s="12"/>
      <c r="P66" s="12"/>
      <c r="Q66" s="18"/>
      <c r="R66" s="30"/>
      <c r="S66" s="19" t="s">
        <v>1380</v>
      </c>
      <c r="T66" s="12"/>
      <c r="U66" s="11"/>
      <c r="V66" s="11"/>
      <c r="W66" s="11"/>
      <c r="X66" s="11"/>
      <c r="Y66" s="11"/>
    </row>
    <row r="67">
      <c r="A67" s="11"/>
      <c r="B67" s="12" t="s">
        <v>1374</v>
      </c>
      <c r="C67" s="12" t="s">
        <v>1376</v>
      </c>
      <c r="D67" s="26">
        <f t="shared" si="4"/>
        <v>39.78</v>
      </c>
      <c r="E67" s="12"/>
      <c r="F67" s="12"/>
      <c r="G67" s="12">
        <v>53.0</v>
      </c>
      <c r="H67" s="12"/>
      <c r="I67" s="12"/>
      <c r="J67" s="12"/>
      <c r="K67" s="12">
        <v>9.0</v>
      </c>
      <c r="L67" s="12"/>
      <c r="M67" s="12"/>
      <c r="N67" s="12"/>
      <c r="O67" s="12"/>
      <c r="P67" s="12"/>
      <c r="Q67" s="18"/>
      <c r="R67" s="30"/>
      <c r="S67" s="19" t="s">
        <v>1377</v>
      </c>
      <c r="T67" s="11"/>
      <c r="U67" s="11"/>
      <c r="V67" s="11"/>
      <c r="W67" s="11"/>
      <c r="X67" s="11"/>
      <c r="Y67" s="11"/>
    </row>
    <row r="68">
      <c r="A68" s="12" t="s">
        <v>44</v>
      </c>
      <c r="B68" s="12" t="s">
        <v>712</v>
      </c>
      <c r="C68" s="12" t="s">
        <v>281</v>
      </c>
      <c r="D68" s="26">
        <f t="shared" si="4"/>
        <v>38.32</v>
      </c>
      <c r="E68" s="12"/>
      <c r="F68" s="12">
        <v>21.0</v>
      </c>
      <c r="G68" s="12"/>
      <c r="H68" s="12"/>
      <c r="I68" s="12"/>
      <c r="J68" s="12"/>
      <c r="K68" s="12">
        <v>9.0</v>
      </c>
      <c r="L68" s="12">
        <v>22.0</v>
      </c>
      <c r="M68" s="12"/>
      <c r="N68" s="12"/>
      <c r="O68" s="12"/>
      <c r="P68" s="12"/>
      <c r="Q68" s="18"/>
      <c r="R68" s="30"/>
      <c r="S68" s="19" t="s">
        <v>713</v>
      </c>
      <c r="T68" s="11"/>
      <c r="U68" s="11"/>
      <c r="V68" s="11"/>
      <c r="W68" s="11"/>
      <c r="X68" s="11"/>
      <c r="Y68" s="11"/>
    </row>
    <row r="69">
      <c r="A69" s="2" t="s">
        <v>170</v>
      </c>
      <c r="B69" s="11"/>
      <c r="C69" s="11"/>
      <c r="D69" s="26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3"/>
      <c r="R69" s="30"/>
      <c r="S69" s="27"/>
      <c r="T69" s="11"/>
      <c r="U69" s="11"/>
      <c r="V69" s="11"/>
      <c r="W69" s="11"/>
      <c r="X69" s="11"/>
    </row>
    <row r="70">
      <c r="A70" s="21" t="s">
        <v>33</v>
      </c>
      <c r="B70" s="12" t="s">
        <v>2510</v>
      </c>
      <c r="C70" s="12" t="s">
        <v>172</v>
      </c>
      <c r="D70" s="26">
        <f t="shared" ref="D70:D85" si="5">ROUND((E70*0.05)+(F70*1)+(G70*0.54)+(H70*0.46)+(I70*0.39)+(J70*0)+(K70*1.24)+(L70*0.28)+(M70*90.8)+(N70*13)+(O70*13)+(P70*13), 2)</f>
        <v>139.26</v>
      </c>
      <c r="E70" s="12">
        <v>28.0</v>
      </c>
      <c r="F70" s="12">
        <v>35.0</v>
      </c>
      <c r="G70" s="12">
        <v>90.0</v>
      </c>
      <c r="H70" s="12">
        <v>17.0</v>
      </c>
      <c r="I70" s="12"/>
      <c r="J70" s="12"/>
      <c r="K70" s="12">
        <v>6.0</v>
      </c>
      <c r="L70" s="12"/>
      <c r="M70" s="12"/>
      <c r="N70" s="12"/>
      <c r="O70" s="12">
        <v>1.0</v>
      </c>
      <c r="P70" s="12">
        <v>2.0</v>
      </c>
      <c r="Q70" s="18" t="s">
        <v>38</v>
      </c>
      <c r="R70" s="18" t="s">
        <v>42</v>
      </c>
      <c r="S70" s="19" t="s">
        <v>2511</v>
      </c>
      <c r="T70" s="11"/>
      <c r="U70" s="11"/>
      <c r="V70" s="11"/>
      <c r="W70" s="11"/>
      <c r="X70" s="11"/>
    </row>
    <row r="71">
      <c r="A71" s="11"/>
      <c r="B71" s="12" t="s">
        <v>715</v>
      </c>
      <c r="C71" s="12" t="s">
        <v>653</v>
      </c>
      <c r="D71" s="26">
        <f t="shared" si="5"/>
        <v>129.34</v>
      </c>
      <c r="E71" s="12"/>
      <c r="F71" s="12">
        <v>20.0</v>
      </c>
      <c r="G71" s="12">
        <v>121.0</v>
      </c>
      <c r="H71" s="12"/>
      <c r="I71" s="12"/>
      <c r="J71" s="12"/>
      <c r="K71" s="12">
        <v>10.0</v>
      </c>
      <c r="L71" s="12">
        <v>20.0</v>
      </c>
      <c r="M71" s="12"/>
      <c r="N71" s="12"/>
      <c r="O71" s="12">
        <v>1.0</v>
      </c>
      <c r="P71" s="12">
        <v>1.0</v>
      </c>
      <c r="Q71" s="18" t="s">
        <v>343</v>
      </c>
      <c r="R71" s="33" t="s">
        <v>657</v>
      </c>
      <c r="S71" s="19" t="s">
        <v>722</v>
      </c>
      <c r="T71" s="11"/>
      <c r="U71" s="11"/>
      <c r="V71" s="11"/>
      <c r="W71" s="11"/>
      <c r="X71" s="11"/>
    </row>
    <row r="72">
      <c r="A72" s="21"/>
      <c r="B72" s="12" t="s">
        <v>1915</v>
      </c>
      <c r="C72" s="12" t="s">
        <v>1418</v>
      </c>
      <c r="D72" s="26">
        <f t="shared" si="5"/>
        <v>108.94</v>
      </c>
      <c r="E72" s="12">
        <v>28.0</v>
      </c>
      <c r="F72" s="12">
        <v>29.0</v>
      </c>
      <c r="G72" s="12">
        <v>42.0</v>
      </c>
      <c r="H72" s="12">
        <v>19.0</v>
      </c>
      <c r="I72" s="12"/>
      <c r="J72" s="12"/>
      <c r="K72" s="12"/>
      <c r="L72" s="12">
        <v>29.0</v>
      </c>
      <c r="M72" s="12"/>
      <c r="N72" s="12"/>
      <c r="O72" s="12">
        <v>1.0</v>
      </c>
      <c r="P72" s="12">
        <v>2.0</v>
      </c>
      <c r="Q72" s="18" t="s">
        <v>2406</v>
      </c>
      <c r="R72" s="18" t="s">
        <v>42</v>
      </c>
      <c r="S72" s="19" t="s">
        <v>1918</v>
      </c>
      <c r="T72" s="11"/>
      <c r="U72" s="11"/>
      <c r="V72" s="11"/>
      <c r="W72" s="11"/>
      <c r="X72" s="11"/>
    </row>
    <row r="73">
      <c r="A73" s="21" t="s">
        <v>55</v>
      </c>
      <c r="B73" s="12" t="s">
        <v>2515</v>
      </c>
      <c r="C73" s="12" t="s">
        <v>57</v>
      </c>
      <c r="D73" s="26">
        <f t="shared" si="5"/>
        <v>108.73</v>
      </c>
      <c r="E73" s="12">
        <v>45.0</v>
      </c>
      <c r="F73" s="12">
        <v>31.0</v>
      </c>
      <c r="G73" s="12">
        <v>42.0</v>
      </c>
      <c r="H73" s="12">
        <v>30.0</v>
      </c>
      <c r="I73" s="12"/>
      <c r="J73" s="12"/>
      <c r="K73" s="12"/>
      <c r="L73" s="12"/>
      <c r="M73" s="12"/>
      <c r="N73" s="12">
        <v>2.0</v>
      </c>
      <c r="O73" s="12">
        <v>1.0</v>
      </c>
      <c r="P73" s="12"/>
      <c r="Q73" s="18" t="s">
        <v>187</v>
      </c>
      <c r="R73" s="18" t="s">
        <v>1703</v>
      </c>
      <c r="S73" s="19" t="s">
        <v>2516</v>
      </c>
      <c r="T73" s="11"/>
      <c r="U73" s="11"/>
      <c r="V73" s="11"/>
      <c r="W73" s="11"/>
      <c r="X73" s="11"/>
    </row>
    <row r="74">
      <c r="A74" s="21" t="s">
        <v>44</v>
      </c>
      <c r="B74" s="12" t="s">
        <v>2520</v>
      </c>
      <c r="C74" s="12" t="s">
        <v>281</v>
      </c>
      <c r="D74" s="26">
        <f t="shared" si="5"/>
        <v>105.04</v>
      </c>
      <c r="E74" s="12">
        <v>28.0</v>
      </c>
      <c r="F74" s="12">
        <v>40.0</v>
      </c>
      <c r="G74" s="12">
        <v>88.0</v>
      </c>
      <c r="H74" s="12"/>
      <c r="I74" s="12"/>
      <c r="J74" s="12"/>
      <c r="K74" s="12">
        <v>13.0</v>
      </c>
      <c r="L74" s="12"/>
      <c r="M74" s="12"/>
      <c r="N74" s="12"/>
      <c r="O74" s="12"/>
      <c r="P74" s="12"/>
      <c r="Q74" s="18"/>
      <c r="R74" s="18"/>
      <c r="S74" s="19" t="s">
        <v>2521</v>
      </c>
      <c r="T74" s="11"/>
      <c r="U74" s="11"/>
      <c r="V74" s="11"/>
      <c r="W74" s="11"/>
      <c r="X74" s="11"/>
    </row>
    <row r="75">
      <c r="A75" s="21" t="s">
        <v>52</v>
      </c>
      <c r="B75" s="35" t="s">
        <v>738</v>
      </c>
      <c r="C75" s="12" t="s">
        <v>130</v>
      </c>
      <c r="D75" s="26">
        <f t="shared" si="5"/>
        <v>103.66</v>
      </c>
      <c r="E75" s="12">
        <v>12.0</v>
      </c>
      <c r="F75" s="12">
        <v>26.0</v>
      </c>
      <c r="G75" s="12">
        <v>57.0</v>
      </c>
      <c r="H75" s="12"/>
      <c r="I75" s="12"/>
      <c r="J75" s="12"/>
      <c r="K75" s="12"/>
      <c r="L75" s="12">
        <v>26.0</v>
      </c>
      <c r="M75" s="12"/>
      <c r="N75" s="12">
        <v>1.0</v>
      </c>
      <c r="O75" s="12">
        <v>1.0</v>
      </c>
      <c r="P75" s="12">
        <v>1.0</v>
      </c>
      <c r="Q75" s="18" t="s">
        <v>38</v>
      </c>
      <c r="R75" s="18"/>
      <c r="S75" s="19" t="s">
        <v>739</v>
      </c>
      <c r="T75" s="11"/>
      <c r="U75" s="11"/>
      <c r="V75" s="11"/>
      <c r="W75" s="11"/>
      <c r="X75" s="11"/>
    </row>
    <row r="76">
      <c r="A76" s="12" t="s">
        <v>44</v>
      </c>
      <c r="B76" s="35" t="s">
        <v>1389</v>
      </c>
      <c r="C76" s="12" t="s">
        <v>46</v>
      </c>
      <c r="D76" s="26">
        <f t="shared" si="5"/>
        <v>103.08</v>
      </c>
      <c r="E76" s="12">
        <v>40.0</v>
      </c>
      <c r="F76" s="12">
        <v>41.0</v>
      </c>
      <c r="G76" s="12">
        <v>86.0</v>
      </c>
      <c r="H76" s="12"/>
      <c r="I76" s="12"/>
      <c r="J76" s="12"/>
      <c r="K76" s="12">
        <v>11.0</v>
      </c>
      <c r="L76" s="12"/>
      <c r="M76" s="12"/>
      <c r="N76" s="12"/>
      <c r="O76" s="12"/>
      <c r="P76" s="12"/>
      <c r="Q76" s="18"/>
      <c r="R76" s="18"/>
      <c r="S76" s="19" t="s">
        <v>1390</v>
      </c>
      <c r="T76" s="11"/>
      <c r="U76" s="11"/>
      <c r="V76" s="11"/>
      <c r="W76" s="11"/>
      <c r="X76" s="11"/>
    </row>
    <row r="77">
      <c r="A77" s="12" t="s">
        <v>44</v>
      </c>
      <c r="B77" s="35" t="s">
        <v>1393</v>
      </c>
      <c r="C77" s="12" t="s">
        <v>203</v>
      </c>
      <c r="D77" s="26">
        <f t="shared" si="5"/>
        <v>98.12</v>
      </c>
      <c r="E77" s="12">
        <v>34.0</v>
      </c>
      <c r="F77" s="12">
        <v>35.0</v>
      </c>
      <c r="G77" s="12">
        <v>77.0</v>
      </c>
      <c r="H77" s="12"/>
      <c r="I77" s="12"/>
      <c r="J77" s="12"/>
      <c r="K77" s="12">
        <v>9.0</v>
      </c>
      <c r="L77" s="12">
        <v>31.0</v>
      </c>
      <c r="M77" s="12"/>
      <c r="N77" s="12"/>
      <c r="O77" s="12"/>
      <c r="P77" s="12"/>
      <c r="Q77" s="18"/>
      <c r="R77" s="18"/>
      <c r="S77" s="188" t="s">
        <v>1394</v>
      </c>
      <c r="T77" s="11"/>
      <c r="U77" s="11"/>
      <c r="V77" s="11"/>
      <c r="W77" s="11"/>
      <c r="X77" s="11"/>
    </row>
    <row r="78">
      <c r="A78" s="21" t="s">
        <v>52</v>
      </c>
      <c r="B78" s="12" t="s">
        <v>2500</v>
      </c>
      <c r="C78" s="12" t="s">
        <v>54</v>
      </c>
      <c r="D78" s="26">
        <f t="shared" si="5"/>
        <v>90.42</v>
      </c>
      <c r="E78" s="12">
        <v>16.0</v>
      </c>
      <c r="F78" s="12">
        <v>17.0</v>
      </c>
      <c r="G78" s="12">
        <v>55.0</v>
      </c>
      <c r="H78" s="12"/>
      <c r="I78" s="12"/>
      <c r="J78" s="12"/>
      <c r="K78" s="12"/>
      <c r="L78" s="12">
        <v>14.0</v>
      </c>
      <c r="M78" s="12"/>
      <c r="N78" s="12">
        <v>1.0</v>
      </c>
      <c r="O78" s="12">
        <v>1.0</v>
      </c>
      <c r="P78" s="12">
        <v>1.0</v>
      </c>
      <c r="Q78" s="18" t="s">
        <v>1720</v>
      </c>
      <c r="R78" s="18"/>
      <c r="S78" s="19" t="s">
        <v>2502</v>
      </c>
      <c r="T78" s="11"/>
      <c r="U78" s="11"/>
      <c r="V78" s="11"/>
      <c r="W78" s="11"/>
      <c r="X78" s="11"/>
    </row>
    <row r="79">
      <c r="A79" s="21"/>
      <c r="B79" s="12" t="s">
        <v>2495</v>
      </c>
      <c r="C79" s="12" t="s">
        <v>1284</v>
      </c>
      <c r="D79" s="26">
        <f t="shared" si="5"/>
        <v>87.47</v>
      </c>
      <c r="E79" s="12">
        <v>25.0</v>
      </c>
      <c r="F79" s="12">
        <v>32.0</v>
      </c>
      <c r="G79" s="12">
        <v>75.0</v>
      </c>
      <c r="H79" s="12"/>
      <c r="I79" s="12"/>
      <c r="J79" s="12"/>
      <c r="K79" s="12">
        <v>7.0</v>
      </c>
      <c r="L79" s="12">
        <v>18.0</v>
      </c>
      <c r="M79" s="12"/>
      <c r="N79" s="12"/>
      <c r="O79" s="12"/>
      <c r="P79" s="12"/>
      <c r="Q79" s="18"/>
      <c r="R79" s="18"/>
      <c r="S79" s="19" t="s">
        <v>2496</v>
      </c>
      <c r="T79" s="11"/>
      <c r="U79" s="11"/>
      <c r="V79" s="11"/>
      <c r="W79" s="11"/>
      <c r="X79" s="11"/>
    </row>
    <row r="80">
      <c r="A80" s="11"/>
      <c r="B80" s="35" t="s">
        <v>743</v>
      </c>
      <c r="C80" s="12" t="s">
        <v>646</v>
      </c>
      <c r="D80" s="26">
        <f t="shared" si="5"/>
        <v>87.39</v>
      </c>
      <c r="E80" s="12">
        <v>25.0</v>
      </c>
      <c r="F80" s="12">
        <v>33.0</v>
      </c>
      <c r="G80" s="12">
        <v>73.0</v>
      </c>
      <c r="H80" s="12"/>
      <c r="I80" s="12"/>
      <c r="J80" s="12"/>
      <c r="K80" s="12">
        <v>7.0</v>
      </c>
      <c r="L80" s="12">
        <v>18.0</v>
      </c>
      <c r="M80" s="12"/>
      <c r="N80" s="12"/>
      <c r="O80" s="12"/>
      <c r="P80" s="12"/>
      <c r="Q80" s="18"/>
      <c r="R80" s="18"/>
      <c r="S80" s="19" t="s">
        <v>744</v>
      </c>
      <c r="T80" s="11"/>
      <c r="U80" s="11"/>
      <c r="V80" s="11"/>
      <c r="W80" s="11"/>
      <c r="X80" s="11"/>
    </row>
    <row r="81">
      <c r="A81" s="11"/>
      <c r="B81" s="35" t="s">
        <v>2542</v>
      </c>
      <c r="C81" s="12" t="s">
        <v>130</v>
      </c>
      <c r="D81" s="26">
        <f t="shared" si="5"/>
        <v>80.52</v>
      </c>
      <c r="E81" s="12">
        <v>28.0</v>
      </c>
      <c r="F81" s="12">
        <v>30.0</v>
      </c>
      <c r="G81" s="12">
        <v>68.0</v>
      </c>
      <c r="H81" s="12"/>
      <c r="I81" s="12"/>
      <c r="J81" s="12"/>
      <c r="K81" s="12">
        <v>10.0</v>
      </c>
      <c r="L81" s="12"/>
      <c r="M81" s="12"/>
      <c r="N81" s="12"/>
      <c r="O81" s="12"/>
      <c r="P81" s="12"/>
      <c r="Q81" s="18"/>
      <c r="R81" s="18"/>
      <c r="S81" s="19" t="s">
        <v>2544</v>
      </c>
      <c r="T81" s="11"/>
      <c r="U81" s="11"/>
      <c r="V81" s="11"/>
      <c r="W81" s="11"/>
      <c r="X81" s="11"/>
    </row>
    <row r="82">
      <c r="A82" s="11"/>
      <c r="B82" s="35" t="s">
        <v>2548</v>
      </c>
      <c r="C82" s="12" t="s">
        <v>1746</v>
      </c>
      <c r="D82" s="26">
        <f t="shared" si="5"/>
        <v>79.99</v>
      </c>
      <c r="E82" s="12">
        <v>31.0</v>
      </c>
      <c r="F82" s="12">
        <v>21.0</v>
      </c>
      <c r="G82" s="12">
        <v>88.0</v>
      </c>
      <c r="H82" s="12"/>
      <c r="I82" s="12"/>
      <c r="J82" s="12"/>
      <c r="K82" s="12">
        <v>8.0</v>
      </c>
      <c r="L82" s="12"/>
      <c r="M82" s="12"/>
      <c r="N82" s="12"/>
      <c r="O82" s="12"/>
      <c r="P82" s="12"/>
      <c r="Q82" s="18"/>
      <c r="R82" s="18"/>
      <c r="S82" s="19" t="s">
        <v>2550</v>
      </c>
      <c r="T82" s="11"/>
      <c r="U82" s="11"/>
      <c r="V82" s="11"/>
      <c r="W82" s="11"/>
      <c r="X82" s="11"/>
    </row>
    <row r="83">
      <c r="A83" s="21"/>
      <c r="B83" s="12" t="s">
        <v>2556</v>
      </c>
      <c r="C83" s="12" t="s">
        <v>671</v>
      </c>
      <c r="D83" s="26">
        <f t="shared" si="5"/>
        <v>77.12</v>
      </c>
      <c r="E83" s="12">
        <v>40.0</v>
      </c>
      <c r="F83" s="12">
        <v>28.0</v>
      </c>
      <c r="G83" s="12">
        <v>62.0</v>
      </c>
      <c r="H83" s="12"/>
      <c r="I83" s="12"/>
      <c r="J83" s="12"/>
      <c r="K83" s="12">
        <v>11.0</v>
      </c>
      <c r="L83" s="12"/>
      <c r="M83" s="12"/>
      <c r="N83" s="12"/>
      <c r="O83" s="12"/>
      <c r="P83" s="12"/>
      <c r="Q83" s="18"/>
      <c r="R83" s="18"/>
      <c r="S83" s="19" t="s">
        <v>2557</v>
      </c>
      <c r="T83" s="11"/>
      <c r="U83" s="11"/>
      <c r="V83" s="11"/>
      <c r="W83" s="11"/>
      <c r="X83" s="11"/>
    </row>
    <row r="84">
      <c r="A84" s="11"/>
      <c r="B84" s="35" t="s">
        <v>2561</v>
      </c>
      <c r="C84" s="12" t="s">
        <v>470</v>
      </c>
      <c r="D84" s="26">
        <f t="shared" si="5"/>
        <v>69.52</v>
      </c>
      <c r="E84" s="12"/>
      <c r="F84" s="12"/>
      <c r="G84" s="12">
        <v>92.0</v>
      </c>
      <c r="H84" s="12"/>
      <c r="I84" s="12"/>
      <c r="J84" s="12"/>
      <c r="K84" s="12">
        <v>16.0</v>
      </c>
      <c r="L84" s="12"/>
      <c r="M84" s="12"/>
      <c r="N84" s="12"/>
      <c r="O84" s="12"/>
      <c r="P84" s="12"/>
      <c r="Q84" s="18"/>
      <c r="R84" s="18"/>
      <c r="S84" s="19" t="s">
        <v>2562</v>
      </c>
      <c r="T84" s="11"/>
      <c r="U84" s="11"/>
      <c r="V84" s="11"/>
      <c r="W84" s="11"/>
      <c r="X84" s="11"/>
    </row>
    <row r="85">
      <c r="A85" s="21"/>
      <c r="B85" s="12" t="s">
        <v>2497</v>
      </c>
      <c r="C85" s="12" t="s">
        <v>216</v>
      </c>
      <c r="D85" s="26">
        <f t="shared" si="5"/>
        <v>68.75</v>
      </c>
      <c r="E85" s="12">
        <v>27.0</v>
      </c>
      <c r="F85" s="12">
        <v>25.0</v>
      </c>
      <c r="G85" s="12">
        <v>64.0</v>
      </c>
      <c r="H85" s="12"/>
      <c r="I85" s="12"/>
      <c r="J85" s="12"/>
      <c r="K85" s="12"/>
      <c r="L85" s="12">
        <v>28.0</v>
      </c>
      <c r="M85" s="12"/>
      <c r="N85" s="12"/>
      <c r="O85" s="12"/>
      <c r="P85" s="12"/>
      <c r="Q85" s="18"/>
      <c r="R85" s="18"/>
      <c r="S85" s="19" t="s">
        <v>2498</v>
      </c>
      <c r="T85" s="11"/>
      <c r="U85" s="11"/>
      <c r="V85" s="11"/>
      <c r="W85" s="11"/>
      <c r="X85" s="11"/>
    </row>
    <row r="86">
      <c r="A86" s="2" t="s">
        <v>212</v>
      </c>
      <c r="B86" s="11"/>
      <c r="C86" s="11"/>
      <c r="D86" s="26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3"/>
      <c r="R86" s="13"/>
      <c r="S86" s="27"/>
      <c r="T86" s="11"/>
      <c r="U86" s="11"/>
      <c r="V86" s="11"/>
      <c r="W86" s="11"/>
      <c r="X86" s="11"/>
    </row>
    <row r="87">
      <c r="A87" s="26" t="s">
        <v>44</v>
      </c>
      <c r="B87" s="12" t="s">
        <v>785</v>
      </c>
      <c r="C87" s="12" t="s">
        <v>239</v>
      </c>
      <c r="D87" s="26">
        <f t="shared" ref="D87:D101" si="6">ROUND((E87*0.05)+(F87*1)+(G87*0.54)+(H87*0.46)+(I87*0.39)+(J87*0)+(K87*1.24)+(L87*0.28)+(M87*90.8)+(N87*13)+(O87*13)+(P87*13), 2)</f>
        <v>80.95</v>
      </c>
      <c r="E87" s="12">
        <v>27.0</v>
      </c>
      <c r="F87" s="12">
        <v>25.0</v>
      </c>
      <c r="G87" s="12">
        <v>40.0</v>
      </c>
      <c r="H87" s="12"/>
      <c r="I87" s="12"/>
      <c r="J87" s="12"/>
      <c r="K87" s="12"/>
      <c r="L87" s="12">
        <v>25.0</v>
      </c>
      <c r="M87" s="12"/>
      <c r="N87" s="12">
        <v>1.0</v>
      </c>
      <c r="O87" s="12"/>
      <c r="P87" s="12">
        <v>1.0</v>
      </c>
      <c r="Q87" s="18" t="s">
        <v>786</v>
      </c>
      <c r="R87" s="18"/>
      <c r="S87" s="188" t="s">
        <v>787</v>
      </c>
      <c r="T87" s="12"/>
      <c r="U87" s="11"/>
      <c r="V87" s="11"/>
      <c r="W87" s="11"/>
      <c r="X87" s="11"/>
      <c r="Y87" s="11"/>
    </row>
    <row r="88">
      <c r="A88" s="11"/>
      <c r="B88" s="12" t="s">
        <v>1417</v>
      </c>
      <c r="C88" s="12" t="s">
        <v>1418</v>
      </c>
      <c r="D88" s="26">
        <f t="shared" si="6"/>
        <v>57.16</v>
      </c>
      <c r="E88" s="12">
        <v>22.0</v>
      </c>
      <c r="F88" s="12">
        <v>17.0</v>
      </c>
      <c r="G88" s="12">
        <v>31.0</v>
      </c>
      <c r="H88" s="12">
        <v>16.0</v>
      </c>
      <c r="I88" s="12"/>
      <c r="J88" s="12"/>
      <c r="K88" s="12"/>
      <c r="L88" s="12">
        <v>7.0</v>
      </c>
      <c r="M88" s="12"/>
      <c r="N88" s="12"/>
      <c r="O88" s="12">
        <v>1.0</v>
      </c>
      <c r="P88" s="12"/>
      <c r="Q88" s="18" t="s">
        <v>1419</v>
      </c>
      <c r="R88" s="33" t="s">
        <v>42</v>
      </c>
      <c r="S88" s="39" t="s">
        <v>1420</v>
      </c>
      <c r="T88" s="12"/>
      <c r="U88" s="11"/>
      <c r="V88" s="11"/>
      <c r="W88" s="11"/>
      <c r="X88" s="11"/>
      <c r="Y88" s="11"/>
    </row>
    <row r="89">
      <c r="A89" s="12" t="s">
        <v>44</v>
      </c>
      <c r="B89" s="12" t="s">
        <v>2568</v>
      </c>
      <c r="C89" s="12" t="s">
        <v>230</v>
      </c>
      <c r="D89" s="26">
        <f t="shared" si="6"/>
        <v>55.3</v>
      </c>
      <c r="E89" s="12">
        <v>22.0</v>
      </c>
      <c r="F89" s="12">
        <v>22.0</v>
      </c>
      <c r="G89" s="12">
        <v>46.0</v>
      </c>
      <c r="H89" s="12">
        <v>16.0</v>
      </c>
      <c r="I89" s="12"/>
      <c r="J89" s="12"/>
      <c r="K89" s="12"/>
      <c r="L89" s="12"/>
      <c r="M89" s="12"/>
      <c r="N89" s="12"/>
      <c r="O89" s="12"/>
      <c r="P89" s="12"/>
      <c r="Q89" s="18"/>
      <c r="R89" s="33"/>
      <c r="S89" s="39" t="s">
        <v>2569</v>
      </c>
      <c r="T89" s="12"/>
      <c r="U89" s="11"/>
      <c r="V89" s="11"/>
      <c r="W89" s="11"/>
      <c r="X89" s="11"/>
      <c r="Y89" s="11"/>
    </row>
    <row r="90">
      <c r="A90" s="12" t="s">
        <v>44</v>
      </c>
      <c r="B90" s="12" t="s">
        <v>1399</v>
      </c>
      <c r="C90" s="12" t="s">
        <v>239</v>
      </c>
      <c r="D90" s="26">
        <f t="shared" si="6"/>
        <v>54.47</v>
      </c>
      <c r="E90" s="12">
        <v>19.0</v>
      </c>
      <c r="F90" s="12">
        <v>20.0</v>
      </c>
      <c r="G90" s="12">
        <v>46.0</v>
      </c>
      <c r="H90" s="12"/>
      <c r="I90" s="12"/>
      <c r="J90" s="12"/>
      <c r="K90" s="12">
        <v>7.0</v>
      </c>
      <c r="L90" s="12"/>
      <c r="M90" s="12"/>
      <c r="N90" s="12"/>
      <c r="O90" s="12"/>
      <c r="P90" s="12"/>
      <c r="Q90" s="18"/>
      <c r="R90" s="33"/>
      <c r="S90" s="39" t="s">
        <v>1403</v>
      </c>
      <c r="T90" s="12"/>
      <c r="U90" s="11"/>
      <c r="V90" s="11"/>
      <c r="W90" s="11"/>
      <c r="X90" s="11"/>
      <c r="Y90" s="11"/>
    </row>
    <row r="91">
      <c r="A91" s="11"/>
      <c r="B91" s="12" t="s">
        <v>2572</v>
      </c>
      <c r="C91" s="12" t="s">
        <v>470</v>
      </c>
      <c r="D91" s="26">
        <f t="shared" si="6"/>
        <v>53.66</v>
      </c>
      <c r="E91" s="12">
        <v>12.0</v>
      </c>
      <c r="F91" s="12">
        <v>14.0</v>
      </c>
      <c r="G91" s="12">
        <v>57.0</v>
      </c>
      <c r="H91" s="12">
        <v>18.0</v>
      </c>
      <c r="I91" s="12"/>
      <c r="J91" s="12"/>
      <c r="K91" s="12"/>
      <c r="L91" s="12"/>
      <c r="M91" s="12"/>
      <c r="N91" s="12"/>
      <c r="O91" s="12"/>
      <c r="P91" s="12"/>
      <c r="Q91" s="18"/>
      <c r="R91" s="33"/>
      <c r="S91" s="39" t="s">
        <v>2573</v>
      </c>
      <c r="T91" s="12"/>
      <c r="U91" s="11"/>
      <c r="V91" s="11"/>
      <c r="W91" s="11"/>
      <c r="X91" s="11"/>
      <c r="Y91" s="11"/>
    </row>
    <row r="92">
      <c r="A92" s="11"/>
      <c r="B92" s="12" t="s">
        <v>749</v>
      </c>
      <c r="C92" s="12" t="s">
        <v>504</v>
      </c>
      <c r="D92" s="26">
        <f t="shared" si="6"/>
        <v>50.78</v>
      </c>
      <c r="E92" s="12">
        <v>18.0</v>
      </c>
      <c r="F92" s="12">
        <v>20.0</v>
      </c>
      <c r="G92" s="12">
        <v>46.0</v>
      </c>
      <c r="H92" s="12"/>
      <c r="I92" s="12"/>
      <c r="J92" s="12"/>
      <c r="K92" s="12"/>
      <c r="L92" s="12">
        <v>18.0</v>
      </c>
      <c r="M92" s="12"/>
      <c r="N92" s="12"/>
      <c r="O92" s="12"/>
      <c r="P92" s="12"/>
      <c r="Q92" s="18"/>
      <c r="R92" s="30"/>
      <c r="S92" s="19" t="s">
        <v>752</v>
      </c>
      <c r="T92" s="12"/>
      <c r="U92" s="11"/>
      <c r="V92" s="11"/>
      <c r="W92" s="11"/>
      <c r="X92" s="11"/>
      <c r="Y92" s="11"/>
    </row>
    <row r="93">
      <c r="A93" s="11"/>
      <c r="B93" s="12" t="s">
        <v>2574</v>
      </c>
      <c r="C93" s="12" t="s">
        <v>2105</v>
      </c>
      <c r="D93" s="26">
        <f t="shared" si="6"/>
        <v>49.24</v>
      </c>
      <c r="E93" s="12"/>
      <c r="F93" s="12">
        <v>16.0</v>
      </c>
      <c r="G93" s="12">
        <v>35.0</v>
      </c>
      <c r="H93" s="12">
        <v>15.0</v>
      </c>
      <c r="I93" s="12"/>
      <c r="J93" s="12"/>
      <c r="K93" s="12">
        <v>6.0</v>
      </c>
      <c r="L93" s="12"/>
      <c r="M93" s="12"/>
      <c r="N93" s="12"/>
      <c r="O93" s="12"/>
      <c r="P93" s="12"/>
      <c r="Q93" s="18"/>
      <c r="R93" s="33"/>
      <c r="S93" s="39" t="s">
        <v>2575</v>
      </c>
      <c r="T93" s="12"/>
      <c r="U93" s="11"/>
      <c r="V93" s="11"/>
      <c r="W93" s="11"/>
      <c r="X93" s="11"/>
      <c r="Y93" s="11"/>
    </row>
    <row r="94">
      <c r="A94" s="11"/>
      <c r="B94" s="12" t="s">
        <v>762</v>
      </c>
      <c r="C94" s="12" t="s">
        <v>763</v>
      </c>
      <c r="D94" s="26">
        <f t="shared" si="6"/>
        <v>47.76</v>
      </c>
      <c r="E94" s="12">
        <v>24.0</v>
      </c>
      <c r="F94" s="12">
        <v>12.0</v>
      </c>
      <c r="G94" s="12">
        <v>64.0</v>
      </c>
      <c r="H94" s="12"/>
      <c r="I94" s="12"/>
      <c r="J94" s="12"/>
      <c r="K94" s="12"/>
      <c r="L94" s="12"/>
      <c r="M94" s="12"/>
      <c r="N94" s="12"/>
      <c r="O94" s="12"/>
      <c r="P94" s="12"/>
      <c r="Q94" s="18"/>
      <c r="R94" s="30"/>
      <c r="S94" s="19" t="s">
        <v>766</v>
      </c>
      <c r="T94" s="12"/>
      <c r="U94" s="11"/>
      <c r="V94" s="11"/>
      <c r="W94" s="11"/>
      <c r="X94" s="11"/>
      <c r="Y94" s="11"/>
    </row>
    <row r="95">
      <c r="A95" s="11"/>
      <c r="B95" s="12" t="s">
        <v>1407</v>
      </c>
      <c r="C95" s="12" t="s">
        <v>76</v>
      </c>
      <c r="D95" s="26">
        <f t="shared" si="6"/>
        <v>46.17</v>
      </c>
      <c r="E95" s="12">
        <v>15.0</v>
      </c>
      <c r="F95" s="12">
        <v>18.0</v>
      </c>
      <c r="G95" s="12">
        <v>37.0</v>
      </c>
      <c r="H95" s="12"/>
      <c r="I95" s="12"/>
      <c r="J95" s="12"/>
      <c r="K95" s="12">
        <v>6.0</v>
      </c>
      <c r="L95" s="12"/>
      <c r="M95" s="12"/>
      <c r="N95" s="12"/>
      <c r="O95" s="12"/>
      <c r="P95" s="12"/>
      <c r="Q95" s="18"/>
      <c r="R95" s="33"/>
      <c r="S95" s="39" t="s">
        <v>1408</v>
      </c>
      <c r="T95" s="12"/>
      <c r="U95" s="11"/>
      <c r="V95" s="11"/>
      <c r="W95" s="11"/>
      <c r="X95" s="11"/>
      <c r="Y95" s="11"/>
    </row>
    <row r="96">
      <c r="A96" s="11"/>
      <c r="B96" s="12" t="s">
        <v>2512</v>
      </c>
      <c r="C96" s="12" t="s">
        <v>386</v>
      </c>
      <c r="D96" s="26">
        <f t="shared" si="6"/>
        <v>40.39</v>
      </c>
      <c r="E96" s="12">
        <v>13.0</v>
      </c>
      <c r="F96" s="12">
        <v>15.0</v>
      </c>
      <c r="G96" s="12">
        <v>37.0</v>
      </c>
      <c r="H96" s="12"/>
      <c r="I96" s="12"/>
      <c r="J96" s="12"/>
      <c r="K96" s="12"/>
      <c r="L96" s="12">
        <v>17.0</v>
      </c>
      <c r="M96" s="12"/>
      <c r="N96" s="12"/>
      <c r="O96" s="12"/>
      <c r="P96" s="12"/>
      <c r="Q96" s="18"/>
      <c r="R96" s="30"/>
      <c r="S96" s="19" t="s">
        <v>2513</v>
      </c>
      <c r="T96" s="12"/>
      <c r="U96" s="11"/>
      <c r="V96" s="11"/>
      <c r="W96" s="11"/>
      <c r="X96" s="11"/>
      <c r="Y96" s="11"/>
    </row>
    <row r="97">
      <c r="A97" s="11"/>
      <c r="B97" s="12" t="s">
        <v>934</v>
      </c>
      <c r="C97" s="12" t="s">
        <v>757</v>
      </c>
      <c r="D97" s="26">
        <f t="shared" si="6"/>
        <v>40.09</v>
      </c>
      <c r="E97" s="12">
        <v>15.0</v>
      </c>
      <c r="F97" s="12">
        <v>15.0</v>
      </c>
      <c r="G97" s="12">
        <v>21.0</v>
      </c>
      <c r="H97" s="12"/>
      <c r="I97" s="12"/>
      <c r="J97" s="12"/>
      <c r="K97" s="12"/>
      <c r="L97" s="12"/>
      <c r="M97" s="12"/>
      <c r="N97" s="12">
        <v>1.0</v>
      </c>
      <c r="O97" s="12"/>
      <c r="P97" s="12"/>
      <c r="Q97" s="18" t="s">
        <v>938</v>
      </c>
      <c r="R97" s="30"/>
      <c r="S97" s="19" t="s">
        <v>939</v>
      </c>
      <c r="T97" s="12"/>
      <c r="U97" s="11"/>
      <c r="V97" s="11"/>
      <c r="W97" s="11"/>
      <c r="X97" s="11"/>
      <c r="Y97" s="11"/>
    </row>
    <row r="98">
      <c r="B98" s="12" t="s">
        <v>768</v>
      </c>
      <c r="C98" s="12" t="s">
        <v>769</v>
      </c>
      <c r="D98" s="26">
        <f t="shared" si="6"/>
        <v>37.42</v>
      </c>
      <c r="E98" s="12">
        <v>12.0</v>
      </c>
      <c r="F98" s="12">
        <v>15.0</v>
      </c>
      <c r="G98" s="12">
        <v>29.0</v>
      </c>
      <c r="H98" s="12"/>
      <c r="I98" s="12"/>
      <c r="J98" s="12"/>
      <c r="K98" s="12"/>
      <c r="L98" s="12">
        <v>22.0</v>
      </c>
      <c r="M98" s="12"/>
      <c r="N98" s="12"/>
      <c r="O98" s="12"/>
      <c r="P98" s="12"/>
      <c r="Q98" s="18"/>
      <c r="R98" s="30"/>
      <c r="S98" s="19" t="s">
        <v>772</v>
      </c>
      <c r="T98" s="12"/>
      <c r="U98" s="11"/>
      <c r="V98" s="11"/>
      <c r="W98" s="11"/>
      <c r="X98" s="11"/>
      <c r="Y98" s="11"/>
    </row>
    <row r="99">
      <c r="A99" s="11"/>
      <c r="B99" s="12" t="s">
        <v>2517</v>
      </c>
      <c r="C99" s="12" t="s">
        <v>2518</v>
      </c>
      <c r="D99" s="26">
        <f t="shared" si="6"/>
        <v>33.25</v>
      </c>
      <c r="E99" s="12">
        <v>19.0</v>
      </c>
      <c r="F99" s="12">
        <v>13.0</v>
      </c>
      <c r="G99" s="12">
        <v>29.0</v>
      </c>
      <c r="H99" s="12"/>
      <c r="I99" s="12"/>
      <c r="J99" s="12"/>
      <c r="K99" s="12"/>
      <c r="L99" s="12">
        <v>13.0</v>
      </c>
      <c r="M99" s="12"/>
      <c r="N99" s="12"/>
      <c r="O99" s="12"/>
      <c r="P99" s="12"/>
      <c r="Q99" s="18"/>
      <c r="R99" s="33"/>
      <c r="S99" s="19" t="s">
        <v>2519</v>
      </c>
      <c r="T99" s="12"/>
      <c r="U99" s="11"/>
      <c r="V99" s="11"/>
      <c r="W99" s="11"/>
      <c r="X99" s="11"/>
      <c r="Y99" s="11"/>
    </row>
    <row r="100">
      <c r="A100" s="11"/>
      <c r="B100" s="12" t="s">
        <v>2585</v>
      </c>
      <c r="C100" s="12" t="s">
        <v>2586</v>
      </c>
      <c r="D100" s="26">
        <f t="shared" si="6"/>
        <v>21.69</v>
      </c>
      <c r="E100" s="12">
        <v>21.0</v>
      </c>
      <c r="F100" s="12">
        <v>12.0</v>
      </c>
      <c r="G100" s="12">
        <v>16.0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8"/>
      <c r="R100" s="33"/>
      <c r="S100" s="39" t="s">
        <v>2587</v>
      </c>
      <c r="T100" s="12"/>
      <c r="U100" s="11"/>
      <c r="V100" s="11"/>
      <c r="W100" s="11"/>
      <c r="X100" s="11"/>
      <c r="Y100" s="11"/>
    </row>
    <row r="101">
      <c r="A101" s="11"/>
      <c r="B101" s="12" t="s">
        <v>2598</v>
      </c>
      <c r="C101" s="12" t="s">
        <v>1376</v>
      </c>
      <c r="D101" s="26">
        <f t="shared" si="6"/>
        <v>20.76</v>
      </c>
      <c r="E101" s="12">
        <v>16.0</v>
      </c>
      <c r="F101" s="12">
        <v>15.0</v>
      </c>
      <c r="G101" s="12"/>
      <c r="H101" s="12"/>
      <c r="I101" s="12"/>
      <c r="J101" s="12"/>
      <c r="K101" s="12">
        <v>4.0</v>
      </c>
      <c r="L101" s="12"/>
      <c r="M101" s="12"/>
      <c r="N101" s="12"/>
      <c r="O101" s="12"/>
      <c r="P101" s="12"/>
      <c r="Q101" s="18"/>
      <c r="R101" s="33"/>
      <c r="S101" s="39" t="s">
        <v>2599</v>
      </c>
      <c r="T101" s="12"/>
      <c r="U101" s="11"/>
      <c r="V101" s="11"/>
      <c r="W101" s="11"/>
      <c r="X101" s="11"/>
      <c r="Y101" s="11"/>
    </row>
    <row r="102">
      <c r="A102" s="2" t="s">
        <v>241</v>
      </c>
      <c r="B102" s="11"/>
      <c r="C102" s="11"/>
      <c r="D102" s="26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3"/>
      <c r="R102" s="13"/>
      <c r="S102" s="27"/>
      <c r="T102" s="11"/>
      <c r="U102" s="11"/>
      <c r="V102" s="11"/>
      <c r="W102" s="11"/>
      <c r="X102" s="11"/>
    </row>
    <row r="103">
      <c r="A103" s="21" t="s">
        <v>44</v>
      </c>
      <c r="B103" s="12" t="s">
        <v>2606</v>
      </c>
      <c r="C103" s="12" t="s">
        <v>239</v>
      </c>
      <c r="D103" s="26">
        <f t="shared" ref="D103:D116" si="7">ROUND((E103*0.05)+(F103*1)+(G103*0.54)+(H103*0.46)+(I103*0.39)+(J103*0)+(K103*1.24)+(L103*0.28)+(M103*90.8)+(N103*13)+(O103*13)+(P103*13), 2)</f>
        <v>95.63</v>
      </c>
      <c r="E103" s="12">
        <v>19.0</v>
      </c>
      <c r="F103" s="12">
        <v>29.0</v>
      </c>
      <c r="G103" s="12">
        <v>62.0</v>
      </c>
      <c r="H103" s="12"/>
      <c r="I103" s="12"/>
      <c r="J103" s="12"/>
      <c r="K103" s="12">
        <v>5.0</v>
      </c>
      <c r="L103" s="12"/>
      <c r="M103" s="12"/>
      <c r="N103" s="12"/>
      <c r="O103" s="12"/>
      <c r="P103" s="12">
        <v>2.0</v>
      </c>
      <c r="Q103" s="18" t="s">
        <v>343</v>
      </c>
      <c r="R103" s="18"/>
      <c r="S103" s="19" t="s">
        <v>2616</v>
      </c>
      <c r="T103" s="11"/>
      <c r="U103" s="11"/>
      <c r="V103" s="11"/>
      <c r="W103" s="11"/>
      <c r="X103" s="11"/>
    </row>
    <row r="104">
      <c r="A104" s="26" t="s">
        <v>44</v>
      </c>
      <c r="B104" s="12" t="s">
        <v>1426</v>
      </c>
      <c r="C104" s="12" t="s">
        <v>230</v>
      </c>
      <c r="D104" s="26">
        <f t="shared" si="7"/>
        <v>88.17</v>
      </c>
      <c r="E104" s="12">
        <v>25.0</v>
      </c>
      <c r="F104" s="12">
        <v>20.0</v>
      </c>
      <c r="G104" s="12">
        <v>62.0</v>
      </c>
      <c r="H104" s="12"/>
      <c r="I104" s="12"/>
      <c r="J104" s="12"/>
      <c r="K104" s="12">
        <v>6.0</v>
      </c>
      <c r="L104" s="12"/>
      <c r="M104" s="12"/>
      <c r="N104" s="12">
        <v>1.0</v>
      </c>
      <c r="O104" s="12"/>
      <c r="P104" s="12">
        <v>1.0</v>
      </c>
      <c r="Q104" s="18" t="s">
        <v>343</v>
      </c>
      <c r="R104" s="18"/>
      <c r="S104" s="19" t="s">
        <v>1427</v>
      </c>
      <c r="T104" s="12"/>
      <c r="U104" s="11"/>
      <c r="V104" s="11"/>
      <c r="W104" s="11"/>
      <c r="X104" s="11"/>
      <c r="Y104" s="11"/>
    </row>
    <row r="105">
      <c r="A105" s="26" t="s">
        <v>33</v>
      </c>
      <c r="B105" s="12" t="s">
        <v>2629</v>
      </c>
      <c r="C105" s="12" t="s">
        <v>251</v>
      </c>
      <c r="D105" s="26">
        <f t="shared" si="7"/>
        <v>82.07</v>
      </c>
      <c r="E105" s="12">
        <v>29.0</v>
      </c>
      <c r="F105" s="12">
        <v>30.0</v>
      </c>
      <c r="G105" s="12">
        <v>75.0</v>
      </c>
      <c r="H105" s="12">
        <v>22.0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 t="s">
        <v>42</v>
      </c>
      <c r="S105" s="19" t="s">
        <v>2631</v>
      </c>
      <c r="T105" s="11"/>
      <c r="U105" s="11"/>
      <c r="V105" s="11"/>
      <c r="W105" s="11"/>
      <c r="X105" s="11"/>
    </row>
    <row r="106">
      <c r="A106" s="26"/>
      <c r="B106" s="12" t="s">
        <v>801</v>
      </c>
      <c r="C106" s="12" t="s">
        <v>802</v>
      </c>
      <c r="D106" s="26">
        <f t="shared" si="7"/>
        <v>66.6</v>
      </c>
      <c r="E106" s="12">
        <v>10.0</v>
      </c>
      <c r="F106" s="12">
        <v>20.0</v>
      </c>
      <c r="G106" s="12">
        <v>31.0</v>
      </c>
      <c r="H106" s="12"/>
      <c r="I106" s="12"/>
      <c r="J106" s="12"/>
      <c r="K106" s="12"/>
      <c r="L106" s="12">
        <v>12.0</v>
      </c>
      <c r="M106" s="12"/>
      <c r="N106" s="12">
        <v>1.0</v>
      </c>
      <c r="O106" s="12"/>
      <c r="P106" s="12">
        <v>1.0</v>
      </c>
      <c r="Q106" s="18" t="s">
        <v>803</v>
      </c>
      <c r="R106" s="18"/>
      <c r="S106" s="19" t="s">
        <v>805</v>
      </c>
      <c r="T106" s="11"/>
      <c r="U106" s="11"/>
      <c r="V106" s="11"/>
      <c r="W106" s="11"/>
      <c r="X106" s="11"/>
    </row>
    <row r="107">
      <c r="A107" s="21"/>
      <c r="B107" s="12" t="s">
        <v>1430</v>
      </c>
      <c r="C107" s="12" t="s">
        <v>557</v>
      </c>
      <c r="D107" s="26">
        <f t="shared" si="7"/>
        <v>66.54</v>
      </c>
      <c r="E107" s="12">
        <v>16.0</v>
      </c>
      <c r="F107" s="12">
        <v>18.0</v>
      </c>
      <c r="G107" s="12">
        <v>77.0</v>
      </c>
      <c r="H107" s="12"/>
      <c r="I107" s="12"/>
      <c r="J107" s="12"/>
      <c r="K107" s="12"/>
      <c r="L107" s="12">
        <v>22.0</v>
      </c>
      <c r="M107" s="12"/>
      <c r="N107" s="12"/>
      <c r="O107" s="12"/>
      <c r="P107" s="12"/>
      <c r="Q107" s="18"/>
      <c r="R107" s="18"/>
      <c r="S107" s="19" t="s">
        <v>1431</v>
      </c>
      <c r="T107" s="11"/>
      <c r="U107" s="11"/>
      <c r="V107" s="11"/>
      <c r="W107" s="11"/>
      <c r="X107" s="11"/>
    </row>
    <row r="108">
      <c r="A108" s="26"/>
      <c r="B108" s="12" t="s">
        <v>796</v>
      </c>
      <c r="C108" s="12" t="s">
        <v>797</v>
      </c>
      <c r="D108" s="26">
        <f t="shared" si="7"/>
        <v>65.53</v>
      </c>
      <c r="E108" s="12">
        <v>23.0</v>
      </c>
      <c r="F108" s="12">
        <v>26.0</v>
      </c>
      <c r="G108" s="12">
        <v>55.0</v>
      </c>
      <c r="H108" s="12"/>
      <c r="I108" s="12"/>
      <c r="J108" s="12"/>
      <c r="K108" s="12">
        <v>7.0</v>
      </c>
      <c r="L108" s="12"/>
      <c r="M108" s="12"/>
      <c r="N108" s="12"/>
      <c r="O108" s="12"/>
      <c r="P108" s="12"/>
      <c r="Q108" s="18"/>
      <c r="R108" s="18"/>
      <c r="S108" s="19" t="s">
        <v>799</v>
      </c>
      <c r="T108" s="12"/>
      <c r="U108" s="11"/>
      <c r="V108" s="11"/>
      <c r="W108" s="11"/>
      <c r="X108" s="11"/>
      <c r="Y108" s="11"/>
    </row>
    <row r="109">
      <c r="A109" s="26" t="s">
        <v>55</v>
      </c>
      <c r="B109" s="12" t="s">
        <v>2636</v>
      </c>
      <c r="C109" s="12" t="s">
        <v>57</v>
      </c>
      <c r="D109" s="26">
        <f t="shared" si="7"/>
        <v>65.36</v>
      </c>
      <c r="E109" s="12">
        <v>34.0</v>
      </c>
      <c r="F109" s="12">
        <v>24.0</v>
      </c>
      <c r="G109" s="12">
        <v>53.0</v>
      </c>
      <c r="H109" s="12">
        <v>24.0</v>
      </c>
      <c r="I109" s="12"/>
      <c r="J109" s="12"/>
      <c r="K109" s="12"/>
      <c r="L109" s="12"/>
      <c r="M109" s="12"/>
      <c r="N109" s="12"/>
      <c r="O109" s="12"/>
      <c r="P109" s="12"/>
      <c r="Q109" s="18"/>
      <c r="R109" s="18" t="s">
        <v>2637</v>
      </c>
      <c r="S109" s="19" t="s">
        <v>2638</v>
      </c>
      <c r="T109" s="11"/>
      <c r="U109" s="11"/>
      <c r="V109" s="11"/>
      <c r="W109" s="11"/>
      <c r="X109" s="11"/>
    </row>
    <row r="110">
      <c r="A110" s="26"/>
      <c r="B110" s="12" t="s">
        <v>1428</v>
      </c>
      <c r="C110" s="12" t="s">
        <v>290</v>
      </c>
      <c r="D110" s="26">
        <f t="shared" si="7"/>
        <v>64.58</v>
      </c>
      <c r="E110" s="12">
        <v>24.0</v>
      </c>
      <c r="F110" s="12">
        <v>25.0</v>
      </c>
      <c r="G110" s="12">
        <v>55.0</v>
      </c>
      <c r="H110" s="12"/>
      <c r="I110" s="12"/>
      <c r="J110" s="12"/>
      <c r="K110" s="12">
        <v>7.0</v>
      </c>
      <c r="L110" s="12"/>
      <c r="M110" s="12"/>
      <c r="N110" s="12"/>
      <c r="O110" s="12"/>
      <c r="P110" s="12"/>
      <c r="Q110" s="18"/>
      <c r="R110" s="18"/>
      <c r="S110" s="19" t="s">
        <v>1429</v>
      </c>
      <c r="T110" s="11"/>
      <c r="U110" s="11"/>
      <c r="V110" s="11"/>
      <c r="W110" s="11"/>
      <c r="X110" s="11"/>
    </row>
    <row r="111">
      <c r="A111" s="26"/>
      <c r="B111" s="12" t="s">
        <v>2643</v>
      </c>
      <c r="C111" s="12" t="s">
        <v>1284</v>
      </c>
      <c r="D111" s="26">
        <f t="shared" si="7"/>
        <v>64.13</v>
      </c>
      <c r="E111" s="12">
        <v>23.0</v>
      </c>
      <c r="F111" s="12">
        <v>25.0</v>
      </c>
      <c r="G111" s="12">
        <v>55.0</v>
      </c>
      <c r="H111" s="12">
        <v>18.0</v>
      </c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2644</v>
      </c>
      <c r="T111" s="12"/>
      <c r="U111" s="11"/>
      <c r="V111" s="11"/>
      <c r="W111" s="11"/>
      <c r="X111" s="11"/>
      <c r="Y111" s="11"/>
    </row>
    <row r="112">
      <c r="A112" s="26"/>
      <c r="B112" s="12" t="s">
        <v>2559</v>
      </c>
      <c r="C112" s="12" t="s">
        <v>595</v>
      </c>
      <c r="D112" s="26">
        <f t="shared" si="7"/>
        <v>60.84</v>
      </c>
      <c r="E112" s="12">
        <v>22.0</v>
      </c>
      <c r="F112" s="12">
        <v>25.0</v>
      </c>
      <c r="G112" s="12">
        <v>55.0</v>
      </c>
      <c r="H112" s="12"/>
      <c r="I112" s="12"/>
      <c r="J112" s="12"/>
      <c r="K112" s="12"/>
      <c r="L112" s="12">
        <v>18.0</v>
      </c>
      <c r="M112" s="12"/>
      <c r="N112" s="12"/>
      <c r="O112" s="12"/>
      <c r="P112" s="12"/>
      <c r="Q112" s="18"/>
      <c r="R112" s="18"/>
      <c r="S112" s="19" t="s">
        <v>2560</v>
      </c>
      <c r="T112" s="11"/>
      <c r="U112" s="11"/>
      <c r="V112" s="11"/>
      <c r="W112" s="11"/>
      <c r="X112" s="11"/>
    </row>
    <row r="113">
      <c r="A113" s="26"/>
      <c r="B113" s="12" t="s">
        <v>2552</v>
      </c>
      <c r="C113" s="12" t="s">
        <v>2553</v>
      </c>
      <c r="D113" s="26">
        <f t="shared" si="7"/>
        <v>60.62</v>
      </c>
      <c r="E113" s="12"/>
      <c r="F113" s="12">
        <v>25.0</v>
      </c>
      <c r="G113" s="12">
        <v>53.0</v>
      </c>
      <c r="H113" s="12"/>
      <c r="I113" s="12"/>
      <c r="J113" s="12"/>
      <c r="K113" s="12"/>
      <c r="L113" s="12">
        <v>25.0</v>
      </c>
      <c r="M113" s="12"/>
      <c r="N113" s="12"/>
      <c r="O113" s="12"/>
      <c r="P113" s="12"/>
      <c r="Q113" s="18"/>
      <c r="R113" s="18"/>
      <c r="S113" s="19" t="s">
        <v>2554</v>
      </c>
      <c r="T113" s="11"/>
      <c r="U113" s="11"/>
      <c r="V113" s="11"/>
      <c r="W113" s="11"/>
      <c r="X113" s="11"/>
    </row>
    <row r="114">
      <c r="A114" s="26"/>
      <c r="B114" s="12" t="s">
        <v>2565</v>
      </c>
      <c r="C114" s="12" t="s">
        <v>2566</v>
      </c>
      <c r="D114" s="26">
        <f t="shared" si="7"/>
        <v>57.26</v>
      </c>
      <c r="E114" s="12"/>
      <c r="F114" s="12">
        <v>22.0</v>
      </c>
      <c r="G114" s="12">
        <v>57.0</v>
      </c>
      <c r="H114" s="12"/>
      <c r="I114" s="12"/>
      <c r="J114" s="12"/>
      <c r="K114" s="12"/>
      <c r="L114" s="12">
        <v>16.0</v>
      </c>
      <c r="M114" s="12"/>
      <c r="N114" s="12"/>
      <c r="O114" s="12"/>
      <c r="P114" s="12"/>
      <c r="Q114" s="18"/>
      <c r="R114" s="18"/>
      <c r="S114" s="19" t="s">
        <v>2567</v>
      </c>
      <c r="T114" s="11"/>
      <c r="U114" s="11"/>
      <c r="V114" s="11"/>
      <c r="W114" s="11"/>
      <c r="X114" s="11"/>
    </row>
    <row r="115">
      <c r="A115" s="21" t="s">
        <v>52</v>
      </c>
      <c r="B115" s="12" t="s">
        <v>790</v>
      </c>
      <c r="C115" s="12" t="s">
        <v>791</v>
      </c>
      <c r="D115" s="26">
        <f t="shared" si="7"/>
        <v>55.77</v>
      </c>
      <c r="E115" s="12">
        <v>19.0</v>
      </c>
      <c r="F115" s="12">
        <v>20.0</v>
      </c>
      <c r="G115" s="12">
        <v>51.0</v>
      </c>
      <c r="H115" s="12"/>
      <c r="I115" s="12"/>
      <c r="J115" s="12"/>
      <c r="K115" s="12"/>
      <c r="L115" s="12">
        <v>26.0</v>
      </c>
      <c r="M115" s="12"/>
      <c r="N115" s="12"/>
      <c r="O115" s="12"/>
      <c r="P115" s="12"/>
      <c r="Q115" s="18"/>
      <c r="R115" s="18"/>
      <c r="S115" s="19" t="s">
        <v>792</v>
      </c>
      <c r="T115" s="11"/>
      <c r="U115" s="11"/>
      <c r="V115" s="11"/>
      <c r="W115" s="11"/>
      <c r="X115" s="11"/>
    </row>
    <row r="116">
      <c r="B116" s="12" t="s">
        <v>806</v>
      </c>
      <c r="C116" s="12" t="s">
        <v>807</v>
      </c>
      <c r="D116" s="26">
        <f t="shared" si="7"/>
        <v>50.78</v>
      </c>
      <c r="E116" s="12">
        <v>18.0</v>
      </c>
      <c r="F116" s="12">
        <v>20.0</v>
      </c>
      <c r="G116" s="12">
        <v>46.0</v>
      </c>
      <c r="H116" s="12"/>
      <c r="I116" s="12"/>
      <c r="J116" s="12"/>
      <c r="K116" s="12"/>
      <c r="L116" s="12">
        <v>18.0</v>
      </c>
      <c r="M116" s="12"/>
      <c r="N116" s="12"/>
      <c r="O116" s="12"/>
      <c r="P116" s="12"/>
      <c r="Q116" s="18"/>
      <c r="R116" s="18"/>
      <c r="S116" s="19" t="s">
        <v>809</v>
      </c>
      <c r="T116" s="11"/>
      <c r="U116" s="11"/>
      <c r="V116" s="11"/>
      <c r="W116" s="11"/>
      <c r="X116" s="11"/>
    </row>
    <row r="117">
      <c r="A117" s="2" t="s">
        <v>272</v>
      </c>
      <c r="B117" s="11"/>
      <c r="C117" s="11"/>
      <c r="D117" s="26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3"/>
      <c r="R117" s="13"/>
      <c r="S117" s="40"/>
      <c r="T117" s="11"/>
      <c r="U117" s="11"/>
      <c r="V117" s="11"/>
      <c r="W117" s="11"/>
      <c r="X117" s="11"/>
    </row>
    <row r="118">
      <c r="A118" s="11"/>
      <c r="B118" s="12" t="s">
        <v>823</v>
      </c>
      <c r="C118" s="12" t="s">
        <v>824</v>
      </c>
      <c r="D118" s="26">
        <f t="shared" ref="D118:D130" si="8">ROUND((E118*0.05)+(F118*1)+(G118*0.54)+(H118*0.46)+(I118*0.39)+(J118*0)+(K118*1.24)+(L118*0.28)+(M118*90.8)+(N118*13)+(O118*13)+(P118*13), 2)</f>
        <v>94.74</v>
      </c>
      <c r="E118" s="12"/>
      <c r="F118" s="12">
        <v>12.0</v>
      </c>
      <c r="G118" s="12">
        <v>81.0</v>
      </c>
      <c r="H118" s="12"/>
      <c r="I118" s="12"/>
      <c r="J118" s="12"/>
      <c r="K118" s="12">
        <v>8.0</v>
      </c>
      <c r="L118" s="12">
        <v>11.0</v>
      </c>
      <c r="M118" s="12"/>
      <c r="N118" s="12"/>
      <c r="O118" s="12">
        <v>1.0</v>
      </c>
      <c r="P118" s="12">
        <v>1.0</v>
      </c>
      <c r="Q118" s="18" t="s">
        <v>343</v>
      </c>
      <c r="R118" s="18" t="s">
        <v>657</v>
      </c>
      <c r="S118" s="19" t="s">
        <v>826</v>
      </c>
      <c r="T118" s="11"/>
      <c r="U118" s="11"/>
      <c r="V118" s="11"/>
      <c r="W118" s="11"/>
      <c r="X118" s="11"/>
    </row>
    <row r="119">
      <c r="A119" s="11"/>
      <c r="B119" s="12" t="s">
        <v>2077</v>
      </c>
      <c r="C119" s="12" t="s">
        <v>1418</v>
      </c>
      <c r="D119" s="26">
        <f t="shared" si="8"/>
        <v>79.65</v>
      </c>
      <c r="E119" s="12">
        <v>17.0</v>
      </c>
      <c r="F119" s="12">
        <v>19.0</v>
      </c>
      <c r="G119" s="12">
        <v>42.0</v>
      </c>
      <c r="H119" s="12">
        <v>12.0</v>
      </c>
      <c r="I119" s="12"/>
      <c r="J119" s="12"/>
      <c r="K119" s="12"/>
      <c r="L119" s="12">
        <v>20.0</v>
      </c>
      <c r="M119" s="12"/>
      <c r="N119" s="12"/>
      <c r="O119" s="12">
        <v>1.0</v>
      </c>
      <c r="P119" s="12">
        <v>1.0</v>
      </c>
      <c r="Q119" s="18" t="s">
        <v>1720</v>
      </c>
      <c r="R119" s="18" t="s">
        <v>42</v>
      </c>
      <c r="S119" s="19" t="s">
        <v>2078</v>
      </c>
      <c r="T119" s="11"/>
      <c r="U119" s="11"/>
      <c r="V119" s="11"/>
      <c r="W119" s="11"/>
      <c r="X119" s="11"/>
    </row>
    <row r="120">
      <c r="A120" s="12" t="s">
        <v>44</v>
      </c>
      <c r="B120" s="12" t="s">
        <v>1442</v>
      </c>
      <c r="C120" s="12" t="s">
        <v>281</v>
      </c>
      <c r="D120" s="26">
        <f t="shared" si="8"/>
        <v>77.68</v>
      </c>
      <c r="E120" s="12">
        <v>24.0</v>
      </c>
      <c r="F120" s="12">
        <v>30.0</v>
      </c>
      <c r="G120" s="12">
        <v>64.0</v>
      </c>
      <c r="H120" s="12"/>
      <c r="I120" s="12"/>
      <c r="J120" s="12"/>
      <c r="K120" s="12">
        <v>6.0</v>
      </c>
      <c r="L120" s="12">
        <v>16.0</v>
      </c>
      <c r="M120" s="12"/>
      <c r="N120" s="12"/>
      <c r="O120" s="12"/>
      <c r="P120" s="12"/>
      <c r="Q120" s="18"/>
      <c r="R120" s="18"/>
      <c r="S120" s="19" t="s">
        <v>1443</v>
      </c>
      <c r="T120" s="11"/>
      <c r="U120" s="11"/>
      <c r="V120" s="11"/>
      <c r="W120" s="11"/>
      <c r="X120" s="11"/>
    </row>
    <row r="121">
      <c r="A121" s="12" t="s">
        <v>44</v>
      </c>
      <c r="B121" s="12" t="s">
        <v>2677</v>
      </c>
      <c r="C121" s="12" t="s">
        <v>46</v>
      </c>
      <c r="D121" s="26">
        <f t="shared" si="8"/>
        <v>75.96</v>
      </c>
      <c r="E121" s="12">
        <v>28.0</v>
      </c>
      <c r="F121" s="12">
        <v>29.0</v>
      </c>
      <c r="G121" s="12">
        <v>66.0</v>
      </c>
      <c r="H121" s="12"/>
      <c r="I121" s="12"/>
      <c r="J121" s="12"/>
      <c r="K121" s="12">
        <v>8.0</v>
      </c>
      <c r="L121" s="12"/>
      <c r="M121" s="12"/>
      <c r="N121" s="12"/>
      <c r="O121" s="12"/>
      <c r="P121" s="12"/>
      <c r="Q121" s="18"/>
      <c r="R121" s="18"/>
      <c r="S121" s="19" t="s">
        <v>2678</v>
      </c>
      <c r="T121" s="11"/>
      <c r="U121" s="11"/>
      <c r="V121" s="11"/>
      <c r="W121" s="11"/>
      <c r="X121" s="11"/>
    </row>
    <row r="122">
      <c r="A122" s="12" t="s">
        <v>44</v>
      </c>
      <c r="B122" s="12" t="s">
        <v>1440</v>
      </c>
      <c r="C122" s="12" t="s">
        <v>85</v>
      </c>
      <c r="D122" s="26">
        <f t="shared" si="8"/>
        <v>73.61</v>
      </c>
      <c r="E122" s="12">
        <v>27.0</v>
      </c>
      <c r="F122" s="12">
        <v>28.0</v>
      </c>
      <c r="G122" s="12">
        <v>59.0</v>
      </c>
      <c r="H122" s="12"/>
      <c r="I122" s="12"/>
      <c r="J122" s="12"/>
      <c r="K122" s="12">
        <v>10.0</v>
      </c>
      <c r="L122" s="12"/>
      <c r="M122" s="12"/>
      <c r="N122" s="12"/>
      <c r="O122" s="12"/>
      <c r="P122" s="12"/>
      <c r="Q122" s="18"/>
      <c r="R122" s="18"/>
      <c r="S122" s="19" t="s">
        <v>1441</v>
      </c>
      <c r="T122" s="11"/>
      <c r="U122" s="11"/>
      <c r="V122" s="11"/>
      <c r="W122" s="11"/>
      <c r="X122" s="11"/>
    </row>
    <row r="123">
      <c r="A123" s="11"/>
      <c r="B123" s="12" t="s">
        <v>838</v>
      </c>
      <c r="C123" s="12" t="s">
        <v>366</v>
      </c>
      <c r="D123" s="26">
        <f t="shared" si="8"/>
        <v>67.41</v>
      </c>
      <c r="E123" s="12">
        <v>25.0</v>
      </c>
      <c r="F123" s="12">
        <v>24.0</v>
      </c>
      <c r="G123" s="12">
        <v>62.0</v>
      </c>
      <c r="H123" s="12"/>
      <c r="I123" s="12"/>
      <c r="J123" s="12"/>
      <c r="K123" s="12">
        <v>7.0</v>
      </c>
      <c r="L123" s="12"/>
      <c r="M123" s="12"/>
      <c r="N123" s="12"/>
      <c r="O123" s="12"/>
      <c r="P123" s="12"/>
      <c r="Q123" s="18"/>
      <c r="R123" s="18"/>
      <c r="S123" s="19" t="s">
        <v>839</v>
      </c>
      <c r="T123" s="11"/>
      <c r="U123" s="11"/>
      <c r="V123" s="11"/>
      <c r="W123" s="11"/>
      <c r="X123" s="11"/>
    </row>
    <row r="124">
      <c r="A124" s="11"/>
      <c r="B124" s="12" t="s">
        <v>1449</v>
      </c>
      <c r="C124" s="12" t="s">
        <v>386</v>
      </c>
      <c r="D124" s="26">
        <f t="shared" si="8"/>
        <v>65.44</v>
      </c>
      <c r="E124" s="12">
        <v>18.0</v>
      </c>
      <c r="F124" s="12">
        <v>26.0</v>
      </c>
      <c r="G124" s="12">
        <v>53.0</v>
      </c>
      <c r="H124" s="12"/>
      <c r="I124" s="12"/>
      <c r="J124" s="12"/>
      <c r="K124" s="12">
        <v>8.0</v>
      </c>
      <c r="L124" s="12"/>
      <c r="M124" s="12"/>
      <c r="N124" s="12"/>
      <c r="O124" s="12"/>
      <c r="P124" s="12"/>
      <c r="Q124" s="18"/>
      <c r="R124" s="18"/>
      <c r="S124" s="19" t="s">
        <v>1450</v>
      </c>
      <c r="T124" s="11"/>
      <c r="U124" s="11"/>
      <c r="V124" s="11"/>
      <c r="W124" s="11"/>
      <c r="X124" s="11"/>
    </row>
    <row r="125">
      <c r="A125" s="11"/>
      <c r="B125" s="12" t="s">
        <v>834</v>
      </c>
      <c r="C125" s="12" t="s">
        <v>518</v>
      </c>
      <c r="D125" s="26">
        <f t="shared" si="8"/>
        <v>63.36</v>
      </c>
      <c r="E125" s="12"/>
      <c r="F125" s="12">
        <v>23.0</v>
      </c>
      <c r="G125" s="12">
        <v>46.0</v>
      </c>
      <c r="H125" s="12"/>
      <c r="I125" s="12"/>
      <c r="J125" s="12"/>
      <c r="K125" s="12">
        <v>8.0</v>
      </c>
      <c r="L125" s="12">
        <v>20.0</v>
      </c>
      <c r="M125" s="12"/>
      <c r="N125" s="12"/>
      <c r="O125" s="12"/>
      <c r="P125" s="12"/>
      <c r="Q125" s="18"/>
      <c r="R125" s="18"/>
      <c r="S125" s="19" t="s">
        <v>835</v>
      </c>
      <c r="T125" s="11"/>
      <c r="U125" s="11"/>
      <c r="V125" s="11"/>
      <c r="W125" s="11"/>
      <c r="X125" s="11"/>
    </row>
    <row r="126">
      <c r="A126" s="11"/>
      <c r="B126" s="12" t="s">
        <v>2576</v>
      </c>
      <c r="C126" s="12" t="s">
        <v>1553</v>
      </c>
      <c r="D126" s="26">
        <f t="shared" si="8"/>
        <v>59.4</v>
      </c>
      <c r="E126" s="12">
        <v>18.0</v>
      </c>
      <c r="F126" s="12">
        <v>24.0</v>
      </c>
      <c r="G126" s="12">
        <v>53.0</v>
      </c>
      <c r="H126" s="12"/>
      <c r="I126" s="12"/>
      <c r="J126" s="12"/>
      <c r="K126" s="12"/>
      <c r="L126" s="12">
        <v>21.0</v>
      </c>
      <c r="M126" s="12"/>
      <c r="N126" s="12"/>
      <c r="O126" s="12"/>
      <c r="P126" s="12"/>
      <c r="Q126" s="18"/>
      <c r="R126" s="18"/>
      <c r="S126" s="19" t="s">
        <v>2577</v>
      </c>
      <c r="T126" s="11"/>
      <c r="U126" s="11"/>
      <c r="V126" s="11"/>
      <c r="W126" s="11"/>
      <c r="X126" s="11"/>
    </row>
    <row r="127">
      <c r="A127" s="11"/>
      <c r="B127" s="12" t="s">
        <v>2689</v>
      </c>
      <c r="C127" s="12" t="s">
        <v>1480</v>
      </c>
      <c r="D127" s="26">
        <f t="shared" si="8"/>
        <v>57.7</v>
      </c>
      <c r="E127" s="12">
        <v>24.0</v>
      </c>
      <c r="F127" s="12">
        <v>22.0</v>
      </c>
      <c r="G127" s="12">
        <v>46.0</v>
      </c>
      <c r="H127" s="12">
        <v>21.0</v>
      </c>
      <c r="I127" s="12"/>
      <c r="J127" s="12"/>
      <c r="K127" s="12"/>
      <c r="L127" s="12"/>
      <c r="M127" s="12"/>
      <c r="N127" s="12"/>
      <c r="O127" s="12"/>
      <c r="P127" s="12"/>
      <c r="Q127" s="18"/>
      <c r="R127" s="18"/>
      <c r="S127" s="19" t="s">
        <v>2690</v>
      </c>
      <c r="T127" s="11"/>
      <c r="U127" s="11"/>
      <c r="V127" s="11"/>
      <c r="W127" s="11"/>
      <c r="X127" s="11"/>
    </row>
    <row r="128">
      <c r="A128" s="11"/>
      <c r="B128" s="12" t="s">
        <v>2691</v>
      </c>
      <c r="C128" s="12" t="s">
        <v>470</v>
      </c>
      <c r="D128" s="26">
        <f t="shared" si="8"/>
        <v>57</v>
      </c>
      <c r="E128" s="12">
        <v>16.0</v>
      </c>
      <c r="F128" s="12">
        <v>22.0</v>
      </c>
      <c r="G128" s="12">
        <v>48.0</v>
      </c>
      <c r="H128" s="12">
        <v>18.0</v>
      </c>
      <c r="I128" s="12"/>
      <c r="J128" s="12"/>
      <c r="K128" s="12"/>
      <c r="L128" s="12"/>
      <c r="M128" s="12"/>
      <c r="N128" s="12"/>
      <c r="O128" s="12"/>
      <c r="P128" s="12"/>
      <c r="Q128" s="18"/>
      <c r="R128" s="18"/>
      <c r="S128" s="19" t="s">
        <v>2692</v>
      </c>
      <c r="T128" s="11"/>
      <c r="U128" s="11"/>
      <c r="V128" s="11"/>
      <c r="W128" s="11"/>
      <c r="X128" s="11"/>
    </row>
    <row r="129">
      <c r="A129" s="11"/>
      <c r="B129" s="12" t="s">
        <v>850</v>
      </c>
      <c r="C129" s="12" t="s">
        <v>557</v>
      </c>
      <c r="D129" s="26">
        <f t="shared" si="8"/>
        <v>53.9</v>
      </c>
      <c r="E129" s="12">
        <v>16.0</v>
      </c>
      <c r="F129" s="12">
        <v>11.0</v>
      </c>
      <c r="G129" s="12">
        <v>55.0</v>
      </c>
      <c r="H129" s="12"/>
      <c r="I129" s="12"/>
      <c r="J129" s="12"/>
      <c r="K129" s="12">
        <v>10.0</v>
      </c>
      <c r="L129" s="12"/>
      <c r="M129" s="12"/>
      <c r="N129" s="12"/>
      <c r="O129" s="12"/>
      <c r="P129" s="12"/>
      <c r="Q129" s="18"/>
      <c r="R129" s="18"/>
      <c r="S129" s="19" t="s">
        <v>851</v>
      </c>
      <c r="T129" s="11"/>
      <c r="U129" s="11"/>
      <c r="V129" s="11"/>
      <c r="W129" s="11"/>
      <c r="X129" s="11"/>
    </row>
    <row r="130">
      <c r="A130" s="11"/>
      <c r="B130" s="12" t="s">
        <v>2695</v>
      </c>
      <c r="C130" s="12" t="s">
        <v>470</v>
      </c>
      <c r="D130" s="26">
        <f t="shared" si="8"/>
        <v>45.92</v>
      </c>
      <c r="E130" s="12">
        <v>30.0</v>
      </c>
      <c r="F130" s="12">
        <v>21.0</v>
      </c>
      <c r="G130" s="12">
        <v>25.0</v>
      </c>
      <c r="H130" s="12"/>
      <c r="I130" s="12"/>
      <c r="J130" s="12"/>
      <c r="K130" s="12">
        <v>8.0</v>
      </c>
      <c r="L130" s="12"/>
      <c r="M130" s="12"/>
      <c r="N130" s="12"/>
      <c r="O130" s="12"/>
      <c r="P130" s="12"/>
      <c r="Q130" s="18"/>
      <c r="R130" s="18" t="s">
        <v>2696</v>
      </c>
      <c r="S130" s="19" t="s">
        <v>2697</v>
      </c>
      <c r="T130" s="11"/>
      <c r="U130" s="11"/>
      <c r="V130" s="11"/>
      <c r="W130" s="11"/>
      <c r="X130" s="11"/>
    </row>
    <row r="131">
      <c r="A131" s="2" t="s">
        <v>308</v>
      </c>
      <c r="B131" s="11"/>
      <c r="C131" s="11"/>
      <c r="D131" s="26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3"/>
      <c r="R131" s="13"/>
      <c r="S131" s="27"/>
      <c r="T131" s="11"/>
      <c r="U131" s="11"/>
      <c r="V131" s="11"/>
      <c r="W131" s="11"/>
      <c r="X131" s="11"/>
    </row>
    <row r="132">
      <c r="A132" s="12" t="s">
        <v>44</v>
      </c>
      <c r="B132" s="12" t="s">
        <v>859</v>
      </c>
      <c r="C132" s="12" t="s">
        <v>243</v>
      </c>
      <c r="D132" s="26">
        <f t="shared" ref="D132:D151" si="9">ROUND((E132*0.05)+(F132*1)+(G132*0.54)+(H132*0.46)+(I132*0.39)+(J132*0)+(K132*1.24)+(L132*0.28)+(M132*90.8)+(N132*13)+(O132*13)+(P132*13), 2)</f>
        <v>134.35</v>
      </c>
      <c r="E132" s="12">
        <v>15.0</v>
      </c>
      <c r="F132" s="12">
        <v>16.0</v>
      </c>
      <c r="G132" s="12">
        <v>118.0</v>
      </c>
      <c r="H132" s="12"/>
      <c r="I132" s="12"/>
      <c r="J132" s="12"/>
      <c r="K132" s="12">
        <v>12.0</v>
      </c>
      <c r="L132" s="12"/>
      <c r="M132" s="12"/>
      <c r="N132" s="12"/>
      <c r="O132" s="12">
        <v>1.0</v>
      </c>
      <c r="P132" s="12">
        <v>2.0</v>
      </c>
      <c r="Q132" s="18" t="s">
        <v>583</v>
      </c>
      <c r="R132" s="17"/>
      <c r="S132" s="19" t="s">
        <v>862</v>
      </c>
      <c r="T132" s="12"/>
      <c r="U132" s="11"/>
      <c r="V132" s="11"/>
      <c r="W132" s="11"/>
      <c r="X132" s="11"/>
      <c r="Y132" s="11"/>
    </row>
    <row r="133">
      <c r="A133" s="12" t="s">
        <v>44</v>
      </c>
      <c r="B133" s="12" t="s">
        <v>2699</v>
      </c>
      <c r="C133" s="12" t="s">
        <v>590</v>
      </c>
      <c r="D133" s="26">
        <f t="shared" si="9"/>
        <v>127.42</v>
      </c>
      <c r="E133" s="12">
        <v>24.0</v>
      </c>
      <c r="F133" s="12">
        <v>32.0</v>
      </c>
      <c r="G133" s="12">
        <v>66.0</v>
      </c>
      <c r="H133" s="12">
        <v>21.0</v>
      </c>
      <c r="I133" s="12"/>
      <c r="J133" s="12"/>
      <c r="K133" s="12">
        <v>8.0</v>
      </c>
      <c r="L133" s="12"/>
      <c r="M133" s="12"/>
      <c r="N133" s="12"/>
      <c r="O133" s="12">
        <v>1.0</v>
      </c>
      <c r="P133" s="12">
        <v>2.0</v>
      </c>
      <c r="Q133" s="18" t="s">
        <v>198</v>
      </c>
      <c r="R133" s="18"/>
      <c r="S133" s="19" t="s">
        <v>2701</v>
      </c>
      <c r="T133" s="11"/>
      <c r="U133" s="11"/>
      <c r="V133" s="11"/>
      <c r="W133" s="11"/>
      <c r="X133" s="11"/>
    </row>
    <row r="134">
      <c r="A134" s="12" t="s">
        <v>44</v>
      </c>
      <c r="B134" s="12" t="s">
        <v>1467</v>
      </c>
      <c r="C134" s="12" t="s">
        <v>590</v>
      </c>
      <c r="D134" s="26">
        <f t="shared" si="9"/>
        <v>122.4</v>
      </c>
      <c r="E134" s="12">
        <v>36.0</v>
      </c>
      <c r="F134" s="12">
        <v>33.0</v>
      </c>
      <c r="G134" s="12">
        <v>90.0</v>
      </c>
      <c r="H134" s="12"/>
      <c r="I134" s="12"/>
      <c r="J134" s="12"/>
      <c r="K134" s="12"/>
      <c r="L134" s="12"/>
      <c r="M134" s="12"/>
      <c r="N134" s="12"/>
      <c r="O134" s="12">
        <v>1.0</v>
      </c>
      <c r="P134" s="12">
        <v>2.0</v>
      </c>
      <c r="Q134" s="18" t="s">
        <v>198</v>
      </c>
      <c r="R134" s="33"/>
      <c r="S134" s="19" t="s">
        <v>1468</v>
      </c>
      <c r="T134" s="12"/>
      <c r="U134" s="11"/>
      <c r="V134" s="11"/>
      <c r="W134" s="11"/>
      <c r="X134" s="11"/>
      <c r="Y134" s="11"/>
    </row>
    <row r="135">
      <c r="A135" s="12" t="s">
        <v>44</v>
      </c>
      <c r="B135" s="12" t="s">
        <v>865</v>
      </c>
      <c r="C135" s="12" t="s">
        <v>46</v>
      </c>
      <c r="D135" s="26">
        <f t="shared" si="9"/>
        <v>118.35</v>
      </c>
      <c r="E135" s="12">
        <v>27.0</v>
      </c>
      <c r="F135" s="12">
        <v>34.0</v>
      </c>
      <c r="G135" s="12">
        <v>68.0</v>
      </c>
      <c r="H135" s="12"/>
      <c r="I135" s="12"/>
      <c r="J135" s="12"/>
      <c r="K135" s="12"/>
      <c r="L135" s="12">
        <v>26.0</v>
      </c>
      <c r="M135" s="12"/>
      <c r="N135" s="12">
        <v>1.0</v>
      </c>
      <c r="O135" s="12"/>
      <c r="P135" s="12">
        <v>2.0</v>
      </c>
      <c r="Q135" s="18" t="s">
        <v>58</v>
      </c>
      <c r="R135" s="17"/>
      <c r="S135" s="19" t="s">
        <v>866</v>
      </c>
      <c r="T135" s="12"/>
      <c r="U135" s="11"/>
      <c r="V135" s="11"/>
      <c r="W135" s="11"/>
      <c r="X135" s="11"/>
      <c r="Y135" s="11"/>
    </row>
    <row r="136">
      <c r="A136" s="11"/>
      <c r="B136" s="12" t="s">
        <v>878</v>
      </c>
      <c r="C136" s="12" t="s">
        <v>879</v>
      </c>
      <c r="D136" s="26">
        <f t="shared" si="9"/>
        <v>112.45</v>
      </c>
      <c r="E136" s="12">
        <v>25.0</v>
      </c>
      <c r="F136" s="12">
        <v>29.0</v>
      </c>
      <c r="G136" s="12">
        <v>66.0</v>
      </c>
      <c r="H136" s="12"/>
      <c r="I136" s="12"/>
      <c r="J136" s="12"/>
      <c r="K136" s="12"/>
      <c r="L136" s="12">
        <v>27.0</v>
      </c>
      <c r="M136" s="12"/>
      <c r="N136" s="12">
        <v>1.0</v>
      </c>
      <c r="O136" s="12">
        <v>1.0</v>
      </c>
      <c r="P136" s="12">
        <v>1.0</v>
      </c>
      <c r="Q136" s="18" t="s">
        <v>583</v>
      </c>
      <c r="R136" s="18"/>
      <c r="S136" s="19" t="s">
        <v>880</v>
      </c>
      <c r="T136" s="11"/>
      <c r="U136" s="11"/>
      <c r="V136" s="11"/>
      <c r="W136" s="11"/>
      <c r="X136" s="11"/>
    </row>
    <row r="137">
      <c r="A137" s="11"/>
      <c r="B137" s="12" t="s">
        <v>1461</v>
      </c>
      <c r="C137" s="12" t="s">
        <v>35</v>
      </c>
      <c r="D137" s="26">
        <f t="shared" si="9"/>
        <v>108.17</v>
      </c>
      <c r="E137" s="12">
        <v>21.0</v>
      </c>
      <c r="F137" s="12">
        <v>21.0</v>
      </c>
      <c r="G137" s="12">
        <v>62.0</v>
      </c>
      <c r="H137" s="12"/>
      <c r="I137" s="12"/>
      <c r="J137" s="12"/>
      <c r="K137" s="12">
        <v>11.0</v>
      </c>
      <c r="L137" s="12"/>
      <c r="M137" s="12"/>
      <c r="N137" s="12">
        <v>1.0</v>
      </c>
      <c r="O137" s="12">
        <v>1.0</v>
      </c>
      <c r="P137" s="12">
        <v>1.0</v>
      </c>
      <c r="Q137" s="18" t="s">
        <v>198</v>
      </c>
      <c r="R137" s="33" t="s">
        <v>597</v>
      </c>
      <c r="S137" s="19" t="s">
        <v>1465</v>
      </c>
      <c r="T137" s="12"/>
      <c r="U137" s="11"/>
      <c r="V137" s="11"/>
      <c r="W137" s="11"/>
      <c r="X137" s="11"/>
      <c r="Y137" s="11"/>
    </row>
    <row r="138">
      <c r="A138" s="21" t="s">
        <v>33</v>
      </c>
      <c r="B138" s="12" t="s">
        <v>2702</v>
      </c>
      <c r="C138" s="12" t="s">
        <v>73</v>
      </c>
      <c r="D138" s="26">
        <f t="shared" si="9"/>
        <v>105.31</v>
      </c>
      <c r="E138" s="12">
        <v>43.0</v>
      </c>
      <c r="F138" s="12">
        <v>42.0</v>
      </c>
      <c r="G138" s="12">
        <v>88.0</v>
      </c>
      <c r="H138" s="12"/>
      <c r="I138" s="12"/>
      <c r="J138" s="12"/>
      <c r="K138" s="12">
        <v>11.0</v>
      </c>
      <c r="L138" s="12"/>
      <c r="M138" s="12"/>
      <c r="N138" s="12"/>
      <c r="O138" s="12"/>
      <c r="P138" s="12"/>
      <c r="Q138" s="18"/>
      <c r="R138" s="18" t="s">
        <v>42</v>
      </c>
      <c r="S138" s="19" t="s">
        <v>2703</v>
      </c>
      <c r="T138" s="11"/>
      <c r="U138" s="11"/>
      <c r="V138" s="11"/>
      <c r="W138" s="11"/>
      <c r="X138" s="11"/>
    </row>
    <row r="139">
      <c r="A139" s="11"/>
      <c r="B139" s="12" t="s">
        <v>884</v>
      </c>
      <c r="C139" s="12" t="s">
        <v>886</v>
      </c>
      <c r="D139" s="26">
        <f t="shared" si="9"/>
        <v>103.02</v>
      </c>
      <c r="E139" s="12">
        <v>12.0</v>
      </c>
      <c r="F139" s="12">
        <v>27.0</v>
      </c>
      <c r="G139" s="12">
        <v>55.0</v>
      </c>
      <c r="H139" s="12"/>
      <c r="I139" s="12"/>
      <c r="J139" s="12"/>
      <c r="K139" s="12"/>
      <c r="L139" s="12">
        <v>24.0</v>
      </c>
      <c r="M139" s="12"/>
      <c r="N139" s="12">
        <v>1.0</v>
      </c>
      <c r="O139" s="12"/>
      <c r="P139" s="12">
        <v>2.0</v>
      </c>
      <c r="Q139" s="18" t="s">
        <v>38</v>
      </c>
      <c r="R139" s="17"/>
      <c r="S139" s="19" t="s">
        <v>889</v>
      </c>
      <c r="T139" s="12"/>
      <c r="U139" s="11"/>
      <c r="V139" s="11"/>
      <c r="W139" s="11"/>
      <c r="X139" s="11"/>
      <c r="Y139" s="11"/>
    </row>
    <row r="140">
      <c r="A140" s="11"/>
      <c r="B140" s="12" t="s">
        <v>2704</v>
      </c>
      <c r="C140" s="12" t="s">
        <v>2109</v>
      </c>
      <c r="D140" s="26">
        <f t="shared" si="9"/>
        <v>100.7</v>
      </c>
      <c r="E140" s="12"/>
      <c r="F140" s="12">
        <v>23.0</v>
      </c>
      <c r="G140" s="12">
        <v>51.0</v>
      </c>
      <c r="H140" s="12"/>
      <c r="I140" s="12"/>
      <c r="J140" s="12"/>
      <c r="K140" s="12">
        <v>9.0</v>
      </c>
      <c r="L140" s="12"/>
      <c r="M140" s="12"/>
      <c r="N140" s="12">
        <v>1.0</v>
      </c>
      <c r="O140" s="12">
        <v>1.0</v>
      </c>
      <c r="P140" s="12">
        <v>1.0</v>
      </c>
      <c r="Q140" s="18" t="s">
        <v>583</v>
      </c>
      <c r="R140" s="33"/>
      <c r="S140" s="19" t="s">
        <v>2705</v>
      </c>
      <c r="T140" s="12"/>
      <c r="U140" s="11"/>
      <c r="V140" s="11"/>
      <c r="W140" s="11"/>
      <c r="X140" s="11"/>
      <c r="Y140" s="11"/>
    </row>
    <row r="141">
      <c r="A141" s="11"/>
      <c r="B141" s="12" t="s">
        <v>874</v>
      </c>
      <c r="C141" s="12" t="s">
        <v>107</v>
      </c>
      <c r="D141" s="26">
        <f t="shared" si="9"/>
        <v>94.6</v>
      </c>
      <c r="E141" s="12"/>
      <c r="F141" s="12">
        <v>25.0</v>
      </c>
      <c r="G141" s="12">
        <v>118.0</v>
      </c>
      <c r="H141" s="12"/>
      <c r="I141" s="12"/>
      <c r="J141" s="12"/>
      <c r="K141" s="12"/>
      <c r="L141" s="12">
        <v>21.0</v>
      </c>
      <c r="M141" s="12"/>
      <c r="N141" s="12"/>
      <c r="O141" s="12"/>
      <c r="P141" s="12"/>
      <c r="Q141" s="18"/>
      <c r="R141" s="17"/>
      <c r="S141" s="19" t="s">
        <v>875</v>
      </c>
      <c r="T141" s="12"/>
      <c r="U141" s="11"/>
      <c r="V141" s="11"/>
      <c r="W141" s="11"/>
      <c r="X141" s="11"/>
      <c r="Y141" s="11"/>
    </row>
    <row r="142">
      <c r="A142" s="11"/>
      <c r="B142" s="12" t="s">
        <v>2634</v>
      </c>
      <c r="C142" s="12" t="s">
        <v>107</v>
      </c>
      <c r="D142" s="26">
        <f t="shared" si="9"/>
        <v>87.82</v>
      </c>
      <c r="E142" s="12"/>
      <c r="F142" s="12">
        <v>29.0</v>
      </c>
      <c r="G142" s="12">
        <v>77.0</v>
      </c>
      <c r="H142" s="12"/>
      <c r="I142" s="12"/>
      <c r="J142" s="12"/>
      <c r="K142" s="12">
        <v>6.0</v>
      </c>
      <c r="L142" s="12">
        <v>35.0</v>
      </c>
      <c r="M142" s="12"/>
      <c r="N142" s="12"/>
      <c r="O142" s="12"/>
      <c r="P142" s="12"/>
      <c r="Q142" s="18"/>
      <c r="R142" s="17"/>
      <c r="S142" s="19" t="s">
        <v>2635</v>
      </c>
      <c r="T142" s="12"/>
      <c r="U142" s="11"/>
      <c r="V142" s="11"/>
      <c r="W142" s="11"/>
      <c r="X142" s="11"/>
      <c r="Y142" s="11"/>
    </row>
    <row r="143">
      <c r="A143" s="21" t="s">
        <v>52</v>
      </c>
      <c r="B143" s="12" t="s">
        <v>2641</v>
      </c>
      <c r="C143" s="12" t="s">
        <v>154</v>
      </c>
      <c r="D143" s="26">
        <f t="shared" si="9"/>
        <v>87.39</v>
      </c>
      <c r="E143" s="12">
        <v>25.0</v>
      </c>
      <c r="F143" s="12">
        <v>33.0</v>
      </c>
      <c r="G143" s="12">
        <v>73.0</v>
      </c>
      <c r="H143" s="12"/>
      <c r="I143" s="12"/>
      <c r="J143" s="12"/>
      <c r="K143" s="12">
        <v>7.0</v>
      </c>
      <c r="L143" s="12">
        <v>18.0</v>
      </c>
      <c r="M143" s="12"/>
      <c r="N143" s="12"/>
      <c r="O143" s="12"/>
      <c r="P143" s="12"/>
      <c r="Q143" s="18"/>
      <c r="R143" s="17"/>
      <c r="S143" s="19" t="s">
        <v>2642</v>
      </c>
      <c r="T143" s="12"/>
      <c r="U143" s="11"/>
      <c r="V143" s="11"/>
      <c r="W143" s="11"/>
      <c r="X143" s="11"/>
      <c r="Y143" s="11"/>
    </row>
    <row r="144">
      <c r="A144" s="21" t="s">
        <v>55</v>
      </c>
      <c r="B144" s="12" t="s">
        <v>2706</v>
      </c>
      <c r="C144" s="12" t="s">
        <v>57</v>
      </c>
      <c r="D144" s="26">
        <f t="shared" si="9"/>
        <v>86.92</v>
      </c>
      <c r="E144" s="12">
        <v>48.0</v>
      </c>
      <c r="F144" s="12">
        <v>32.0</v>
      </c>
      <c r="G144" s="12">
        <v>70.0</v>
      </c>
      <c r="H144" s="12">
        <v>32.0</v>
      </c>
      <c r="I144" s="12"/>
      <c r="J144" s="12"/>
      <c r="K144" s="12"/>
      <c r="L144" s="12"/>
      <c r="M144" s="12"/>
      <c r="N144" s="12"/>
      <c r="O144" s="12"/>
      <c r="P144" s="12"/>
      <c r="Q144" s="18"/>
      <c r="R144" s="33" t="s">
        <v>2707</v>
      </c>
      <c r="S144" s="19" t="s">
        <v>2708</v>
      </c>
      <c r="T144" s="12"/>
      <c r="U144" s="11"/>
      <c r="V144" s="11"/>
      <c r="W144" s="11"/>
      <c r="X144" s="11"/>
      <c r="Y144" s="11"/>
    </row>
    <row r="145">
      <c r="A145" s="11"/>
      <c r="B145" s="12" t="s">
        <v>2709</v>
      </c>
      <c r="C145" s="12" t="s">
        <v>236</v>
      </c>
      <c r="D145" s="26">
        <f t="shared" si="9"/>
        <v>83.72</v>
      </c>
      <c r="E145" s="12">
        <v>30.0</v>
      </c>
      <c r="F145" s="12">
        <v>34.0</v>
      </c>
      <c r="G145" s="12">
        <v>68.0</v>
      </c>
      <c r="H145" s="12">
        <v>25.0</v>
      </c>
      <c r="I145" s="12"/>
      <c r="J145" s="12"/>
      <c r="K145" s="12"/>
      <c r="L145" s="12"/>
      <c r="M145" s="12"/>
      <c r="N145" s="12"/>
      <c r="O145" s="12"/>
      <c r="P145" s="12"/>
      <c r="Q145" s="18"/>
      <c r="R145" s="33"/>
      <c r="S145" s="19" t="s">
        <v>2710</v>
      </c>
      <c r="T145" s="12"/>
      <c r="U145" s="11"/>
      <c r="V145" s="11"/>
      <c r="W145" s="11"/>
      <c r="X145" s="11"/>
      <c r="Y145" s="11"/>
    </row>
    <row r="146">
      <c r="A146" s="11"/>
      <c r="B146" s="12" t="s">
        <v>2713</v>
      </c>
      <c r="C146" s="12" t="s">
        <v>2714</v>
      </c>
      <c r="D146" s="26">
        <f t="shared" si="9"/>
        <v>83.37</v>
      </c>
      <c r="E146" s="12">
        <v>27.0</v>
      </c>
      <c r="F146" s="12">
        <v>18.0</v>
      </c>
      <c r="G146" s="12">
        <v>88.0</v>
      </c>
      <c r="H146" s="12">
        <v>17.0</v>
      </c>
      <c r="I146" s="12"/>
      <c r="J146" s="12"/>
      <c r="K146" s="12">
        <v>7.0</v>
      </c>
      <c r="L146" s="12"/>
      <c r="M146" s="12"/>
      <c r="N146" s="12"/>
      <c r="O146" s="12"/>
      <c r="P146" s="12"/>
      <c r="Q146" s="18"/>
      <c r="R146" s="33"/>
      <c r="S146" s="19" t="s">
        <v>2716</v>
      </c>
      <c r="T146" s="12"/>
      <c r="U146" s="11"/>
      <c r="V146" s="11"/>
      <c r="W146" s="11"/>
      <c r="X146" s="11"/>
      <c r="Y146" s="11"/>
    </row>
    <row r="147">
      <c r="A147" s="21"/>
      <c r="B147" s="12" t="s">
        <v>2717</v>
      </c>
      <c r="C147" s="12" t="s">
        <v>1284</v>
      </c>
      <c r="D147" s="26">
        <f t="shared" si="9"/>
        <v>81.16</v>
      </c>
      <c r="E147" s="12">
        <v>36.0</v>
      </c>
      <c r="F147" s="12">
        <v>34.0</v>
      </c>
      <c r="G147" s="12">
        <v>84.0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8"/>
      <c r="R147" s="33"/>
      <c r="S147" s="19" t="s">
        <v>2718</v>
      </c>
      <c r="T147" s="12"/>
      <c r="U147" s="11"/>
      <c r="V147" s="11"/>
      <c r="W147" s="11"/>
      <c r="X147" s="11"/>
      <c r="Y147" s="11"/>
    </row>
    <row r="148">
      <c r="A148" s="11"/>
      <c r="B148" s="12" t="s">
        <v>2645</v>
      </c>
      <c r="C148" s="12" t="s">
        <v>374</v>
      </c>
      <c r="D148" s="26">
        <f t="shared" si="9"/>
        <v>80.9</v>
      </c>
      <c r="E148" s="12">
        <v>24.0</v>
      </c>
      <c r="F148" s="12">
        <v>33.0</v>
      </c>
      <c r="G148" s="12">
        <v>73.0</v>
      </c>
      <c r="H148" s="12"/>
      <c r="I148" s="12"/>
      <c r="J148" s="12"/>
      <c r="K148" s="12"/>
      <c r="L148" s="12">
        <v>26.0</v>
      </c>
      <c r="M148" s="12"/>
      <c r="N148" s="12"/>
      <c r="O148" s="12"/>
      <c r="P148" s="12"/>
      <c r="Q148" s="18"/>
      <c r="R148" s="17"/>
      <c r="S148" s="19" t="s">
        <v>2647</v>
      </c>
      <c r="T148" s="12"/>
      <c r="U148" s="11"/>
      <c r="V148" s="11"/>
      <c r="W148" s="11"/>
      <c r="X148" s="11"/>
      <c r="Y148" s="11"/>
    </row>
    <row r="149">
      <c r="A149" s="21"/>
      <c r="B149" s="16" t="s">
        <v>2658</v>
      </c>
      <c r="C149" s="12" t="s">
        <v>2659</v>
      </c>
      <c r="D149" s="26">
        <f t="shared" si="9"/>
        <v>71.93</v>
      </c>
      <c r="E149" s="12">
        <v>27.0</v>
      </c>
      <c r="F149" s="12">
        <v>22.0</v>
      </c>
      <c r="G149" s="12">
        <v>77.0</v>
      </c>
      <c r="H149" s="12"/>
      <c r="I149" s="12"/>
      <c r="J149" s="12"/>
      <c r="K149" s="12"/>
      <c r="L149" s="12">
        <v>25.0</v>
      </c>
      <c r="M149" s="12"/>
      <c r="N149" s="12"/>
      <c r="O149" s="12"/>
      <c r="P149" s="12"/>
      <c r="Q149" s="18"/>
      <c r="R149" s="18"/>
      <c r="S149" s="39" t="s">
        <v>2660</v>
      </c>
      <c r="T149" s="11"/>
      <c r="U149" s="11"/>
      <c r="V149" s="11"/>
      <c r="W149" s="11"/>
      <c r="X149" s="11"/>
    </row>
    <row r="150">
      <c r="A150" s="21" t="s">
        <v>52</v>
      </c>
      <c r="B150" s="12" t="s">
        <v>2664</v>
      </c>
      <c r="C150" s="12" t="s">
        <v>76</v>
      </c>
      <c r="D150" s="26">
        <f t="shared" si="9"/>
        <v>62.34</v>
      </c>
      <c r="E150" s="12">
        <v>24.0</v>
      </c>
      <c r="F150" s="12">
        <v>25.0</v>
      </c>
      <c r="G150" s="12">
        <v>55.0</v>
      </c>
      <c r="H150" s="12"/>
      <c r="I150" s="12"/>
      <c r="J150" s="12"/>
      <c r="K150" s="12"/>
      <c r="L150" s="12">
        <v>23.0</v>
      </c>
      <c r="M150" s="12"/>
      <c r="N150" s="12"/>
      <c r="O150" s="12"/>
      <c r="P150" s="12"/>
      <c r="Q150" s="18"/>
      <c r="R150" s="33"/>
      <c r="S150" s="19" t="s">
        <v>2665</v>
      </c>
      <c r="T150" s="12"/>
      <c r="U150" s="11"/>
      <c r="V150" s="11"/>
      <c r="W150" s="11"/>
      <c r="X150" s="11"/>
      <c r="Y150" s="11"/>
    </row>
    <row r="151">
      <c r="A151" s="11"/>
      <c r="B151" s="12" t="s">
        <v>2725</v>
      </c>
      <c r="C151" s="12" t="s">
        <v>470</v>
      </c>
      <c r="D151" s="26">
        <f t="shared" si="9"/>
        <v>61.56</v>
      </c>
      <c r="E151" s="12">
        <v>42.0</v>
      </c>
      <c r="F151" s="12">
        <v>28.0</v>
      </c>
      <c r="G151" s="12">
        <v>33.0</v>
      </c>
      <c r="H151" s="12"/>
      <c r="I151" s="12"/>
      <c r="J151" s="12"/>
      <c r="K151" s="12">
        <v>11.0</v>
      </c>
      <c r="L151" s="12"/>
      <c r="M151" s="12"/>
      <c r="N151" s="12"/>
      <c r="O151" s="12"/>
      <c r="P151" s="12"/>
      <c r="Q151" s="18"/>
      <c r="R151" s="33" t="s">
        <v>2696</v>
      </c>
      <c r="S151" s="19" t="s">
        <v>2726</v>
      </c>
      <c r="T151" s="12"/>
      <c r="U151" s="11"/>
      <c r="V151" s="11"/>
      <c r="W151" s="11"/>
      <c r="X151" s="11"/>
      <c r="Y151" s="11"/>
    </row>
    <row r="152">
      <c r="A152" s="2" t="s">
        <v>335</v>
      </c>
      <c r="B152" s="11"/>
      <c r="C152" s="11"/>
      <c r="D152" s="26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3"/>
      <c r="R152" s="13"/>
      <c r="S152" s="27"/>
      <c r="T152" s="11"/>
      <c r="U152" s="11"/>
      <c r="V152" s="11"/>
      <c r="W152" s="11"/>
      <c r="X152" s="11"/>
    </row>
    <row r="153">
      <c r="A153" s="12" t="s">
        <v>44</v>
      </c>
      <c r="B153" s="12" t="s">
        <v>1476</v>
      </c>
      <c r="C153" s="12" t="s">
        <v>151</v>
      </c>
      <c r="D153" s="26">
        <f t="shared" ref="D153:D165" si="10">ROUND((E153*0.05)+(F153*1)+(G153*0.54)+(H153*0.46)+(I153*0.39)+(J153*0)+(K153*1.24)+(L153*0.28)+(M153*90.8)+(N153*13)+(O153*13)+(P153*13), 2)</f>
        <v>96.48</v>
      </c>
      <c r="E153" s="12"/>
      <c r="F153" s="12">
        <v>19.0</v>
      </c>
      <c r="G153" s="12">
        <v>86.0</v>
      </c>
      <c r="H153" s="12"/>
      <c r="I153" s="12"/>
      <c r="J153" s="12"/>
      <c r="K153" s="12"/>
      <c r="L153" s="12">
        <v>18.0</v>
      </c>
      <c r="M153" s="12"/>
      <c r="N153" s="12"/>
      <c r="O153" s="12">
        <v>1.0</v>
      </c>
      <c r="P153" s="12">
        <v>1.0</v>
      </c>
      <c r="Q153" s="18" t="s">
        <v>786</v>
      </c>
      <c r="R153" s="18"/>
      <c r="S153" s="19" t="s">
        <v>1478</v>
      </c>
      <c r="T153" s="11"/>
      <c r="U153" s="11"/>
      <c r="V153" s="11"/>
      <c r="W153" s="11"/>
      <c r="X153" s="11"/>
    </row>
    <row r="154">
      <c r="A154" s="12" t="s">
        <v>44</v>
      </c>
      <c r="B154" s="12" t="s">
        <v>1482</v>
      </c>
      <c r="C154" s="12" t="s">
        <v>1483</v>
      </c>
      <c r="D154" s="26">
        <f t="shared" si="10"/>
        <v>88.38</v>
      </c>
      <c r="E154" s="12">
        <v>24.0</v>
      </c>
      <c r="F154" s="12">
        <v>27.0</v>
      </c>
      <c r="G154" s="12">
        <v>55.0</v>
      </c>
      <c r="H154" s="12"/>
      <c r="I154" s="12"/>
      <c r="J154" s="12"/>
      <c r="K154" s="12"/>
      <c r="L154" s="12">
        <v>16.0</v>
      </c>
      <c r="M154" s="12"/>
      <c r="N154" s="12"/>
      <c r="O154" s="12"/>
      <c r="P154" s="12">
        <v>2.0</v>
      </c>
      <c r="Q154" s="18" t="s">
        <v>786</v>
      </c>
      <c r="R154" s="18"/>
      <c r="S154" s="19" t="s">
        <v>1484</v>
      </c>
      <c r="T154" s="11"/>
      <c r="U154" s="11"/>
      <c r="V154" s="11"/>
      <c r="W154" s="11"/>
      <c r="X154" s="11"/>
    </row>
    <row r="155">
      <c r="A155" s="12" t="s">
        <v>44</v>
      </c>
      <c r="B155" s="12" t="s">
        <v>894</v>
      </c>
      <c r="C155" s="12" t="s">
        <v>141</v>
      </c>
      <c r="D155" s="26">
        <f t="shared" si="10"/>
        <v>72.34</v>
      </c>
      <c r="E155" s="12">
        <v>24.0</v>
      </c>
      <c r="F155" s="12">
        <v>24.0</v>
      </c>
      <c r="G155" s="12">
        <v>57.0</v>
      </c>
      <c r="H155" s="12"/>
      <c r="I155" s="12"/>
      <c r="J155" s="12"/>
      <c r="K155" s="12">
        <v>8.0</v>
      </c>
      <c r="L155" s="12">
        <v>23.0</v>
      </c>
      <c r="M155" s="12"/>
      <c r="N155" s="12"/>
      <c r="O155" s="12"/>
      <c r="P155" s="12"/>
      <c r="Q155" s="18"/>
      <c r="R155" s="18"/>
      <c r="S155" s="19" t="s">
        <v>900</v>
      </c>
      <c r="T155" s="11"/>
      <c r="U155" s="11"/>
      <c r="V155" s="11"/>
      <c r="W155" s="11"/>
      <c r="X155" s="11"/>
    </row>
    <row r="156">
      <c r="A156" s="11"/>
      <c r="B156" s="12" t="s">
        <v>918</v>
      </c>
      <c r="C156" s="12" t="s">
        <v>919</v>
      </c>
      <c r="D156" s="26">
        <f t="shared" si="10"/>
        <v>71.6</v>
      </c>
      <c r="E156" s="12">
        <v>10.0</v>
      </c>
      <c r="F156" s="12">
        <v>22.0</v>
      </c>
      <c r="G156" s="12">
        <v>35.0</v>
      </c>
      <c r="H156" s="12"/>
      <c r="I156" s="12"/>
      <c r="J156" s="12"/>
      <c r="K156" s="12"/>
      <c r="L156" s="12">
        <v>15.0</v>
      </c>
      <c r="M156" s="12"/>
      <c r="N156" s="12">
        <v>1.0</v>
      </c>
      <c r="O156" s="12"/>
      <c r="P156" s="12">
        <v>1.0</v>
      </c>
      <c r="Q156" s="18" t="s">
        <v>121</v>
      </c>
      <c r="R156" s="18"/>
      <c r="S156" s="19" t="s">
        <v>922</v>
      </c>
      <c r="T156" s="11"/>
      <c r="U156" s="11"/>
      <c r="V156" s="11"/>
      <c r="W156" s="11"/>
      <c r="X156" s="11"/>
    </row>
    <row r="157">
      <c r="A157" s="12" t="s">
        <v>44</v>
      </c>
      <c r="B157" s="12" t="s">
        <v>2742</v>
      </c>
      <c r="C157" s="12" t="s">
        <v>85</v>
      </c>
      <c r="D157" s="26">
        <f t="shared" si="10"/>
        <v>70.6</v>
      </c>
      <c r="E157" s="12">
        <v>28.0</v>
      </c>
      <c r="F157" s="12">
        <v>28.0</v>
      </c>
      <c r="G157" s="12">
        <v>55.0</v>
      </c>
      <c r="H157" s="12">
        <v>25.0</v>
      </c>
      <c r="I157" s="12"/>
      <c r="J157" s="12"/>
      <c r="K157" s="12"/>
      <c r="L157" s="12"/>
      <c r="M157" s="12"/>
      <c r="N157" s="12"/>
      <c r="O157" s="12"/>
      <c r="P157" s="12"/>
      <c r="Q157" s="18"/>
      <c r="R157" s="18"/>
      <c r="S157" s="19" t="s">
        <v>2743</v>
      </c>
      <c r="T157" s="11"/>
      <c r="U157" s="11"/>
      <c r="V157" s="11"/>
      <c r="W157" s="11"/>
      <c r="X157" s="11"/>
    </row>
    <row r="158">
      <c r="A158" s="11"/>
      <c r="B158" s="12" t="s">
        <v>904</v>
      </c>
      <c r="C158" s="12" t="s">
        <v>905</v>
      </c>
      <c r="D158" s="26">
        <f t="shared" si="10"/>
        <v>67.12</v>
      </c>
      <c r="E158" s="12">
        <v>24.0</v>
      </c>
      <c r="F158" s="12">
        <v>26.0</v>
      </c>
      <c r="G158" s="12">
        <v>62.0</v>
      </c>
      <c r="H158" s="12"/>
      <c r="I158" s="12"/>
      <c r="J158" s="12"/>
      <c r="K158" s="12"/>
      <c r="L158" s="12">
        <v>23.0</v>
      </c>
      <c r="M158" s="12"/>
      <c r="N158" s="12"/>
      <c r="O158" s="12"/>
      <c r="P158" s="12"/>
      <c r="Q158" s="18"/>
      <c r="R158" s="18"/>
      <c r="S158" s="19" t="s">
        <v>909</v>
      </c>
      <c r="T158" s="11"/>
      <c r="U158" s="11"/>
      <c r="V158" s="11"/>
      <c r="W158" s="11"/>
      <c r="X158" s="11"/>
    </row>
    <row r="159">
      <c r="A159" s="11"/>
      <c r="B159" s="12" t="s">
        <v>2750</v>
      </c>
      <c r="C159" s="12" t="s">
        <v>886</v>
      </c>
      <c r="D159" s="26">
        <f t="shared" si="10"/>
        <v>65.53</v>
      </c>
      <c r="E159" s="12">
        <v>23.0</v>
      </c>
      <c r="F159" s="12">
        <v>26.0</v>
      </c>
      <c r="G159" s="12">
        <v>55.0</v>
      </c>
      <c r="H159" s="12"/>
      <c r="I159" s="12"/>
      <c r="J159" s="12"/>
      <c r="K159" s="12">
        <v>7.0</v>
      </c>
      <c r="L159" s="12"/>
      <c r="M159" s="12"/>
      <c r="N159" s="12"/>
      <c r="O159" s="12"/>
      <c r="P159" s="12"/>
      <c r="Q159" s="18"/>
      <c r="R159" s="18"/>
      <c r="S159" s="19" t="s">
        <v>2751</v>
      </c>
      <c r="T159" s="11"/>
      <c r="U159" s="11"/>
      <c r="V159" s="11"/>
      <c r="W159" s="11"/>
      <c r="X159" s="11"/>
    </row>
    <row r="160">
      <c r="A160" s="11"/>
      <c r="B160" s="12" t="s">
        <v>1479</v>
      </c>
      <c r="C160" s="12" t="s">
        <v>1480</v>
      </c>
      <c r="D160" s="26">
        <f t="shared" si="10"/>
        <v>64.57</v>
      </c>
      <c r="E160" s="12">
        <v>19.0</v>
      </c>
      <c r="F160" s="12">
        <v>24.0</v>
      </c>
      <c r="G160" s="12">
        <v>55.0</v>
      </c>
      <c r="H160" s="12"/>
      <c r="I160" s="12"/>
      <c r="J160" s="12"/>
      <c r="K160" s="12">
        <v>8.0</v>
      </c>
      <c r="L160" s="12"/>
      <c r="M160" s="12"/>
      <c r="N160" s="12"/>
      <c r="O160" s="12"/>
      <c r="P160" s="12"/>
      <c r="Q160" s="18"/>
      <c r="R160" s="18"/>
      <c r="S160" s="19" t="s">
        <v>1481</v>
      </c>
      <c r="T160" s="11"/>
      <c r="U160" s="11"/>
      <c r="V160" s="11"/>
      <c r="W160" s="11"/>
      <c r="X160" s="11"/>
    </row>
    <row r="161">
      <c r="A161" s="11"/>
      <c r="B161" s="12" t="s">
        <v>923</v>
      </c>
      <c r="C161" s="12" t="s">
        <v>924</v>
      </c>
      <c r="D161" s="26">
        <f t="shared" si="10"/>
        <v>63.24</v>
      </c>
      <c r="E161" s="12">
        <v>22.0</v>
      </c>
      <c r="F161" s="12">
        <v>25.0</v>
      </c>
      <c r="G161" s="12">
        <v>55.0</v>
      </c>
      <c r="H161" s="12"/>
      <c r="I161" s="12"/>
      <c r="J161" s="12"/>
      <c r="K161" s="12">
        <v>6.0</v>
      </c>
      <c r="L161" s="12"/>
      <c r="M161" s="12"/>
      <c r="N161" s="12"/>
      <c r="O161" s="12"/>
      <c r="P161" s="12"/>
      <c r="Q161" s="18"/>
      <c r="R161" s="18"/>
      <c r="S161" s="19" t="s">
        <v>926</v>
      </c>
      <c r="T161" s="11"/>
      <c r="U161" s="11"/>
      <c r="V161" s="11"/>
      <c r="W161" s="11"/>
      <c r="X161" s="11"/>
    </row>
    <row r="162">
      <c r="A162" s="11"/>
      <c r="B162" s="12" t="s">
        <v>913</v>
      </c>
      <c r="C162" s="12" t="s">
        <v>914</v>
      </c>
      <c r="D162" s="26">
        <f t="shared" si="10"/>
        <v>60.62</v>
      </c>
      <c r="E162" s="12"/>
      <c r="F162" s="12">
        <v>25.0</v>
      </c>
      <c r="G162" s="12">
        <v>53.0</v>
      </c>
      <c r="H162" s="12"/>
      <c r="I162" s="12"/>
      <c r="J162" s="12"/>
      <c r="K162" s="12"/>
      <c r="L162" s="12">
        <v>25.0</v>
      </c>
      <c r="M162" s="12"/>
      <c r="N162" s="12"/>
      <c r="O162" s="12"/>
      <c r="P162" s="12"/>
      <c r="Q162" s="18"/>
      <c r="R162" s="18"/>
      <c r="S162" s="19" t="s">
        <v>916</v>
      </c>
      <c r="T162" s="11"/>
      <c r="U162" s="11"/>
      <c r="V162" s="11"/>
      <c r="W162" s="11"/>
      <c r="X162" s="11"/>
    </row>
    <row r="163">
      <c r="A163" s="11"/>
      <c r="B163" s="12" t="s">
        <v>2693</v>
      </c>
      <c r="C163" s="12" t="s">
        <v>1360</v>
      </c>
      <c r="D163" s="26">
        <f t="shared" si="10"/>
        <v>59.27</v>
      </c>
      <c r="E163" s="12">
        <v>21.0</v>
      </c>
      <c r="F163" s="12">
        <v>24.0</v>
      </c>
      <c r="G163" s="12">
        <v>53.0</v>
      </c>
      <c r="H163" s="12"/>
      <c r="I163" s="12"/>
      <c r="J163" s="12"/>
      <c r="K163" s="12"/>
      <c r="L163" s="12">
        <v>20.0</v>
      </c>
      <c r="M163" s="12"/>
      <c r="N163" s="12"/>
      <c r="O163" s="12"/>
      <c r="P163" s="12"/>
      <c r="Q163" s="18"/>
      <c r="R163" s="18"/>
      <c r="S163" s="19" t="s">
        <v>2694</v>
      </c>
      <c r="T163" s="11"/>
      <c r="U163" s="11"/>
      <c r="V163" s="11"/>
      <c r="W163" s="11"/>
      <c r="X163" s="11"/>
    </row>
    <row r="164">
      <c r="A164" s="11"/>
      <c r="B164" s="12" t="s">
        <v>927</v>
      </c>
      <c r="C164" s="12" t="s">
        <v>928</v>
      </c>
      <c r="D164" s="26">
        <f t="shared" si="10"/>
        <v>56.65</v>
      </c>
      <c r="E164" s="12">
        <v>19.0</v>
      </c>
      <c r="F164" s="12">
        <v>24.0</v>
      </c>
      <c r="G164" s="12">
        <v>29.0</v>
      </c>
      <c r="H164" s="12"/>
      <c r="I164" s="12"/>
      <c r="J164" s="12"/>
      <c r="K164" s="12">
        <v>10.0</v>
      </c>
      <c r="L164" s="12">
        <v>13.0</v>
      </c>
      <c r="M164" s="12"/>
      <c r="N164" s="12"/>
      <c r="O164" s="12"/>
      <c r="P164" s="12"/>
      <c r="Q164" s="18"/>
      <c r="R164" s="18"/>
      <c r="S164" s="19" t="s">
        <v>929</v>
      </c>
      <c r="T164" s="11"/>
      <c r="U164" s="11"/>
      <c r="V164" s="11"/>
      <c r="W164" s="11"/>
      <c r="X164" s="11"/>
    </row>
    <row r="165">
      <c r="A165" s="11"/>
      <c r="B165" s="12" t="s">
        <v>2764</v>
      </c>
      <c r="C165" s="12" t="s">
        <v>470</v>
      </c>
      <c r="D165" s="26">
        <f t="shared" si="10"/>
        <v>46.51</v>
      </c>
      <c r="E165" s="12">
        <v>31.0</v>
      </c>
      <c r="F165" s="12">
        <v>21.0</v>
      </c>
      <c r="G165" s="12">
        <v>26.0</v>
      </c>
      <c r="H165" s="12"/>
      <c r="I165" s="12"/>
      <c r="J165" s="12"/>
      <c r="K165" s="12">
        <v>8.0</v>
      </c>
      <c r="L165" s="12"/>
      <c r="M165" s="12"/>
      <c r="N165" s="12"/>
      <c r="O165" s="12"/>
      <c r="P165" s="12"/>
      <c r="Q165" s="18"/>
      <c r="R165" s="18" t="s">
        <v>2696</v>
      </c>
      <c r="S165" s="19" t="s">
        <v>2767</v>
      </c>
      <c r="T165" s="11"/>
      <c r="U165" s="11"/>
      <c r="V165" s="11"/>
      <c r="W165" s="11"/>
      <c r="X165" s="11"/>
    </row>
    <row r="166">
      <c r="A166" s="2" t="s">
        <v>358</v>
      </c>
      <c r="B166" s="11"/>
      <c r="C166" s="11"/>
      <c r="D166" s="26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3"/>
      <c r="R166" s="13"/>
      <c r="S166" s="27"/>
      <c r="T166" s="11"/>
      <c r="U166" s="11"/>
      <c r="V166" s="11"/>
      <c r="W166" s="11"/>
      <c r="X166" s="11"/>
    </row>
    <row r="167">
      <c r="A167" s="12" t="s">
        <v>44</v>
      </c>
      <c r="B167" s="12" t="s">
        <v>942</v>
      </c>
      <c r="C167" s="12" t="s">
        <v>360</v>
      </c>
      <c r="D167" s="26">
        <f t="shared" ref="D167:D183" si="11">ROUND((E167*0.05)+(F167*1)+(G167*0.54)+(H167*0.46)+(I167*0.39)+(J167*0)+(K167*1.24)+(L167*0.28)+(M167*90.8)+(N167*13)+(O167*13)+(P167*13), 2)</f>
        <v>65.67</v>
      </c>
      <c r="E167" s="12">
        <v>21.0</v>
      </c>
      <c r="F167" s="12">
        <v>25.0</v>
      </c>
      <c r="G167" s="12">
        <v>55.0</v>
      </c>
      <c r="H167" s="12"/>
      <c r="I167" s="12"/>
      <c r="J167" s="12"/>
      <c r="K167" s="12">
        <v>8.0</v>
      </c>
      <c r="L167" s="12"/>
      <c r="M167" s="12"/>
      <c r="N167" s="12"/>
      <c r="O167" s="12"/>
      <c r="P167" s="12"/>
      <c r="Q167" s="18"/>
      <c r="R167" s="18"/>
      <c r="S167" s="19" t="s">
        <v>943</v>
      </c>
      <c r="T167" s="11"/>
      <c r="U167" s="11"/>
      <c r="V167" s="11"/>
      <c r="W167" s="11"/>
      <c r="X167" s="11"/>
    </row>
    <row r="168">
      <c r="A168" s="57" t="s">
        <v>44</v>
      </c>
      <c r="B168" s="22" t="s">
        <v>931</v>
      </c>
      <c r="C168" s="22" t="s">
        <v>369</v>
      </c>
      <c r="D168" s="26">
        <f t="shared" si="11"/>
        <v>58.66</v>
      </c>
      <c r="E168" s="23">
        <v>24.0</v>
      </c>
      <c r="F168" s="23">
        <v>23.0</v>
      </c>
      <c r="G168" s="23">
        <v>55.0</v>
      </c>
      <c r="H168" s="24"/>
      <c r="I168" s="24"/>
      <c r="J168" s="24"/>
      <c r="K168" s="24"/>
      <c r="L168" s="23">
        <v>17.0</v>
      </c>
      <c r="M168" s="24"/>
      <c r="N168" s="24"/>
      <c r="O168" s="24"/>
      <c r="P168" s="24"/>
      <c r="Q168" s="24"/>
      <c r="R168" s="24"/>
      <c r="S168" s="25" t="s">
        <v>936</v>
      </c>
      <c r="T168" s="20"/>
      <c r="U168" s="20"/>
      <c r="V168" s="20"/>
      <c r="W168" s="20"/>
      <c r="X168" s="20"/>
      <c r="Y168" s="20"/>
      <c r="Z168" s="20"/>
    </row>
    <row r="169" ht="16.5" customHeight="1">
      <c r="A169" s="11"/>
      <c r="B169" s="12" t="s">
        <v>962</v>
      </c>
      <c r="C169" s="12" t="s">
        <v>102</v>
      </c>
      <c r="D169" s="26">
        <f t="shared" si="11"/>
        <v>54.38</v>
      </c>
      <c r="E169" s="12">
        <v>22.0</v>
      </c>
      <c r="F169" s="12">
        <v>21.0</v>
      </c>
      <c r="G169" s="12">
        <v>46.0</v>
      </c>
      <c r="H169" s="12"/>
      <c r="I169" s="12"/>
      <c r="J169" s="12"/>
      <c r="K169" s="12">
        <v>6.0</v>
      </c>
      <c r="L169" s="12"/>
      <c r="M169" s="12"/>
      <c r="N169" s="12"/>
      <c r="O169" s="12"/>
      <c r="P169" s="12"/>
      <c r="Q169" s="18"/>
      <c r="R169" s="18"/>
      <c r="S169" s="19" t="s">
        <v>964</v>
      </c>
      <c r="T169" s="11"/>
      <c r="U169" s="11"/>
      <c r="V169" s="11"/>
      <c r="W169" s="11"/>
      <c r="X169" s="11"/>
    </row>
    <row r="170">
      <c r="A170" s="11"/>
      <c r="B170" s="12" t="s">
        <v>1493</v>
      </c>
      <c r="C170" s="12" t="s">
        <v>411</v>
      </c>
      <c r="D170" s="26">
        <f t="shared" si="11"/>
        <v>53.68</v>
      </c>
      <c r="E170" s="12"/>
      <c r="F170" s="12">
        <v>20.0</v>
      </c>
      <c r="G170" s="12">
        <v>44.0</v>
      </c>
      <c r="H170" s="12"/>
      <c r="I170" s="12"/>
      <c r="J170" s="12"/>
      <c r="K170" s="12">
        <v>8.0</v>
      </c>
      <c r="L170" s="12"/>
      <c r="M170" s="12"/>
      <c r="N170" s="12"/>
      <c r="O170" s="12"/>
      <c r="P170" s="12"/>
      <c r="Q170" s="18"/>
      <c r="R170" s="18"/>
      <c r="S170" s="19" t="s">
        <v>1494</v>
      </c>
      <c r="T170" s="11"/>
      <c r="U170" s="11"/>
      <c r="V170" s="11"/>
      <c r="W170" s="11"/>
      <c r="X170" s="11"/>
    </row>
    <row r="171" ht="16.5" customHeight="1">
      <c r="A171" s="12" t="s">
        <v>44</v>
      </c>
      <c r="B171" s="12" t="s">
        <v>951</v>
      </c>
      <c r="C171" s="12" t="s">
        <v>40</v>
      </c>
      <c r="D171" s="26">
        <f t="shared" si="11"/>
        <v>51.6</v>
      </c>
      <c r="E171" s="12"/>
      <c r="F171" s="12"/>
      <c r="G171" s="12">
        <v>68.0</v>
      </c>
      <c r="H171" s="12"/>
      <c r="I171" s="12"/>
      <c r="J171" s="12"/>
      <c r="K171" s="12">
        <v>12.0</v>
      </c>
      <c r="L171" s="12"/>
      <c r="M171" s="12"/>
      <c r="N171" s="12"/>
      <c r="O171" s="12"/>
      <c r="P171" s="12"/>
      <c r="Q171" s="18"/>
      <c r="R171" s="18"/>
      <c r="S171" s="19" t="s">
        <v>952</v>
      </c>
      <c r="T171" s="11"/>
      <c r="U171" s="11"/>
      <c r="V171" s="11"/>
      <c r="W171" s="11"/>
      <c r="X171" s="11"/>
    </row>
    <row r="172">
      <c r="A172" s="57" t="s">
        <v>44</v>
      </c>
      <c r="B172" s="22" t="s">
        <v>974</v>
      </c>
      <c r="C172" s="22" t="s">
        <v>151</v>
      </c>
      <c r="D172" s="26">
        <f t="shared" si="11"/>
        <v>51.08</v>
      </c>
      <c r="E172" s="24"/>
      <c r="F172" s="24"/>
      <c r="G172" s="23">
        <v>75.0</v>
      </c>
      <c r="H172" s="23">
        <v>23.0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5" t="s">
        <v>975</v>
      </c>
      <c r="T172" s="20"/>
      <c r="U172" s="20"/>
      <c r="V172" s="20"/>
      <c r="W172" s="20"/>
      <c r="X172" s="20"/>
      <c r="Y172" s="20"/>
      <c r="Z172" s="20"/>
    </row>
    <row r="173">
      <c r="A173" s="12" t="s">
        <v>44</v>
      </c>
      <c r="B173" s="12" t="s">
        <v>947</v>
      </c>
      <c r="C173" s="12" t="s">
        <v>281</v>
      </c>
      <c r="D173" s="26">
        <f t="shared" si="11"/>
        <v>50.98</v>
      </c>
      <c r="E173" s="12">
        <v>18.0</v>
      </c>
      <c r="F173" s="12">
        <v>21.0</v>
      </c>
      <c r="G173" s="12">
        <v>44.0</v>
      </c>
      <c r="H173" s="12"/>
      <c r="I173" s="12"/>
      <c r="J173" s="12"/>
      <c r="K173" s="12"/>
      <c r="L173" s="12">
        <v>19.0</v>
      </c>
      <c r="M173" s="12"/>
      <c r="N173" s="12"/>
      <c r="O173" s="12"/>
      <c r="P173" s="12"/>
      <c r="Q173" s="18"/>
      <c r="R173" s="18"/>
      <c r="S173" s="19" t="s">
        <v>948</v>
      </c>
      <c r="T173" s="11"/>
      <c r="U173" s="11"/>
      <c r="V173" s="11"/>
      <c r="W173" s="11"/>
      <c r="X173" s="11"/>
    </row>
    <row r="174">
      <c r="A174" s="11"/>
      <c r="B174" s="12" t="s">
        <v>965</v>
      </c>
      <c r="C174" s="12" t="s">
        <v>966</v>
      </c>
      <c r="D174" s="26">
        <f t="shared" si="11"/>
        <v>50.74</v>
      </c>
      <c r="E174" s="12"/>
      <c r="F174" s="12">
        <v>15.0</v>
      </c>
      <c r="G174" s="12">
        <v>57.0</v>
      </c>
      <c r="H174" s="12"/>
      <c r="I174" s="12"/>
      <c r="J174" s="12"/>
      <c r="K174" s="12">
        <v>4.0</v>
      </c>
      <c r="L174" s="12"/>
      <c r="M174" s="12"/>
      <c r="N174" s="12"/>
      <c r="O174" s="12"/>
      <c r="P174" s="12"/>
      <c r="Q174" s="18"/>
      <c r="R174" s="18"/>
      <c r="S174" s="19" t="s">
        <v>967</v>
      </c>
      <c r="T174" s="11"/>
      <c r="U174" s="11"/>
      <c r="V174" s="11"/>
      <c r="W174" s="11"/>
      <c r="X174" s="11"/>
    </row>
    <row r="175">
      <c r="A175" s="11"/>
      <c r="B175" s="12" t="s">
        <v>969</v>
      </c>
      <c r="C175" s="12" t="s">
        <v>970</v>
      </c>
      <c r="D175" s="26">
        <f t="shared" si="11"/>
        <v>50.74</v>
      </c>
      <c r="E175" s="12"/>
      <c r="F175" s="12">
        <v>15.0</v>
      </c>
      <c r="G175" s="12">
        <v>57.0</v>
      </c>
      <c r="H175" s="12"/>
      <c r="I175" s="12"/>
      <c r="J175" s="12"/>
      <c r="K175" s="12">
        <v>4.0</v>
      </c>
      <c r="L175" s="12"/>
      <c r="M175" s="12"/>
      <c r="N175" s="12"/>
      <c r="O175" s="12"/>
      <c r="P175" s="12"/>
      <c r="Q175" s="18"/>
      <c r="R175" s="18"/>
      <c r="S175" s="19" t="s">
        <v>971</v>
      </c>
      <c r="T175" s="11"/>
      <c r="U175" s="11"/>
      <c r="V175" s="11"/>
      <c r="W175" s="11"/>
      <c r="X175" s="11"/>
    </row>
    <row r="176">
      <c r="A176" s="57" t="s">
        <v>44</v>
      </c>
      <c r="B176" s="22" t="s">
        <v>955</v>
      </c>
      <c r="C176" s="22" t="s">
        <v>85</v>
      </c>
      <c r="D176" s="26">
        <f t="shared" si="11"/>
        <v>48.09</v>
      </c>
      <c r="E176" s="23">
        <v>19.0</v>
      </c>
      <c r="F176" s="23">
        <v>21.0</v>
      </c>
      <c r="G176" s="23">
        <v>37.0</v>
      </c>
      <c r="H176" s="24"/>
      <c r="I176" s="24"/>
      <c r="J176" s="24"/>
      <c r="K176" s="24"/>
      <c r="L176" s="23">
        <v>22.0</v>
      </c>
      <c r="M176" s="24"/>
      <c r="N176" s="24"/>
      <c r="O176" s="24"/>
      <c r="P176" s="24"/>
      <c r="Q176" s="24"/>
      <c r="R176" s="24"/>
      <c r="S176" s="25" t="s">
        <v>956</v>
      </c>
      <c r="T176" s="20"/>
      <c r="U176" s="20"/>
      <c r="V176" s="20"/>
      <c r="W176" s="20"/>
      <c r="X176" s="20"/>
      <c r="Y176" s="20"/>
      <c r="Z176" s="20"/>
    </row>
    <row r="177">
      <c r="A177" s="11"/>
      <c r="B177" s="12" t="s">
        <v>1506</v>
      </c>
      <c r="C177" s="12" t="s">
        <v>1507</v>
      </c>
      <c r="D177" s="26">
        <f t="shared" si="11"/>
        <v>47.66</v>
      </c>
      <c r="E177" s="12"/>
      <c r="F177" s="12">
        <v>13.0</v>
      </c>
      <c r="G177" s="12">
        <v>55.0</v>
      </c>
      <c r="H177" s="12"/>
      <c r="I177" s="12"/>
      <c r="J177" s="12"/>
      <c r="K177" s="12">
        <v>4.0</v>
      </c>
      <c r="L177" s="12"/>
      <c r="M177" s="12"/>
      <c r="N177" s="12"/>
      <c r="O177" s="12"/>
      <c r="P177" s="12"/>
      <c r="Q177" s="18"/>
      <c r="R177" s="18"/>
      <c r="S177" s="19" t="s">
        <v>1509</v>
      </c>
      <c r="T177" s="11"/>
      <c r="U177" s="11"/>
      <c r="V177" s="11"/>
      <c r="W177" s="11"/>
      <c r="X177" s="11"/>
    </row>
    <row r="178">
      <c r="A178" s="11"/>
      <c r="B178" s="12" t="s">
        <v>959</v>
      </c>
      <c r="C178" s="12" t="s">
        <v>446</v>
      </c>
      <c r="D178" s="26">
        <f t="shared" si="11"/>
        <v>46.94</v>
      </c>
      <c r="E178" s="12"/>
      <c r="F178" s="12">
        <v>12.0</v>
      </c>
      <c r="G178" s="12">
        <v>59.0</v>
      </c>
      <c r="H178" s="12"/>
      <c r="I178" s="12"/>
      <c r="J178" s="12"/>
      <c r="K178" s="12"/>
      <c r="L178" s="12">
        <v>11.0</v>
      </c>
      <c r="M178" s="12"/>
      <c r="N178" s="12"/>
      <c r="O178" s="12"/>
      <c r="P178" s="12"/>
      <c r="Q178" s="18"/>
      <c r="R178" s="18"/>
      <c r="S178" s="19" t="s">
        <v>961</v>
      </c>
      <c r="T178" s="11"/>
      <c r="U178" s="11"/>
      <c r="V178" s="11"/>
      <c r="W178" s="11"/>
      <c r="X178" s="11"/>
    </row>
    <row r="179">
      <c r="A179" s="11"/>
      <c r="B179" s="12" t="s">
        <v>1501</v>
      </c>
      <c r="C179" s="12" t="s">
        <v>1502</v>
      </c>
      <c r="D179" s="26">
        <f t="shared" si="11"/>
        <v>39.46</v>
      </c>
      <c r="E179" s="12"/>
      <c r="F179" s="12"/>
      <c r="G179" s="12">
        <v>57.0</v>
      </c>
      <c r="H179" s="12"/>
      <c r="I179" s="12"/>
      <c r="J179" s="12"/>
      <c r="K179" s="12">
        <v>7.0</v>
      </c>
      <c r="L179" s="12"/>
      <c r="M179" s="12"/>
      <c r="N179" s="12"/>
      <c r="O179" s="12"/>
      <c r="P179" s="12"/>
      <c r="Q179" s="18"/>
      <c r="R179" s="18"/>
      <c r="S179" s="19" t="s">
        <v>1504</v>
      </c>
      <c r="T179" s="11"/>
      <c r="U179" s="11"/>
      <c r="V179" s="11"/>
      <c r="W179" s="11"/>
      <c r="X179" s="11"/>
    </row>
    <row r="180">
      <c r="A180" s="11"/>
      <c r="B180" s="12" t="s">
        <v>2730</v>
      </c>
      <c r="C180" s="12" t="s">
        <v>2105</v>
      </c>
      <c r="D180" s="26">
        <f t="shared" si="11"/>
        <v>38.49</v>
      </c>
      <c r="E180" s="12">
        <v>17.0</v>
      </c>
      <c r="F180" s="12">
        <v>18.0</v>
      </c>
      <c r="G180" s="12">
        <v>26.0</v>
      </c>
      <c r="H180" s="12"/>
      <c r="I180" s="12"/>
      <c r="J180" s="12"/>
      <c r="K180" s="12"/>
      <c r="L180" s="12">
        <v>20.0</v>
      </c>
      <c r="M180" s="12"/>
      <c r="N180" s="12"/>
      <c r="O180" s="12"/>
      <c r="P180" s="12"/>
      <c r="Q180" s="18"/>
      <c r="R180" s="18"/>
      <c r="S180" s="19" t="s">
        <v>2731</v>
      </c>
      <c r="T180" s="11"/>
      <c r="U180" s="11"/>
      <c r="V180" s="11"/>
      <c r="W180" s="11"/>
      <c r="X180" s="11"/>
    </row>
    <row r="181">
      <c r="A181" s="11"/>
      <c r="B181" s="12" t="s">
        <v>2711</v>
      </c>
      <c r="C181" s="12" t="s">
        <v>2712</v>
      </c>
      <c r="D181" s="26">
        <f t="shared" si="11"/>
        <v>37.92</v>
      </c>
      <c r="E181" s="12"/>
      <c r="F181" s="12"/>
      <c r="G181" s="12">
        <v>64.0</v>
      </c>
      <c r="H181" s="12"/>
      <c r="I181" s="12"/>
      <c r="J181" s="12"/>
      <c r="K181" s="12"/>
      <c r="L181" s="12">
        <v>12.0</v>
      </c>
      <c r="M181" s="12"/>
      <c r="N181" s="12"/>
      <c r="O181" s="12"/>
      <c r="P181" s="12"/>
      <c r="Q181" s="18"/>
      <c r="R181" s="18"/>
      <c r="S181" s="19" t="s">
        <v>2715</v>
      </c>
      <c r="T181" s="11"/>
      <c r="U181" s="11"/>
      <c r="V181" s="11"/>
      <c r="W181" s="11"/>
      <c r="X181" s="11"/>
    </row>
    <row r="182">
      <c r="A182" s="11"/>
      <c r="B182" s="12" t="s">
        <v>2727</v>
      </c>
      <c r="C182" s="12" t="s">
        <v>1556</v>
      </c>
      <c r="D182" s="26">
        <f t="shared" si="11"/>
        <v>36.4</v>
      </c>
      <c r="E182" s="12"/>
      <c r="F182" s="12"/>
      <c r="G182" s="12">
        <v>42.0</v>
      </c>
      <c r="H182" s="12"/>
      <c r="I182" s="12"/>
      <c r="J182" s="12"/>
      <c r="K182" s="12">
        <v>7.0</v>
      </c>
      <c r="L182" s="12">
        <v>18.0</v>
      </c>
      <c r="M182" s="12"/>
      <c r="N182" s="12"/>
      <c r="O182" s="12"/>
      <c r="P182" s="12"/>
      <c r="Q182" s="18"/>
      <c r="R182" s="18"/>
      <c r="S182" s="19" t="s">
        <v>2728</v>
      </c>
      <c r="T182" s="11"/>
      <c r="U182" s="11"/>
      <c r="V182" s="11"/>
      <c r="W182" s="11"/>
      <c r="X182" s="11"/>
    </row>
    <row r="183">
      <c r="A183" s="11"/>
      <c r="B183" s="12" t="s">
        <v>2734</v>
      </c>
      <c r="C183" s="12" t="s">
        <v>2735</v>
      </c>
      <c r="D183" s="26">
        <f t="shared" si="11"/>
        <v>31.53</v>
      </c>
      <c r="E183" s="12">
        <v>13.0</v>
      </c>
      <c r="F183" s="12">
        <v>18.0</v>
      </c>
      <c r="G183" s="12"/>
      <c r="H183" s="12"/>
      <c r="I183" s="12"/>
      <c r="J183" s="12"/>
      <c r="K183" s="12">
        <v>7.0</v>
      </c>
      <c r="L183" s="12">
        <v>15.0</v>
      </c>
      <c r="M183" s="12"/>
      <c r="N183" s="12"/>
      <c r="O183" s="12"/>
      <c r="P183" s="12"/>
      <c r="Q183" s="18"/>
      <c r="R183" s="18"/>
      <c r="S183" s="19" t="s">
        <v>2736</v>
      </c>
      <c r="T183" s="11"/>
      <c r="U183" s="11"/>
      <c r="V183" s="11"/>
      <c r="W183" s="11"/>
      <c r="X183" s="11"/>
    </row>
    <row r="184">
      <c r="A184" s="2" t="s">
        <v>393</v>
      </c>
      <c r="B184" s="127"/>
      <c r="C184" s="11"/>
      <c r="D184" s="26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3"/>
      <c r="R184" s="13"/>
      <c r="S184" s="27"/>
      <c r="T184" s="11"/>
      <c r="U184" s="11"/>
      <c r="V184" s="11"/>
      <c r="W184" s="11"/>
      <c r="X184" s="11"/>
    </row>
    <row r="185">
      <c r="A185" s="12" t="s">
        <v>44</v>
      </c>
      <c r="B185" s="12" t="s">
        <v>979</v>
      </c>
      <c r="C185" s="16" t="s">
        <v>73</v>
      </c>
      <c r="D185" s="26"/>
      <c r="E185" s="12"/>
      <c r="F185" s="12"/>
      <c r="G185" s="12">
        <v>44.0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8"/>
      <c r="R185" s="18" t="s">
        <v>980</v>
      </c>
      <c r="S185" s="19" t="s">
        <v>982</v>
      </c>
      <c r="T185" s="12"/>
      <c r="U185" s="11"/>
      <c r="V185" s="11"/>
      <c r="W185" s="11"/>
      <c r="X185" s="11"/>
      <c r="Y185" s="11"/>
    </row>
    <row r="186">
      <c r="A186" s="12" t="s">
        <v>44</v>
      </c>
      <c r="B186" s="12" t="s">
        <v>987</v>
      </c>
      <c r="C186" s="16" t="s">
        <v>318</v>
      </c>
      <c r="D186" s="26"/>
      <c r="E186" s="12"/>
      <c r="F186" s="12"/>
      <c r="G186" s="12">
        <v>73.0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8"/>
      <c r="R186" s="18" t="s">
        <v>988</v>
      </c>
      <c r="S186" s="19" t="s">
        <v>989</v>
      </c>
      <c r="T186" s="12"/>
      <c r="U186" s="11"/>
      <c r="V186" s="11"/>
      <c r="W186" s="11"/>
      <c r="X186" s="11"/>
      <c r="Y186" s="11"/>
    </row>
    <row r="187">
      <c r="A187" s="12" t="s">
        <v>44</v>
      </c>
      <c r="B187" s="12" t="s">
        <v>992</v>
      </c>
      <c r="C187" s="16" t="s">
        <v>141</v>
      </c>
      <c r="D187" s="26"/>
      <c r="E187" s="12"/>
      <c r="F187" s="12">
        <v>40.0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8"/>
      <c r="R187" s="18" t="s">
        <v>994</v>
      </c>
      <c r="S187" s="19" t="s">
        <v>995</v>
      </c>
      <c r="T187" s="12"/>
      <c r="U187" s="11"/>
      <c r="V187" s="11"/>
      <c r="W187" s="11"/>
      <c r="X187" s="11"/>
      <c r="Y187" s="11"/>
    </row>
    <row r="188">
      <c r="A188" s="11"/>
      <c r="B188" s="12" t="s">
        <v>997</v>
      </c>
      <c r="C188" s="16" t="s">
        <v>399</v>
      </c>
      <c r="D188" s="26"/>
      <c r="E188" s="12"/>
      <c r="F188" s="12"/>
      <c r="G188" s="12">
        <v>84.0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8"/>
      <c r="R188" s="18" t="s">
        <v>998</v>
      </c>
      <c r="S188" s="19" t="s">
        <v>1001</v>
      </c>
      <c r="T188" s="12"/>
      <c r="U188" s="11"/>
      <c r="V188" s="11"/>
      <c r="W188" s="11"/>
      <c r="X188" s="11"/>
      <c r="Y188" s="11"/>
    </row>
    <row r="189">
      <c r="A189" s="11"/>
      <c r="B189" s="12" t="s">
        <v>1032</v>
      </c>
      <c r="C189" s="12" t="s">
        <v>1033</v>
      </c>
      <c r="D189" s="26"/>
      <c r="E189" s="12"/>
      <c r="F189" s="12"/>
      <c r="G189" s="12">
        <v>70.0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8"/>
      <c r="R189" s="18" t="s">
        <v>1034</v>
      </c>
      <c r="S189" s="19" t="s">
        <v>1035</v>
      </c>
      <c r="T189" s="12"/>
      <c r="U189" s="11"/>
      <c r="V189" s="11"/>
      <c r="W189" s="11"/>
      <c r="X189" s="11"/>
      <c r="Y189" s="11"/>
    </row>
    <row r="190">
      <c r="A190" s="11"/>
      <c r="B190" s="12" t="s">
        <v>1009</v>
      </c>
      <c r="C190" s="12" t="s">
        <v>1010</v>
      </c>
      <c r="D190" s="26"/>
      <c r="E190" s="12"/>
      <c r="F190" s="12"/>
      <c r="G190" s="12">
        <v>70.0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8"/>
      <c r="R190" s="18" t="s">
        <v>1011</v>
      </c>
      <c r="S190" s="19" t="s">
        <v>1012</v>
      </c>
      <c r="T190" s="11"/>
      <c r="U190" s="11"/>
      <c r="V190" s="11"/>
      <c r="W190" s="11"/>
      <c r="X190" s="11"/>
    </row>
    <row r="191">
      <c r="A191" s="11"/>
      <c r="B191" s="12" t="s">
        <v>1003</v>
      </c>
      <c r="C191" s="12" t="s">
        <v>192</v>
      </c>
      <c r="D191" s="26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8"/>
      <c r="R191" s="18" t="s">
        <v>1004</v>
      </c>
      <c r="S191" s="19" t="s">
        <v>1005</v>
      </c>
      <c r="T191" s="12"/>
      <c r="U191" s="11"/>
      <c r="V191" s="11"/>
      <c r="W191" s="11"/>
      <c r="X191" s="11"/>
      <c r="Y191" s="11"/>
    </row>
    <row r="192">
      <c r="A192" s="11"/>
      <c r="B192" s="12" t="s">
        <v>1038</v>
      </c>
      <c r="C192" s="12" t="s">
        <v>1039</v>
      </c>
      <c r="D192" s="26"/>
      <c r="E192" s="12">
        <v>15.0</v>
      </c>
      <c r="F192" s="12">
        <v>15.0</v>
      </c>
      <c r="G192" s="12"/>
      <c r="H192" s="12"/>
      <c r="I192" s="12"/>
      <c r="J192" s="12"/>
      <c r="K192" s="12">
        <v>20.0</v>
      </c>
      <c r="L192" s="12">
        <v>15.0</v>
      </c>
      <c r="M192" s="12"/>
      <c r="N192" s="12"/>
      <c r="O192" s="12"/>
      <c r="P192" s="12"/>
      <c r="Q192" s="18"/>
      <c r="R192" s="18" t="s">
        <v>1524</v>
      </c>
      <c r="S192" s="19" t="s">
        <v>1041</v>
      </c>
      <c r="T192" s="12"/>
      <c r="U192" s="11"/>
      <c r="V192" s="11"/>
      <c r="W192" s="11"/>
      <c r="X192" s="11"/>
      <c r="Y192" s="11"/>
    </row>
    <row r="193">
      <c r="A193" s="11"/>
      <c r="B193" s="12" t="s">
        <v>1024</v>
      </c>
      <c r="C193" s="16" t="s">
        <v>431</v>
      </c>
      <c r="D193" s="26"/>
      <c r="E193" s="12"/>
      <c r="F193" s="12"/>
      <c r="G193" s="12"/>
      <c r="H193" s="12"/>
      <c r="I193" s="12"/>
      <c r="J193" s="12"/>
      <c r="K193" s="12">
        <v>14.0</v>
      </c>
      <c r="L193" s="12"/>
      <c r="M193" s="12"/>
      <c r="N193" s="12"/>
      <c r="O193" s="12"/>
      <c r="P193" s="12"/>
      <c r="Q193" s="18"/>
      <c r="R193" s="18" t="s">
        <v>1025</v>
      </c>
      <c r="S193" s="19" t="s">
        <v>1026</v>
      </c>
      <c r="T193" s="12"/>
      <c r="U193" s="11"/>
      <c r="V193" s="11"/>
      <c r="W193" s="11"/>
      <c r="X193" s="11"/>
      <c r="Y193" s="11"/>
    </row>
    <row r="194">
      <c r="A194" s="11"/>
      <c r="B194" s="12" t="s">
        <v>1014</v>
      </c>
      <c r="C194" s="16" t="s">
        <v>386</v>
      </c>
      <c r="D194" s="26"/>
      <c r="E194" s="12"/>
      <c r="F194" s="12"/>
      <c r="G194" s="12"/>
      <c r="H194" s="12"/>
      <c r="I194" s="12"/>
      <c r="J194" s="12"/>
      <c r="K194" s="12">
        <v>13.0</v>
      </c>
      <c r="L194" s="12"/>
      <c r="M194" s="12"/>
      <c r="N194" s="12"/>
      <c r="O194" s="12"/>
      <c r="P194" s="12"/>
      <c r="Q194" s="18"/>
      <c r="R194" s="18" t="s">
        <v>1015</v>
      </c>
      <c r="S194" s="19" t="s">
        <v>1016</v>
      </c>
      <c r="T194" s="12"/>
      <c r="U194" s="11"/>
      <c r="V194" s="11"/>
      <c r="W194" s="11"/>
      <c r="X194" s="11"/>
      <c r="Y194" s="11"/>
    </row>
    <row r="195">
      <c r="A195" s="11"/>
      <c r="B195" s="12" t="s">
        <v>426</v>
      </c>
      <c r="C195" s="12" t="s">
        <v>428</v>
      </c>
      <c r="D195" s="26"/>
      <c r="E195" s="12"/>
      <c r="F195" s="12"/>
      <c r="G195" s="12"/>
      <c r="H195" s="12">
        <v>32.0</v>
      </c>
      <c r="I195" s="12"/>
      <c r="J195" s="12"/>
      <c r="K195" s="12"/>
      <c r="L195" s="12"/>
      <c r="M195" s="12"/>
      <c r="N195" s="12"/>
      <c r="O195" s="12"/>
      <c r="P195" s="12"/>
      <c r="Q195" s="18"/>
      <c r="R195" s="18" t="s">
        <v>1019</v>
      </c>
      <c r="S195" s="19" t="s">
        <v>429</v>
      </c>
      <c r="T195" s="11"/>
      <c r="U195" s="11"/>
      <c r="V195" s="11"/>
      <c r="W195" s="11"/>
      <c r="X195" s="11"/>
    </row>
    <row r="196">
      <c r="A196" s="11"/>
      <c r="B196" s="12" t="s">
        <v>1527</v>
      </c>
      <c r="C196" s="12" t="s">
        <v>1528</v>
      </c>
      <c r="D196" s="26"/>
      <c r="E196" s="12"/>
      <c r="F196" s="12"/>
      <c r="G196" s="12">
        <v>53.0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8"/>
      <c r="R196" s="18" t="s">
        <v>1529</v>
      </c>
      <c r="S196" s="19" t="s">
        <v>1530</v>
      </c>
      <c r="T196" s="12"/>
      <c r="U196" s="11"/>
      <c r="V196" s="11"/>
      <c r="W196" s="11"/>
      <c r="X196" s="11"/>
      <c r="Y196" s="11"/>
    </row>
    <row r="197">
      <c r="A197" s="11"/>
      <c r="B197" s="12" t="s">
        <v>434</v>
      </c>
      <c r="C197" s="12" t="s">
        <v>1043</v>
      </c>
      <c r="D197" s="26"/>
      <c r="E197" s="12"/>
      <c r="F197" s="12"/>
      <c r="G197" s="12"/>
      <c r="H197" s="12">
        <v>26.0</v>
      </c>
      <c r="I197" s="12"/>
      <c r="J197" s="12"/>
      <c r="K197" s="12"/>
      <c r="L197" s="12"/>
      <c r="M197" s="12"/>
      <c r="N197" s="12"/>
      <c r="O197" s="12"/>
      <c r="P197" s="12"/>
      <c r="Q197" s="18"/>
      <c r="R197" s="18" t="s">
        <v>1044</v>
      </c>
      <c r="S197" s="19" t="s">
        <v>436</v>
      </c>
      <c r="T197" s="11"/>
      <c r="U197" s="11"/>
      <c r="V197" s="11"/>
      <c r="W197" s="11"/>
      <c r="X197" s="11"/>
    </row>
    <row r="198">
      <c r="A198" s="11"/>
      <c r="B198" s="12" t="s">
        <v>1046</v>
      </c>
      <c r="C198" s="12" t="s">
        <v>802</v>
      </c>
      <c r="D198" s="26"/>
      <c r="E198" s="12"/>
      <c r="F198" s="12"/>
      <c r="G198" s="12">
        <v>59.0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8"/>
      <c r="R198" s="18" t="s">
        <v>1048</v>
      </c>
      <c r="S198" s="19" t="s">
        <v>1049</v>
      </c>
      <c r="T198" s="12"/>
      <c r="U198" s="11"/>
      <c r="V198" s="11"/>
      <c r="W198" s="11"/>
      <c r="X198" s="11"/>
      <c r="Y198" s="11"/>
    </row>
    <row r="199">
      <c r="A199" s="3" t="s">
        <v>2833</v>
      </c>
      <c r="B199" s="11"/>
      <c r="C199" s="11"/>
      <c r="D199" s="26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3"/>
      <c r="S199" s="27"/>
      <c r="T199" s="11"/>
      <c r="U199" s="11"/>
      <c r="V199" s="11"/>
      <c r="W199" s="11"/>
      <c r="X199" s="11"/>
    </row>
    <row r="200">
      <c r="A200" s="12" t="s">
        <v>44</v>
      </c>
      <c r="B200" s="12" t="s">
        <v>2835</v>
      </c>
      <c r="C200" s="12" t="s">
        <v>318</v>
      </c>
      <c r="D200" s="26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8"/>
      <c r="R200" s="18" t="s">
        <v>2836</v>
      </c>
      <c r="S200" s="19" t="s">
        <v>2837</v>
      </c>
      <c r="T200" s="11"/>
      <c r="U200" s="11"/>
      <c r="V200" s="11"/>
      <c r="W200" s="11"/>
      <c r="X200" s="11"/>
    </row>
    <row r="201">
      <c r="A201" s="11"/>
      <c r="B201" s="12" t="s">
        <v>2839</v>
      </c>
      <c r="C201" s="12" t="s">
        <v>1543</v>
      </c>
      <c r="D201" s="26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8"/>
      <c r="R201" s="18" t="s">
        <v>2840</v>
      </c>
      <c r="S201" s="19" t="s">
        <v>2841</v>
      </c>
      <c r="T201" s="11"/>
      <c r="U201" s="11"/>
      <c r="V201" s="11"/>
      <c r="W201" s="11"/>
      <c r="X201" s="11"/>
    </row>
    <row r="202">
      <c r="A202" s="11"/>
      <c r="B202" s="12" t="s">
        <v>2844</v>
      </c>
      <c r="C202" s="12" t="s">
        <v>797</v>
      </c>
      <c r="D202" s="26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8"/>
      <c r="R202" s="18" t="s">
        <v>2845</v>
      </c>
      <c r="S202" s="19" t="s">
        <v>2846</v>
      </c>
      <c r="T202" s="11"/>
      <c r="U202" s="11"/>
      <c r="V202" s="11"/>
      <c r="W202" s="11"/>
      <c r="X202" s="11"/>
    </row>
    <row r="203">
      <c r="A203" s="11"/>
      <c r="B203" s="12" t="s">
        <v>2847</v>
      </c>
      <c r="C203" s="12" t="s">
        <v>57</v>
      </c>
      <c r="D203" s="26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8"/>
      <c r="R203" s="18" t="s">
        <v>2848</v>
      </c>
      <c r="S203" s="19" t="s">
        <v>2849</v>
      </c>
      <c r="T203" s="11"/>
      <c r="U203" s="11"/>
      <c r="V203" s="11"/>
      <c r="W203" s="11"/>
      <c r="X203" s="11"/>
    </row>
    <row r="204">
      <c r="A204" s="11"/>
      <c r="B204" s="12"/>
      <c r="C204" s="12"/>
      <c r="D204" s="26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8"/>
      <c r="R204" s="18"/>
      <c r="S204" s="37"/>
      <c r="T204" s="11"/>
      <c r="U204" s="11"/>
      <c r="V204" s="11"/>
      <c r="W204" s="11"/>
      <c r="X204" s="11"/>
    </row>
    <row r="205">
      <c r="A205" s="11"/>
      <c r="B205" s="12"/>
      <c r="C205" s="12"/>
      <c r="D205" s="26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8"/>
      <c r="R205" s="18"/>
      <c r="S205" s="37"/>
      <c r="T205" s="11"/>
      <c r="U205" s="11"/>
      <c r="V205" s="11"/>
      <c r="W205" s="11"/>
      <c r="X205" s="11"/>
    </row>
    <row r="206">
      <c r="A206" s="1" t="s">
        <v>0</v>
      </c>
      <c r="B206" s="2" t="s">
        <v>1</v>
      </c>
      <c r="C206" s="2" t="s">
        <v>2</v>
      </c>
      <c r="D206" s="3" t="s">
        <v>571</v>
      </c>
      <c r="E206" s="2" t="s">
        <v>4</v>
      </c>
      <c r="F206" s="3" t="s">
        <v>5</v>
      </c>
      <c r="G206" s="3" t="s">
        <v>572</v>
      </c>
      <c r="H206" s="3" t="s">
        <v>7</v>
      </c>
      <c r="I206" s="3" t="s">
        <v>8</v>
      </c>
      <c r="J206" s="2" t="s">
        <v>9</v>
      </c>
      <c r="K206" s="3" t="s">
        <v>10</v>
      </c>
      <c r="L206" s="3" t="s">
        <v>11</v>
      </c>
      <c r="M206" s="4" t="s">
        <v>12</v>
      </c>
      <c r="N206" s="5" t="s">
        <v>13</v>
      </c>
      <c r="O206" s="6" t="s">
        <v>14</v>
      </c>
      <c r="P206" s="7" t="s">
        <v>15</v>
      </c>
      <c r="Q206" s="3" t="s">
        <v>16</v>
      </c>
      <c r="R206" s="3" t="s">
        <v>17</v>
      </c>
      <c r="S206" s="51" t="s">
        <v>18</v>
      </c>
      <c r="T206" s="2"/>
      <c r="U206" s="52"/>
      <c r="V206" s="49"/>
      <c r="W206" s="49"/>
      <c r="X206" s="49"/>
    </row>
    <row r="207">
      <c r="A207" s="53" t="s">
        <v>459</v>
      </c>
      <c r="B207" s="28"/>
      <c r="C207" s="28"/>
      <c r="D207" s="26"/>
      <c r="E207" s="28"/>
      <c r="F207" s="28"/>
      <c r="G207" s="26"/>
      <c r="H207" s="28"/>
      <c r="I207" s="28"/>
      <c r="J207" s="28"/>
      <c r="K207" s="28"/>
      <c r="L207" s="28"/>
      <c r="M207" s="28"/>
      <c r="N207" s="28"/>
      <c r="O207" s="28"/>
      <c r="P207" s="28"/>
      <c r="Q207" s="29"/>
      <c r="R207" s="29"/>
      <c r="S207" s="37"/>
      <c r="T207" s="28"/>
      <c r="U207" s="54"/>
      <c r="V207" s="28"/>
      <c r="W207" s="28"/>
      <c r="X207" s="55"/>
    </row>
    <row r="208">
      <c r="A208" s="22" t="s">
        <v>44</v>
      </c>
      <c r="B208" s="58" t="s">
        <v>1096</v>
      </c>
      <c r="C208" s="58" t="s">
        <v>40</v>
      </c>
      <c r="D208" s="26">
        <f t="shared" ref="D208:D223" si="12">ROUND((E208*0.05)+(F208*1)+(G208*0.54)+(H208*0.46)+(I208*0.39)+(J208*0)+(K208*1.24)+(L208*0.28)+(M208*90.8)+(N208*13)+(O208*13)+(P208*13), 2)</f>
        <v>233.68</v>
      </c>
      <c r="E208" s="59">
        <v>16.0</v>
      </c>
      <c r="F208" s="59">
        <v>21.0</v>
      </c>
      <c r="G208" s="59">
        <v>382.0</v>
      </c>
      <c r="H208" s="24"/>
      <c r="I208" s="24"/>
      <c r="J208" s="24"/>
      <c r="K208" s="24"/>
      <c r="L208" s="59">
        <v>20.0</v>
      </c>
      <c r="M208" s="24"/>
      <c r="N208" s="24"/>
      <c r="O208" s="24"/>
      <c r="P208" s="24"/>
      <c r="Q208" s="24"/>
      <c r="R208" s="24"/>
      <c r="S208" s="25" t="s">
        <v>1100</v>
      </c>
      <c r="T208" s="24"/>
      <c r="U208" s="24"/>
      <c r="V208" s="24"/>
      <c r="W208" s="24"/>
      <c r="X208" s="20"/>
      <c r="Y208" s="20"/>
      <c r="Z208" s="20"/>
    </row>
    <row r="209">
      <c r="A209" s="11"/>
      <c r="B209" s="28" t="s">
        <v>1101</v>
      </c>
      <c r="C209" s="28" t="s">
        <v>57</v>
      </c>
      <c r="D209" s="26">
        <f t="shared" si="12"/>
        <v>221.9</v>
      </c>
      <c r="E209" s="28">
        <v>28.0</v>
      </c>
      <c r="F209" s="28">
        <v>18.0</v>
      </c>
      <c r="G209" s="28">
        <v>375.0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9"/>
      <c r="R209" s="29" t="s">
        <v>467</v>
      </c>
      <c r="S209" s="19" t="s">
        <v>1104</v>
      </c>
      <c r="T209" s="28"/>
      <c r="U209" s="28"/>
      <c r="V209" s="28"/>
      <c r="W209" s="28"/>
      <c r="X209" s="55"/>
    </row>
    <row r="210">
      <c r="A210" s="12" t="s">
        <v>44</v>
      </c>
      <c r="B210" s="28" t="s">
        <v>1107</v>
      </c>
      <c r="C210" s="28" t="s">
        <v>230</v>
      </c>
      <c r="D210" s="26">
        <f t="shared" si="12"/>
        <v>216.46</v>
      </c>
      <c r="E210" s="28">
        <v>22.0</v>
      </c>
      <c r="F210" s="28">
        <v>20.0</v>
      </c>
      <c r="G210" s="28">
        <v>348.0</v>
      </c>
      <c r="H210" s="28"/>
      <c r="I210" s="28"/>
      <c r="J210" s="28"/>
      <c r="K210" s="28">
        <v>6.0</v>
      </c>
      <c r="L210" s="28"/>
      <c r="M210" s="28"/>
      <c r="N210" s="28"/>
      <c r="O210" s="28"/>
      <c r="P210" s="28"/>
      <c r="Q210" s="29"/>
      <c r="R210" s="29"/>
      <c r="S210" s="19" t="s">
        <v>1108</v>
      </c>
      <c r="T210" s="28"/>
      <c r="U210" s="28"/>
      <c r="V210" s="28"/>
      <c r="W210" s="28"/>
      <c r="X210" s="55"/>
    </row>
    <row r="211">
      <c r="A211" s="11"/>
      <c r="B211" s="28" t="s">
        <v>1111</v>
      </c>
      <c r="C211" s="28" t="s">
        <v>1112</v>
      </c>
      <c r="D211" s="26">
        <f t="shared" si="12"/>
        <v>199.86</v>
      </c>
      <c r="E211" s="28"/>
      <c r="F211" s="28">
        <v>20.0</v>
      </c>
      <c r="G211" s="28">
        <v>317.0</v>
      </c>
      <c r="H211" s="28"/>
      <c r="I211" s="28"/>
      <c r="J211" s="28"/>
      <c r="K211" s="28">
        <v>7.0</v>
      </c>
      <c r="L211" s="28"/>
      <c r="M211" s="28"/>
      <c r="N211" s="28"/>
      <c r="O211" s="28"/>
      <c r="P211" s="28"/>
      <c r="Q211" s="29"/>
      <c r="R211" s="29"/>
      <c r="S211" s="19" t="s">
        <v>1113</v>
      </c>
      <c r="T211" s="28"/>
      <c r="U211" s="28"/>
      <c r="V211" s="28"/>
      <c r="W211" s="28"/>
      <c r="X211" s="55"/>
    </row>
    <row r="212">
      <c r="A212" s="11"/>
      <c r="B212" s="28" t="s">
        <v>1118</v>
      </c>
      <c r="C212" s="28" t="s">
        <v>324</v>
      </c>
      <c r="D212" s="26">
        <f t="shared" si="12"/>
        <v>187.18</v>
      </c>
      <c r="E212" s="28">
        <v>24.0</v>
      </c>
      <c r="F212" s="28"/>
      <c r="G212" s="16">
        <v>317.0</v>
      </c>
      <c r="H212" s="28">
        <v>16.0</v>
      </c>
      <c r="I212" s="28"/>
      <c r="J212" s="28"/>
      <c r="K212" s="28">
        <v>6.0</v>
      </c>
      <c r="L212" s="28"/>
      <c r="M212" s="28"/>
      <c r="N212" s="28"/>
      <c r="O212" s="28"/>
      <c r="P212" s="28"/>
      <c r="Q212" s="29"/>
      <c r="R212" s="29"/>
      <c r="S212" s="19" t="s">
        <v>1119</v>
      </c>
      <c r="T212" s="28"/>
      <c r="U212" s="28"/>
      <c r="V212" s="28"/>
      <c r="W212" s="28"/>
      <c r="X212" s="55"/>
    </row>
    <row r="213">
      <c r="A213" s="11"/>
      <c r="B213" s="28" t="s">
        <v>1125</v>
      </c>
      <c r="C213" s="28" t="s">
        <v>107</v>
      </c>
      <c r="D213" s="26">
        <f t="shared" si="12"/>
        <v>186.38</v>
      </c>
      <c r="E213" s="28"/>
      <c r="F213" s="28">
        <v>15.0</v>
      </c>
      <c r="G213" s="28">
        <v>299.0</v>
      </c>
      <c r="H213" s="28"/>
      <c r="I213" s="28"/>
      <c r="J213" s="28"/>
      <c r="K213" s="28">
        <v>8.0</v>
      </c>
      <c r="L213" s="28"/>
      <c r="M213" s="28"/>
      <c r="N213" s="28"/>
      <c r="O213" s="28"/>
      <c r="P213" s="28"/>
      <c r="Q213" s="29"/>
      <c r="R213" s="29"/>
      <c r="S213" s="19" t="s">
        <v>1127</v>
      </c>
      <c r="T213" s="28"/>
      <c r="U213" s="28"/>
      <c r="V213" s="28"/>
      <c r="W213" s="28"/>
      <c r="X213" s="55"/>
    </row>
    <row r="214">
      <c r="A214" s="11"/>
      <c r="B214" s="28" t="s">
        <v>1130</v>
      </c>
      <c r="C214" s="28" t="s">
        <v>1132</v>
      </c>
      <c r="D214" s="26">
        <f t="shared" si="12"/>
        <v>183.98</v>
      </c>
      <c r="E214" s="28">
        <v>12.0</v>
      </c>
      <c r="F214" s="28">
        <v>12.0</v>
      </c>
      <c r="G214" s="28">
        <v>299.0</v>
      </c>
      <c r="H214" s="28"/>
      <c r="I214" s="28"/>
      <c r="J214" s="28"/>
      <c r="K214" s="28">
        <v>8.0</v>
      </c>
      <c r="L214" s="28"/>
      <c r="M214" s="28"/>
      <c r="N214" s="28"/>
      <c r="O214" s="28"/>
      <c r="P214" s="28"/>
      <c r="Q214" s="29"/>
      <c r="R214" s="29"/>
      <c r="S214" s="19" t="s">
        <v>1136</v>
      </c>
      <c r="T214" s="28"/>
      <c r="U214" s="28"/>
      <c r="V214" s="28"/>
      <c r="W214" s="28"/>
      <c r="X214" s="55"/>
    </row>
    <row r="215">
      <c r="A215" s="11"/>
      <c r="B215" s="28" t="s">
        <v>2789</v>
      </c>
      <c r="C215" s="28" t="s">
        <v>1799</v>
      </c>
      <c r="D215" s="26">
        <f t="shared" si="12"/>
        <v>149.66</v>
      </c>
      <c r="E215" s="28"/>
      <c r="F215" s="28">
        <v>16.0</v>
      </c>
      <c r="G215" s="16">
        <v>227.0</v>
      </c>
      <c r="H215" s="28"/>
      <c r="I215" s="28"/>
      <c r="J215" s="28"/>
      <c r="K215" s="28">
        <v>6.0</v>
      </c>
      <c r="L215" s="28">
        <v>13.0</v>
      </c>
      <c r="M215" s="28"/>
      <c r="N215" s="28"/>
      <c r="O215" s="28"/>
      <c r="P215" s="28"/>
      <c r="Q215" s="29"/>
      <c r="R215" s="29"/>
      <c r="S215" s="19" t="s">
        <v>2790</v>
      </c>
      <c r="T215" s="28"/>
      <c r="U215" s="28"/>
      <c r="V215" s="28"/>
      <c r="W215" s="28"/>
      <c r="X215" s="55"/>
    </row>
    <row r="216">
      <c r="A216" s="11"/>
      <c r="B216" s="28" t="s">
        <v>2796</v>
      </c>
      <c r="C216" s="28" t="s">
        <v>791</v>
      </c>
      <c r="D216" s="26">
        <f t="shared" si="12"/>
        <v>144.1</v>
      </c>
      <c r="E216" s="28">
        <v>12.0</v>
      </c>
      <c r="F216" s="28">
        <v>11.0</v>
      </c>
      <c r="G216" s="16">
        <v>227.0</v>
      </c>
      <c r="H216" s="28"/>
      <c r="I216" s="28"/>
      <c r="J216" s="28"/>
      <c r="K216" s="28">
        <v>8.0</v>
      </c>
      <c r="L216" s="28"/>
      <c r="M216" s="28"/>
      <c r="N216" s="28"/>
      <c r="O216" s="28"/>
      <c r="P216" s="28"/>
      <c r="Q216" s="29"/>
      <c r="R216" s="29"/>
      <c r="S216" s="19" t="s">
        <v>2797</v>
      </c>
      <c r="T216" s="28"/>
      <c r="U216" s="28"/>
      <c r="V216" s="28"/>
      <c r="W216" s="28"/>
      <c r="X216" s="55"/>
    </row>
    <row r="217">
      <c r="A217" s="11"/>
      <c r="B217" s="28" t="s">
        <v>2792</v>
      </c>
      <c r="C217" s="28" t="s">
        <v>1718</v>
      </c>
      <c r="D217" s="26">
        <f t="shared" si="12"/>
        <v>142.27</v>
      </c>
      <c r="E217" s="28">
        <v>13.0</v>
      </c>
      <c r="F217" s="28">
        <v>14.0</v>
      </c>
      <c r="G217" s="16">
        <v>227.0</v>
      </c>
      <c r="H217" s="28"/>
      <c r="I217" s="28"/>
      <c r="J217" s="28"/>
      <c r="K217" s="28"/>
      <c r="L217" s="28">
        <v>18.0</v>
      </c>
      <c r="M217" s="28"/>
      <c r="N217" s="28"/>
      <c r="O217" s="28"/>
      <c r="P217" s="28"/>
      <c r="Q217" s="29"/>
      <c r="R217" s="29"/>
      <c r="S217" s="19" t="s">
        <v>2793</v>
      </c>
      <c r="T217" s="28"/>
      <c r="U217" s="28"/>
      <c r="V217" s="28"/>
      <c r="W217" s="28"/>
      <c r="X217" s="55"/>
    </row>
    <row r="218">
      <c r="A218" s="11"/>
      <c r="B218" s="28" t="s">
        <v>2801</v>
      </c>
      <c r="C218" s="28" t="s">
        <v>107</v>
      </c>
      <c r="D218" s="26">
        <f t="shared" si="12"/>
        <v>136.22</v>
      </c>
      <c r="E218" s="28"/>
      <c r="F218" s="28"/>
      <c r="G218" s="28">
        <v>227.0</v>
      </c>
      <c r="H218" s="28"/>
      <c r="I218" s="28"/>
      <c r="J218" s="28"/>
      <c r="K218" s="28">
        <v>11.0</v>
      </c>
      <c r="L218" s="28"/>
      <c r="M218" s="28"/>
      <c r="N218" s="28"/>
      <c r="O218" s="28"/>
      <c r="P218" s="28"/>
      <c r="Q218" s="29"/>
      <c r="R218" s="29"/>
      <c r="S218" s="19" t="s">
        <v>2802</v>
      </c>
      <c r="T218" s="28"/>
      <c r="U218" s="28"/>
      <c r="V218" s="28"/>
      <c r="W218" s="28"/>
      <c r="X218" s="55"/>
    </row>
    <row r="219">
      <c r="A219" s="11"/>
      <c r="B219" s="28" t="s">
        <v>2816</v>
      </c>
      <c r="C219" s="28" t="s">
        <v>2817</v>
      </c>
      <c r="D219" s="26">
        <f t="shared" si="12"/>
        <v>130.22</v>
      </c>
      <c r="E219" s="28">
        <v>10.0</v>
      </c>
      <c r="F219" s="28">
        <v>20.0</v>
      </c>
      <c r="G219" s="28">
        <v>194.0</v>
      </c>
      <c r="H219" s="28"/>
      <c r="I219" s="28"/>
      <c r="J219" s="28"/>
      <c r="K219" s="28">
        <v>4.0</v>
      </c>
      <c r="L219" s="28"/>
      <c r="M219" s="28"/>
      <c r="N219" s="28"/>
      <c r="O219" s="28"/>
      <c r="P219" s="28"/>
      <c r="Q219" s="29"/>
      <c r="R219" s="29"/>
      <c r="S219" s="19" t="s">
        <v>2818</v>
      </c>
      <c r="T219" s="28"/>
      <c r="U219" s="28"/>
      <c r="V219" s="28"/>
      <c r="W219" s="28"/>
      <c r="X219" s="55"/>
    </row>
    <row r="220">
      <c r="A220" s="11"/>
      <c r="B220" s="28" t="s">
        <v>2806</v>
      </c>
      <c r="C220" s="28" t="s">
        <v>2807</v>
      </c>
      <c r="D220" s="26">
        <f t="shared" si="12"/>
        <v>123.78</v>
      </c>
      <c r="E220" s="28">
        <v>24.0</v>
      </c>
      <c r="F220" s="28"/>
      <c r="G220" s="16">
        <v>227.0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9"/>
      <c r="R220" s="29" t="s">
        <v>122</v>
      </c>
      <c r="S220" s="19" t="s">
        <v>2808</v>
      </c>
      <c r="T220" s="28"/>
      <c r="U220" s="28"/>
      <c r="V220" s="28"/>
      <c r="W220" s="28"/>
      <c r="X220" s="55"/>
    </row>
    <row r="221">
      <c r="A221" s="11"/>
      <c r="B221" s="28" t="s">
        <v>2812</v>
      </c>
      <c r="C221" s="28" t="s">
        <v>595</v>
      </c>
      <c r="D221" s="26">
        <f t="shared" si="12"/>
        <v>123.53</v>
      </c>
      <c r="E221" s="28">
        <v>19.0</v>
      </c>
      <c r="F221" s="28"/>
      <c r="G221" s="16">
        <v>227.0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9"/>
      <c r="R221" s="29" t="s">
        <v>122</v>
      </c>
      <c r="S221" s="19" t="s">
        <v>2813</v>
      </c>
      <c r="T221" s="28"/>
      <c r="U221" s="28"/>
      <c r="V221" s="28"/>
      <c r="W221" s="28"/>
      <c r="X221" s="55"/>
    </row>
    <row r="222">
      <c r="A222" s="11"/>
      <c r="B222" s="28" t="s">
        <v>2821</v>
      </c>
      <c r="C222" s="28" t="s">
        <v>2687</v>
      </c>
      <c r="D222" s="26">
        <f t="shared" si="12"/>
        <v>106.55</v>
      </c>
      <c r="E222" s="28">
        <v>19.0</v>
      </c>
      <c r="F222" s="28">
        <v>13.0</v>
      </c>
      <c r="G222" s="28">
        <v>160.0</v>
      </c>
      <c r="H222" s="28"/>
      <c r="I222" s="28"/>
      <c r="J222" s="28"/>
      <c r="K222" s="28">
        <v>5.0</v>
      </c>
      <c r="L222" s="28"/>
      <c r="M222" s="28"/>
      <c r="N222" s="28"/>
      <c r="O222" s="28"/>
      <c r="P222" s="28"/>
      <c r="Q222" s="29"/>
      <c r="R222" s="29"/>
      <c r="S222" s="19" t="s">
        <v>2823</v>
      </c>
      <c r="T222" s="28"/>
      <c r="U222" s="28"/>
      <c r="V222" s="28"/>
      <c r="W222" s="28"/>
      <c r="X222" s="55"/>
    </row>
    <row r="223">
      <c r="A223" s="11"/>
      <c r="B223" s="28" t="s">
        <v>2825</v>
      </c>
      <c r="C223" s="28" t="s">
        <v>2827</v>
      </c>
      <c r="D223" s="26">
        <f t="shared" si="12"/>
        <v>94.48</v>
      </c>
      <c r="E223" s="28">
        <v>18.0</v>
      </c>
      <c r="F223" s="28">
        <v>13.0</v>
      </c>
      <c r="G223" s="28">
        <v>143.0</v>
      </c>
      <c r="H223" s="28"/>
      <c r="I223" s="28"/>
      <c r="J223" s="28"/>
      <c r="K223" s="28"/>
      <c r="L223" s="28">
        <v>12.0</v>
      </c>
      <c r="M223" s="28"/>
      <c r="N223" s="28"/>
      <c r="O223" s="28"/>
      <c r="P223" s="28"/>
      <c r="Q223" s="29"/>
      <c r="R223" s="29"/>
      <c r="S223" s="19" t="s">
        <v>2828</v>
      </c>
      <c r="T223" s="28"/>
      <c r="U223" s="28"/>
      <c r="V223" s="28"/>
      <c r="W223" s="28"/>
      <c r="X223" s="55"/>
    </row>
    <row r="224">
      <c r="A224" s="3" t="s">
        <v>1561</v>
      </c>
      <c r="B224" s="28"/>
      <c r="C224" s="28"/>
      <c r="D224" s="26"/>
      <c r="E224" s="28"/>
      <c r="F224" s="28"/>
      <c r="G224" s="16"/>
      <c r="H224" s="28"/>
      <c r="I224" s="28"/>
      <c r="J224" s="28"/>
      <c r="K224" s="28"/>
      <c r="L224" s="28"/>
      <c r="M224" s="28"/>
      <c r="N224" s="28"/>
      <c r="O224" s="28"/>
      <c r="P224" s="28"/>
      <c r="Q224" s="29"/>
      <c r="R224" s="29"/>
      <c r="S224" s="37"/>
      <c r="T224" s="28"/>
      <c r="U224" s="28"/>
      <c r="V224" s="28"/>
      <c r="W224" s="28"/>
      <c r="X224" s="55"/>
    </row>
    <row r="225">
      <c r="A225" s="12" t="s">
        <v>44</v>
      </c>
      <c r="B225" s="28" t="s">
        <v>1563</v>
      </c>
      <c r="C225" s="28" t="s">
        <v>172</v>
      </c>
      <c r="D225" s="26">
        <f t="shared" ref="D225:D235" si="13">ROUND((E225*0.05)+(F225*1)+(G225*0.54)+(H225*0.46)+(I225*0.39)+(J225*0)+(K225*1.24)+(L225*0.28)+(M225*90.8)+(N225*13)+(O225*13)+(P225*13), 2)</f>
        <v>63.26</v>
      </c>
      <c r="E225" s="28"/>
      <c r="F225" s="28">
        <v>21.0</v>
      </c>
      <c r="G225" s="28">
        <v>53.0</v>
      </c>
      <c r="H225" s="28"/>
      <c r="I225" s="28"/>
      <c r="J225" s="28"/>
      <c r="K225" s="28">
        <v>11.0</v>
      </c>
      <c r="L225" s="28"/>
      <c r="M225" s="28"/>
      <c r="N225" s="28"/>
      <c r="O225" s="28"/>
      <c r="P225" s="28"/>
      <c r="Q225" s="29"/>
      <c r="R225" s="29"/>
      <c r="S225" s="19" t="s">
        <v>1564</v>
      </c>
      <c r="T225" s="28"/>
      <c r="U225" s="28"/>
      <c r="V225" s="28"/>
      <c r="W225" s="28"/>
      <c r="X225" s="55"/>
    </row>
    <row r="226">
      <c r="A226" s="12" t="s">
        <v>44</v>
      </c>
      <c r="B226" s="28" t="s">
        <v>1145</v>
      </c>
      <c r="C226" s="28" t="s">
        <v>141</v>
      </c>
      <c r="D226" s="26">
        <f t="shared" si="13"/>
        <v>59.46</v>
      </c>
      <c r="E226" s="28"/>
      <c r="F226" s="28">
        <v>22.0</v>
      </c>
      <c r="G226" s="28">
        <v>51.0</v>
      </c>
      <c r="H226" s="28"/>
      <c r="I226" s="28"/>
      <c r="J226" s="28"/>
      <c r="K226" s="28">
        <v>8.0</v>
      </c>
      <c r="L226" s="28"/>
      <c r="M226" s="28"/>
      <c r="N226" s="28"/>
      <c r="O226" s="28"/>
      <c r="P226" s="28"/>
      <c r="Q226" s="29"/>
      <c r="R226" s="29"/>
      <c r="S226" s="19" t="s">
        <v>1147</v>
      </c>
      <c r="T226" s="28"/>
      <c r="U226" s="28"/>
      <c r="V226" s="28"/>
      <c r="W226" s="28"/>
      <c r="X226" s="55"/>
    </row>
    <row r="227">
      <c r="A227" s="12" t="s">
        <v>44</v>
      </c>
      <c r="B227" s="28" t="s">
        <v>1566</v>
      </c>
      <c r="C227" s="28" t="s">
        <v>590</v>
      </c>
      <c r="D227" s="26">
        <f t="shared" si="13"/>
        <v>54.8</v>
      </c>
      <c r="E227" s="28">
        <v>24.0</v>
      </c>
      <c r="F227" s="28">
        <v>21.0</v>
      </c>
      <c r="G227" s="28">
        <v>42.0</v>
      </c>
      <c r="H227" s="28"/>
      <c r="I227" s="28"/>
      <c r="J227" s="28"/>
      <c r="K227" s="28">
        <v>8.0</v>
      </c>
      <c r="L227" s="28"/>
      <c r="M227" s="28"/>
      <c r="N227" s="28"/>
      <c r="O227" s="28"/>
      <c r="P227" s="28"/>
      <c r="Q227" s="29"/>
      <c r="R227" s="29"/>
      <c r="S227" s="19" t="s">
        <v>1567</v>
      </c>
      <c r="T227" s="28"/>
      <c r="U227" s="28"/>
      <c r="V227" s="28"/>
      <c r="W227" s="28"/>
      <c r="X227" s="55"/>
    </row>
    <row r="228">
      <c r="A228" s="11"/>
      <c r="B228" s="28" t="s">
        <v>1139</v>
      </c>
      <c r="C228" s="28" t="s">
        <v>363</v>
      </c>
      <c r="D228" s="26">
        <f t="shared" si="13"/>
        <v>53.92</v>
      </c>
      <c r="E228" s="28"/>
      <c r="F228" s="28">
        <v>16.0</v>
      </c>
      <c r="G228" s="28">
        <v>64.0</v>
      </c>
      <c r="H228" s="28"/>
      <c r="I228" s="28"/>
      <c r="J228" s="28"/>
      <c r="K228" s="28"/>
      <c r="L228" s="28">
        <v>12.0</v>
      </c>
      <c r="M228" s="28"/>
      <c r="N228" s="28"/>
      <c r="O228" s="28"/>
      <c r="P228" s="28"/>
      <c r="Q228" s="29"/>
      <c r="R228" s="29"/>
      <c r="S228" s="19" t="s">
        <v>1144</v>
      </c>
      <c r="T228" s="28"/>
      <c r="U228" s="28"/>
      <c r="V228" s="28"/>
      <c r="W228" s="28"/>
      <c r="X228" s="55"/>
    </row>
    <row r="229">
      <c r="A229" s="11"/>
      <c r="B229" s="28" t="s">
        <v>1156</v>
      </c>
      <c r="C229" s="28" t="s">
        <v>374</v>
      </c>
      <c r="D229" s="26">
        <f t="shared" si="13"/>
        <v>51.04</v>
      </c>
      <c r="E229" s="28"/>
      <c r="F229" s="28">
        <v>22.0</v>
      </c>
      <c r="G229" s="16">
        <v>40.0</v>
      </c>
      <c r="H229" s="28"/>
      <c r="I229" s="28"/>
      <c r="J229" s="28"/>
      <c r="K229" s="28">
        <v>6.0</v>
      </c>
      <c r="L229" s="28"/>
      <c r="M229" s="28"/>
      <c r="N229" s="28"/>
      <c r="O229" s="28"/>
      <c r="P229" s="28"/>
      <c r="Q229" s="29"/>
      <c r="R229" s="29"/>
      <c r="S229" s="19" t="s">
        <v>1157</v>
      </c>
      <c r="T229" s="28"/>
      <c r="U229" s="28"/>
      <c r="V229" s="28"/>
      <c r="W229" s="28"/>
      <c r="X229" s="55"/>
    </row>
    <row r="230">
      <c r="A230" s="11"/>
      <c r="B230" s="28" t="s">
        <v>2912</v>
      </c>
      <c r="C230" s="28" t="s">
        <v>107</v>
      </c>
      <c r="D230" s="26">
        <f t="shared" si="13"/>
        <v>50.34</v>
      </c>
      <c r="E230" s="28"/>
      <c r="F230" s="28">
        <v>24.0</v>
      </c>
      <c r="G230" s="28">
        <v>35.0</v>
      </c>
      <c r="H230" s="28"/>
      <c r="I230" s="28"/>
      <c r="J230" s="28"/>
      <c r="K230" s="28">
        <v>6.0</v>
      </c>
      <c r="L230" s="28"/>
      <c r="M230" s="28"/>
      <c r="N230" s="28"/>
      <c r="O230" s="28"/>
      <c r="P230" s="28"/>
      <c r="Q230" s="29"/>
      <c r="R230" s="29"/>
      <c r="S230" s="19" t="s">
        <v>2913</v>
      </c>
      <c r="T230" s="28"/>
      <c r="U230" s="28"/>
      <c r="V230" s="28"/>
      <c r="W230" s="28"/>
      <c r="X230" s="55"/>
    </row>
    <row r="231">
      <c r="A231" s="11"/>
      <c r="B231" s="28" t="s">
        <v>1150</v>
      </c>
      <c r="C231" s="28" t="s">
        <v>102</v>
      </c>
      <c r="D231" s="26">
        <f t="shared" si="13"/>
        <v>47.94</v>
      </c>
      <c r="E231" s="28"/>
      <c r="F231" s="28"/>
      <c r="G231" s="28">
        <v>75.0</v>
      </c>
      <c r="H231" s="28"/>
      <c r="I231" s="28"/>
      <c r="J231" s="28"/>
      <c r="K231" s="28">
        <v>6.0</v>
      </c>
      <c r="L231" s="28"/>
      <c r="M231" s="28"/>
      <c r="N231" s="28"/>
      <c r="O231" s="28"/>
      <c r="P231" s="28"/>
      <c r="Q231" s="29"/>
      <c r="R231" s="29"/>
      <c r="S231" s="19" t="s">
        <v>1151</v>
      </c>
      <c r="T231" s="28"/>
      <c r="U231" s="28"/>
      <c r="V231" s="28"/>
      <c r="W231" s="28"/>
      <c r="X231" s="55"/>
    </row>
    <row r="232">
      <c r="A232" s="11"/>
      <c r="B232" s="28" t="s">
        <v>2852</v>
      </c>
      <c r="C232" s="28" t="s">
        <v>449</v>
      </c>
      <c r="D232" s="26">
        <f t="shared" si="13"/>
        <v>45.14</v>
      </c>
      <c r="E232" s="28">
        <v>16.0</v>
      </c>
      <c r="F232" s="28">
        <v>18.0</v>
      </c>
      <c r="G232" s="28">
        <v>35.0</v>
      </c>
      <c r="H232" s="28"/>
      <c r="I232" s="28"/>
      <c r="J232" s="28"/>
      <c r="K232" s="28">
        <v>6.0</v>
      </c>
      <c r="L232" s="28"/>
      <c r="M232" s="28"/>
      <c r="N232" s="28"/>
      <c r="O232" s="28"/>
      <c r="P232" s="28"/>
      <c r="Q232" s="29"/>
      <c r="R232" s="29"/>
      <c r="S232" s="19" t="s">
        <v>2853</v>
      </c>
      <c r="T232" s="28"/>
      <c r="U232" s="55"/>
      <c r="V232" s="28"/>
      <c r="W232" s="28"/>
      <c r="X232" s="55"/>
    </row>
    <row r="233">
      <c r="A233" s="11"/>
      <c r="B233" s="28" t="s">
        <v>1165</v>
      </c>
      <c r="C233" s="28" t="s">
        <v>214</v>
      </c>
      <c r="D233" s="26">
        <f t="shared" si="13"/>
        <v>40.54</v>
      </c>
      <c r="E233" s="28"/>
      <c r="F233" s="28"/>
      <c r="G233" s="16">
        <v>59.0</v>
      </c>
      <c r="H233" s="28"/>
      <c r="I233" s="28"/>
      <c r="J233" s="28"/>
      <c r="K233" s="28">
        <v>7.0</v>
      </c>
      <c r="L233" s="28"/>
      <c r="M233" s="28"/>
      <c r="N233" s="28"/>
      <c r="O233" s="28"/>
      <c r="P233" s="28"/>
      <c r="Q233" s="29"/>
      <c r="R233" s="29"/>
      <c r="S233" s="19" t="s">
        <v>1170</v>
      </c>
      <c r="T233" s="28"/>
      <c r="U233" s="28"/>
      <c r="V233" s="28"/>
      <c r="W233" s="28"/>
      <c r="X233" s="55"/>
    </row>
    <row r="234">
      <c r="A234" s="11"/>
      <c r="B234" s="28" t="s">
        <v>1161</v>
      </c>
      <c r="C234" s="28" t="s">
        <v>1162</v>
      </c>
      <c r="D234" s="26">
        <f t="shared" si="13"/>
        <v>39.92</v>
      </c>
      <c r="E234" s="28">
        <v>12.0</v>
      </c>
      <c r="F234" s="28">
        <v>10.0</v>
      </c>
      <c r="G234" s="28">
        <v>46.0</v>
      </c>
      <c r="H234" s="28"/>
      <c r="I234" s="28"/>
      <c r="J234" s="28"/>
      <c r="K234" s="28"/>
      <c r="L234" s="28">
        <v>16.0</v>
      </c>
      <c r="M234" s="28"/>
      <c r="N234" s="28"/>
      <c r="O234" s="28"/>
      <c r="P234" s="28"/>
      <c r="Q234" s="29"/>
      <c r="R234" s="29"/>
      <c r="S234" s="19" t="s">
        <v>1163</v>
      </c>
      <c r="T234" s="28"/>
      <c r="U234" s="28"/>
      <c r="V234" s="28"/>
      <c r="W234" s="28"/>
      <c r="X234" s="55"/>
    </row>
    <row r="235">
      <c r="A235" s="11"/>
      <c r="B235" s="28" t="s">
        <v>2856</v>
      </c>
      <c r="C235" s="28" t="s">
        <v>2857</v>
      </c>
      <c r="D235" s="26">
        <f t="shared" si="13"/>
        <v>34.86</v>
      </c>
      <c r="E235" s="28"/>
      <c r="F235" s="28">
        <v>13.0</v>
      </c>
      <c r="G235" s="16">
        <v>29.0</v>
      </c>
      <c r="H235" s="28"/>
      <c r="I235" s="28"/>
      <c r="J235" s="28"/>
      <c r="K235" s="28">
        <v>5.0</v>
      </c>
      <c r="L235" s="28"/>
      <c r="M235" s="28"/>
      <c r="N235" s="28"/>
      <c r="O235" s="28"/>
      <c r="P235" s="28"/>
      <c r="Q235" s="29"/>
      <c r="R235" s="29"/>
      <c r="S235" s="19" t="s">
        <v>2858</v>
      </c>
      <c r="T235" s="28"/>
      <c r="U235" s="28"/>
      <c r="V235" s="28"/>
      <c r="W235" s="28"/>
      <c r="X235" s="55"/>
    </row>
    <row r="236">
      <c r="A236" s="180"/>
      <c r="B236" s="64"/>
      <c r="C236" s="64"/>
      <c r="D236" s="182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82"/>
      <c r="R236" s="64"/>
      <c r="S236" s="140"/>
      <c r="T236" s="64"/>
      <c r="U236" s="64"/>
      <c r="V236" s="64"/>
      <c r="W236" s="64"/>
      <c r="X236" s="55"/>
    </row>
    <row r="237">
      <c r="A237" s="69"/>
      <c r="B237" s="64"/>
      <c r="C237" s="64"/>
      <c r="D237" s="182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82"/>
      <c r="R237" s="82"/>
      <c r="S237" s="140"/>
      <c r="T237" s="64"/>
      <c r="U237" s="64"/>
      <c r="V237" s="64"/>
      <c r="W237" s="85"/>
      <c r="X237" s="71"/>
    </row>
    <row r="238">
      <c r="A238" s="68"/>
      <c r="B238" s="64"/>
      <c r="C238" s="64"/>
      <c r="D238" s="182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82"/>
      <c r="R238" s="82"/>
      <c r="S238" s="140"/>
      <c r="T238" s="64"/>
      <c r="U238" s="64"/>
      <c r="V238" s="64"/>
      <c r="W238" s="83"/>
      <c r="X238" s="11"/>
    </row>
    <row r="239">
      <c r="A239" s="69"/>
      <c r="B239" s="64"/>
      <c r="C239" s="64"/>
      <c r="D239" s="182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82"/>
      <c r="R239" s="82"/>
      <c r="S239" s="140"/>
      <c r="T239" s="64"/>
      <c r="U239" s="64"/>
      <c r="V239" s="64"/>
      <c r="W239" s="85"/>
      <c r="X239" s="71"/>
    </row>
    <row r="240" ht="14.25" customHeight="1">
      <c r="A240" s="148"/>
      <c r="B240" s="181"/>
      <c r="C240" s="181"/>
      <c r="D240" s="182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206"/>
      <c r="R240" s="206"/>
      <c r="S240" s="207"/>
      <c r="T240" s="148"/>
      <c r="U240" s="148"/>
      <c r="V240" s="148"/>
      <c r="W240" s="148"/>
      <c r="X240" s="34"/>
      <c r="Y240" s="34"/>
      <c r="Z240" s="34"/>
    </row>
    <row r="241">
      <c r="A241" s="65"/>
      <c r="B241" s="64"/>
      <c r="C241" s="64"/>
      <c r="D241" s="182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82"/>
      <c r="R241" s="82"/>
      <c r="S241" s="140"/>
      <c r="T241" s="64"/>
      <c r="U241" s="64"/>
      <c r="V241" s="64"/>
      <c r="W241" s="87"/>
      <c r="X241" s="66"/>
    </row>
    <row r="242">
      <c r="A242" s="68"/>
      <c r="B242" s="208"/>
      <c r="C242" s="64"/>
      <c r="D242" s="182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82"/>
      <c r="R242" s="82"/>
      <c r="S242" s="140"/>
      <c r="T242" s="64"/>
      <c r="U242" s="64"/>
      <c r="V242" s="64"/>
      <c r="W242" s="64"/>
      <c r="X242" s="55"/>
      <c r="Y242" s="34"/>
      <c r="Z242" s="34"/>
    </row>
    <row r="243" ht="17.25" customHeight="1">
      <c r="A243" s="68"/>
      <c r="B243" s="64"/>
      <c r="C243" s="64"/>
      <c r="D243" s="182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82"/>
      <c r="R243" s="82"/>
      <c r="S243" s="140"/>
      <c r="T243" s="64"/>
      <c r="U243" s="64"/>
      <c r="V243" s="64"/>
      <c r="W243" s="83"/>
      <c r="X243" s="11"/>
    </row>
    <row r="244">
      <c r="A244" s="68"/>
      <c r="B244" s="83"/>
      <c r="C244" s="83"/>
      <c r="D244" s="182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145"/>
      <c r="R244" s="145"/>
      <c r="S244" s="140"/>
      <c r="T244" s="83"/>
      <c r="U244" s="83"/>
      <c r="V244" s="83"/>
      <c r="W244" s="181"/>
      <c r="X244" s="11"/>
    </row>
    <row r="245">
      <c r="A245" s="65"/>
      <c r="B245" s="64"/>
      <c r="C245" s="64"/>
      <c r="D245" s="182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82"/>
      <c r="R245" s="82"/>
      <c r="S245" s="64"/>
      <c r="T245" s="64"/>
      <c r="U245" s="64"/>
      <c r="V245" s="64"/>
      <c r="W245" s="87"/>
      <c r="X245" s="66"/>
    </row>
    <row r="246">
      <c r="A246" s="68"/>
      <c r="B246" s="64"/>
      <c r="C246" s="64"/>
      <c r="D246" s="182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82"/>
      <c r="R246" s="82"/>
      <c r="S246" s="64"/>
      <c r="T246" s="64"/>
      <c r="U246" s="64"/>
      <c r="V246" s="64"/>
      <c r="W246" s="83"/>
      <c r="X246" s="11"/>
    </row>
    <row r="247">
      <c r="A247" s="68"/>
      <c r="B247" s="64"/>
      <c r="C247" s="64"/>
      <c r="D247" s="182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82"/>
      <c r="R247" s="82"/>
      <c r="S247" s="64"/>
      <c r="T247" s="64"/>
      <c r="U247" s="64"/>
      <c r="V247" s="64"/>
      <c r="W247" s="64"/>
      <c r="X247" s="55"/>
    </row>
    <row r="248">
      <c r="A248" s="73"/>
      <c r="B248" s="74"/>
      <c r="C248" s="74"/>
      <c r="D248" s="26"/>
      <c r="E248" s="75"/>
      <c r="F248" s="75"/>
      <c r="G248" s="75"/>
      <c r="H248" s="10"/>
      <c r="I248" s="10"/>
      <c r="J248" s="10"/>
      <c r="K248" s="10"/>
      <c r="L248" s="10"/>
      <c r="M248" s="10"/>
      <c r="N248" s="10"/>
      <c r="O248" s="10"/>
      <c r="P248" s="10"/>
      <c r="Q248" s="76"/>
      <c r="R248" s="76"/>
      <c r="S248" s="10"/>
      <c r="T248" s="10"/>
      <c r="U248" s="75"/>
      <c r="V248" s="74"/>
      <c r="W248" s="11"/>
      <c r="X248" s="74"/>
      <c r="Y248" s="78"/>
      <c r="Z248" s="78"/>
    </row>
    <row r="249">
      <c r="A249" s="10"/>
      <c r="B249" s="78"/>
      <c r="C249" s="78"/>
      <c r="D249" s="26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9"/>
      <c r="R249" s="78"/>
      <c r="S249" s="78"/>
      <c r="T249" s="78"/>
      <c r="U249" s="78"/>
      <c r="V249" s="78"/>
      <c r="W249" s="78"/>
      <c r="X249" s="81"/>
      <c r="Y249" s="78"/>
      <c r="Z249" s="78"/>
    </row>
    <row r="250">
      <c r="A250" s="68"/>
      <c r="B250" s="64"/>
      <c r="C250" s="64"/>
      <c r="D250" s="26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82"/>
      <c r="R250" s="64"/>
      <c r="S250" s="64"/>
      <c r="T250" s="64"/>
      <c r="U250" s="64"/>
      <c r="V250" s="64"/>
      <c r="W250" s="83"/>
      <c r="X250" s="81"/>
      <c r="Y250" s="78"/>
      <c r="Z250" s="78"/>
    </row>
    <row r="251">
      <c r="A251" s="84"/>
      <c r="B251" s="64"/>
      <c r="C251" s="64"/>
      <c r="D251" s="26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82"/>
      <c r="R251" s="64"/>
      <c r="S251" s="64"/>
      <c r="T251" s="64"/>
      <c r="U251" s="64"/>
      <c r="V251" s="64"/>
      <c r="W251" s="85"/>
      <c r="X251" s="84"/>
      <c r="Y251" s="78"/>
      <c r="Z251" s="78"/>
    </row>
    <row r="252">
      <c r="A252" s="69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82"/>
      <c r="R252" s="64"/>
      <c r="S252" s="64"/>
      <c r="T252" s="64"/>
      <c r="U252" s="64"/>
      <c r="V252" s="64"/>
      <c r="W252" s="85"/>
      <c r="X252" s="86"/>
      <c r="Y252" s="78"/>
      <c r="Z252" s="78"/>
    </row>
    <row r="253">
      <c r="A253" s="65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82"/>
      <c r="R253" s="64"/>
      <c r="S253" s="64"/>
      <c r="T253" s="64"/>
      <c r="U253" s="64"/>
      <c r="V253" s="64"/>
      <c r="W253" s="87"/>
      <c r="X253" s="84"/>
      <c r="Y253" s="78"/>
      <c r="Z253" s="78"/>
    </row>
    <row r="254">
      <c r="A254" s="81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9"/>
      <c r="R254" s="88"/>
      <c r="S254" s="88"/>
      <c r="T254" s="88"/>
      <c r="U254" s="88"/>
      <c r="V254" s="88"/>
      <c r="W254" s="81"/>
      <c r="X254" s="81"/>
      <c r="Y254" s="78"/>
      <c r="Z254" s="78"/>
    </row>
    <row r="255">
      <c r="A255" s="81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9"/>
      <c r="R255" s="88"/>
      <c r="S255" s="88"/>
      <c r="T255" s="88"/>
      <c r="U255" s="88"/>
      <c r="V255" s="88"/>
      <c r="W255" s="81"/>
      <c r="X255" s="81"/>
      <c r="Y255" s="78"/>
      <c r="Z255" s="78"/>
    </row>
    <row r="256">
      <c r="A256" s="6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9"/>
      <c r="R256" s="88"/>
      <c r="S256" s="88"/>
      <c r="T256" s="88"/>
      <c r="U256" s="88"/>
      <c r="V256" s="88"/>
      <c r="W256" s="81"/>
      <c r="X256" s="81"/>
      <c r="Y256" s="78"/>
      <c r="Z256" s="78"/>
    </row>
    <row r="257">
      <c r="A257" s="86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9"/>
      <c r="R257" s="88"/>
      <c r="S257" s="88"/>
      <c r="T257" s="88"/>
      <c r="U257" s="88"/>
      <c r="V257" s="88"/>
      <c r="W257" s="86"/>
      <c r="X257" s="86"/>
      <c r="Y257" s="78"/>
      <c r="Z257" s="78"/>
    </row>
    <row r="258">
      <c r="A258" s="81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9"/>
      <c r="R258" s="88"/>
      <c r="S258" s="88"/>
      <c r="T258" s="88"/>
      <c r="U258" s="88"/>
      <c r="V258" s="88"/>
      <c r="W258" s="81"/>
      <c r="X258" s="81"/>
      <c r="Y258" s="78"/>
      <c r="Z258" s="78"/>
    </row>
    <row r="259">
      <c r="A259" s="81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9"/>
      <c r="R259" s="88"/>
      <c r="S259" s="88"/>
      <c r="T259" s="88"/>
      <c r="U259" s="88"/>
      <c r="V259" s="88"/>
      <c r="W259" s="81"/>
      <c r="X259" s="81"/>
      <c r="Y259" s="78"/>
      <c r="Z259" s="78"/>
    </row>
    <row r="260">
      <c r="A260" s="81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9"/>
      <c r="R260" s="88"/>
      <c r="S260" s="88"/>
      <c r="T260" s="88"/>
      <c r="U260" s="88"/>
      <c r="V260" s="88"/>
      <c r="W260" s="81"/>
      <c r="X260" s="81"/>
      <c r="Y260" s="78"/>
      <c r="Z260" s="78"/>
    </row>
    <row r="261">
      <c r="A261" s="65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9"/>
      <c r="R261" s="88"/>
      <c r="S261" s="88"/>
      <c r="T261" s="88"/>
      <c r="U261" s="88"/>
      <c r="V261" s="88"/>
      <c r="W261" s="84"/>
      <c r="X261" s="84"/>
      <c r="Y261" s="78"/>
      <c r="Z261" s="78"/>
    </row>
    <row r="262">
      <c r="A262" s="69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9"/>
      <c r="R262" s="88"/>
      <c r="S262" s="88"/>
      <c r="T262" s="88"/>
      <c r="U262" s="88"/>
      <c r="V262" s="88"/>
      <c r="W262" s="86"/>
      <c r="X262" s="86"/>
      <c r="Y262" s="78"/>
      <c r="Z262" s="78"/>
    </row>
    <row r="263">
      <c r="A263" s="6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9"/>
      <c r="R263" s="88"/>
      <c r="S263" s="88"/>
      <c r="T263" s="88"/>
      <c r="U263" s="88"/>
      <c r="V263" s="88"/>
      <c r="W263" s="81"/>
      <c r="X263" s="81"/>
      <c r="Y263" s="78"/>
      <c r="Z263" s="78"/>
    </row>
    <row r="264">
      <c r="A264" s="6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9"/>
      <c r="R264" s="88"/>
      <c r="S264" s="88"/>
      <c r="T264" s="88"/>
      <c r="U264" s="88"/>
      <c r="V264" s="88"/>
      <c r="W264" s="81"/>
      <c r="X264" s="81"/>
      <c r="Y264" s="78"/>
      <c r="Z264" s="78"/>
    </row>
    <row r="265">
      <c r="A265" s="6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9"/>
      <c r="R265" s="88"/>
      <c r="S265" s="88"/>
      <c r="T265" s="88"/>
      <c r="U265" s="88"/>
      <c r="V265" s="88"/>
      <c r="W265" s="81"/>
      <c r="X265" s="81"/>
      <c r="Y265" s="78"/>
      <c r="Z265" s="78"/>
    </row>
    <row r="266">
      <c r="A266" s="69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9"/>
      <c r="R266" s="88"/>
      <c r="S266" s="88"/>
      <c r="T266" s="88"/>
      <c r="U266" s="88"/>
      <c r="V266" s="88"/>
      <c r="W266" s="86"/>
      <c r="X266" s="86"/>
      <c r="Y266" s="78"/>
      <c r="Z266" s="78"/>
    </row>
    <row r="267">
      <c r="A267" s="6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9"/>
      <c r="R267" s="88"/>
      <c r="S267" s="88"/>
      <c r="T267" s="88"/>
      <c r="U267" s="88"/>
      <c r="V267" s="88"/>
      <c r="W267" s="81"/>
      <c r="X267" s="81"/>
      <c r="Y267" s="78"/>
      <c r="Z267" s="78"/>
    </row>
    <row r="268">
      <c r="A268" s="68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1"/>
      <c r="R268" s="90"/>
      <c r="S268" s="90"/>
      <c r="T268" s="90"/>
      <c r="U268" s="90"/>
      <c r="V268" s="90"/>
      <c r="W268" s="81"/>
      <c r="X268" s="81"/>
      <c r="Y268" s="78"/>
      <c r="Z268" s="78"/>
    </row>
    <row r="269">
      <c r="A269" s="68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1"/>
      <c r="R269" s="90"/>
      <c r="S269" s="90"/>
      <c r="T269" s="90"/>
      <c r="U269" s="90"/>
      <c r="V269" s="90"/>
      <c r="W269" s="81"/>
      <c r="X269" s="81"/>
      <c r="Y269" s="78"/>
      <c r="Z269" s="78"/>
    </row>
    <row r="270">
      <c r="A270" s="1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1"/>
      <c r="R270" s="90"/>
      <c r="S270" s="90"/>
      <c r="T270" s="90"/>
      <c r="U270" s="90"/>
      <c r="V270" s="90"/>
      <c r="W270" s="81"/>
      <c r="X270" s="81"/>
      <c r="Y270" s="78"/>
      <c r="Z270" s="78"/>
    </row>
    <row r="271">
      <c r="A271" s="11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92"/>
      <c r="R271" s="54"/>
      <c r="S271" s="54"/>
      <c r="T271" s="54"/>
      <c r="U271" s="54"/>
      <c r="V271" s="54"/>
      <c r="W271" s="11"/>
      <c r="X271" s="11"/>
    </row>
    <row r="272">
      <c r="A272" s="69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92"/>
      <c r="R272" s="54"/>
      <c r="S272" s="54"/>
      <c r="T272" s="54"/>
      <c r="U272" s="54"/>
      <c r="V272" s="54"/>
      <c r="W272" s="71"/>
      <c r="X272" s="71"/>
    </row>
    <row r="273">
      <c r="A273" s="69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92"/>
      <c r="R273" s="54"/>
      <c r="S273" s="54"/>
      <c r="T273" s="54"/>
      <c r="U273" s="54"/>
      <c r="V273" s="54"/>
      <c r="W273" s="71"/>
      <c r="X273" s="71"/>
    </row>
    <row r="274">
      <c r="A274" s="68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92"/>
      <c r="R274" s="54"/>
      <c r="S274" s="54"/>
      <c r="T274" s="54"/>
      <c r="U274" s="54"/>
      <c r="V274" s="54"/>
      <c r="W274" s="11"/>
      <c r="X274" s="11"/>
    </row>
    <row r="275">
      <c r="A275" s="68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92"/>
      <c r="R275" s="54"/>
      <c r="S275" s="54"/>
      <c r="T275" s="54"/>
      <c r="U275" s="54"/>
      <c r="V275" s="54"/>
      <c r="W275" s="11"/>
      <c r="X275" s="11"/>
    </row>
    <row r="276">
      <c r="A276" s="68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92"/>
      <c r="R276" s="54"/>
      <c r="S276" s="54"/>
      <c r="T276" s="54"/>
      <c r="U276" s="54"/>
      <c r="V276" s="54"/>
      <c r="W276" s="11"/>
      <c r="X276" s="11"/>
    </row>
    <row r="277">
      <c r="A277" s="68"/>
      <c r="B277" s="11"/>
      <c r="C277" s="11"/>
      <c r="D277" s="11"/>
      <c r="E277" s="11"/>
      <c r="F277" s="11"/>
      <c r="G277" s="54"/>
      <c r="H277" s="11"/>
      <c r="I277" s="11"/>
      <c r="J277" s="11"/>
      <c r="K277" s="11"/>
      <c r="L277" s="11"/>
      <c r="M277" s="11"/>
      <c r="N277" s="11"/>
      <c r="O277" s="11"/>
      <c r="P277" s="11"/>
      <c r="Q277" s="13"/>
      <c r="R277" s="11"/>
      <c r="S277" s="11"/>
      <c r="T277" s="11"/>
      <c r="U277" s="11"/>
      <c r="V277" s="11"/>
      <c r="W277" s="11"/>
      <c r="X277" s="11"/>
    </row>
    <row r="278">
      <c r="A278" s="68"/>
      <c r="B278" s="11"/>
      <c r="C278" s="11"/>
      <c r="D278" s="11"/>
      <c r="E278" s="11"/>
      <c r="F278" s="11"/>
      <c r="G278" s="54"/>
      <c r="H278" s="11"/>
      <c r="I278" s="11"/>
      <c r="J278" s="11"/>
      <c r="K278" s="11"/>
      <c r="L278" s="11"/>
      <c r="M278" s="11"/>
      <c r="N278" s="11"/>
      <c r="O278" s="11"/>
      <c r="P278" s="11"/>
      <c r="Q278" s="13"/>
      <c r="R278" s="11"/>
      <c r="S278" s="11"/>
      <c r="T278" s="11"/>
      <c r="U278" s="11"/>
      <c r="V278" s="11"/>
      <c r="W278" s="11"/>
      <c r="X278" s="11"/>
    </row>
    <row r="279">
      <c r="A279" s="68"/>
      <c r="B279" s="11"/>
      <c r="C279" s="11"/>
      <c r="D279" s="11"/>
      <c r="E279" s="11"/>
      <c r="F279" s="11"/>
      <c r="G279" s="54"/>
      <c r="H279" s="11"/>
      <c r="I279" s="11"/>
      <c r="J279" s="11"/>
      <c r="K279" s="11"/>
      <c r="L279" s="11"/>
      <c r="M279" s="11"/>
      <c r="N279" s="11"/>
      <c r="O279" s="11"/>
      <c r="P279" s="11"/>
      <c r="Q279" s="13"/>
      <c r="R279" s="11"/>
      <c r="S279" s="11"/>
      <c r="T279" s="11"/>
      <c r="U279" s="11"/>
      <c r="V279" s="11"/>
      <c r="W279" s="11"/>
      <c r="X279" s="11"/>
    </row>
    <row r="280">
      <c r="A280" s="68"/>
      <c r="B280" s="11"/>
      <c r="C280" s="11"/>
      <c r="D280" s="11"/>
      <c r="E280" s="11"/>
      <c r="F280" s="11"/>
      <c r="G280" s="54"/>
      <c r="H280" s="11"/>
      <c r="I280" s="11"/>
      <c r="J280" s="11"/>
      <c r="K280" s="11"/>
      <c r="L280" s="11"/>
      <c r="M280" s="11"/>
      <c r="N280" s="11"/>
      <c r="O280" s="11"/>
      <c r="P280" s="11"/>
      <c r="Q280" s="13"/>
      <c r="R280" s="11"/>
      <c r="S280" s="11"/>
      <c r="T280" s="11"/>
      <c r="U280" s="11"/>
      <c r="V280" s="11"/>
      <c r="W280" s="11"/>
      <c r="X280" s="11"/>
    </row>
    <row r="281">
      <c r="A281" s="68"/>
      <c r="B281" s="11"/>
      <c r="C281" s="11"/>
      <c r="D281" s="11"/>
      <c r="E281" s="11"/>
      <c r="F281" s="11"/>
      <c r="G281" s="54"/>
      <c r="H281" s="11"/>
      <c r="I281" s="11"/>
      <c r="J281" s="11"/>
      <c r="K281" s="11"/>
      <c r="L281" s="11"/>
      <c r="M281" s="11"/>
      <c r="N281" s="11"/>
      <c r="O281" s="11"/>
      <c r="P281" s="11"/>
      <c r="Q281" s="13"/>
      <c r="R281" s="11"/>
      <c r="S281" s="11"/>
      <c r="T281" s="11"/>
      <c r="U281" s="11"/>
      <c r="V281" s="11"/>
      <c r="W281" s="11"/>
      <c r="X281" s="11"/>
    </row>
    <row r="282">
      <c r="A282" s="68"/>
      <c r="B282" s="11"/>
      <c r="C282" s="11"/>
      <c r="D282" s="11"/>
      <c r="E282" s="11"/>
      <c r="F282" s="11"/>
      <c r="G282" s="54"/>
      <c r="H282" s="11"/>
      <c r="I282" s="11"/>
      <c r="J282" s="11"/>
      <c r="K282" s="11"/>
      <c r="L282" s="11"/>
      <c r="M282" s="11"/>
      <c r="N282" s="11"/>
      <c r="O282" s="11"/>
      <c r="P282" s="11"/>
      <c r="Q282" s="13"/>
      <c r="R282" s="11"/>
      <c r="S282" s="11"/>
      <c r="T282" s="11"/>
      <c r="U282" s="11"/>
      <c r="V282" s="11"/>
      <c r="W282" s="11"/>
      <c r="X282" s="11"/>
    </row>
    <row r="283">
      <c r="A283" s="68"/>
      <c r="B283" s="11"/>
      <c r="C283" s="11"/>
      <c r="D283" s="11"/>
      <c r="E283" s="11"/>
      <c r="F283" s="11"/>
      <c r="G283" s="54"/>
      <c r="H283" s="11"/>
      <c r="I283" s="11"/>
      <c r="J283" s="11"/>
      <c r="K283" s="11"/>
      <c r="L283" s="11"/>
      <c r="M283" s="11"/>
      <c r="N283" s="11"/>
      <c r="O283" s="11"/>
      <c r="P283" s="11"/>
      <c r="Q283" s="13"/>
      <c r="R283" s="11"/>
      <c r="S283" s="11"/>
      <c r="T283" s="11"/>
      <c r="U283" s="11"/>
      <c r="V283" s="11"/>
      <c r="W283" s="11"/>
      <c r="X283" s="11"/>
    </row>
    <row r="284">
      <c r="A284" s="68"/>
      <c r="B284" s="11"/>
      <c r="C284" s="11"/>
      <c r="D284" s="11"/>
      <c r="E284" s="11"/>
      <c r="F284" s="11"/>
      <c r="G284" s="54"/>
      <c r="H284" s="11"/>
      <c r="I284" s="11"/>
      <c r="J284" s="11"/>
      <c r="K284" s="11"/>
      <c r="L284" s="11"/>
      <c r="M284" s="11"/>
      <c r="N284" s="11"/>
      <c r="O284" s="11"/>
      <c r="P284" s="11"/>
      <c r="Q284" s="13"/>
      <c r="R284" s="11"/>
      <c r="S284" s="11"/>
      <c r="T284" s="11"/>
      <c r="U284" s="11"/>
      <c r="V284" s="11"/>
      <c r="W284" s="11"/>
      <c r="X284" s="11"/>
    </row>
    <row r="285">
      <c r="A285" s="68"/>
      <c r="B285" s="11"/>
      <c r="C285" s="11"/>
      <c r="D285" s="11"/>
      <c r="E285" s="11"/>
      <c r="F285" s="11"/>
      <c r="G285" s="54"/>
      <c r="H285" s="11"/>
      <c r="I285" s="11"/>
      <c r="J285" s="11"/>
      <c r="K285" s="11"/>
      <c r="L285" s="11"/>
      <c r="M285" s="11"/>
      <c r="N285" s="11"/>
      <c r="O285" s="11"/>
      <c r="P285" s="11"/>
      <c r="Q285" s="13"/>
      <c r="R285" s="11"/>
      <c r="S285" s="11"/>
      <c r="T285" s="11"/>
      <c r="U285" s="11"/>
      <c r="V285" s="11"/>
      <c r="W285" s="11"/>
      <c r="X285" s="11"/>
    </row>
    <row r="286">
      <c r="A286" s="68"/>
      <c r="B286" s="11"/>
      <c r="C286" s="11"/>
      <c r="D286" s="11"/>
      <c r="E286" s="11"/>
      <c r="F286" s="11"/>
      <c r="G286" s="55"/>
      <c r="H286" s="11"/>
      <c r="I286" s="11"/>
      <c r="J286" s="11"/>
      <c r="K286" s="11"/>
      <c r="L286" s="11"/>
      <c r="M286" s="11"/>
      <c r="N286" s="11"/>
      <c r="O286" s="11"/>
      <c r="P286" s="11"/>
      <c r="Q286" s="13"/>
      <c r="R286" s="11"/>
      <c r="S286" s="11"/>
      <c r="T286" s="11"/>
      <c r="U286" s="11"/>
      <c r="V286" s="11"/>
      <c r="W286" s="11"/>
      <c r="X286" s="11"/>
    </row>
    <row r="287">
      <c r="A287" s="68"/>
      <c r="B287" s="11"/>
      <c r="C287" s="11"/>
      <c r="D287" s="11"/>
      <c r="E287" s="11"/>
      <c r="F287" s="11"/>
      <c r="G287" s="55"/>
      <c r="H287" s="11"/>
      <c r="I287" s="11"/>
      <c r="J287" s="11"/>
      <c r="K287" s="11"/>
      <c r="L287" s="11"/>
      <c r="M287" s="11"/>
      <c r="N287" s="11"/>
      <c r="O287" s="11"/>
      <c r="P287" s="11"/>
      <c r="Q287" s="13"/>
      <c r="R287" s="11"/>
      <c r="S287" s="11"/>
      <c r="T287" s="11"/>
      <c r="U287" s="11"/>
      <c r="V287" s="11"/>
      <c r="W287" s="11"/>
      <c r="X287" s="11"/>
    </row>
    <row r="288">
      <c r="A288" s="68"/>
      <c r="B288" s="11"/>
      <c r="C288" s="11"/>
      <c r="D288" s="11"/>
      <c r="E288" s="11"/>
      <c r="F288" s="11"/>
      <c r="G288" s="55"/>
      <c r="H288" s="11"/>
      <c r="I288" s="11"/>
      <c r="J288" s="11"/>
      <c r="K288" s="11"/>
      <c r="L288" s="11"/>
      <c r="M288" s="11"/>
      <c r="N288" s="11"/>
      <c r="O288" s="11"/>
      <c r="P288" s="11"/>
      <c r="Q288" s="13"/>
      <c r="R288" s="11"/>
      <c r="S288" s="11"/>
      <c r="T288" s="11"/>
      <c r="U288" s="11"/>
      <c r="V288" s="11"/>
      <c r="W288" s="11"/>
      <c r="X288" s="11"/>
    </row>
    <row r="289">
      <c r="A289" s="68"/>
      <c r="B289" s="11"/>
      <c r="C289" s="11"/>
      <c r="D289" s="11"/>
      <c r="E289" s="11"/>
      <c r="F289" s="11"/>
      <c r="G289" s="28"/>
      <c r="H289" s="11"/>
      <c r="I289" s="11"/>
      <c r="J289" s="11"/>
      <c r="K289" s="11"/>
      <c r="L289" s="11"/>
      <c r="M289" s="11"/>
      <c r="N289" s="11"/>
      <c r="O289" s="11"/>
      <c r="P289" s="11"/>
      <c r="Q289" s="13"/>
      <c r="R289" s="11"/>
      <c r="S289" s="11"/>
      <c r="T289" s="11"/>
      <c r="U289" s="11"/>
      <c r="V289" s="11"/>
      <c r="W289" s="11"/>
      <c r="X289" s="11"/>
    </row>
    <row r="290">
      <c r="A290" s="68"/>
      <c r="B290" s="11"/>
      <c r="C290" s="11"/>
      <c r="D290" s="11"/>
      <c r="E290" s="11"/>
      <c r="F290" s="11"/>
      <c r="G290" s="28"/>
      <c r="H290" s="11"/>
      <c r="I290" s="11"/>
      <c r="J290" s="11"/>
      <c r="K290" s="11"/>
      <c r="L290" s="11"/>
      <c r="M290" s="11"/>
      <c r="N290" s="11"/>
      <c r="O290" s="11"/>
      <c r="P290" s="11"/>
      <c r="Q290" s="13"/>
      <c r="R290" s="11"/>
      <c r="S290" s="11"/>
      <c r="T290" s="11"/>
      <c r="U290" s="11"/>
      <c r="V290" s="11"/>
      <c r="W290" s="11"/>
      <c r="X290" s="11"/>
    </row>
    <row r="291">
      <c r="A291" s="68"/>
      <c r="B291" s="11"/>
      <c r="C291" s="11"/>
      <c r="D291" s="11"/>
      <c r="E291" s="11"/>
      <c r="F291" s="11"/>
      <c r="G291" s="28"/>
      <c r="H291" s="11"/>
      <c r="I291" s="11"/>
      <c r="J291" s="11"/>
      <c r="K291" s="11"/>
      <c r="L291" s="11"/>
      <c r="M291" s="11"/>
      <c r="N291" s="11"/>
      <c r="O291" s="11"/>
      <c r="P291" s="11"/>
      <c r="Q291" s="13"/>
      <c r="R291" s="11"/>
      <c r="S291" s="11"/>
      <c r="T291" s="11"/>
      <c r="U291" s="11"/>
      <c r="V291" s="11"/>
      <c r="W291" s="11"/>
      <c r="X291" s="11"/>
    </row>
    <row r="292">
      <c r="A292" s="68"/>
      <c r="B292" s="11"/>
      <c r="C292" s="11"/>
      <c r="D292" s="11"/>
      <c r="E292" s="11"/>
      <c r="F292" s="11"/>
      <c r="G292" s="28"/>
      <c r="H292" s="11"/>
      <c r="I292" s="11"/>
      <c r="J292" s="11"/>
      <c r="K292" s="11"/>
      <c r="L292" s="11"/>
      <c r="M292" s="11"/>
      <c r="N292" s="11"/>
      <c r="O292" s="11"/>
      <c r="P292" s="11"/>
      <c r="Q292" s="13"/>
      <c r="R292" s="11"/>
      <c r="S292" s="11"/>
      <c r="T292" s="11"/>
      <c r="U292" s="11"/>
      <c r="V292" s="11"/>
      <c r="W292" s="11"/>
      <c r="X292" s="11"/>
    </row>
    <row r="293">
      <c r="A293" s="6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3"/>
      <c r="R293" s="11"/>
      <c r="S293" s="11"/>
      <c r="T293" s="11"/>
      <c r="U293" s="11"/>
      <c r="V293" s="11"/>
      <c r="W293" s="11"/>
      <c r="X293" s="11"/>
    </row>
    <row r="294">
      <c r="A294" s="6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3"/>
      <c r="R294" s="11"/>
      <c r="S294" s="11"/>
      <c r="T294" s="11"/>
      <c r="U294" s="11"/>
      <c r="V294" s="11"/>
      <c r="W294" s="11"/>
      <c r="X294" s="11"/>
    </row>
    <row r="295">
      <c r="A295" s="6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3"/>
      <c r="R295" s="11"/>
      <c r="S295" s="11"/>
      <c r="T295" s="11"/>
      <c r="U295" s="11"/>
      <c r="V295" s="11"/>
      <c r="W295" s="11"/>
      <c r="X295" s="11"/>
    </row>
    <row r="296">
      <c r="A296" s="6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3"/>
      <c r="R296" s="11"/>
      <c r="S296" s="11"/>
      <c r="T296" s="11"/>
      <c r="U296" s="11"/>
      <c r="V296" s="11"/>
      <c r="W296" s="11"/>
      <c r="X296" s="11"/>
    </row>
    <row r="297">
      <c r="A297" s="6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3"/>
      <c r="R297" s="11"/>
      <c r="S297" s="11"/>
      <c r="T297" s="11"/>
      <c r="U297" s="11"/>
      <c r="V297" s="11"/>
      <c r="W297" s="11"/>
      <c r="X297" s="11"/>
    </row>
    <row r="298">
      <c r="A298" s="6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3"/>
      <c r="R298" s="11"/>
      <c r="S298" s="11"/>
      <c r="T298" s="11"/>
      <c r="U298" s="11"/>
      <c r="V298" s="11"/>
      <c r="W298" s="11"/>
      <c r="X298" s="11"/>
    </row>
    <row r="299">
      <c r="A299" s="6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3"/>
      <c r="R299" s="11"/>
      <c r="S299" s="11"/>
      <c r="T299" s="11"/>
      <c r="U299" s="11"/>
      <c r="V299" s="11"/>
      <c r="W299" s="11"/>
      <c r="X299" s="11"/>
    </row>
    <row r="300">
      <c r="A300" s="6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3"/>
      <c r="R300" s="11"/>
      <c r="S300" s="11"/>
      <c r="T300" s="11"/>
      <c r="U300" s="11"/>
      <c r="V300" s="11"/>
      <c r="W300" s="11"/>
      <c r="X300" s="11"/>
    </row>
    <row r="301">
      <c r="A301" s="6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3"/>
      <c r="R301" s="11"/>
      <c r="S301" s="11"/>
      <c r="T301" s="11"/>
      <c r="U301" s="11"/>
      <c r="V301" s="11"/>
      <c r="W301" s="11"/>
      <c r="X301" s="11"/>
    </row>
    <row r="302">
      <c r="A302" s="6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3"/>
      <c r="R302" s="11"/>
      <c r="S302" s="11"/>
      <c r="T302" s="11"/>
      <c r="U302" s="11"/>
      <c r="V302" s="11"/>
      <c r="W302" s="11"/>
      <c r="X302" s="11"/>
    </row>
    <row r="303">
      <c r="A303" s="6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3"/>
      <c r="R303" s="11"/>
      <c r="S303" s="11"/>
      <c r="T303" s="11"/>
      <c r="U303" s="11"/>
      <c r="V303" s="11"/>
      <c r="W303" s="11"/>
      <c r="X303" s="11"/>
    </row>
    <row r="304">
      <c r="A304" s="6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3"/>
      <c r="R304" s="11"/>
      <c r="S304" s="11"/>
      <c r="T304" s="11"/>
      <c r="U304" s="11"/>
      <c r="V304" s="11"/>
      <c r="W304" s="11"/>
      <c r="X304" s="11"/>
    </row>
    <row r="305">
      <c r="A305" s="6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3"/>
      <c r="R305" s="11"/>
      <c r="S305" s="11"/>
      <c r="T305" s="11"/>
      <c r="U305" s="11"/>
      <c r="V305" s="11"/>
      <c r="W305" s="11"/>
      <c r="X305" s="11"/>
    </row>
    <row r="306">
      <c r="A306" s="6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3"/>
      <c r="R306" s="11"/>
      <c r="S306" s="11"/>
      <c r="T306" s="11"/>
      <c r="U306" s="11"/>
      <c r="V306" s="11"/>
      <c r="W306" s="11"/>
      <c r="X306" s="11"/>
    </row>
    <row r="307">
      <c r="A307" s="6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3"/>
      <c r="R307" s="11"/>
      <c r="S307" s="11"/>
      <c r="T307" s="11"/>
      <c r="U307" s="11"/>
      <c r="V307" s="11"/>
      <c r="W307" s="11"/>
      <c r="X307" s="11"/>
    </row>
    <row r="308">
      <c r="A308" s="6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3"/>
      <c r="R308" s="11"/>
      <c r="S308" s="11"/>
      <c r="T308" s="11"/>
      <c r="U308" s="11"/>
      <c r="V308" s="11"/>
      <c r="W308" s="11"/>
      <c r="X308" s="11"/>
    </row>
    <row r="309">
      <c r="A309" s="68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3"/>
      <c r="R309" s="11"/>
      <c r="S309" s="11"/>
      <c r="T309" s="11"/>
      <c r="U309" s="11"/>
      <c r="V309" s="11"/>
      <c r="W309" s="11"/>
      <c r="X309" s="11"/>
    </row>
    <row r="310">
      <c r="A310" s="68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3"/>
      <c r="R310" s="11"/>
      <c r="S310" s="11"/>
      <c r="T310" s="11"/>
      <c r="U310" s="11"/>
      <c r="V310" s="11"/>
      <c r="W310" s="11"/>
      <c r="X310" s="11"/>
    </row>
    <row r="311">
      <c r="A311" s="68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3"/>
      <c r="R311" s="11"/>
      <c r="S311" s="11"/>
      <c r="T311" s="11"/>
      <c r="U311" s="11"/>
      <c r="V311" s="11"/>
      <c r="W311" s="11"/>
      <c r="X311" s="11"/>
    </row>
    <row r="312">
      <c r="A312" s="68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3"/>
      <c r="R312" s="11"/>
      <c r="S312" s="11"/>
      <c r="T312" s="11"/>
      <c r="U312" s="11"/>
      <c r="V312" s="11"/>
      <c r="W312" s="11"/>
      <c r="X312" s="11"/>
    </row>
    <row r="313">
      <c r="A313" s="68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3"/>
      <c r="R313" s="11"/>
      <c r="S313" s="11"/>
      <c r="T313" s="11"/>
      <c r="U313" s="11"/>
      <c r="V313" s="11"/>
      <c r="W313" s="11"/>
      <c r="X313" s="11"/>
    </row>
    <row r="314">
      <c r="A314" s="68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3"/>
      <c r="R314" s="11"/>
      <c r="S314" s="11"/>
      <c r="T314" s="11"/>
      <c r="U314" s="11"/>
      <c r="V314" s="11"/>
      <c r="W314" s="11"/>
      <c r="X314" s="11"/>
    </row>
    <row r="315">
      <c r="A315" s="68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3"/>
      <c r="R315" s="11"/>
      <c r="S315" s="11"/>
      <c r="T315" s="11"/>
      <c r="U315" s="11"/>
      <c r="V315" s="11"/>
      <c r="W315" s="11"/>
      <c r="X315" s="11"/>
    </row>
    <row r="316">
      <c r="A316" s="68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68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68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68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68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68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68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68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68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68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68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68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68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68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68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68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68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68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</sheetData>
  <hyperlinks>
    <hyperlink r:id="rId1" ref="S5"/>
    <hyperlink r:id="rId2" ref="S6"/>
    <hyperlink r:id="rId3" ref="S7"/>
    <hyperlink r:id="rId4" ref="S8"/>
    <hyperlink r:id="rId5" ref="S9"/>
    <hyperlink r:id="rId6" ref="S10"/>
    <hyperlink r:id="rId7" ref="S11"/>
    <hyperlink r:id="rId8" ref="S12"/>
    <hyperlink r:id="rId9" ref="S13"/>
    <hyperlink r:id="rId10" ref="S14"/>
    <hyperlink r:id="rId11" ref="S15"/>
    <hyperlink r:id="rId12" ref="S16"/>
    <hyperlink r:id="rId13" ref="S17"/>
    <hyperlink r:id="rId14" ref="S18"/>
    <hyperlink r:id="rId15" ref="S20"/>
    <hyperlink r:id="rId16" ref="S21"/>
    <hyperlink r:id="rId17" ref="S22"/>
    <hyperlink r:id="rId18" ref="S23"/>
    <hyperlink r:id="rId19" ref="S24"/>
    <hyperlink r:id="rId20" ref="S25"/>
    <hyperlink r:id="rId21" ref="S26"/>
    <hyperlink r:id="rId22" ref="S27"/>
    <hyperlink r:id="rId23" ref="S28"/>
    <hyperlink r:id="rId24" ref="S29"/>
    <hyperlink r:id="rId25" ref="S30"/>
    <hyperlink r:id="rId26" ref="S31"/>
    <hyperlink r:id="rId27" ref="S32"/>
    <hyperlink r:id="rId28" ref="S33"/>
    <hyperlink r:id="rId29" ref="S34"/>
    <hyperlink r:id="rId30" ref="S35"/>
    <hyperlink r:id="rId31" ref="S36"/>
    <hyperlink r:id="rId32" ref="S37"/>
    <hyperlink r:id="rId33" ref="S39"/>
    <hyperlink r:id="rId34" ref="S40"/>
    <hyperlink r:id="rId35" ref="S41"/>
    <hyperlink r:id="rId36" ref="S42"/>
    <hyperlink r:id="rId37" ref="S43"/>
    <hyperlink r:id="rId38" ref="S44"/>
    <hyperlink r:id="rId39" ref="S45"/>
    <hyperlink r:id="rId40" ref="S46"/>
    <hyperlink r:id="rId41" ref="S47"/>
    <hyperlink r:id="rId42" ref="S48"/>
    <hyperlink r:id="rId43" ref="S49"/>
    <hyperlink r:id="rId44" ref="S50"/>
    <hyperlink r:id="rId45" ref="S51"/>
    <hyperlink r:id="rId46" ref="S52"/>
    <hyperlink r:id="rId47" ref="S53"/>
    <hyperlink r:id="rId48" ref="S55"/>
    <hyperlink r:id="rId49" ref="S56"/>
    <hyperlink r:id="rId50" ref="S57"/>
    <hyperlink r:id="rId51" ref="S58"/>
    <hyperlink r:id="rId52" ref="S59"/>
    <hyperlink r:id="rId53" ref="S60"/>
    <hyperlink r:id="rId54" ref="S61"/>
    <hyperlink r:id="rId55" ref="S62"/>
    <hyperlink r:id="rId56" ref="S63"/>
    <hyperlink r:id="rId57" ref="S64"/>
    <hyperlink r:id="rId58" ref="S65"/>
    <hyperlink r:id="rId59" ref="S66"/>
    <hyperlink r:id="rId60" ref="S67"/>
    <hyperlink r:id="rId61" ref="S68"/>
    <hyperlink r:id="rId62" ref="S70"/>
    <hyperlink r:id="rId63" ref="S71"/>
    <hyperlink r:id="rId64" ref="S72"/>
    <hyperlink r:id="rId65" ref="S73"/>
    <hyperlink r:id="rId66" ref="S74"/>
    <hyperlink r:id="rId67" ref="S75"/>
    <hyperlink r:id="rId68" ref="S76"/>
    <hyperlink r:id="rId69" ref="S77"/>
    <hyperlink r:id="rId70" ref="S78"/>
    <hyperlink r:id="rId71" ref="S79"/>
    <hyperlink r:id="rId72" ref="S80"/>
    <hyperlink r:id="rId73" ref="S81"/>
    <hyperlink r:id="rId74" ref="S82"/>
    <hyperlink r:id="rId75" ref="S83"/>
    <hyperlink r:id="rId76" ref="S84"/>
    <hyperlink r:id="rId77" ref="S85"/>
    <hyperlink r:id="rId78" ref="S87"/>
    <hyperlink r:id="rId79" ref="S88"/>
    <hyperlink r:id="rId80" ref="S89"/>
    <hyperlink r:id="rId81" ref="S90"/>
    <hyperlink r:id="rId82" ref="S91"/>
    <hyperlink r:id="rId83" ref="S92"/>
    <hyperlink r:id="rId84" ref="S93"/>
    <hyperlink r:id="rId85" ref="S94"/>
    <hyperlink r:id="rId86" ref="S95"/>
    <hyperlink r:id="rId87" ref="S96"/>
    <hyperlink r:id="rId88" ref="S97"/>
    <hyperlink r:id="rId89" ref="S98"/>
    <hyperlink r:id="rId90" ref="S99"/>
    <hyperlink r:id="rId91" ref="S100"/>
    <hyperlink r:id="rId92" ref="S101"/>
    <hyperlink r:id="rId93" ref="S103"/>
    <hyperlink r:id="rId94" ref="S104"/>
    <hyperlink r:id="rId95" ref="S105"/>
    <hyperlink r:id="rId96" ref="S106"/>
    <hyperlink r:id="rId97" ref="S107"/>
    <hyperlink r:id="rId98" ref="S108"/>
    <hyperlink r:id="rId99" ref="S109"/>
    <hyperlink r:id="rId100" ref="S110"/>
    <hyperlink r:id="rId101" ref="S111"/>
    <hyperlink r:id="rId102" ref="S112"/>
    <hyperlink r:id="rId103" ref="S113"/>
    <hyperlink r:id="rId104" ref="S114"/>
    <hyperlink r:id="rId105" ref="S115"/>
    <hyperlink r:id="rId106" ref="S116"/>
    <hyperlink r:id="rId107" ref="S118"/>
    <hyperlink r:id="rId108" ref="S119"/>
    <hyperlink r:id="rId109" ref="S120"/>
    <hyperlink r:id="rId110" ref="S121"/>
    <hyperlink r:id="rId111" ref="S122"/>
    <hyperlink r:id="rId112" ref="S123"/>
    <hyperlink r:id="rId113" ref="S124"/>
    <hyperlink r:id="rId114" ref="S125"/>
    <hyperlink r:id="rId115" ref="S126"/>
    <hyperlink r:id="rId116" ref="S127"/>
    <hyperlink r:id="rId117" ref="S128"/>
    <hyperlink r:id="rId118" ref="S129"/>
    <hyperlink r:id="rId119" ref="S130"/>
    <hyperlink r:id="rId120" ref="S132"/>
    <hyperlink r:id="rId121" ref="S133"/>
    <hyperlink r:id="rId122" ref="S134"/>
    <hyperlink r:id="rId123" ref="S135"/>
    <hyperlink r:id="rId124" ref="S136"/>
    <hyperlink r:id="rId125" ref="S137"/>
    <hyperlink r:id="rId126" ref="S138"/>
    <hyperlink r:id="rId127" ref="S139"/>
    <hyperlink r:id="rId128" ref="S140"/>
    <hyperlink r:id="rId129" ref="S141"/>
    <hyperlink r:id="rId130" ref="S142"/>
    <hyperlink r:id="rId131" ref="S143"/>
    <hyperlink r:id="rId132" ref="S144"/>
    <hyperlink r:id="rId133" ref="S145"/>
    <hyperlink r:id="rId134" ref="S146"/>
    <hyperlink r:id="rId135" ref="S147"/>
    <hyperlink r:id="rId136" ref="S148"/>
    <hyperlink r:id="rId137" ref="S149"/>
    <hyperlink r:id="rId138" ref="S150"/>
    <hyperlink r:id="rId139" ref="S151"/>
    <hyperlink r:id="rId140" ref="S153"/>
    <hyperlink r:id="rId141" ref="S154"/>
    <hyperlink r:id="rId142" ref="S155"/>
    <hyperlink r:id="rId143" ref="S156"/>
    <hyperlink r:id="rId144" ref="S157"/>
    <hyperlink r:id="rId145" ref="S158"/>
    <hyperlink r:id="rId146" ref="S159"/>
    <hyperlink r:id="rId147" ref="S160"/>
    <hyperlink r:id="rId148" ref="S161"/>
    <hyperlink r:id="rId149" ref="S162"/>
    <hyperlink r:id="rId150" ref="S163"/>
    <hyperlink r:id="rId151" ref="S164"/>
    <hyperlink r:id="rId152" ref="S165"/>
    <hyperlink r:id="rId153" ref="S167"/>
    <hyperlink r:id="rId154" ref="S168"/>
    <hyperlink r:id="rId155" ref="S169"/>
    <hyperlink r:id="rId156" ref="S170"/>
    <hyperlink r:id="rId157" ref="S171"/>
    <hyperlink r:id="rId158" ref="S172"/>
    <hyperlink r:id="rId159" ref="S173"/>
    <hyperlink r:id="rId160" ref="S174"/>
    <hyperlink r:id="rId161" ref="S175"/>
    <hyperlink r:id="rId162" ref="S176"/>
    <hyperlink r:id="rId163" ref="S177"/>
    <hyperlink r:id="rId164" ref="S178"/>
    <hyperlink r:id="rId165" ref="S179"/>
    <hyperlink r:id="rId166" ref="S180"/>
    <hyperlink r:id="rId167" ref="S181"/>
    <hyperlink r:id="rId168" ref="S182"/>
    <hyperlink r:id="rId169" ref="S183"/>
    <hyperlink r:id="rId170" ref="S185"/>
    <hyperlink r:id="rId171" ref="S186"/>
    <hyperlink r:id="rId172" ref="S187"/>
    <hyperlink r:id="rId173" ref="S188"/>
    <hyperlink r:id="rId174" ref="S189"/>
    <hyperlink r:id="rId175" ref="S190"/>
    <hyperlink r:id="rId176" ref="S191"/>
    <hyperlink r:id="rId177" ref="S192"/>
    <hyperlink r:id="rId178" ref="S193"/>
    <hyperlink r:id="rId179" ref="S194"/>
    <hyperlink r:id="rId180" ref="S195"/>
    <hyperlink r:id="rId181" ref="S196"/>
    <hyperlink r:id="rId182" ref="S197"/>
    <hyperlink r:id="rId183" ref="S198"/>
    <hyperlink r:id="rId184" ref="S200"/>
    <hyperlink r:id="rId185" ref="S201"/>
    <hyperlink r:id="rId186" ref="S202"/>
    <hyperlink r:id="rId187" ref="S203"/>
    <hyperlink r:id="rId188" ref="S208"/>
    <hyperlink r:id="rId189" ref="S209"/>
    <hyperlink r:id="rId190" ref="S210"/>
    <hyperlink r:id="rId191" ref="S211"/>
    <hyperlink r:id="rId192" ref="S212"/>
    <hyperlink r:id="rId193" ref="S213"/>
    <hyperlink r:id="rId194" ref="S214"/>
    <hyperlink r:id="rId195" ref="S215"/>
    <hyperlink r:id="rId196" ref="S216"/>
    <hyperlink r:id="rId197" ref="S217"/>
    <hyperlink r:id="rId198" ref="S218"/>
    <hyperlink r:id="rId199" ref="S219"/>
    <hyperlink r:id="rId200" ref="S220"/>
    <hyperlink r:id="rId201" ref="S221"/>
    <hyperlink r:id="rId202" ref="S222"/>
    <hyperlink r:id="rId203" ref="S223"/>
    <hyperlink r:id="rId204" ref="S225"/>
    <hyperlink r:id="rId205" ref="S226"/>
    <hyperlink r:id="rId206" ref="S227"/>
    <hyperlink r:id="rId207" ref="S228"/>
    <hyperlink r:id="rId208" ref="S229"/>
    <hyperlink r:id="rId209" ref="S230"/>
    <hyperlink r:id="rId210" ref="S231"/>
    <hyperlink r:id="rId211" ref="S232"/>
    <hyperlink r:id="rId212" ref="S233"/>
    <hyperlink r:id="rId213" ref="S234"/>
    <hyperlink r:id="rId214" ref="S235"/>
  </hyperlinks>
  <drawing r:id="rId21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3.57"/>
    <col customWidth="1" min="3" max="3" width="40.29"/>
    <col customWidth="1" min="4" max="4" width="9.0"/>
    <col customWidth="1" min="5" max="5" width="9.29"/>
    <col customWidth="1" min="6" max="6" width="7.29"/>
    <col customWidth="1" min="7" max="7" width="6.86"/>
    <col customWidth="1" min="8" max="8" width="10.71"/>
    <col customWidth="1" min="9" max="9" width="9.29"/>
    <col customWidth="1" min="10" max="11" width="5.86"/>
    <col customWidth="1" min="12" max="12" width="8.29"/>
    <col customWidth="1" min="13" max="13" width="7.0"/>
    <col customWidth="1" min="14" max="14" width="7.43"/>
    <col customWidth="1" min="15" max="15" width="11.14"/>
    <col customWidth="1" min="16" max="19" width="9.29"/>
    <col customWidth="1" min="20" max="20" width="15.0"/>
    <col customWidth="1" min="21" max="21" width="22.14"/>
    <col customWidth="1" min="22" max="22" width="56.0"/>
    <col customWidth="1" min="23" max="23" width="41.71"/>
    <col customWidth="1" min="24" max="24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1587</v>
      </c>
      <c r="G1" s="3" t="s">
        <v>5</v>
      </c>
      <c r="H1" s="3" t="s">
        <v>2719</v>
      </c>
      <c r="I1" s="3" t="s">
        <v>2720</v>
      </c>
      <c r="J1" s="3" t="s">
        <v>9</v>
      </c>
      <c r="K1" s="3" t="s">
        <v>2115</v>
      </c>
      <c r="L1" s="3" t="s">
        <v>2114</v>
      </c>
      <c r="M1" s="3" t="s">
        <v>2721</v>
      </c>
      <c r="N1" s="3" t="s">
        <v>2722</v>
      </c>
      <c r="O1" s="3" t="s">
        <v>2723</v>
      </c>
      <c r="P1" s="4" t="s">
        <v>12</v>
      </c>
      <c r="Q1" s="5" t="s">
        <v>13</v>
      </c>
      <c r="R1" s="6" t="s">
        <v>14</v>
      </c>
      <c r="S1" s="7" t="s">
        <v>15</v>
      </c>
      <c r="T1" s="3" t="s">
        <v>16</v>
      </c>
      <c r="U1" s="3" t="s">
        <v>17</v>
      </c>
      <c r="V1" s="3" t="s">
        <v>18</v>
      </c>
      <c r="W1" s="8"/>
      <c r="X1" s="8"/>
      <c r="Y1" s="3"/>
      <c r="Z1" s="3"/>
      <c r="AA1" s="9"/>
    </row>
    <row r="2">
      <c r="A2" s="184"/>
      <c r="B2" s="12"/>
      <c r="C2" s="12"/>
      <c r="D2" s="107" t="s">
        <v>574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3"/>
      <c r="U2" s="13"/>
      <c r="V2" s="11"/>
      <c r="W2" s="11"/>
      <c r="X2" s="11"/>
      <c r="Y2" s="11"/>
      <c r="Z2" s="11"/>
      <c r="AA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3"/>
      <c r="U3" s="13"/>
      <c r="V3" s="11"/>
      <c r="W3" s="11"/>
      <c r="X3" s="11"/>
      <c r="Y3" s="11"/>
      <c r="Z3" s="11"/>
      <c r="AA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3"/>
      <c r="U4" s="13"/>
      <c r="V4" s="11"/>
      <c r="W4" s="11"/>
      <c r="X4" s="11"/>
      <c r="Y4" s="11"/>
      <c r="Z4" s="11"/>
      <c r="AA4" s="11"/>
    </row>
    <row r="5">
      <c r="A5" s="11"/>
      <c r="B5" s="12" t="s">
        <v>2724</v>
      </c>
      <c r="C5" s="16" t="s">
        <v>28</v>
      </c>
      <c r="D5" s="26">
        <f t="shared" ref="D5:D16" si="1">ROUND((E5*1)+(F5*0.2)+(G5*0.5)+(H5*0.44)+(I5*0.7)+(J5*0.16)+(K5*0.2)+(L5*0.7)+(M5*0.6)+(N5*0.6)+(O5*0.15)+(P5*18)+(Q5*12)+(R5*12)+(S5*12), 2)</f>
        <v>141.08</v>
      </c>
      <c r="E5" s="12">
        <v>67.0</v>
      </c>
      <c r="F5" s="12"/>
      <c r="G5" s="12"/>
      <c r="H5" s="12"/>
      <c r="I5" s="12">
        <v>38.0</v>
      </c>
      <c r="J5" s="12">
        <v>13.0</v>
      </c>
      <c r="K5" s="12"/>
      <c r="L5" s="12">
        <v>22.0</v>
      </c>
      <c r="M5" s="12"/>
      <c r="N5" s="12"/>
      <c r="O5" s="12"/>
      <c r="P5" s="12">
        <v>1.0</v>
      </c>
      <c r="Q5" s="12"/>
      <c r="R5" s="12"/>
      <c r="S5" s="12">
        <v>1.0</v>
      </c>
      <c r="T5" s="18" t="s">
        <v>535</v>
      </c>
      <c r="U5" s="18" t="s">
        <v>30</v>
      </c>
      <c r="V5" s="19" t="s">
        <v>2729</v>
      </c>
      <c r="W5" s="11"/>
      <c r="X5" s="11"/>
      <c r="Y5" s="11"/>
      <c r="Z5" s="11"/>
      <c r="AA5" s="11"/>
    </row>
    <row r="6">
      <c r="A6" s="21" t="s">
        <v>33</v>
      </c>
      <c r="B6" s="12" t="s">
        <v>2732</v>
      </c>
      <c r="C6" s="12" t="s">
        <v>40</v>
      </c>
      <c r="D6" s="26">
        <f t="shared" si="1"/>
        <v>133.98</v>
      </c>
      <c r="E6" s="12">
        <v>43.0</v>
      </c>
      <c r="F6" s="12"/>
      <c r="G6" s="12">
        <v>24.0</v>
      </c>
      <c r="H6" s="12">
        <v>27.0</v>
      </c>
      <c r="I6" s="12">
        <v>29.0</v>
      </c>
      <c r="J6" s="12"/>
      <c r="K6" s="12"/>
      <c r="L6" s="12">
        <v>24.0</v>
      </c>
      <c r="M6" s="12"/>
      <c r="N6" s="12"/>
      <c r="O6" s="12"/>
      <c r="P6" s="12">
        <v>1.0</v>
      </c>
      <c r="Q6" s="12"/>
      <c r="R6" s="12">
        <v>1.0</v>
      </c>
      <c r="S6" s="12"/>
      <c r="T6" s="18" t="s">
        <v>727</v>
      </c>
      <c r="U6" s="18" t="s">
        <v>42</v>
      </c>
      <c r="V6" s="19" t="s">
        <v>2733</v>
      </c>
      <c r="W6" s="11"/>
      <c r="X6" s="11"/>
      <c r="Y6" s="11"/>
      <c r="Z6" s="11"/>
      <c r="AA6" s="11"/>
    </row>
    <row r="7">
      <c r="A7" s="12" t="s">
        <v>44</v>
      </c>
      <c r="B7" s="12" t="s">
        <v>2737</v>
      </c>
      <c r="C7" s="16" t="s">
        <v>243</v>
      </c>
      <c r="D7" s="26">
        <f t="shared" si="1"/>
        <v>131.9</v>
      </c>
      <c r="E7" s="12">
        <v>49.0</v>
      </c>
      <c r="F7" s="12"/>
      <c r="G7" s="12"/>
      <c r="H7" s="12"/>
      <c r="I7" s="12">
        <v>30.0</v>
      </c>
      <c r="J7" s="12"/>
      <c r="K7" s="12"/>
      <c r="L7" s="12">
        <v>37.0</v>
      </c>
      <c r="M7" s="12"/>
      <c r="N7" s="12"/>
      <c r="O7" s="12"/>
      <c r="P7" s="12"/>
      <c r="Q7" s="12"/>
      <c r="R7" s="12">
        <v>2.0</v>
      </c>
      <c r="S7" s="18">
        <v>1.0</v>
      </c>
      <c r="T7" s="18" t="s">
        <v>38</v>
      </c>
      <c r="U7" s="12"/>
      <c r="V7" s="19" t="s">
        <v>2738</v>
      </c>
      <c r="W7" s="11"/>
      <c r="X7" s="11"/>
      <c r="Y7" s="11"/>
      <c r="Z7" s="11"/>
    </row>
    <row r="8">
      <c r="A8" s="21" t="s">
        <v>55</v>
      </c>
      <c r="B8" s="12" t="s">
        <v>2739</v>
      </c>
      <c r="C8" s="12" t="s">
        <v>57</v>
      </c>
      <c r="D8" s="26">
        <f t="shared" si="1"/>
        <v>118.42</v>
      </c>
      <c r="E8" s="12">
        <v>57.0</v>
      </c>
      <c r="F8" s="12"/>
      <c r="G8" s="12">
        <v>21.0</v>
      </c>
      <c r="H8" s="12">
        <v>33.0</v>
      </c>
      <c r="I8" s="12"/>
      <c r="J8" s="12"/>
      <c r="K8" s="12">
        <v>32.0</v>
      </c>
      <c r="L8" s="12"/>
      <c r="M8" s="12"/>
      <c r="N8" s="12"/>
      <c r="O8" s="12"/>
      <c r="P8" s="12">
        <v>1.0</v>
      </c>
      <c r="Q8" s="12">
        <v>1.0</v>
      </c>
      <c r="R8" s="12"/>
      <c r="S8" s="12"/>
      <c r="T8" s="18" t="s">
        <v>60</v>
      </c>
      <c r="U8" s="18" t="s">
        <v>2740</v>
      </c>
      <c r="V8" s="19" t="s">
        <v>2741</v>
      </c>
      <c r="W8" s="11"/>
      <c r="X8" s="11"/>
      <c r="Y8" s="11"/>
      <c r="Z8" s="11"/>
      <c r="AA8" s="11"/>
    </row>
    <row r="9">
      <c r="A9" s="12" t="s">
        <v>44</v>
      </c>
      <c r="B9" s="12" t="s">
        <v>2744</v>
      </c>
      <c r="C9" s="16" t="s">
        <v>318</v>
      </c>
      <c r="D9" s="26">
        <f t="shared" si="1"/>
        <v>114</v>
      </c>
      <c r="E9" s="12">
        <v>48.0</v>
      </c>
      <c r="F9" s="12">
        <v>31.0</v>
      </c>
      <c r="G9" s="12"/>
      <c r="H9" s="12"/>
      <c r="I9" s="12">
        <v>34.0</v>
      </c>
      <c r="J9" s="12"/>
      <c r="K9" s="12"/>
      <c r="L9" s="12"/>
      <c r="M9" s="12"/>
      <c r="N9" s="12"/>
      <c r="O9" s="12"/>
      <c r="P9" s="12"/>
      <c r="Q9" s="12">
        <v>1.0</v>
      </c>
      <c r="R9" s="12">
        <v>1.0</v>
      </c>
      <c r="S9" s="18">
        <v>1.0</v>
      </c>
      <c r="T9" s="18" t="s">
        <v>727</v>
      </c>
      <c r="U9" s="37"/>
      <c r="V9" s="37" t="s">
        <v>2745</v>
      </c>
      <c r="W9" s="11"/>
      <c r="X9" s="11"/>
      <c r="Y9" s="11"/>
      <c r="Z9" s="11"/>
    </row>
    <row r="10">
      <c r="A10" s="11"/>
      <c r="B10" s="12" t="s">
        <v>2746</v>
      </c>
      <c r="C10" s="12" t="s">
        <v>470</v>
      </c>
      <c r="D10" s="26">
        <f t="shared" si="1"/>
        <v>103.7</v>
      </c>
      <c r="E10" s="12">
        <v>47.0</v>
      </c>
      <c r="F10" s="12"/>
      <c r="G10" s="12"/>
      <c r="H10" s="12"/>
      <c r="I10" s="12">
        <v>23.0</v>
      </c>
      <c r="J10" s="12"/>
      <c r="K10" s="12">
        <v>23.0</v>
      </c>
      <c r="L10" s="12"/>
      <c r="M10" s="12"/>
      <c r="N10" s="12"/>
      <c r="O10" s="12"/>
      <c r="P10" s="12"/>
      <c r="Q10" s="12">
        <v>1.0</v>
      </c>
      <c r="R10" s="12">
        <v>1.0</v>
      </c>
      <c r="S10" s="12">
        <v>1.0</v>
      </c>
      <c r="T10" s="18" t="s">
        <v>1699</v>
      </c>
      <c r="U10" s="18"/>
      <c r="V10" s="19" t="s">
        <v>2747</v>
      </c>
      <c r="W10" s="11"/>
      <c r="X10" s="11"/>
      <c r="Y10" s="11"/>
      <c r="Z10" s="11"/>
      <c r="AA10" s="11"/>
    </row>
    <row r="11">
      <c r="A11" s="21"/>
      <c r="B11" s="12" t="s">
        <v>2748</v>
      </c>
      <c r="C11" s="12" t="s">
        <v>2749</v>
      </c>
      <c r="D11" s="26">
        <f t="shared" si="1"/>
        <v>93.5</v>
      </c>
      <c r="E11" s="12">
        <v>37.0</v>
      </c>
      <c r="F11" s="12">
        <v>17.0</v>
      </c>
      <c r="G11" s="12"/>
      <c r="H11" s="12"/>
      <c r="I11" s="12">
        <v>33.0</v>
      </c>
      <c r="J11" s="12"/>
      <c r="K11" s="12"/>
      <c r="L11" s="12"/>
      <c r="M11" s="12"/>
      <c r="N11" s="12"/>
      <c r="O11" s="12"/>
      <c r="P11" s="12">
        <v>1.0</v>
      </c>
      <c r="Q11" s="12">
        <v>1.0</v>
      </c>
      <c r="R11" s="12"/>
      <c r="S11" s="12"/>
      <c r="T11" s="18" t="s">
        <v>1699</v>
      </c>
      <c r="U11" s="18"/>
      <c r="V11" s="19" t="s">
        <v>2752</v>
      </c>
      <c r="W11" s="11"/>
      <c r="X11" s="11"/>
      <c r="Y11" s="11"/>
      <c r="Z11" s="11"/>
      <c r="AA11" s="11"/>
    </row>
    <row r="12">
      <c r="A12" s="26"/>
      <c r="B12" s="12" t="s">
        <v>2753</v>
      </c>
      <c r="C12" s="12" t="s">
        <v>470</v>
      </c>
      <c r="D12" s="26">
        <f t="shared" si="1"/>
        <v>79.1</v>
      </c>
      <c r="E12" s="12">
        <v>27.0</v>
      </c>
      <c r="F12" s="12"/>
      <c r="G12" s="12"/>
      <c r="H12" s="12"/>
      <c r="I12" s="12">
        <v>23.0</v>
      </c>
      <c r="J12" s="12"/>
      <c r="K12" s="12"/>
      <c r="L12" s="12"/>
      <c r="M12" s="12"/>
      <c r="N12" s="12"/>
      <c r="O12" s="12"/>
      <c r="P12" s="12"/>
      <c r="Q12" s="12">
        <v>1.0</v>
      </c>
      <c r="R12" s="12"/>
      <c r="S12" s="12">
        <v>2.0</v>
      </c>
      <c r="T12" s="18" t="s">
        <v>898</v>
      </c>
      <c r="U12" s="18" t="s">
        <v>42</v>
      </c>
      <c r="V12" s="19" t="s">
        <v>2754</v>
      </c>
      <c r="W12" s="11"/>
      <c r="X12" s="11"/>
      <c r="Y12" s="11"/>
      <c r="Z12" s="11"/>
      <c r="AA12" s="11"/>
    </row>
    <row r="13">
      <c r="A13" s="21"/>
      <c r="B13" s="12" t="s">
        <v>2755</v>
      </c>
      <c r="C13" s="12" t="s">
        <v>1816</v>
      </c>
      <c r="D13" s="26">
        <f t="shared" si="1"/>
        <v>76.2</v>
      </c>
      <c r="E13" s="12">
        <v>48.0</v>
      </c>
      <c r="F13" s="12">
        <v>36.0</v>
      </c>
      <c r="G13" s="12"/>
      <c r="H13" s="12"/>
      <c r="I13" s="12">
        <v>30.0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/>
      <c r="U13" s="18"/>
      <c r="V13" s="19" t="s">
        <v>2756</v>
      </c>
      <c r="W13" s="11"/>
      <c r="X13" s="11"/>
      <c r="Y13" s="11"/>
      <c r="Z13" s="11"/>
      <c r="AA13" s="11"/>
    </row>
    <row r="14">
      <c r="A14" s="21"/>
      <c r="B14" s="12" t="s">
        <v>2757</v>
      </c>
      <c r="C14" s="12" t="s">
        <v>470</v>
      </c>
      <c r="D14" s="26">
        <f t="shared" si="1"/>
        <v>72.94</v>
      </c>
      <c r="E14" s="12">
        <v>40.0</v>
      </c>
      <c r="F14" s="12"/>
      <c r="G14" s="12">
        <v>22.0</v>
      </c>
      <c r="H14" s="12">
        <v>26.0</v>
      </c>
      <c r="I14" s="12">
        <v>15.0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/>
      <c r="U14" s="18" t="s">
        <v>2758</v>
      </c>
      <c r="V14" s="19" t="s">
        <v>2759</v>
      </c>
      <c r="W14" s="11"/>
      <c r="X14" s="11"/>
      <c r="Y14" s="11"/>
      <c r="Z14" s="11"/>
      <c r="AA14" s="11"/>
    </row>
    <row r="15">
      <c r="A15" s="26" t="s">
        <v>52</v>
      </c>
      <c r="B15" s="12" t="s">
        <v>2760</v>
      </c>
      <c r="C15" s="12" t="s">
        <v>54</v>
      </c>
      <c r="D15" s="26">
        <f t="shared" si="1"/>
        <v>64.82</v>
      </c>
      <c r="E15" s="12">
        <v>30.0</v>
      </c>
      <c r="F15" s="12"/>
      <c r="G15" s="12">
        <v>20.0</v>
      </c>
      <c r="H15" s="12">
        <v>23.0</v>
      </c>
      <c r="I15" s="12">
        <v>21.0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/>
      <c r="U15" s="18"/>
      <c r="V15" s="19" t="s">
        <v>2761</v>
      </c>
      <c r="W15" s="11"/>
      <c r="X15" s="11"/>
      <c r="Y15" s="11"/>
      <c r="Z15" s="11"/>
      <c r="AA15" s="11"/>
    </row>
    <row r="16">
      <c r="A16" s="21"/>
      <c r="B16" s="12" t="s">
        <v>2762</v>
      </c>
      <c r="C16" s="12" t="s">
        <v>2763</v>
      </c>
      <c r="D16" s="26">
        <f t="shared" si="1"/>
        <v>62.8</v>
      </c>
      <c r="E16" s="12">
        <v>36.0</v>
      </c>
      <c r="F16" s="12">
        <v>38.0</v>
      </c>
      <c r="G16" s="12">
        <v>16.0</v>
      </c>
      <c r="H16" s="12"/>
      <c r="I16" s="12">
        <v>16.0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/>
      <c r="U16" s="18" t="s">
        <v>2765</v>
      </c>
      <c r="V16" s="19" t="s">
        <v>2766</v>
      </c>
      <c r="W16" s="11"/>
      <c r="X16" s="11"/>
      <c r="Y16" s="11"/>
      <c r="Z16" s="11"/>
      <c r="AA16" s="11"/>
    </row>
    <row r="17">
      <c r="A17" s="2" t="s">
        <v>83</v>
      </c>
      <c r="B17" s="11"/>
      <c r="C17" s="11"/>
      <c r="D17" s="2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3"/>
      <c r="U17" s="13"/>
      <c r="V17" s="37"/>
      <c r="W17" s="11"/>
      <c r="X17" s="11"/>
      <c r="Y17" s="11"/>
      <c r="Z17" s="11"/>
      <c r="AA17" s="11"/>
    </row>
    <row r="18">
      <c r="A18" s="12" t="s">
        <v>44</v>
      </c>
      <c r="B18" s="12" t="s">
        <v>2174</v>
      </c>
      <c r="C18" s="12" t="s">
        <v>230</v>
      </c>
      <c r="D18" s="26">
        <f t="shared" ref="D18:D28" si="2">ROUND((E18*1)+(F18*0.2)+(G18*0.5)+(H18*0.44)+(I18*0.7)+(J18*0.16)+(K18*0.2)+(L18*0.7)+(M18*0.6)+(N18*0.6)+(O18*0.15)+(P18*18)+(Q18*12)+(R18*12)+(S18*12), 2)</f>
        <v>64.9</v>
      </c>
      <c r="E18" s="12">
        <v>39.0</v>
      </c>
      <c r="F18" s="12"/>
      <c r="G18" s="12"/>
      <c r="H18" s="12"/>
      <c r="I18" s="12">
        <v>16.0</v>
      </c>
      <c r="J18" s="12"/>
      <c r="K18" s="12"/>
      <c r="L18" s="12">
        <v>21.0</v>
      </c>
      <c r="M18" s="12"/>
      <c r="N18" s="12"/>
      <c r="O18" s="12"/>
      <c r="P18" s="12"/>
      <c r="Q18" s="12"/>
      <c r="R18" s="12"/>
      <c r="S18" s="12"/>
      <c r="T18" s="18"/>
      <c r="U18" s="33"/>
      <c r="V18" s="19" t="s">
        <v>2175</v>
      </c>
      <c r="W18" s="11"/>
      <c r="X18" s="11"/>
      <c r="Y18" s="11"/>
      <c r="Z18" s="11"/>
      <c r="AA18" s="11"/>
      <c r="AB18" s="11"/>
    </row>
    <row r="19">
      <c r="A19" s="11"/>
      <c r="B19" s="28" t="s">
        <v>2178</v>
      </c>
      <c r="C19" s="28" t="s">
        <v>102</v>
      </c>
      <c r="D19" s="26">
        <f t="shared" si="2"/>
        <v>57.9</v>
      </c>
      <c r="E19" s="28">
        <v>33.0</v>
      </c>
      <c r="F19" s="28"/>
      <c r="G19" s="28">
        <v>19.0</v>
      </c>
      <c r="H19" s="28"/>
      <c r="I19" s="28">
        <v>22.0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9"/>
      <c r="U19" s="176"/>
      <c r="V19" s="203" t="s">
        <v>2180</v>
      </c>
      <c r="W19" s="32"/>
      <c r="X19" s="11"/>
      <c r="Y19" s="11"/>
      <c r="Z19" s="11"/>
      <c r="AA19" s="11"/>
      <c r="AB19" s="11"/>
    </row>
    <row r="20">
      <c r="A20" s="11"/>
      <c r="B20" s="12" t="s">
        <v>2776</v>
      </c>
      <c r="C20" s="12" t="s">
        <v>637</v>
      </c>
      <c r="D20" s="26">
        <f t="shared" si="2"/>
        <v>56.5</v>
      </c>
      <c r="E20" s="12">
        <v>37.0</v>
      </c>
      <c r="F20" s="12"/>
      <c r="G20" s="12"/>
      <c r="H20" s="12"/>
      <c r="I20" s="12">
        <v>15.0</v>
      </c>
      <c r="J20" s="12"/>
      <c r="K20" s="12"/>
      <c r="L20" s="12"/>
      <c r="M20" s="12"/>
      <c r="N20" s="12">
        <v>15.0</v>
      </c>
      <c r="O20" s="12"/>
      <c r="P20" s="12"/>
      <c r="Q20" s="12"/>
      <c r="R20" s="12"/>
      <c r="S20" s="12"/>
      <c r="T20" s="18"/>
      <c r="U20" s="33"/>
      <c r="V20" s="19" t="s">
        <v>2779</v>
      </c>
      <c r="W20" s="11"/>
      <c r="X20" s="11"/>
      <c r="Y20" s="11"/>
      <c r="Z20" s="11"/>
      <c r="AA20" s="11"/>
      <c r="AB20" s="11"/>
    </row>
    <row r="21">
      <c r="A21" s="11"/>
      <c r="B21" s="28" t="s">
        <v>2782</v>
      </c>
      <c r="C21" s="28" t="s">
        <v>569</v>
      </c>
      <c r="D21" s="26">
        <f t="shared" si="2"/>
        <v>55.1</v>
      </c>
      <c r="E21" s="28">
        <v>37.0</v>
      </c>
      <c r="F21" s="28"/>
      <c r="G21" s="28"/>
      <c r="H21" s="28"/>
      <c r="I21" s="28">
        <v>13.0</v>
      </c>
      <c r="J21" s="28"/>
      <c r="K21" s="28"/>
      <c r="L21" s="28"/>
      <c r="M21" s="28"/>
      <c r="N21" s="28">
        <v>15.0</v>
      </c>
      <c r="O21" s="28"/>
      <c r="P21" s="28"/>
      <c r="Q21" s="28"/>
      <c r="R21" s="28"/>
      <c r="S21" s="28"/>
      <c r="T21" s="29"/>
      <c r="U21" s="176"/>
      <c r="V21" s="31" t="s">
        <v>2785</v>
      </c>
      <c r="W21" s="32"/>
      <c r="X21" s="11"/>
      <c r="Y21" s="11"/>
      <c r="Z21" s="11"/>
      <c r="AA21" s="11"/>
      <c r="AB21" s="11"/>
    </row>
    <row r="22">
      <c r="A22" s="11"/>
      <c r="B22" s="12" t="s">
        <v>2190</v>
      </c>
      <c r="C22" s="12" t="s">
        <v>2191</v>
      </c>
      <c r="D22" s="26">
        <f t="shared" si="2"/>
        <v>52.9</v>
      </c>
      <c r="E22" s="12">
        <v>27.0</v>
      </c>
      <c r="F22" s="12"/>
      <c r="G22" s="12"/>
      <c r="H22" s="12"/>
      <c r="I22" s="12">
        <v>19.0</v>
      </c>
      <c r="J22" s="12"/>
      <c r="K22" s="12"/>
      <c r="L22" s="12">
        <v>18.0</v>
      </c>
      <c r="M22" s="12"/>
      <c r="N22" s="12"/>
      <c r="O22" s="12"/>
      <c r="P22" s="12"/>
      <c r="Q22" s="12"/>
      <c r="R22" s="12"/>
      <c r="S22" s="12"/>
      <c r="T22" s="18"/>
      <c r="U22" s="33"/>
      <c r="V22" s="19" t="s">
        <v>2192</v>
      </c>
      <c r="W22" s="12"/>
      <c r="X22" s="11"/>
      <c r="Y22" s="11"/>
      <c r="Z22" s="11"/>
      <c r="AA22" s="11"/>
      <c r="AB22" s="11"/>
    </row>
    <row r="23">
      <c r="A23" s="11"/>
      <c r="B23" s="12" t="s">
        <v>2188</v>
      </c>
      <c r="C23" s="12" t="s">
        <v>296</v>
      </c>
      <c r="D23" s="26">
        <f t="shared" si="2"/>
        <v>52.4</v>
      </c>
      <c r="E23" s="12">
        <v>30.0</v>
      </c>
      <c r="F23" s="12"/>
      <c r="G23" s="12"/>
      <c r="H23" s="12"/>
      <c r="I23" s="12">
        <v>20.0</v>
      </c>
      <c r="J23" s="12"/>
      <c r="K23" s="12"/>
      <c r="L23" s="12">
        <v>12.0</v>
      </c>
      <c r="M23" s="12"/>
      <c r="N23" s="12"/>
      <c r="O23" s="12"/>
      <c r="P23" s="12"/>
      <c r="Q23" s="12"/>
      <c r="R23" s="12"/>
      <c r="S23" s="12"/>
      <c r="T23" s="18"/>
      <c r="U23" s="33"/>
      <c r="V23" s="19" t="s">
        <v>2189</v>
      </c>
      <c r="W23" s="11"/>
      <c r="X23" s="11"/>
      <c r="Y23" s="11"/>
      <c r="Z23" s="11"/>
      <c r="AA23" s="11"/>
      <c r="AB23" s="11"/>
    </row>
    <row r="24">
      <c r="A24" s="11"/>
      <c r="B24" s="28" t="s">
        <v>2186</v>
      </c>
      <c r="C24" s="28" t="s">
        <v>1341</v>
      </c>
      <c r="D24" s="26">
        <f t="shared" si="2"/>
        <v>51.9</v>
      </c>
      <c r="E24" s="28">
        <v>40.0</v>
      </c>
      <c r="F24" s="28"/>
      <c r="G24" s="28"/>
      <c r="H24" s="28"/>
      <c r="I24" s="28">
        <v>17.0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9"/>
      <c r="U24" s="33"/>
      <c r="V24" s="31" t="s">
        <v>2187</v>
      </c>
      <c r="W24" s="32"/>
      <c r="X24" s="11"/>
      <c r="Y24" s="11"/>
      <c r="Z24" s="11"/>
      <c r="AA24" s="11"/>
      <c r="AB24" s="11"/>
    </row>
    <row r="25">
      <c r="A25" s="11"/>
      <c r="B25" s="12" t="s">
        <v>2193</v>
      </c>
      <c r="C25" s="12" t="s">
        <v>1238</v>
      </c>
      <c r="D25" s="26">
        <f t="shared" si="2"/>
        <v>44.26</v>
      </c>
      <c r="E25" s="12">
        <v>27.0</v>
      </c>
      <c r="F25" s="12"/>
      <c r="G25" s="12"/>
      <c r="H25" s="12"/>
      <c r="I25" s="12"/>
      <c r="J25" s="12">
        <v>16.0</v>
      </c>
      <c r="K25" s="12"/>
      <c r="L25" s="12">
        <v>21.0</v>
      </c>
      <c r="M25" s="12"/>
      <c r="N25" s="12"/>
      <c r="O25" s="12"/>
      <c r="P25" s="12"/>
      <c r="Q25" s="12"/>
      <c r="R25" s="12"/>
      <c r="S25" s="12"/>
      <c r="T25" s="18"/>
      <c r="U25" s="176"/>
      <c r="V25" s="19" t="s">
        <v>2195</v>
      </c>
      <c r="W25" s="12"/>
      <c r="X25" s="11"/>
      <c r="Y25" s="11"/>
      <c r="Z25" s="11"/>
      <c r="AA25" s="11"/>
      <c r="AB25" s="11"/>
    </row>
    <row r="26">
      <c r="A26" s="11"/>
      <c r="B26" s="12" t="s">
        <v>2196</v>
      </c>
      <c r="C26" s="12" t="s">
        <v>2197</v>
      </c>
      <c r="D26" s="26">
        <f t="shared" si="2"/>
        <v>43</v>
      </c>
      <c r="E26" s="12">
        <v>27.0</v>
      </c>
      <c r="F26" s="12">
        <v>17.0</v>
      </c>
      <c r="G26" s="12"/>
      <c r="H26" s="12"/>
      <c r="I26" s="12">
        <v>18.0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8"/>
      <c r="U26" s="176"/>
      <c r="V26" s="19" t="s">
        <v>2198</v>
      </c>
      <c r="W26" s="11"/>
      <c r="X26" s="11"/>
      <c r="Y26" s="11"/>
      <c r="Z26" s="11"/>
      <c r="AA26" s="11"/>
      <c r="AB26" s="11"/>
    </row>
    <row r="27">
      <c r="A27" s="11"/>
      <c r="B27" s="12" t="s">
        <v>2199</v>
      </c>
      <c r="C27" s="12" t="s">
        <v>2200</v>
      </c>
      <c r="D27" s="26">
        <f t="shared" si="2"/>
        <v>43</v>
      </c>
      <c r="E27" s="12">
        <v>27.0</v>
      </c>
      <c r="F27" s="12">
        <v>17.0</v>
      </c>
      <c r="G27" s="12"/>
      <c r="H27" s="12"/>
      <c r="I27" s="12">
        <v>18.0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8"/>
      <c r="U27" s="33"/>
      <c r="V27" s="19" t="s">
        <v>2201</v>
      </c>
      <c r="W27" s="11"/>
      <c r="X27" s="11"/>
      <c r="Y27" s="11"/>
      <c r="Z27" s="11"/>
      <c r="AA27" s="11"/>
      <c r="AB27" s="11"/>
    </row>
    <row r="28">
      <c r="A28" s="11"/>
      <c r="B28" s="12" t="s">
        <v>2786</v>
      </c>
      <c r="C28" s="12" t="s">
        <v>1193</v>
      </c>
      <c r="D28" s="26">
        <f t="shared" si="2"/>
        <v>41.75</v>
      </c>
      <c r="E28" s="12">
        <v>26.0</v>
      </c>
      <c r="F28" s="12"/>
      <c r="G28" s="12"/>
      <c r="H28" s="12"/>
      <c r="I28" s="12"/>
      <c r="J28" s="12"/>
      <c r="K28" s="12"/>
      <c r="L28" s="12"/>
      <c r="M28" s="12"/>
      <c r="N28" s="12">
        <v>19.0</v>
      </c>
      <c r="O28" s="12">
        <v>29.0</v>
      </c>
      <c r="P28" s="12"/>
      <c r="Q28" s="12"/>
      <c r="R28" s="12"/>
      <c r="S28" s="12"/>
      <c r="T28" s="18"/>
      <c r="U28" s="33"/>
      <c r="V28" s="19" t="s">
        <v>2787</v>
      </c>
      <c r="W28" s="12"/>
      <c r="X28" s="11"/>
      <c r="Y28" s="11"/>
      <c r="Z28" s="11"/>
      <c r="AA28" s="11"/>
      <c r="AB28" s="11"/>
    </row>
    <row r="29">
      <c r="A29" s="2" t="s">
        <v>111</v>
      </c>
      <c r="B29" s="11"/>
      <c r="C29" s="11"/>
      <c r="D29" s="26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3"/>
      <c r="U29" s="13"/>
      <c r="V29" s="31"/>
      <c r="W29" s="11"/>
      <c r="X29" s="11"/>
      <c r="Y29" s="11"/>
      <c r="Z29" s="11"/>
      <c r="AA29" s="11"/>
    </row>
    <row r="30">
      <c r="A30" s="26" t="s">
        <v>33</v>
      </c>
      <c r="B30" s="12" t="s">
        <v>2788</v>
      </c>
      <c r="C30" s="12" t="s">
        <v>114</v>
      </c>
      <c r="D30" s="26">
        <f t="shared" ref="D30:D38" si="3">ROUND((E30*1)+(F30*0.2)+(G30*0.5)+(H30*0.44)+(I30*0.7)+(J30*0.16)+(K30*0.2)+(L30*0.7)+(M30*0.6)+(N30*0.6)+(O30*0.15)+(P30*18)+(Q30*12)+(R30*12)+(S30*12), 2)</f>
        <v>104.19</v>
      </c>
      <c r="E30" s="12">
        <v>37.0</v>
      </c>
      <c r="F30" s="12"/>
      <c r="G30" s="12">
        <v>14.0</v>
      </c>
      <c r="H30" s="12">
        <v>26.0</v>
      </c>
      <c r="I30" s="12">
        <v>15.0</v>
      </c>
      <c r="J30" s="12"/>
      <c r="K30" s="12"/>
      <c r="L30" s="12"/>
      <c r="M30" s="12"/>
      <c r="N30" s="12">
        <v>17.0</v>
      </c>
      <c r="O30" s="12">
        <v>27.0</v>
      </c>
      <c r="P30" s="12"/>
      <c r="Q30" s="12"/>
      <c r="R30" s="12">
        <v>1.0</v>
      </c>
      <c r="S30" s="12">
        <v>1.0</v>
      </c>
      <c r="T30" s="18" t="s">
        <v>176</v>
      </c>
      <c r="U30" s="18" t="s">
        <v>42</v>
      </c>
      <c r="V30" s="19" t="s">
        <v>2791</v>
      </c>
      <c r="W30" s="11"/>
      <c r="X30" s="11"/>
      <c r="Y30" s="11"/>
      <c r="Z30" s="11"/>
      <c r="AA30" s="11"/>
    </row>
    <row r="31">
      <c r="A31" s="21" t="s">
        <v>44</v>
      </c>
      <c r="B31" s="12" t="s">
        <v>2794</v>
      </c>
      <c r="C31" s="12" t="s">
        <v>46</v>
      </c>
      <c r="D31" s="26">
        <f t="shared" si="3"/>
        <v>87.3</v>
      </c>
      <c r="E31" s="12">
        <v>43.0</v>
      </c>
      <c r="F31" s="12">
        <v>21.0</v>
      </c>
      <c r="G31" s="12"/>
      <c r="H31" s="12"/>
      <c r="I31" s="12">
        <v>23.0</v>
      </c>
      <c r="J31" s="12"/>
      <c r="K31" s="12"/>
      <c r="L31" s="12"/>
      <c r="M31" s="12"/>
      <c r="N31" s="12"/>
      <c r="O31" s="12"/>
      <c r="P31" s="12"/>
      <c r="Q31" s="23">
        <v>1.0</v>
      </c>
      <c r="R31" s="23">
        <v>1.0</v>
      </c>
      <c r="S31" s="24"/>
      <c r="T31" s="23" t="s">
        <v>624</v>
      </c>
      <c r="U31" s="24"/>
      <c r="V31" s="175" t="s">
        <v>2795</v>
      </c>
      <c r="W31" s="11"/>
      <c r="X31" s="11"/>
      <c r="Y31" s="11"/>
      <c r="Z31" s="11"/>
      <c r="AA31" s="11"/>
    </row>
    <row r="32">
      <c r="A32" s="21" t="s">
        <v>55</v>
      </c>
      <c r="B32" s="12" t="s">
        <v>2798</v>
      </c>
      <c r="C32" s="12" t="s">
        <v>57</v>
      </c>
      <c r="D32" s="26">
        <f t="shared" si="3"/>
        <v>79.56</v>
      </c>
      <c r="E32" s="12">
        <v>34.0</v>
      </c>
      <c r="F32" s="12"/>
      <c r="G32" s="12">
        <v>18.0</v>
      </c>
      <c r="H32" s="12">
        <v>19.0</v>
      </c>
      <c r="I32" s="12"/>
      <c r="J32" s="12"/>
      <c r="K32" s="12">
        <v>21.0</v>
      </c>
      <c r="L32" s="12"/>
      <c r="M32" s="12"/>
      <c r="N32" s="12"/>
      <c r="O32" s="12"/>
      <c r="P32" s="12"/>
      <c r="Q32" s="12">
        <v>1.0</v>
      </c>
      <c r="R32" s="12">
        <v>1.0</v>
      </c>
      <c r="S32" s="12"/>
      <c r="T32" s="18" t="s">
        <v>121</v>
      </c>
      <c r="U32" s="18" t="s">
        <v>2799</v>
      </c>
      <c r="V32" s="19" t="s">
        <v>2800</v>
      </c>
      <c r="W32" s="11"/>
      <c r="X32" s="11"/>
      <c r="Y32" s="11"/>
      <c r="Z32" s="11"/>
      <c r="AA32" s="11"/>
      <c r="AB32" s="11"/>
    </row>
    <row r="33">
      <c r="A33" s="26" t="s">
        <v>52</v>
      </c>
      <c r="B33" s="12" t="s">
        <v>2803</v>
      </c>
      <c r="C33" s="12" t="s">
        <v>1103</v>
      </c>
      <c r="D33" s="26">
        <f t="shared" si="3"/>
        <v>77.6</v>
      </c>
      <c r="E33" s="12">
        <v>22.0</v>
      </c>
      <c r="F33" s="12"/>
      <c r="G33" s="12">
        <v>22.0</v>
      </c>
      <c r="H33" s="12">
        <v>15.0</v>
      </c>
      <c r="I33" s="12">
        <v>20.0</v>
      </c>
      <c r="J33" s="12"/>
      <c r="K33" s="12"/>
      <c r="L33" s="12"/>
      <c r="M33" s="12"/>
      <c r="N33" s="12"/>
      <c r="O33" s="12"/>
      <c r="P33" s="12"/>
      <c r="Q33" s="12">
        <v>1.0</v>
      </c>
      <c r="R33" s="12"/>
      <c r="S33" s="12">
        <v>1.0</v>
      </c>
      <c r="T33" s="18" t="s">
        <v>2804</v>
      </c>
      <c r="U33" s="18" t="s">
        <v>42</v>
      </c>
      <c r="V33" s="19" t="s">
        <v>2805</v>
      </c>
      <c r="W33" s="11"/>
      <c r="X33" s="11"/>
      <c r="Y33" s="11"/>
      <c r="Z33" s="11"/>
      <c r="AA33" s="11"/>
    </row>
    <row r="34">
      <c r="A34" s="21"/>
      <c r="B34" s="12" t="s">
        <v>2809</v>
      </c>
      <c r="C34" s="12" t="s">
        <v>261</v>
      </c>
      <c r="D34" s="26">
        <f t="shared" si="3"/>
        <v>72.2</v>
      </c>
      <c r="E34" s="12">
        <v>22.0</v>
      </c>
      <c r="F34" s="12">
        <v>16.0</v>
      </c>
      <c r="G34" s="12"/>
      <c r="H34" s="12"/>
      <c r="I34" s="12">
        <v>20.0</v>
      </c>
      <c r="J34" s="12"/>
      <c r="K34" s="12"/>
      <c r="L34" s="12"/>
      <c r="M34" s="12">
        <v>15.0</v>
      </c>
      <c r="N34" s="12"/>
      <c r="O34" s="12"/>
      <c r="P34" s="12"/>
      <c r="Q34" s="12">
        <v>1.0</v>
      </c>
      <c r="R34" s="12"/>
      <c r="S34" s="12">
        <v>1.0</v>
      </c>
      <c r="T34" s="18" t="s">
        <v>2810</v>
      </c>
      <c r="U34" s="18"/>
      <c r="V34" s="19" t="s">
        <v>2811</v>
      </c>
      <c r="W34" s="11"/>
      <c r="X34" s="11"/>
      <c r="Y34" s="11"/>
      <c r="Z34" s="11"/>
      <c r="AA34" s="11"/>
    </row>
    <row r="35">
      <c r="A35" s="21"/>
      <c r="B35" s="12" t="s">
        <v>2814</v>
      </c>
      <c r="C35" s="12" t="s">
        <v>295</v>
      </c>
      <c r="D35" s="26">
        <f t="shared" si="3"/>
        <v>66.4</v>
      </c>
      <c r="E35" s="12">
        <v>27.0</v>
      </c>
      <c r="F35" s="12">
        <v>23.0</v>
      </c>
      <c r="G35" s="12"/>
      <c r="H35" s="12"/>
      <c r="I35" s="12"/>
      <c r="J35" s="12"/>
      <c r="K35" s="12"/>
      <c r="L35" s="12"/>
      <c r="M35" s="12">
        <v>18.0</v>
      </c>
      <c r="N35" s="12"/>
      <c r="O35" s="12"/>
      <c r="P35" s="12"/>
      <c r="Q35" s="12">
        <v>1.0</v>
      </c>
      <c r="R35" s="12">
        <v>1.0</v>
      </c>
      <c r="S35" s="12"/>
      <c r="T35" s="18" t="s">
        <v>599</v>
      </c>
      <c r="U35" s="18"/>
      <c r="V35" s="19" t="s">
        <v>2815</v>
      </c>
      <c r="W35" s="11"/>
      <c r="X35" s="11"/>
      <c r="Y35" s="11"/>
      <c r="Z35" s="11"/>
      <c r="AA35" s="11"/>
    </row>
    <row r="36">
      <c r="A36" s="11"/>
      <c r="B36" s="12" t="s">
        <v>2819</v>
      </c>
      <c r="C36" s="12" t="s">
        <v>2820</v>
      </c>
      <c r="D36" s="26">
        <f t="shared" si="3"/>
        <v>61.8</v>
      </c>
      <c r="E36" s="12">
        <v>22.0</v>
      </c>
      <c r="F36" s="12">
        <v>16.0</v>
      </c>
      <c r="G36" s="12"/>
      <c r="H36" s="12"/>
      <c r="I36" s="12">
        <v>18.0</v>
      </c>
      <c r="J36" s="12"/>
      <c r="K36" s="12"/>
      <c r="L36" s="12"/>
      <c r="M36" s="12"/>
      <c r="N36" s="12"/>
      <c r="O36" s="12"/>
      <c r="P36" s="12"/>
      <c r="Q36" s="12"/>
      <c r="R36" s="12">
        <v>1.0</v>
      </c>
      <c r="S36" s="12">
        <v>1.0</v>
      </c>
      <c r="T36" s="18" t="s">
        <v>624</v>
      </c>
      <c r="U36" s="18"/>
      <c r="V36" s="19" t="s">
        <v>2822</v>
      </c>
      <c r="W36" s="11"/>
      <c r="X36" s="11"/>
      <c r="Y36" s="11"/>
      <c r="Z36" s="11"/>
      <c r="AA36" s="11"/>
      <c r="AB36" s="11"/>
    </row>
    <row r="37">
      <c r="A37" s="21"/>
      <c r="B37" s="12" t="s">
        <v>2824</v>
      </c>
      <c r="C37" s="12" t="s">
        <v>504</v>
      </c>
      <c r="D37" s="26">
        <f t="shared" si="3"/>
        <v>55.1</v>
      </c>
      <c r="E37" s="12">
        <v>34.0</v>
      </c>
      <c r="F37" s="12">
        <v>25.0</v>
      </c>
      <c r="G37" s="12"/>
      <c r="H37" s="12"/>
      <c r="I37" s="12">
        <v>23.0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8"/>
      <c r="U37" s="18"/>
      <c r="V37" s="19" t="s">
        <v>2826</v>
      </c>
      <c r="W37" s="11"/>
      <c r="X37" s="11"/>
      <c r="Y37" s="11"/>
      <c r="Z37" s="11"/>
      <c r="AA37" s="11"/>
      <c r="AB37" s="11"/>
    </row>
    <row r="38">
      <c r="A38" s="11"/>
      <c r="B38" s="12" t="s">
        <v>2829</v>
      </c>
      <c r="C38" s="12" t="s">
        <v>2830</v>
      </c>
      <c r="D38" s="26">
        <f t="shared" si="3"/>
        <v>52.8</v>
      </c>
      <c r="E38" s="12">
        <v>27.0</v>
      </c>
      <c r="F38" s="12"/>
      <c r="G38" s="12"/>
      <c r="H38" s="12">
        <v>30.0</v>
      </c>
      <c r="I38" s="12">
        <v>18.0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/>
      <c r="U38" s="18"/>
      <c r="V38" s="19" t="s">
        <v>2831</v>
      </c>
      <c r="W38" s="11"/>
      <c r="X38" s="11"/>
      <c r="Y38" s="11"/>
      <c r="Z38" s="11"/>
      <c r="AA38" s="11"/>
      <c r="AB38" s="11"/>
    </row>
    <row r="39">
      <c r="A39" s="2" t="s">
        <v>145</v>
      </c>
      <c r="B39" s="11"/>
      <c r="C39" s="11"/>
      <c r="D39" s="26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3"/>
      <c r="U39" s="13"/>
      <c r="V39" s="27"/>
      <c r="W39" s="11"/>
      <c r="X39" s="11"/>
      <c r="Y39" s="11"/>
      <c r="Z39" s="11"/>
      <c r="AA39" s="11"/>
    </row>
    <row r="40">
      <c r="A40" s="11"/>
      <c r="B40" s="16" t="s">
        <v>2832</v>
      </c>
      <c r="C40" s="12" t="s">
        <v>290</v>
      </c>
      <c r="D40" s="26">
        <f t="shared" ref="D40:D48" si="4">ROUND((E40*1)+(F40*0.2)+(G40*0.5)+(H40*0.44)+(I40*0.7)+(J40*0.16)+(K40*0.2)+(L40*0.7)+(M40*0.6)+(N40*0.6)+(O40*0.15)+(P40*18)+(Q40*12)+(R40*12)+(S40*12), 2)</f>
        <v>52.95</v>
      </c>
      <c r="E40" s="12">
        <v>22.0</v>
      </c>
      <c r="F40" s="12"/>
      <c r="G40" s="12"/>
      <c r="H40" s="12"/>
      <c r="I40" s="12">
        <v>20.0</v>
      </c>
      <c r="J40" s="12"/>
      <c r="K40" s="12"/>
      <c r="L40" s="12">
        <v>18.0</v>
      </c>
      <c r="M40" s="12"/>
      <c r="N40" s="12"/>
      <c r="O40" s="12">
        <v>29.0</v>
      </c>
      <c r="P40" s="12"/>
      <c r="Q40" s="12"/>
      <c r="R40" s="12"/>
      <c r="S40" s="12"/>
      <c r="T40" s="18"/>
      <c r="U40" s="33"/>
      <c r="V40" s="19" t="s">
        <v>2834</v>
      </c>
      <c r="W40" s="12"/>
      <c r="X40" s="11"/>
      <c r="Y40" s="11"/>
      <c r="Z40" s="11"/>
      <c r="AA40" s="11"/>
      <c r="AB40" s="11"/>
    </row>
    <row r="41">
      <c r="A41" s="11"/>
      <c r="B41" s="16" t="s">
        <v>2838</v>
      </c>
      <c r="C41" s="12" t="s">
        <v>102</v>
      </c>
      <c r="D41" s="26">
        <f t="shared" si="4"/>
        <v>52.8</v>
      </c>
      <c r="E41" s="12">
        <v>30.0</v>
      </c>
      <c r="F41" s="12"/>
      <c r="G41" s="12"/>
      <c r="H41" s="12"/>
      <c r="I41" s="12"/>
      <c r="J41" s="12"/>
      <c r="K41" s="12"/>
      <c r="L41" s="12"/>
      <c r="M41" s="12"/>
      <c r="N41" s="12">
        <v>38.0</v>
      </c>
      <c r="O41" s="12"/>
      <c r="P41" s="12"/>
      <c r="Q41" s="12"/>
      <c r="R41" s="12"/>
      <c r="S41" s="12"/>
      <c r="T41" s="18"/>
      <c r="U41" s="33" t="s">
        <v>2842</v>
      </c>
      <c r="V41" s="19" t="s">
        <v>2843</v>
      </c>
      <c r="W41" s="12"/>
      <c r="X41" s="11"/>
      <c r="Y41" s="11"/>
      <c r="Z41" s="11"/>
      <c r="AA41" s="11"/>
      <c r="AB41" s="11"/>
    </row>
    <row r="42">
      <c r="A42" s="34"/>
      <c r="B42" s="16" t="s">
        <v>2258</v>
      </c>
      <c r="C42" s="16" t="s">
        <v>1675</v>
      </c>
      <c r="D42" s="26">
        <f t="shared" si="4"/>
        <v>52.1</v>
      </c>
      <c r="E42" s="12">
        <v>36.0</v>
      </c>
      <c r="F42" s="12"/>
      <c r="G42" s="12"/>
      <c r="H42" s="12"/>
      <c r="I42" s="12">
        <v>23.0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/>
      <c r="U42" s="18"/>
      <c r="V42" s="19" t="s">
        <v>2275</v>
      </c>
      <c r="W42" s="11"/>
      <c r="X42" s="11"/>
      <c r="Y42" s="11"/>
      <c r="Z42" s="11"/>
      <c r="AA42" s="11"/>
      <c r="AB42" s="34"/>
      <c r="AC42" s="34"/>
    </row>
    <row r="43">
      <c r="A43" s="12" t="s">
        <v>44</v>
      </c>
      <c r="B43" s="12" t="s">
        <v>2281</v>
      </c>
      <c r="C43" s="12" t="s">
        <v>281</v>
      </c>
      <c r="D43" s="26">
        <f t="shared" si="4"/>
        <v>46.8</v>
      </c>
      <c r="E43" s="12">
        <v>30.0</v>
      </c>
      <c r="F43" s="12"/>
      <c r="G43" s="12"/>
      <c r="H43" s="12"/>
      <c r="I43" s="12">
        <v>24.0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/>
      <c r="U43" s="30"/>
      <c r="V43" s="19" t="s">
        <v>2282</v>
      </c>
      <c r="W43" s="11"/>
      <c r="X43" s="11"/>
      <c r="Y43" s="11"/>
      <c r="Z43" s="11"/>
      <c r="AA43" s="11"/>
      <c r="AB43" s="11"/>
    </row>
    <row r="44">
      <c r="A44" s="11"/>
      <c r="B44" s="12" t="s">
        <v>2850</v>
      </c>
      <c r="C44" s="12" t="s">
        <v>2735</v>
      </c>
      <c r="D44" s="26">
        <f t="shared" si="4"/>
        <v>37.55</v>
      </c>
      <c r="E44" s="12">
        <v>15.0</v>
      </c>
      <c r="F44" s="12"/>
      <c r="G44" s="12"/>
      <c r="H44" s="12"/>
      <c r="I44" s="12">
        <v>26.0</v>
      </c>
      <c r="J44" s="12"/>
      <c r="K44" s="12"/>
      <c r="L44" s="12"/>
      <c r="M44" s="12"/>
      <c r="N44" s="12"/>
      <c r="O44" s="12">
        <v>29.0</v>
      </c>
      <c r="P44" s="12"/>
      <c r="Q44" s="12"/>
      <c r="R44" s="12"/>
      <c r="S44" s="12"/>
      <c r="T44" s="18"/>
      <c r="U44" s="33"/>
      <c r="V44" s="19" t="s">
        <v>2851</v>
      </c>
      <c r="W44" s="11"/>
      <c r="X44" s="11"/>
      <c r="Y44" s="11"/>
      <c r="Z44" s="11"/>
      <c r="AA44" s="11"/>
      <c r="AB44" s="11"/>
    </row>
    <row r="45">
      <c r="A45" s="11"/>
      <c r="B45" s="12" t="s">
        <v>2284</v>
      </c>
      <c r="C45" s="12" t="s">
        <v>1864</v>
      </c>
      <c r="D45" s="26">
        <f t="shared" si="4"/>
        <v>35</v>
      </c>
      <c r="E45" s="12">
        <v>35.0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8"/>
      <c r="U45" s="30"/>
      <c r="V45" s="19" t="s">
        <v>2287</v>
      </c>
      <c r="W45" s="11"/>
      <c r="X45" s="11"/>
      <c r="Y45" s="11"/>
      <c r="Z45" s="11"/>
      <c r="AA45" s="11"/>
      <c r="AB45" s="11"/>
    </row>
    <row r="46">
      <c r="A46" s="11"/>
      <c r="B46" s="16" t="s">
        <v>2854</v>
      </c>
      <c r="C46" s="12" t="s">
        <v>1066</v>
      </c>
      <c r="D46" s="26">
        <f t="shared" si="4"/>
        <v>33.2</v>
      </c>
      <c r="E46" s="12">
        <v>22.0</v>
      </c>
      <c r="F46" s="12"/>
      <c r="G46" s="12"/>
      <c r="H46" s="12"/>
      <c r="I46" s="12">
        <v>16.0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8"/>
      <c r="U46" s="30"/>
      <c r="V46" s="19" t="s">
        <v>2855</v>
      </c>
      <c r="W46" s="12"/>
      <c r="X46" s="11"/>
      <c r="Y46" s="11"/>
      <c r="Z46" s="11"/>
      <c r="AA46" s="11"/>
      <c r="AB46" s="11"/>
    </row>
    <row r="47">
      <c r="A47" s="11"/>
      <c r="B47" s="16" t="s">
        <v>2859</v>
      </c>
      <c r="C47" s="12" t="s">
        <v>1073</v>
      </c>
      <c r="D47" s="26">
        <f t="shared" si="4"/>
        <v>31.5</v>
      </c>
      <c r="E47" s="12">
        <v>21.0</v>
      </c>
      <c r="F47" s="12"/>
      <c r="G47" s="12"/>
      <c r="H47" s="12"/>
      <c r="I47" s="12">
        <v>15.0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8"/>
      <c r="U47" s="30"/>
      <c r="V47" s="19" t="s">
        <v>2860</v>
      </c>
      <c r="W47" s="12"/>
      <c r="X47" s="11"/>
      <c r="Y47" s="11"/>
      <c r="Z47" s="11"/>
      <c r="AA47" s="11"/>
      <c r="AB47" s="11"/>
    </row>
    <row r="48">
      <c r="A48" s="12" t="s">
        <v>44</v>
      </c>
      <c r="B48" s="16" t="s">
        <v>2861</v>
      </c>
      <c r="C48" s="12" t="s">
        <v>255</v>
      </c>
      <c r="D48" s="26">
        <f t="shared" si="4"/>
        <v>25.42</v>
      </c>
      <c r="E48" s="12"/>
      <c r="F48" s="12"/>
      <c r="G48" s="12">
        <v>13.0</v>
      </c>
      <c r="H48" s="12">
        <v>43.0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/>
      <c r="U48" s="33" t="s">
        <v>2862</v>
      </c>
      <c r="V48" s="19" t="s">
        <v>2863</v>
      </c>
      <c r="W48" s="12"/>
      <c r="X48" s="11"/>
      <c r="Y48" s="11"/>
      <c r="Z48" s="11"/>
      <c r="AA48" s="11"/>
      <c r="AB48" s="11"/>
    </row>
    <row r="49">
      <c r="A49" s="2" t="s">
        <v>170</v>
      </c>
      <c r="B49" s="11"/>
      <c r="C49" s="11"/>
      <c r="D49" s="2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3"/>
      <c r="U49" s="30"/>
      <c r="V49" s="27"/>
      <c r="W49" s="11"/>
      <c r="X49" s="11"/>
      <c r="Y49" s="11"/>
      <c r="Z49" s="11"/>
      <c r="AA49" s="11"/>
    </row>
    <row r="50">
      <c r="A50" s="21" t="s">
        <v>33</v>
      </c>
      <c r="B50" s="12" t="s">
        <v>2864</v>
      </c>
      <c r="C50" s="12" t="s">
        <v>172</v>
      </c>
      <c r="D50" s="26">
        <f t="shared" ref="D50:D58" si="5">ROUND((E50*1)+(F50*0.2)+(G50*0.5)+(H50*0.44)+(I50*0.7)+(J50*0.16)+(K50*0.2)+(L50*0.7)+(M50*0.6)+(N50*0.6)+(O50*0.15)+(P50*18)+(Q50*12)+(R50*12)+(S50*12), 2)</f>
        <v>140.78</v>
      </c>
      <c r="E50" s="12">
        <v>48.0</v>
      </c>
      <c r="F50" s="12"/>
      <c r="G50" s="12">
        <v>30.0</v>
      </c>
      <c r="H50" s="12">
        <v>27.0</v>
      </c>
      <c r="I50" s="12">
        <v>23.0</v>
      </c>
      <c r="J50" s="12"/>
      <c r="K50" s="12"/>
      <c r="L50" s="12"/>
      <c r="M50" s="12"/>
      <c r="N50" s="12">
        <v>23.0</v>
      </c>
      <c r="O50" s="12"/>
      <c r="P50" s="12"/>
      <c r="Q50" s="12">
        <v>1.0</v>
      </c>
      <c r="R50" s="12">
        <v>1.0</v>
      </c>
      <c r="S50" s="18">
        <v>1.0</v>
      </c>
      <c r="T50" s="33" t="s">
        <v>2865</v>
      </c>
      <c r="U50" s="29" t="s">
        <v>42</v>
      </c>
      <c r="V50" s="19" t="s">
        <v>2866</v>
      </c>
      <c r="W50" s="11"/>
      <c r="X50" s="11"/>
      <c r="Y50" s="11"/>
      <c r="Z50" s="11"/>
    </row>
    <row r="51">
      <c r="A51" s="21" t="s">
        <v>44</v>
      </c>
      <c r="B51" s="12" t="s">
        <v>2867</v>
      </c>
      <c r="C51" s="12" t="s">
        <v>203</v>
      </c>
      <c r="D51" s="26">
        <f t="shared" si="5"/>
        <v>125.45</v>
      </c>
      <c r="E51" s="12">
        <v>51.0</v>
      </c>
      <c r="F51" s="12"/>
      <c r="G51" s="12"/>
      <c r="H51" s="12"/>
      <c r="I51" s="12">
        <v>26.0</v>
      </c>
      <c r="J51" s="12"/>
      <c r="K51" s="12"/>
      <c r="L51" s="12"/>
      <c r="M51" s="12"/>
      <c r="N51" s="12">
        <v>24.0</v>
      </c>
      <c r="O51" s="12">
        <v>39.0</v>
      </c>
      <c r="P51" s="12"/>
      <c r="Q51" s="12"/>
      <c r="R51" s="12">
        <v>1.0</v>
      </c>
      <c r="S51" s="18">
        <v>2.0</v>
      </c>
      <c r="T51" s="33" t="s">
        <v>2868</v>
      </c>
      <c r="U51" s="37"/>
      <c r="V51" s="37" t="s">
        <v>2869</v>
      </c>
      <c r="W51" s="11"/>
      <c r="X51" s="11"/>
      <c r="Y51" s="11"/>
      <c r="Z51" s="11"/>
    </row>
    <row r="52">
      <c r="A52" s="21" t="s">
        <v>52</v>
      </c>
      <c r="B52" s="12" t="s">
        <v>2870</v>
      </c>
      <c r="C52" s="12" t="s">
        <v>290</v>
      </c>
      <c r="D52" s="26">
        <f t="shared" si="5"/>
        <v>104.12</v>
      </c>
      <c r="E52" s="12">
        <v>30.0</v>
      </c>
      <c r="F52" s="12"/>
      <c r="G52" s="12">
        <v>28.0</v>
      </c>
      <c r="H52" s="12">
        <v>23.0</v>
      </c>
      <c r="I52" s="12">
        <v>20.0</v>
      </c>
      <c r="J52" s="12"/>
      <c r="K52" s="12"/>
      <c r="L52" s="12"/>
      <c r="M52" s="12"/>
      <c r="N52" s="12"/>
      <c r="O52" s="12"/>
      <c r="P52" s="12"/>
      <c r="Q52" s="12">
        <v>1.0</v>
      </c>
      <c r="R52" s="12">
        <v>1.0</v>
      </c>
      <c r="S52" s="12">
        <v>1.0</v>
      </c>
      <c r="T52" s="18" t="s">
        <v>1188</v>
      </c>
      <c r="U52" s="33" t="s">
        <v>42</v>
      </c>
      <c r="V52" s="19" t="s">
        <v>2871</v>
      </c>
      <c r="W52" s="11"/>
      <c r="X52" s="11"/>
      <c r="Y52" s="11"/>
      <c r="Z52" s="11"/>
      <c r="AA52" s="11"/>
    </row>
    <row r="53" ht="16.5" customHeight="1">
      <c r="A53" s="21"/>
      <c r="B53" s="35" t="s">
        <v>2872</v>
      </c>
      <c r="C53" s="12" t="s">
        <v>1502</v>
      </c>
      <c r="D53" s="26">
        <f t="shared" si="5"/>
        <v>87.3</v>
      </c>
      <c r="E53" s="12">
        <v>50.0</v>
      </c>
      <c r="F53" s="12">
        <v>30.0</v>
      </c>
      <c r="G53" s="12"/>
      <c r="H53" s="12"/>
      <c r="I53" s="12">
        <v>25.0</v>
      </c>
      <c r="J53" s="12"/>
      <c r="K53" s="12"/>
      <c r="L53" s="12"/>
      <c r="M53" s="12"/>
      <c r="N53" s="12">
        <v>23.0</v>
      </c>
      <c r="O53" s="12"/>
      <c r="P53" s="12"/>
      <c r="Q53" s="12"/>
      <c r="R53" s="12"/>
      <c r="S53" s="12"/>
      <c r="T53" s="18"/>
      <c r="U53" s="18"/>
      <c r="V53" s="19" t="s">
        <v>2873</v>
      </c>
      <c r="W53" s="11"/>
      <c r="X53" s="11"/>
      <c r="Y53" s="11"/>
      <c r="Z53" s="11"/>
      <c r="AA53" s="11"/>
    </row>
    <row r="54">
      <c r="A54" s="11"/>
      <c r="B54" s="35" t="s">
        <v>2874</v>
      </c>
      <c r="C54" s="12" t="s">
        <v>507</v>
      </c>
      <c r="D54" s="26">
        <f t="shared" si="5"/>
        <v>84.5</v>
      </c>
      <c r="E54" s="12">
        <v>39.0</v>
      </c>
      <c r="F54" s="12"/>
      <c r="G54" s="12"/>
      <c r="H54" s="12"/>
      <c r="I54" s="12">
        <v>46.0</v>
      </c>
      <c r="J54" s="12"/>
      <c r="K54" s="12"/>
      <c r="L54" s="12">
        <v>19.0</v>
      </c>
      <c r="M54" s="12"/>
      <c r="N54" s="12"/>
      <c r="O54" s="12"/>
      <c r="P54" s="12"/>
      <c r="Q54" s="12"/>
      <c r="R54" s="12"/>
      <c r="S54" s="12"/>
      <c r="T54" s="18"/>
      <c r="U54" s="18"/>
      <c r="V54" s="19" t="s">
        <v>2875</v>
      </c>
      <c r="W54" s="11"/>
      <c r="X54" s="11"/>
      <c r="Y54" s="11"/>
      <c r="Z54" s="11"/>
      <c r="AA54" s="11"/>
    </row>
    <row r="55">
      <c r="A55" s="21" t="s">
        <v>55</v>
      </c>
      <c r="B55" s="35" t="s">
        <v>2878</v>
      </c>
      <c r="C55" s="12" t="s">
        <v>57</v>
      </c>
      <c r="D55" s="26">
        <f t="shared" si="5"/>
        <v>77.7</v>
      </c>
      <c r="E55" s="12">
        <v>51.0</v>
      </c>
      <c r="F55" s="12"/>
      <c r="G55" s="12">
        <v>25.0</v>
      </c>
      <c r="H55" s="12">
        <v>20.0</v>
      </c>
      <c r="I55" s="12"/>
      <c r="J55" s="12"/>
      <c r="K55" s="12">
        <v>27.0</v>
      </c>
      <c r="L55" s="12"/>
      <c r="M55" s="12"/>
      <c r="N55" s="12"/>
      <c r="O55" s="12"/>
      <c r="P55" s="12"/>
      <c r="Q55" s="12"/>
      <c r="R55" s="12"/>
      <c r="S55" s="12"/>
      <c r="T55" s="18"/>
      <c r="U55" s="18" t="s">
        <v>2879</v>
      </c>
      <c r="V55" s="19" t="s">
        <v>2880</v>
      </c>
      <c r="W55" s="11"/>
      <c r="X55" s="11"/>
      <c r="Y55" s="11"/>
      <c r="Z55" s="11"/>
      <c r="AA55" s="11"/>
    </row>
    <row r="56">
      <c r="A56" s="21"/>
      <c r="B56" s="35" t="s">
        <v>2883</v>
      </c>
      <c r="C56" s="12" t="s">
        <v>2504</v>
      </c>
      <c r="D56" s="26">
        <f t="shared" si="5"/>
        <v>71.5</v>
      </c>
      <c r="E56" s="12">
        <v>45.0</v>
      </c>
      <c r="F56" s="12"/>
      <c r="G56" s="12"/>
      <c r="H56" s="12"/>
      <c r="I56" s="12">
        <v>31.0</v>
      </c>
      <c r="J56" s="12">
        <v>30.0</v>
      </c>
      <c r="K56" s="12"/>
      <c r="L56" s="12"/>
      <c r="M56" s="12"/>
      <c r="N56" s="12"/>
      <c r="O56" s="12"/>
      <c r="P56" s="12"/>
      <c r="Q56" s="12"/>
      <c r="R56" s="12"/>
      <c r="S56" s="12"/>
      <c r="T56" s="18"/>
      <c r="U56" s="18"/>
      <c r="V56" s="19" t="s">
        <v>2884</v>
      </c>
      <c r="W56" s="11"/>
      <c r="X56" s="11"/>
      <c r="Y56" s="11"/>
      <c r="Z56" s="11"/>
      <c r="AA56" s="11"/>
    </row>
    <row r="57">
      <c r="A57" s="21"/>
      <c r="B57" s="35" t="s">
        <v>2887</v>
      </c>
      <c r="C57" s="12" t="s">
        <v>2888</v>
      </c>
      <c r="D57" s="26">
        <f t="shared" si="5"/>
        <v>66.04</v>
      </c>
      <c r="E57" s="12">
        <v>36.0</v>
      </c>
      <c r="F57" s="12">
        <v>14.0</v>
      </c>
      <c r="G57" s="12">
        <v>15.0</v>
      </c>
      <c r="H57" s="12"/>
      <c r="I57" s="12">
        <v>25.0</v>
      </c>
      <c r="J57" s="12">
        <v>14.0</v>
      </c>
      <c r="K57" s="12"/>
      <c r="L57" s="12"/>
      <c r="M57" s="12"/>
      <c r="N57" s="12"/>
      <c r="O57" s="12"/>
      <c r="P57" s="12"/>
      <c r="Q57" s="12"/>
      <c r="R57" s="12"/>
      <c r="S57" s="12"/>
      <c r="T57" s="18"/>
      <c r="U57" s="18"/>
      <c r="V57" s="19" t="s">
        <v>2889</v>
      </c>
      <c r="W57" s="11"/>
      <c r="X57" s="11"/>
      <c r="Y57" s="11"/>
      <c r="Z57" s="11"/>
      <c r="AA57" s="11"/>
    </row>
    <row r="58">
      <c r="A58" s="21"/>
      <c r="B58" s="35" t="s">
        <v>2892</v>
      </c>
      <c r="C58" s="12" t="s">
        <v>186</v>
      </c>
      <c r="D58" s="26">
        <f t="shared" si="5"/>
        <v>58.1</v>
      </c>
      <c r="E58" s="12"/>
      <c r="F58" s="12">
        <v>30.0</v>
      </c>
      <c r="G58" s="12"/>
      <c r="H58" s="12"/>
      <c r="I58" s="12">
        <v>23.0</v>
      </c>
      <c r="J58" s="12"/>
      <c r="K58" s="12"/>
      <c r="L58" s="12"/>
      <c r="M58" s="12"/>
      <c r="N58" s="12"/>
      <c r="O58" s="12"/>
      <c r="P58" s="12"/>
      <c r="Q58" s="12"/>
      <c r="R58" s="12">
        <v>3.0</v>
      </c>
      <c r="S58" s="12"/>
      <c r="T58" s="18" t="s">
        <v>38</v>
      </c>
      <c r="U58" s="18" t="s">
        <v>2893</v>
      </c>
      <c r="V58" s="19" t="s">
        <v>2894</v>
      </c>
      <c r="W58" s="11"/>
      <c r="X58" s="11"/>
      <c r="Y58" s="11"/>
      <c r="Z58" s="11"/>
      <c r="AA58" s="11"/>
    </row>
    <row r="59">
      <c r="A59" s="2" t="s">
        <v>212</v>
      </c>
      <c r="B59" s="11"/>
      <c r="C59" s="11"/>
      <c r="D59" s="26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3"/>
      <c r="U59" s="13"/>
      <c r="V59" s="27"/>
      <c r="W59" s="11"/>
      <c r="X59" s="11"/>
      <c r="Y59" s="11"/>
      <c r="Z59" s="11"/>
      <c r="AA59" s="11"/>
    </row>
    <row r="60">
      <c r="A60" s="12" t="s">
        <v>44</v>
      </c>
      <c r="B60" s="12" t="s">
        <v>2895</v>
      </c>
      <c r="C60" s="12" t="s">
        <v>239</v>
      </c>
      <c r="D60" s="26">
        <f t="shared" ref="D60:D68" si="6">ROUND((E60*1)+(F60*0.2)+(G60*0.5)+(H60*0.44)+(I60*0.7)+(J60*0.16)+(K60*0.2)+(L60*0.7)+(M60*0.6)+(N60*0.6)+(O60*0.15)+(P60*18)+(Q60*12)+(R60*12)+(S60*12), 2)</f>
        <v>60.45</v>
      </c>
      <c r="E60" s="12">
        <v>33.0</v>
      </c>
      <c r="F60" s="12"/>
      <c r="G60" s="12"/>
      <c r="H60" s="12"/>
      <c r="I60" s="12">
        <v>15.0</v>
      </c>
      <c r="J60" s="12"/>
      <c r="K60" s="12"/>
      <c r="L60" s="12"/>
      <c r="M60" s="12"/>
      <c r="N60" s="12"/>
      <c r="O60" s="12">
        <v>33.0</v>
      </c>
      <c r="P60" s="12"/>
      <c r="Q60" s="12"/>
      <c r="R60" s="12">
        <v>1.0</v>
      </c>
      <c r="S60" s="18"/>
      <c r="T60" s="33" t="s">
        <v>759</v>
      </c>
      <c r="U60" s="12"/>
      <c r="V60" s="19" t="s">
        <v>2898</v>
      </c>
      <c r="W60" s="11"/>
      <c r="X60" s="11"/>
      <c r="Y60" s="11"/>
      <c r="Z60" s="11"/>
      <c r="AA60" s="11"/>
    </row>
    <row r="61">
      <c r="A61" s="11"/>
      <c r="B61" s="12" t="s">
        <v>2899</v>
      </c>
      <c r="C61" s="12" t="s">
        <v>278</v>
      </c>
      <c r="D61" s="26">
        <f t="shared" si="6"/>
        <v>59.06</v>
      </c>
      <c r="E61" s="12">
        <v>30.0</v>
      </c>
      <c r="F61" s="12"/>
      <c r="G61" s="12">
        <v>12.0</v>
      </c>
      <c r="H61" s="12">
        <v>19.0</v>
      </c>
      <c r="I61" s="12">
        <v>21.0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8"/>
      <c r="U61" s="30"/>
      <c r="V61" s="19" t="s">
        <v>2900</v>
      </c>
      <c r="W61" s="12"/>
      <c r="X61" s="11"/>
      <c r="Y61" s="11"/>
      <c r="Z61" s="11"/>
      <c r="AA61" s="11"/>
      <c r="AB61" s="11"/>
    </row>
    <row r="62">
      <c r="A62" s="11"/>
      <c r="B62" s="12" t="s">
        <v>2901</v>
      </c>
      <c r="C62" s="12" t="s">
        <v>1112</v>
      </c>
      <c r="D62" s="26">
        <f t="shared" si="6"/>
        <v>57.9</v>
      </c>
      <c r="E62" s="12">
        <v>39.0</v>
      </c>
      <c r="F62" s="12"/>
      <c r="G62" s="12"/>
      <c r="H62" s="12"/>
      <c r="I62" s="12">
        <v>17.0</v>
      </c>
      <c r="J62" s="12"/>
      <c r="K62" s="12"/>
      <c r="L62" s="12">
        <v>10.0</v>
      </c>
      <c r="M62" s="12"/>
      <c r="N62" s="12"/>
      <c r="O62" s="12"/>
      <c r="P62" s="12"/>
      <c r="Q62" s="12"/>
      <c r="R62" s="12"/>
      <c r="S62" s="12"/>
      <c r="T62" s="18"/>
      <c r="U62" s="30"/>
      <c r="V62" s="19" t="s">
        <v>2902</v>
      </c>
      <c r="W62" s="12"/>
      <c r="X62" s="11"/>
      <c r="Y62" s="11"/>
      <c r="Z62" s="11"/>
      <c r="AA62" s="11"/>
      <c r="AB62" s="11"/>
    </row>
    <row r="63">
      <c r="A63" s="11"/>
      <c r="B63" s="12" t="s">
        <v>2903</v>
      </c>
      <c r="C63" s="12" t="s">
        <v>771</v>
      </c>
      <c r="D63" s="26">
        <f t="shared" si="6"/>
        <v>43.6</v>
      </c>
      <c r="E63" s="12">
        <v>25.0</v>
      </c>
      <c r="F63" s="12">
        <v>19.0</v>
      </c>
      <c r="G63" s="12"/>
      <c r="H63" s="12"/>
      <c r="I63" s="12"/>
      <c r="J63" s="12"/>
      <c r="K63" s="12">
        <v>14.0</v>
      </c>
      <c r="L63" s="12"/>
      <c r="M63" s="12"/>
      <c r="N63" s="12"/>
      <c r="O63" s="12"/>
      <c r="P63" s="12"/>
      <c r="Q63" s="12"/>
      <c r="R63" s="12">
        <v>1.0</v>
      </c>
      <c r="S63" s="12"/>
      <c r="T63" s="18" t="s">
        <v>773</v>
      </c>
      <c r="U63" s="33" t="s">
        <v>2904</v>
      </c>
      <c r="V63" s="19" t="s">
        <v>2905</v>
      </c>
      <c r="W63" s="12"/>
      <c r="X63" s="11"/>
      <c r="Y63" s="11"/>
      <c r="Z63" s="11"/>
      <c r="AA63" s="11"/>
      <c r="AB63" s="11"/>
    </row>
    <row r="64">
      <c r="B64" s="12" t="s">
        <v>2906</v>
      </c>
      <c r="C64" s="12" t="s">
        <v>2907</v>
      </c>
      <c r="D64" s="26">
        <f t="shared" si="6"/>
        <v>42.4</v>
      </c>
      <c r="E64" s="12">
        <v>18.0</v>
      </c>
      <c r="F64" s="12">
        <v>20.0</v>
      </c>
      <c r="G64" s="12"/>
      <c r="H64" s="12"/>
      <c r="I64" s="12">
        <v>12.0</v>
      </c>
      <c r="J64" s="12"/>
      <c r="K64" s="12"/>
      <c r="L64" s="12"/>
      <c r="M64" s="12"/>
      <c r="N64" s="12"/>
      <c r="O64" s="12"/>
      <c r="P64" s="12"/>
      <c r="Q64" s="12"/>
      <c r="R64" s="12">
        <v>1.0</v>
      </c>
      <c r="S64" s="12"/>
      <c r="T64" s="18" t="s">
        <v>938</v>
      </c>
      <c r="U64" s="33"/>
      <c r="V64" s="19" t="s">
        <v>2908</v>
      </c>
      <c r="W64" s="12"/>
      <c r="X64" s="11"/>
      <c r="Y64" s="11"/>
      <c r="Z64" s="11"/>
      <c r="AA64" s="11"/>
      <c r="AB64" s="11"/>
    </row>
    <row r="65">
      <c r="A65" s="11"/>
      <c r="B65" s="12" t="s">
        <v>2909</v>
      </c>
      <c r="C65" s="12" t="s">
        <v>1284</v>
      </c>
      <c r="D65" s="26">
        <f t="shared" si="6"/>
        <v>40.75</v>
      </c>
      <c r="E65" s="12">
        <v>26.0</v>
      </c>
      <c r="F65" s="12">
        <v>18.0</v>
      </c>
      <c r="G65" s="12"/>
      <c r="H65" s="12"/>
      <c r="I65" s="12">
        <v>11.0</v>
      </c>
      <c r="J65" s="12"/>
      <c r="K65" s="12"/>
      <c r="L65" s="12"/>
      <c r="M65" s="12"/>
      <c r="N65" s="12"/>
      <c r="O65" s="12">
        <v>23.0</v>
      </c>
      <c r="P65" s="12"/>
      <c r="Q65" s="12"/>
      <c r="R65" s="12"/>
      <c r="S65" s="12"/>
      <c r="T65" s="18"/>
      <c r="U65" s="33"/>
      <c r="V65" s="19" t="s">
        <v>2910</v>
      </c>
      <c r="W65" s="12"/>
      <c r="X65" s="11"/>
      <c r="Y65" s="11"/>
      <c r="Z65" s="11"/>
      <c r="AA65" s="11"/>
      <c r="AB65" s="11"/>
    </row>
    <row r="66">
      <c r="A66" s="11"/>
      <c r="B66" s="12" t="s">
        <v>2585</v>
      </c>
      <c r="C66" s="12" t="s">
        <v>2911</v>
      </c>
      <c r="D66" s="26">
        <f t="shared" si="6"/>
        <v>40.34</v>
      </c>
      <c r="E66" s="12">
        <v>21.0</v>
      </c>
      <c r="F66" s="12"/>
      <c r="G66" s="12">
        <v>12.0</v>
      </c>
      <c r="H66" s="12">
        <v>16.0</v>
      </c>
      <c r="I66" s="12">
        <v>9.0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/>
      <c r="U66" s="30"/>
      <c r="V66" s="39" t="s">
        <v>2587</v>
      </c>
      <c r="W66" s="12"/>
      <c r="X66" s="11"/>
      <c r="Y66" s="11"/>
      <c r="Z66" s="11"/>
      <c r="AA66" s="11"/>
      <c r="AB66" s="11"/>
    </row>
    <row r="67">
      <c r="A67" s="11"/>
      <c r="B67" s="12" t="s">
        <v>2914</v>
      </c>
      <c r="C67" s="12" t="s">
        <v>879</v>
      </c>
      <c r="D67" s="26">
        <f t="shared" si="6"/>
        <v>39.9</v>
      </c>
      <c r="E67" s="12">
        <v>25.0</v>
      </c>
      <c r="F67" s="12">
        <v>22.0</v>
      </c>
      <c r="G67" s="12"/>
      <c r="H67" s="12"/>
      <c r="I67" s="12">
        <v>15.0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/>
      <c r="U67" s="33" t="s">
        <v>2915</v>
      </c>
      <c r="V67" s="19" t="s">
        <v>2916</v>
      </c>
      <c r="W67" s="12"/>
      <c r="X67" s="11"/>
      <c r="Y67" s="11"/>
      <c r="Z67" s="11"/>
      <c r="AA67" s="11"/>
      <c r="AB67" s="11"/>
    </row>
    <row r="68">
      <c r="A68" s="11"/>
      <c r="B68" s="12" t="s">
        <v>2917</v>
      </c>
      <c r="C68" s="12" t="s">
        <v>2918</v>
      </c>
      <c r="D68" s="26">
        <f t="shared" si="6"/>
        <v>33.46</v>
      </c>
      <c r="E68" s="12">
        <v>24.0</v>
      </c>
      <c r="F68" s="12"/>
      <c r="G68" s="12"/>
      <c r="H68" s="12"/>
      <c r="I68" s="12">
        <v>11.0</v>
      </c>
      <c r="J68" s="12">
        <v>11.0</v>
      </c>
      <c r="K68" s="12"/>
      <c r="L68" s="12"/>
      <c r="M68" s="12"/>
      <c r="N68" s="12"/>
      <c r="O68" s="12"/>
      <c r="P68" s="12"/>
      <c r="Q68" s="12"/>
      <c r="R68" s="12"/>
      <c r="S68" s="12"/>
      <c r="T68" s="18"/>
      <c r="U68" s="33" t="s">
        <v>2919</v>
      </c>
      <c r="V68" s="19" t="s">
        <v>2920</v>
      </c>
      <c r="W68" s="12"/>
      <c r="X68" s="11"/>
      <c r="Y68" s="11"/>
      <c r="Z68" s="11"/>
      <c r="AA68" s="11"/>
      <c r="AB68" s="11"/>
    </row>
    <row r="69">
      <c r="A69" s="2" t="s">
        <v>241</v>
      </c>
      <c r="B69" s="11"/>
      <c r="C69" s="11"/>
      <c r="D69" s="26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3"/>
      <c r="U69" s="13"/>
      <c r="V69" s="27"/>
      <c r="W69" s="11"/>
      <c r="X69" s="11"/>
      <c r="Y69" s="11"/>
      <c r="Z69" s="11"/>
      <c r="AA69" s="11"/>
    </row>
    <row r="70">
      <c r="A70" s="21" t="s">
        <v>44</v>
      </c>
      <c r="B70" s="12" t="s">
        <v>2921</v>
      </c>
      <c r="C70" s="12" t="s">
        <v>151</v>
      </c>
      <c r="D70" s="26">
        <f t="shared" ref="D70:D80" si="7">ROUND((E70*1)+(F70*0.2)+(G70*0.5)+(H70*0.44)+(I70*0.7)+(J70*0.16)+(K70*0.2)+(L70*0.7)+(M70*0.6)+(N70*0.6)+(O70*0.15)+(P70*18)+(Q70*12)+(R70*12)+(S70*12), 2)</f>
        <v>94.7</v>
      </c>
      <c r="E70" s="12">
        <v>49.0</v>
      </c>
      <c r="F70" s="12"/>
      <c r="G70" s="12"/>
      <c r="H70" s="12"/>
      <c r="I70" s="12">
        <v>31.0</v>
      </c>
      <c r="J70" s="12"/>
      <c r="K70" s="12"/>
      <c r="L70" s="12"/>
      <c r="M70" s="12"/>
      <c r="N70" s="12"/>
      <c r="O70" s="12"/>
      <c r="P70" s="12"/>
      <c r="Q70" s="12"/>
      <c r="R70" s="12">
        <v>1.0</v>
      </c>
      <c r="S70" s="12">
        <v>1.0</v>
      </c>
      <c r="T70" s="18" t="s">
        <v>2922</v>
      </c>
      <c r="U70" s="18"/>
      <c r="V70" s="19" t="s">
        <v>2923</v>
      </c>
      <c r="W70" s="11"/>
      <c r="X70" s="11"/>
      <c r="Y70" s="11"/>
      <c r="Z70" s="11"/>
      <c r="AA70" s="11"/>
    </row>
    <row r="71">
      <c r="A71" s="21" t="s">
        <v>44</v>
      </c>
      <c r="B71" s="12" t="s">
        <v>2924</v>
      </c>
      <c r="C71" s="12" t="s">
        <v>230</v>
      </c>
      <c r="D71" s="26">
        <f t="shared" si="7"/>
        <v>90.1</v>
      </c>
      <c r="E71" s="12">
        <v>39.0</v>
      </c>
      <c r="F71" s="12"/>
      <c r="G71" s="12"/>
      <c r="H71" s="12"/>
      <c r="I71" s="12">
        <v>16.0</v>
      </c>
      <c r="J71" s="12"/>
      <c r="K71" s="12"/>
      <c r="L71" s="12"/>
      <c r="M71" s="12"/>
      <c r="N71" s="12">
        <v>17.0</v>
      </c>
      <c r="O71" s="12">
        <v>38.0</v>
      </c>
      <c r="P71" s="12"/>
      <c r="Q71" s="12">
        <v>1.0</v>
      </c>
      <c r="R71" s="12">
        <v>1.0</v>
      </c>
      <c r="S71" s="18"/>
      <c r="T71" s="18" t="s">
        <v>2868</v>
      </c>
      <c r="U71" s="37"/>
      <c r="V71" s="37" t="s">
        <v>2925</v>
      </c>
      <c r="W71" s="11"/>
      <c r="X71" s="11"/>
      <c r="Y71" s="11"/>
      <c r="Z71" s="11"/>
      <c r="AA71" s="11"/>
    </row>
    <row r="72">
      <c r="A72" s="21" t="s">
        <v>33</v>
      </c>
      <c r="B72" s="12" t="s">
        <v>2926</v>
      </c>
      <c r="C72" s="12" t="s">
        <v>251</v>
      </c>
      <c r="D72" s="26">
        <f t="shared" si="7"/>
        <v>86.23</v>
      </c>
      <c r="E72" s="12">
        <v>34.0</v>
      </c>
      <c r="F72" s="12"/>
      <c r="G72" s="12">
        <v>24.0</v>
      </c>
      <c r="H72" s="12">
        <v>27.0</v>
      </c>
      <c r="I72" s="12">
        <v>33.0</v>
      </c>
      <c r="J72" s="12"/>
      <c r="K72" s="12"/>
      <c r="L72" s="12"/>
      <c r="M72" s="12"/>
      <c r="N72" s="12"/>
      <c r="O72" s="12">
        <v>35.0</v>
      </c>
      <c r="P72" s="12"/>
      <c r="Q72" s="12"/>
      <c r="R72" s="12"/>
      <c r="S72" s="18"/>
      <c r="T72" s="18"/>
      <c r="U72" s="29" t="s">
        <v>42</v>
      </c>
      <c r="V72" s="19" t="s">
        <v>2927</v>
      </c>
      <c r="W72" s="11"/>
      <c r="X72" s="11"/>
      <c r="Y72" s="11"/>
      <c r="Z72" s="11"/>
      <c r="AA72" s="11"/>
    </row>
    <row r="73">
      <c r="A73" s="21"/>
      <c r="B73" s="12" t="s">
        <v>2928</v>
      </c>
      <c r="C73" s="12" t="s">
        <v>914</v>
      </c>
      <c r="D73" s="26">
        <f t="shared" si="7"/>
        <v>77.6</v>
      </c>
      <c r="E73" s="12">
        <v>36.0</v>
      </c>
      <c r="F73" s="12"/>
      <c r="G73" s="12"/>
      <c r="H73" s="12"/>
      <c r="I73" s="12">
        <v>38.0</v>
      </c>
      <c r="J73" s="12"/>
      <c r="K73" s="12"/>
      <c r="L73" s="12"/>
      <c r="M73" s="12"/>
      <c r="N73" s="12">
        <v>25.0</v>
      </c>
      <c r="O73" s="12"/>
      <c r="P73" s="12"/>
      <c r="Q73" s="12"/>
      <c r="R73" s="12"/>
      <c r="S73" s="12"/>
      <c r="T73" s="18"/>
      <c r="U73" s="18"/>
      <c r="V73" s="19" t="s">
        <v>2929</v>
      </c>
      <c r="W73" s="11"/>
      <c r="X73" s="11"/>
      <c r="Y73" s="11"/>
      <c r="Z73" s="11"/>
      <c r="AA73" s="11"/>
    </row>
    <row r="74">
      <c r="A74" s="21"/>
      <c r="B74" s="12" t="s">
        <v>2930</v>
      </c>
      <c r="C74" s="12" t="s">
        <v>1112</v>
      </c>
      <c r="D74" s="26">
        <f t="shared" si="7"/>
        <v>73.2</v>
      </c>
      <c r="E74" s="12">
        <v>30.0</v>
      </c>
      <c r="F74" s="12"/>
      <c r="G74" s="12"/>
      <c r="H74" s="12"/>
      <c r="I74" s="12">
        <v>20.0</v>
      </c>
      <c r="J74" s="12"/>
      <c r="K74" s="12">
        <v>26.0</v>
      </c>
      <c r="L74" s="12"/>
      <c r="M74" s="12"/>
      <c r="N74" s="12"/>
      <c r="O74" s="12"/>
      <c r="P74" s="12"/>
      <c r="Q74" s="12"/>
      <c r="R74" s="12">
        <v>1.0</v>
      </c>
      <c r="S74" s="12">
        <v>1.0</v>
      </c>
      <c r="T74" s="18" t="s">
        <v>2931</v>
      </c>
      <c r="U74" s="18"/>
      <c r="V74" s="19" t="s">
        <v>2932</v>
      </c>
      <c r="W74" s="11"/>
      <c r="X74" s="11"/>
      <c r="Y74" s="11"/>
      <c r="Z74" s="11"/>
      <c r="AA74" s="11"/>
    </row>
    <row r="75">
      <c r="A75" s="21"/>
      <c r="B75" s="12" t="s">
        <v>2933</v>
      </c>
      <c r="C75" s="12" t="s">
        <v>1112</v>
      </c>
      <c r="D75" s="26">
        <f t="shared" si="7"/>
        <v>68.5</v>
      </c>
      <c r="E75" s="12">
        <v>27.0</v>
      </c>
      <c r="F75" s="12"/>
      <c r="G75" s="12"/>
      <c r="H75" s="12"/>
      <c r="I75" s="12">
        <v>25.0</v>
      </c>
      <c r="J75" s="12"/>
      <c r="K75" s="12"/>
      <c r="L75" s="12"/>
      <c r="M75" s="12"/>
      <c r="N75" s="12"/>
      <c r="O75" s="12"/>
      <c r="P75" s="12"/>
      <c r="Q75" s="12">
        <v>1.0</v>
      </c>
      <c r="R75" s="12"/>
      <c r="S75" s="12">
        <v>1.0</v>
      </c>
      <c r="T75" s="18" t="s">
        <v>2810</v>
      </c>
      <c r="U75" s="18"/>
      <c r="V75" s="19" t="s">
        <v>2934</v>
      </c>
      <c r="W75" s="11"/>
      <c r="X75" s="11"/>
      <c r="Y75" s="11"/>
      <c r="Z75" s="11"/>
      <c r="AA75" s="11"/>
    </row>
    <row r="76">
      <c r="A76" s="21" t="s">
        <v>55</v>
      </c>
      <c r="B76" s="12" t="s">
        <v>2935</v>
      </c>
      <c r="C76" s="12" t="s">
        <v>57</v>
      </c>
      <c r="D76" s="26">
        <f t="shared" si="7"/>
        <v>61.12</v>
      </c>
      <c r="E76" s="12">
        <v>34.0</v>
      </c>
      <c r="F76" s="12"/>
      <c r="G76" s="12">
        <v>24.0</v>
      </c>
      <c r="H76" s="12">
        <v>28.0</v>
      </c>
      <c r="I76" s="12"/>
      <c r="J76" s="12"/>
      <c r="K76" s="12">
        <v>14.0</v>
      </c>
      <c r="L76" s="12"/>
      <c r="M76" s="12"/>
      <c r="N76" s="12"/>
      <c r="O76" s="12"/>
      <c r="P76" s="12"/>
      <c r="Q76" s="12"/>
      <c r="R76" s="12"/>
      <c r="S76" s="12"/>
      <c r="T76" s="18"/>
      <c r="U76" s="18" t="s">
        <v>2799</v>
      </c>
      <c r="V76" s="19" t="s">
        <v>2936</v>
      </c>
      <c r="W76" s="11"/>
      <c r="X76" s="11"/>
      <c r="Y76" s="11"/>
      <c r="Z76" s="11"/>
      <c r="AA76" s="11"/>
    </row>
    <row r="77">
      <c r="A77" s="21"/>
      <c r="B77" s="12" t="s">
        <v>2938</v>
      </c>
      <c r="C77" s="12" t="s">
        <v>377</v>
      </c>
      <c r="D77" s="26">
        <f t="shared" si="7"/>
        <v>57.6</v>
      </c>
      <c r="E77" s="12">
        <v>36.0</v>
      </c>
      <c r="F77" s="12">
        <v>24.0</v>
      </c>
      <c r="G77" s="12"/>
      <c r="H77" s="12"/>
      <c r="I77" s="12">
        <v>24.0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"/>
      <c r="U77" s="18" t="s">
        <v>2939</v>
      </c>
      <c r="V77" s="19" t="s">
        <v>2940</v>
      </c>
      <c r="W77" s="11"/>
      <c r="X77" s="11"/>
      <c r="Y77" s="11"/>
      <c r="Z77" s="11"/>
      <c r="AA77" s="11"/>
    </row>
    <row r="78">
      <c r="A78" s="21"/>
      <c r="B78" s="12" t="s">
        <v>2942</v>
      </c>
      <c r="C78" s="12" t="s">
        <v>449</v>
      </c>
      <c r="D78" s="26">
        <f t="shared" si="7"/>
        <v>56.65</v>
      </c>
      <c r="E78" s="12">
        <v>35.0</v>
      </c>
      <c r="F78" s="12">
        <v>16.0</v>
      </c>
      <c r="G78" s="12"/>
      <c r="H78" s="12"/>
      <c r="I78" s="12">
        <v>18.0</v>
      </c>
      <c r="J78" s="12"/>
      <c r="K78" s="12"/>
      <c r="L78" s="12"/>
      <c r="M78" s="12"/>
      <c r="N78" s="12"/>
      <c r="O78" s="12">
        <v>39.0</v>
      </c>
      <c r="P78" s="12"/>
      <c r="Q78" s="12"/>
      <c r="R78" s="12"/>
      <c r="S78" s="12"/>
      <c r="T78" s="18"/>
      <c r="U78" s="18"/>
      <c r="V78" s="19" t="s">
        <v>2943</v>
      </c>
      <c r="W78" s="11"/>
      <c r="X78" s="11"/>
      <c r="Y78" s="11"/>
      <c r="Z78" s="11"/>
      <c r="AA78" s="11"/>
    </row>
    <row r="79">
      <c r="A79" s="26" t="s">
        <v>52</v>
      </c>
      <c r="B79" s="12" t="s">
        <v>2944</v>
      </c>
      <c r="C79" s="12" t="s">
        <v>791</v>
      </c>
      <c r="D79" s="26">
        <f t="shared" si="7"/>
        <v>55.54</v>
      </c>
      <c r="E79" s="12">
        <v>22.0</v>
      </c>
      <c r="F79" s="12"/>
      <c r="G79" s="12">
        <v>22.0</v>
      </c>
      <c r="H79" s="12">
        <v>21.0</v>
      </c>
      <c r="I79" s="12">
        <v>19.0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/>
      <c r="U79" s="18" t="s">
        <v>42</v>
      </c>
      <c r="V79" s="19" t="s">
        <v>2946</v>
      </c>
      <c r="W79" s="11"/>
      <c r="X79" s="11"/>
      <c r="Y79" s="11"/>
      <c r="Z79" s="11"/>
      <c r="AA79" s="11"/>
    </row>
    <row r="80">
      <c r="A80" s="21"/>
      <c r="B80" s="12" t="s">
        <v>2947</v>
      </c>
      <c r="C80" s="12" t="s">
        <v>405</v>
      </c>
      <c r="D80" s="26">
        <f t="shared" si="7"/>
        <v>54.5</v>
      </c>
      <c r="E80" s="12">
        <v>30.0</v>
      </c>
      <c r="F80" s="12"/>
      <c r="G80" s="12"/>
      <c r="H80" s="12"/>
      <c r="I80" s="12">
        <v>35.0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/>
      <c r="U80" s="18" t="s">
        <v>2949</v>
      </c>
      <c r="V80" s="19" t="s">
        <v>2950</v>
      </c>
      <c r="W80" s="11"/>
      <c r="X80" s="11"/>
      <c r="Y80" s="11"/>
      <c r="Z80" s="11"/>
      <c r="AA80" s="11"/>
    </row>
    <row r="81">
      <c r="A81" s="2" t="s">
        <v>272</v>
      </c>
      <c r="B81" s="11"/>
      <c r="C81" s="11"/>
      <c r="D81" s="26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3"/>
      <c r="U81" s="13"/>
      <c r="V81" s="40"/>
      <c r="W81" s="11"/>
      <c r="X81" s="11"/>
      <c r="Y81" s="11"/>
      <c r="Z81" s="11"/>
      <c r="AA81" s="11"/>
    </row>
    <row r="82">
      <c r="A82" s="12" t="s">
        <v>44</v>
      </c>
      <c r="B82" s="12" t="s">
        <v>2952</v>
      </c>
      <c r="C82" s="12" t="s">
        <v>85</v>
      </c>
      <c r="D82" s="26">
        <f>ROUND((E82*1)+(F82*0.33)+(G82*0.59)+(H82*0.81)+(I82*0.67)+(K82*0.7)+(L82*0.58)+(M82*0.59)+(N82*0.35)+(O82*18)+(P82*12)+(Q82*12)+(R82*12), 2)</f>
        <v>88.36</v>
      </c>
      <c r="E82" s="12">
        <v>36.0</v>
      </c>
      <c r="F82" s="12">
        <v>16.0</v>
      </c>
      <c r="G82" s="12"/>
      <c r="H82" s="12"/>
      <c r="I82" s="12">
        <v>24.0</v>
      </c>
      <c r="J82" s="12"/>
      <c r="K82" s="12"/>
      <c r="L82" s="12"/>
      <c r="M82" s="12"/>
      <c r="N82" s="12">
        <v>20.0</v>
      </c>
      <c r="O82" s="12"/>
      <c r="P82" s="12"/>
      <c r="Q82" s="12">
        <v>1.0</v>
      </c>
      <c r="R82" s="12">
        <v>1.0</v>
      </c>
      <c r="S82" s="18"/>
      <c r="T82" s="18" t="s">
        <v>2810</v>
      </c>
      <c r="U82" s="12"/>
      <c r="V82" s="188" t="s">
        <v>2955</v>
      </c>
      <c r="W82" s="11"/>
      <c r="X82" s="11"/>
      <c r="Y82" s="11"/>
      <c r="Z82" s="11"/>
    </row>
    <row r="83">
      <c r="A83" s="11"/>
      <c r="B83" s="12" t="s">
        <v>2956</v>
      </c>
      <c r="C83" s="12" t="s">
        <v>321</v>
      </c>
      <c r="D83" s="26">
        <f t="shared" ref="D83:D89" si="8">ROUND((E83*1)+(F83*0.2)+(G83*0.5)+(H83*0.44)+(I83*0.7)+(J83*0.16)+(K83*0.2)+(L83*0.7)+(M83*0.6)+(N83*0.6)+(O83*0.15)+(P83*18)+(Q83*12)+(R83*12)+(S83*12), 2)</f>
        <v>83.2</v>
      </c>
      <c r="E83" s="12">
        <v>37.0</v>
      </c>
      <c r="F83" s="12"/>
      <c r="G83" s="12">
        <v>22.0</v>
      </c>
      <c r="H83" s="12">
        <v>20.0</v>
      </c>
      <c r="I83" s="12">
        <v>24.0</v>
      </c>
      <c r="J83" s="12"/>
      <c r="K83" s="12"/>
      <c r="L83" s="12"/>
      <c r="M83" s="12"/>
      <c r="N83" s="12">
        <v>16.0</v>
      </c>
      <c r="O83" s="12"/>
      <c r="P83" s="12"/>
      <c r="Q83" s="12"/>
      <c r="R83" s="12"/>
      <c r="S83" s="12"/>
      <c r="T83" s="18"/>
      <c r="U83" s="18"/>
      <c r="V83" s="19" t="s">
        <v>2957</v>
      </c>
      <c r="W83" s="11"/>
      <c r="X83" s="11"/>
      <c r="Y83" s="11"/>
      <c r="Z83" s="11"/>
      <c r="AA83" s="11"/>
    </row>
    <row r="84">
      <c r="A84" s="11"/>
      <c r="B84" s="12" t="s">
        <v>2959</v>
      </c>
      <c r="C84" s="12" t="s">
        <v>374</v>
      </c>
      <c r="D84" s="26">
        <f t="shared" si="8"/>
        <v>80.2</v>
      </c>
      <c r="E84" s="12">
        <v>33.0</v>
      </c>
      <c r="F84" s="12">
        <v>17.0</v>
      </c>
      <c r="G84" s="12"/>
      <c r="H84" s="12"/>
      <c r="I84" s="12">
        <v>18.0</v>
      </c>
      <c r="J84" s="12"/>
      <c r="K84" s="12"/>
      <c r="L84" s="12"/>
      <c r="M84" s="12"/>
      <c r="N84" s="12">
        <v>12.0</v>
      </c>
      <c r="O84" s="12"/>
      <c r="P84" s="12"/>
      <c r="Q84" s="12">
        <v>1.0</v>
      </c>
      <c r="R84" s="12">
        <v>1.0</v>
      </c>
      <c r="S84" s="12"/>
      <c r="T84" s="18" t="s">
        <v>624</v>
      </c>
      <c r="U84" s="18"/>
      <c r="V84" s="19" t="s">
        <v>2960</v>
      </c>
      <c r="W84" s="11"/>
      <c r="X84" s="11"/>
      <c r="Y84" s="11"/>
      <c r="Z84" s="11"/>
      <c r="AA84" s="11"/>
    </row>
    <row r="85">
      <c r="A85" s="11"/>
      <c r="B85" s="12" t="s">
        <v>2962</v>
      </c>
      <c r="C85" s="12" t="s">
        <v>841</v>
      </c>
      <c r="D85" s="26">
        <f t="shared" si="8"/>
        <v>65.75</v>
      </c>
      <c r="E85" s="12">
        <v>33.0</v>
      </c>
      <c r="F85" s="12"/>
      <c r="G85" s="12"/>
      <c r="H85" s="12"/>
      <c r="I85" s="12">
        <v>20.0</v>
      </c>
      <c r="J85" s="12"/>
      <c r="K85" s="12"/>
      <c r="L85" s="12"/>
      <c r="M85" s="12"/>
      <c r="N85" s="12">
        <v>24.0</v>
      </c>
      <c r="O85" s="12">
        <v>29.0</v>
      </c>
      <c r="P85" s="12"/>
      <c r="Q85" s="12"/>
      <c r="R85" s="12"/>
      <c r="S85" s="12"/>
      <c r="T85" s="18"/>
      <c r="U85" s="18"/>
      <c r="V85" s="19" t="s">
        <v>2963</v>
      </c>
      <c r="W85" s="11"/>
      <c r="X85" s="11"/>
      <c r="Y85" s="11"/>
      <c r="Z85" s="11"/>
      <c r="AA85" s="11"/>
    </row>
    <row r="86">
      <c r="A86" s="11"/>
      <c r="B86" s="12" t="s">
        <v>2965</v>
      </c>
      <c r="C86" s="12" t="s">
        <v>2005</v>
      </c>
      <c r="D86" s="26">
        <f t="shared" si="8"/>
        <v>65.42</v>
      </c>
      <c r="E86" s="12">
        <v>30.0</v>
      </c>
      <c r="F86" s="12"/>
      <c r="G86" s="12">
        <v>14.0</v>
      </c>
      <c r="H86" s="12">
        <v>28.0</v>
      </c>
      <c r="I86" s="12">
        <v>23.0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/>
      <c r="U86" s="18"/>
      <c r="V86" s="19" t="s">
        <v>2966</v>
      </c>
      <c r="W86" s="11"/>
      <c r="X86" s="11"/>
      <c r="Y86" s="11"/>
      <c r="Z86" s="11"/>
      <c r="AA86" s="11"/>
    </row>
    <row r="87">
      <c r="A87" s="11"/>
      <c r="B87" s="12" t="s">
        <v>2969</v>
      </c>
      <c r="C87" s="12" t="s">
        <v>1284</v>
      </c>
      <c r="D87" s="26">
        <f t="shared" si="8"/>
        <v>63.3</v>
      </c>
      <c r="E87" s="12">
        <v>31.0</v>
      </c>
      <c r="F87" s="12">
        <v>26.0</v>
      </c>
      <c r="G87" s="12">
        <v>22.0</v>
      </c>
      <c r="H87" s="12"/>
      <c r="I87" s="12">
        <v>23.0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/>
      <c r="U87" s="18"/>
      <c r="V87" s="19" t="s">
        <v>2971</v>
      </c>
      <c r="W87" s="11"/>
      <c r="X87" s="11"/>
      <c r="Y87" s="11"/>
      <c r="Z87" s="11"/>
      <c r="AA87" s="11"/>
    </row>
    <row r="88">
      <c r="A88" s="11"/>
      <c r="B88" s="12" t="s">
        <v>2973</v>
      </c>
      <c r="C88" s="12" t="s">
        <v>2974</v>
      </c>
      <c r="D88" s="26">
        <f t="shared" si="8"/>
        <v>56.52</v>
      </c>
      <c r="E88" s="12">
        <v>30.0</v>
      </c>
      <c r="F88" s="12"/>
      <c r="G88" s="12">
        <v>16.0</v>
      </c>
      <c r="H88" s="12">
        <v>23.0</v>
      </c>
      <c r="I88" s="12">
        <v>12.0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/>
      <c r="U88" s="18"/>
      <c r="V88" s="19" t="s">
        <v>2976</v>
      </c>
      <c r="W88" s="11"/>
      <c r="X88" s="11"/>
      <c r="Y88" s="11"/>
      <c r="Z88" s="11"/>
      <c r="AA88" s="11"/>
    </row>
    <row r="89">
      <c r="A89" s="11"/>
      <c r="B89" s="12" t="s">
        <v>2977</v>
      </c>
      <c r="C89" s="12" t="s">
        <v>2830</v>
      </c>
      <c r="D89" s="26">
        <f t="shared" si="8"/>
        <v>55.2</v>
      </c>
      <c r="E89" s="12">
        <v>39.0</v>
      </c>
      <c r="F89" s="12">
        <v>18.0</v>
      </c>
      <c r="G89" s="12"/>
      <c r="H89" s="12"/>
      <c r="I89" s="12">
        <v>18.0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/>
      <c r="U89" s="18"/>
      <c r="V89" s="19" t="s">
        <v>2978</v>
      </c>
      <c r="W89" s="11"/>
      <c r="X89" s="11"/>
      <c r="Y89" s="11"/>
      <c r="Z89" s="11"/>
      <c r="AA89" s="11"/>
    </row>
    <row r="90">
      <c r="A90" s="2" t="s">
        <v>308</v>
      </c>
      <c r="B90" s="11"/>
      <c r="C90" s="11"/>
      <c r="D90" s="26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3"/>
      <c r="U90" s="13"/>
      <c r="V90" s="27"/>
      <c r="W90" s="11"/>
      <c r="X90" s="11"/>
      <c r="Y90" s="11"/>
      <c r="Z90" s="11"/>
      <c r="AA90" s="11"/>
    </row>
    <row r="91">
      <c r="A91" s="21" t="s">
        <v>44</v>
      </c>
      <c r="B91" s="12" t="s">
        <v>2983</v>
      </c>
      <c r="C91" s="12" t="s">
        <v>251</v>
      </c>
      <c r="D91" s="26">
        <f t="shared" ref="D91:D99" si="9">ROUND((E91*1)+(F91*0.2)+(G91*0.5)+(H91*0.44)+(I91*0.7)+(J91*0.16)+(K91*0.2)+(L91*0.7)+(M91*0.6)+(N91*0.6)+(O91*0.15)+(P91*18)+(Q91*12)+(R91*12)+(S91*12), 2)</f>
        <v>128</v>
      </c>
      <c r="E91" s="12">
        <v>48.0</v>
      </c>
      <c r="F91" s="12">
        <v>24.0</v>
      </c>
      <c r="G91" s="12"/>
      <c r="H91" s="12"/>
      <c r="I91" s="12">
        <v>27.0</v>
      </c>
      <c r="J91" s="12"/>
      <c r="K91" s="12"/>
      <c r="L91" s="12">
        <v>29.0</v>
      </c>
      <c r="M91" s="12"/>
      <c r="N91" s="12"/>
      <c r="O91" s="12"/>
      <c r="P91" s="12"/>
      <c r="Q91" s="12">
        <v>1.0</v>
      </c>
      <c r="R91" s="12">
        <v>2.0</v>
      </c>
      <c r="S91" s="18"/>
      <c r="T91" s="33" t="s">
        <v>38</v>
      </c>
      <c r="U91" s="37"/>
      <c r="V91" s="37" t="s">
        <v>2989</v>
      </c>
      <c r="W91" s="11"/>
      <c r="X91" s="11"/>
      <c r="Y91" s="11"/>
      <c r="Z91" s="11"/>
      <c r="AA91" s="11"/>
    </row>
    <row r="92">
      <c r="A92" s="21" t="s">
        <v>33</v>
      </c>
      <c r="B92" s="12" t="s">
        <v>2990</v>
      </c>
      <c r="C92" s="12" t="s">
        <v>73</v>
      </c>
      <c r="D92" s="26">
        <f t="shared" si="9"/>
        <v>117.64</v>
      </c>
      <c r="E92" s="12">
        <v>46.0</v>
      </c>
      <c r="F92" s="12"/>
      <c r="G92" s="12">
        <v>31.0</v>
      </c>
      <c r="H92" s="12">
        <v>36.0</v>
      </c>
      <c r="I92" s="12">
        <v>31.0</v>
      </c>
      <c r="J92" s="12"/>
      <c r="K92" s="12"/>
      <c r="L92" s="12"/>
      <c r="M92" s="12">
        <v>31.0</v>
      </c>
      <c r="N92" s="12"/>
      <c r="O92" s="12"/>
      <c r="P92" s="12"/>
      <c r="Q92" s="12"/>
      <c r="R92" s="12"/>
      <c r="S92" s="12"/>
      <c r="T92" s="18"/>
      <c r="U92" s="33" t="s">
        <v>42</v>
      </c>
      <c r="V92" s="19" t="s">
        <v>2992</v>
      </c>
      <c r="W92" s="12"/>
      <c r="X92" s="11"/>
      <c r="Y92" s="11"/>
      <c r="Z92" s="11"/>
      <c r="AA92" s="11"/>
      <c r="AB92" s="11"/>
    </row>
    <row r="93">
      <c r="A93" s="21"/>
      <c r="B93" s="12" t="s">
        <v>2993</v>
      </c>
      <c r="C93" s="12" t="s">
        <v>2994</v>
      </c>
      <c r="D93" s="26">
        <f t="shared" si="9"/>
        <v>113.3</v>
      </c>
      <c r="E93" s="12">
        <v>57.0</v>
      </c>
      <c r="F93" s="12"/>
      <c r="G93" s="12"/>
      <c r="H93" s="12"/>
      <c r="I93" s="12">
        <v>18.0</v>
      </c>
      <c r="J93" s="12"/>
      <c r="K93" s="12"/>
      <c r="L93" s="12">
        <v>11.0</v>
      </c>
      <c r="M93" s="12"/>
      <c r="N93" s="12"/>
      <c r="O93" s="12"/>
      <c r="P93" s="12"/>
      <c r="Q93" s="12">
        <v>1.0</v>
      </c>
      <c r="R93" s="12">
        <v>1.0</v>
      </c>
      <c r="S93" s="12">
        <v>1.0</v>
      </c>
      <c r="T93" s="18" t="s">
        <v>2995</v>
      </c>
      <c r="U93" s="33"/>
      <c r="V93" s="19" t="s">
        <v>2996</v>
      </c>
      <c r="W93" s="12"/>
      <c r="X93" s="11"/>
      <c r="Y93" s="11"/>
      <c r="Z93" s="11"/>
      <c r="AA93" s="11"/>
      <c r="AB93" s="11"/>
    </row>
    <row r="94">
      <c r="A94" s="124"/>
      <c r="B94" s="12" t="s">
        <v>3000</v>
      </c>
      <c r="C94" s="12" t="s">
        <v>1112</v>
      </c>
      <c r="D94" s="26">
        <f t="shared" si="9"/>
        <v>98.1</v>
      </c>
      <c r="E94" s="12">
        <v>39.0</v>
      </c>
      <c r="F94" s="12"/>
      <c r="G94" s="12"/>
      <c r="H94" s="12"/>
      <c r="I94" s="12">
        <v>33.0</v>
      </c>
      <c r="J94" s="12"/>
      <c r="K94" s="12"/>
      <c r="L94" s="12"/>
      <c r="M94" s="12"/>
      <c r="N94" s="12"/>
      <c r="O94" s="12"/>
      <c r="P94" s="12"/>
      <c r="Q94" s="12">
        <v>1.0</v>
      </c>
      <c r="R94" s="12">
        <v>1.0</v>
      </c>
      <c r="S94" s="12">
        <v>1.0</v>
      </c>
      <c r="T94" s="18" t="s">
        <v>727</v>
      </c>
      <c r="U94" s="33"/>
      <c r="V94" s="19" t="s">
        <v>3001</v>
      </c>
      <c r="W94" s="12"/>
      <c r="X94" s="11"/>
      <c r="Y94" s="11"/>
      <c r="Z94" s="11"/>
      <c r="AA94" s="11"/>
      <c r="AB94" s="11"/>
    </row>
    <row r="95">
      <c r="A95" s="124"/>
      <c r="B95" s="12" t="s">
        <v>3005</v>
      </c>
      <c r="C95" s="12" t="s">
        <v>791</v>
      </c>
      <c r="D95" s="26">
        <f t="shared" si="9"/>
        <v>95.5</v>
      </c>
      <c r="E95" s="12">
        <v>37.0</v>
      </c>
      <c r="F95" s="12">
        <v>25.0</v>
      </c>
      <c r="G95" s="12"/>
      <c r="H95" s="12"/>
      <c r="I95" s="12">
        <v>25.0</v>
      </c>
      <c r="J95" s="12"/>
      <c r="K95" s="12"/>
      <c r="L95" s="12"/>
      <c r="M95" s="12"/>
      <c r="N95" s="12"/>
      <c r="O95" s="12"/>
      <c r="P95" s="12"/>
      <c r="Q95" s="12">
        <v>1.0</v>
      </c>
      <c r="R95" s="12">
        <v>1.0</v>
      </c>
      <c r="S95" s="12">
        <v>1.0</v>
      </c>
      <c r="T95" s="18" t="s">
        <v>2995</v>
      </c>
      <c r="U95" s="18"/>
      <c r="V95" s="19" t="s">
        <v>3007</v>
      </c>
      <c r="W95" s="11"/>
      <c r="X95" s="11"/>
      <c r="Y95" s="11"/>
      <c r="Z95" s="11"/>
      <c r="AA95" s="11"/>
    </row>
    <row r="96">
      <c r="A96" s="21" t="s">
        <v>55</v>
      </c>
      <c r="B96" s="12" t="s">
        <v>3011</v>
      </c>
      <c r="C96" s="12" t="s">
        <v>57</v>
      </c>
      <c r="D96" s="26">
        <f t="shared" si="9"/>
        <v>90.18</v>
      </c>
      <c r="E96" s="12">
        <v>57.0</v>
      </c>
      <c r="F96" s="12"/>
      <c r="G96" s="12">
        <v>21.0</v>
      </c>
      <c r="H96" s="12">
        <v>37.0</v>
      </c>
      <c r="I96" s="12"/>
      <c r="J96" s="12"/>
      <c r="K96" s="12">
        <v>32.0</v>
      </c>
      <c r="L96" s="12"/>
      <c r="M96" s="12"/>
      <c r="N96" s="12"/>
      <c r="O96" s="12"/>
      <c r="P96" s="12"/>
      <c r="Q96" s="12"/>
      <c r="R96" s="12"/>
      <c r="S96" s="12"/>
      <c r="T96" s="18"/>
      <c r="U96" s="18" t="s">
        <v>3012</v>
      </c>
      <c r="V96" s="19" t="s">
        <v>3013</v>
      </c>
      <c r="W96" s="11"/>
      <c r="X96" s="11"/>
      <c r="Y96" s="11"/>
      <c r="Z96" s="11"/>
      <c r="AA96" s="11"/>
    </row>
    <row r="97">
      <c r="A97" s="124"/>
      <c r="B97" s="12" t="s">
        <v>3014</v>
      </c>
      <c r="C97" s="12" t="s">
        <v>216</v>
      </c>
      <c r="D97" s="26">
        <f t="shared" si="9"/>
        <v>87.2</v>
      </c>
      <c r="E97" s="12">
        <v>42.0</v>
      </c>
      <c r="F97" s="12"/>
      <c r="G97" s="12">
        <v>23.0</v>
      </c>
      <c r="H97" s="12"/>
      <c r="I97" s="12">
        <v>31.0</v>
      </c>
      <c r="J97" s="12"/>
      <c r="K97" s="12"/>
      <c r="L97" s="12"/>
      <c r="M97" s="12">
        <v>20.0</v>
      </c>
      <c r="N97" s="12"/>
      <c r="O97" s="12"/>
      <c r="P97" s="12"/>
      <c r="Q97" s="12"/>
      <c r="R97" s="12"/>
      <c r="S97" s="12"/>
      <c r="T97" s="18"/>
      <c r="U97" s="33"/>
      <c r="V97" s="19" t="s">
        <v>3015</v>
      </c>
      <c r="W97" s="12"/>
      <c r="X97" s="11"/>
      <c r="Y97" s="11"/>
      <c r="Z97" s="11"/>
      <c r="AA97" s="11"/>
      <c r="AB97" s="11"/>
    </row>
    <row r="98">
      <c r="A98" s="21" t="s">
        <v>52</v>
      </c>
      <c r="B98" s="12" t="s">
        <v>3016</v>
      </c>
      <c r="C98" s="12" t="s">
        <v>76</v>
      </c>
      <c r="D98" s="26">
        <f t="shared" si="9"/>
        <v>69.52</v>
      </c>
      <c r="E98" s="12">
        <v>27.0</v>
      </c>
      <c r="F98" s="12"/>
      <c r="G98" s="12">
        <v>24.0</v>
      </c>
      <c r="H98" s="12">
        <v>28.0</v>
      </c>
      <c r="I98" s="12">
        <v>26.0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8"/>
      <c r="U98" s="33" t="s">
        <v>42</v>
      </c>
      <c r="V98" s="19" t="s">
        <v>3017</v>
      </c>
      <c r="W98" s="12"/>
      <c r="X98" s="11"/>
      <c r="Y98" s="11"/>
      <c r="Z98" s="11"/>
      <c r="AA98" s="11"/>
      <c r="AB98" s="11"/>
    </row>
    <row r="99">
      <c r="A99" s="21"/>
      <c r="B99" s="12" t="s">
        <v>3018</v>
      </c>
      <c r="C99" s="12" t="s">
        <v>3019</v>
      </c>
      <c r="D99" s="26">
        <f t="shared" si="9"/>
        <v>62.5</v>
      </c>
      <c r="E99" s="12">
        <v>27.0</v>
      </c>
      <c r="F99" s="12"/>
      <c r="G99" s="12">
        <v>18.0</v>
      </c>
      <c r="H99" s="12">
        <v>30.0</v>
      </c>
      <c r="I99" s="12">
        <v>19.0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/>
      <c r="U99" s="18" t="s">
        <v>3020</v>
      </c>
      <c r="V99" s="19" t="s">
        <v>3021</v>
      </c>
      <c r="W99" s="11"/>
      <c r="X99" s="11"/>
      <c r="Y99" s="11"/>
      <c r="Z99" s="11"/>
      <c r="AA99" s="11"/>
    </row>
    <row r="100">
      <c r="A100" s="2" t="s">
        <v>335</v>
      </c>
      <c r="B100" s="11"/>
      <c r="C100" s="11"/>
      <c r="D100" s="26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3"/>
      <c r="U100" s="13"/>
      <c r="V100" s="27"/>
      <c r="W100" s="11"/>
      <c r="X100" s="11"/>
      <c r="Y100" s="11"/>
      <c r="Z100" s="11"/>
      <c r="AA100" s="11"/>
    </row>
    <row r="101">
      <c r="A101" s="21" t="s">
        <v>44</v>
      </c>
      <c r="B101" s="12" t="s">
        <v>3022</v>
      </c>
      <c r="C101" s="12" t="s">
        <v>590</v>
      </c>
      <c r="D101" s="26">
        <f t="shared" ref="D101:D110" si="10">ROUND((E101*1)+(F101*0.2)+(G101*0.5)+(H101*0.44)+(I101*0.7)+(J101*0.16)+(K101*0.2)+(L101*0.7)+(M101*0.6)+(N101*0.6)+(O101*0.15)+(P101*18)+(Q101*12)+(R101*12)+(S101*12), 2)</f>
        <v>84.3</v>
      </c>
      <c r="E101" s="12">
        <v>28.0</v>
      </c>
      <c r="F101" s="12">
        <v>18.0</v>
      </c>
      <c r="G101" s="12"/>
      <c r="H101" s="12"/>
      <c r="I101" s="12">
        <v>23.0</v>
      </c>
      <c r="J101" s="12"/>
      <c r="K101" s="12"/>
      <c r="L101" s="12"/>
      <c r="M101" s="12">
        <v>21.0</v>
      </c>
      <c r="N101" s="12"/>
      <c r="O101" s="12"/>
      <c r="P101" s="12"/>
      <c r="Q101" s="12">
        <v>1.0</v>
      </c>
      <c r="R101" s="12"/>
      <c r="S101" s="18">
        <v>1.0</v>
      </c>
      <c r="T101" s="18" t="s">
        <v>2810</v>
      </c>
      <c r="U101" s="37"/>
      <c r="V101" s="37" t="s">
        <v>3024</v>
      </c>
      <c r="W101" s="11"/>
      <c r="X101" s="11"/>
      <c r="Y101" s="11"/>
      <c r="Z101" s="11"/>
    </row>
    <row r="102">
      <c r="A102" s="21" t="s">
        <v>44</v>
      </c>
      <c r="B102" s="12" t="s">
        <v>3025</v>
      </c>
      <c r="C102" s="12" t="s">
        <v>255</v>
      </c>
      <c r="D102" s="26">
        <f t="shared" si="10"/>
        <v>76.7</v>
      </c>
      <c r="E102" s="12">
        <v>34.0</v>
      </c>
      <c r="F102" s="12"/>
      <c r="G102" s="12"/>
      <c r="H102" s="12"/>
      <c r="I102" s="12">
        <v>23.0</v>
      </c>
      <c r="J102" s="12"/>
      <c r="K102" s="12"/>
      <c r="L102" s="12">
        <v>38.0</v>
      </c>
      <c r="M102" s="12"/>
      <c r="N102" s="12"/>
      <c r="O102" s="12"/>
      <c r="P102" s="12"/>
      <c r="Q102" s="12"/>
      <c r="R102" s="12"/>
      <c r="S102" s="18"/>
      <c r="T102" s="18"/>
      <c r="U102" s="37"/>
      <c r="V102" s="19" t="s">
        <v>3026</v>
      </c>
      <c r="W102" s="11"/>
      <c r="X102" s="11"/>
      <c r="Y102" s="11"/>
      <c r="Z102" s="11"/>
    </row>
    <row r="103">
      <c r="A103" s="124"/>
      <c r="B103" s="12" t="s">
        <v>3027</v>
      </c>
      <c r="C103" s="12" t="s">
        <v>1208</v>
      </c>
      <c r="D103" s="26">
        <f t="shared" si="10"/>
        <v>75.42</v>
      </c>
      <c r="E103" s="12">
        <v>34.0</v>
      </c>
      <c r="F103" s="12"/>
      <c r="G103" s="12">
        <v>26.0</v>
      </c>
      <c r="H103" s="12">
        <v>28.0</v>
      </c>
      <c r="I103" s="12">
        <v>23.0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/>
      <c r="U103" s="18"/>
      <c r="V103" s="19" t="s">
        <v>3028</v>
      </c>
      <c r="W103" s="11"/>
      <c r="X103" s="11"/>
      <c r="Y103" s="11"/>
      <c r="Z103" s="11"/>
      <c r="AA103" s="11"/>
    </row>
    <row r="104">
      <c r="A104" s="124"/>
      <c r="B104" s="12" t="s">
        <v>3029</v>
      </c>
      <c r="C104" s="12" t="s">
        <v>1869</v>
      </c>
      <c r="D104" s="26">
        <f t="shared" si="10"/>
        <v>68.7</v>
      </c>
      <c r="E104" s="12">
        <v>27.0</v>
      </c>
      <c r="F104" s="12">
        <v>22.0</v>
      </c>
      <c r="G104" s="12"/>
      <c r="H104" s="12"/>
      <c r="I104" s="12">
        <v>19.0</v>
      </c>
      <c r="J104" s="12"/>
      <c r="K104" s="12"/>
      <c r="L104" s="12"/>
      <c r="M104" s="12"/>
      <c r="N104" s="12"/>
      <c r="O104" s="12"/>
      <c r="P104" s="12"/>
      <c r="Q104" s="12"/>
      <c r="R104" s="12">
        <v>1.0</v>
      </c>
      <c r="S104" s="12">
        <v>1.0</v>
      </c>
      <c r="T104" s="18" t="s">
        <v>2804</v>
      </c>
      <c r="U104" s="18"/>
      <c r="V104" s="19" t="s">
        <v>3030</v>
      </c>
      <c r="W104" s="11"/>
      <c r="X104" s="11"/>
      <c r="Y104" s="11"/>
      <c r="Z104" s="11"/>
      <c r="AA104" s="11"/>
    </row>
    <row r="105">
      <c r="A105" s="124"/>
      <c r="B105" s="12" t="s">
        <v>3032</v>
      </c>
      <c r="C105" s="12" t="s">
        <v>646</v>
      </c>
      <c r="D105" s="26">
        <f t="shared" si="10"/>
        <v>66.1</v>
      </c>
      <c r="E105" s="12">
        <v>33.0</v>
      </c>
      <c r="F105" s="12">
        <v>29.0</v>
      </c>
      <c r="G105" s="12">
        <v>21.0</v>
      </c>
      <c r="H105" s="12"/>
      <c r="I105" s="12">
        <v>24.0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/>
      <c r="U105" s="18"/>
      <c r="V105" s="19" t="s">
        <v>3033</v>
      </c>
      <c r="W105" s="11"/>
      <c r="X105" s="11"/>
      <c r="Y105" s="11"/>
      <c r="Z105" s="11"/>
      <c r="AA105" s="11"/>
    </row>
    <row r="106">
      <c r="A106" s="124"/>
      <c r="B106" s="12" t="s">
        <v>3034</v>
      </c>
      <c r="C106" s="12" t="s">
        <v>1741</v>
      </c>
      <c r="D106" s="26">
        <f t="shared" si="10"/>
        <v>64.15</v>
      </c>
      <c r="E106" s="12">
        <v>22.0</v>
      </c>
      <c r="F106" s="12"/>
      <c r="G106" s="12"/>
      <c r="H106" s="12"/>
      <c r="I106" s="12">
        <v>21.0</v>
      </c>
      <c r="J106" s="12"/>
      <c r="K106" s="12"/>
      <c r="L106" s="12"/>
      <c r="M106" s="12"/>
      <c r="N106" s="12"/>
      <c r="O106" s="12">
        <v>23.0</v>
      </c>
      <c r="P106" s="12"/>
      <c r="Q106" s="12"/>
      <c r="R106" s="12">
        <v>1.0</v>
      </c>
      <c r="S106" s="12">
        <v>1.0</v>
      </c>
      <c r="T106" s="18" t="s">
        <v>176</v>
      </c>
      <c r="U106" s="18"/>
      <c r="V106" s="19" t="s">
        <v>3035</v>
      </c>
      <c r="W106" s="11"/>
      <c r="X106" s="11"/>
      <c r="Y106" s="11"/>
      <c r="Z106" s="11"/>
      <c r="AA106" s="11"/>
    </row>
    <row r="107">
      <c r="A107" s="124"/>
      <c r="B107" s="12" t="s">
        <v>3036</v>
      </c>
      <c r="C107" s="12" t="s">
        <v>1238</v>
      </c>
      <c r="D107" s="26">
        <f t="shared" si="10"/>
        <v>60.8</v>
      </c>
      <c r="E107" s="12">
        <v>30.0</v>
      </c>
      <c r="F107" s="12">
        <v>34.0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>
        <v>2.0</v>
      </c>
      <c r="S107" s="12"/>
      <c r="T107" s="18" t="s">
        <v>3037</v>
      </c>
      <c r="U107" s="18"/>
      <c r="V107" s="19" t="s">
        <v>3038</v>
      </c>
      <c r="W107" s="11"/>
      <c r="X107" s="11"/>
      <c r="Y107" s="11"/>
      <c r="Z107" s="11"/>
      <c r="AA107" s="11"/>
    </row>
    <row r="108">
      <c r="A108" s="124"/>
      <c r="B108" s="12" t="s">
        <v>3041</v>
      </c>
      <c r="C108" s="12" t="s">
        <v>2566</v>
      </c>
      <c r="D108" s="26">
        <f t="shared" si="10"/>
        <v>57.2</v>
      </c>
      <c r="E108" s="12">
        <v>25.0</v>
      </c>
      <c r="F108" s="12"/>
      <c r="G108" s="12"/>
      <c r="H108" s="12"/>
      <c r="I108" s="12">
        <v>18.0</v>
      </c>
      <c r="J108" s="12"/>
      <c r="K108" s="12"/>
      <c r="L108" s="12">
        <v>28.0</v>
      </c>
      <c r="M108" s="12"/>
      <c r="N108" s="12"/>
      <c r="O108" s="12"/>
      <c r="P108" s="12"/>
      <c r="Q108" s="12"/>
      <c r="R108" s="12"/>
      <c r="S108" s="12"/>
      <c r="T108" s="18"/>
      <c r="U108" s="18"/>
      <c r="V108" s="19" t="s">
        <v>3042</v>
      </c>
      <c r="W108" s="11"/>
      <c r="X108" s="11"/>
      <c r="Y108" s="11"/>
      <c r="Z108" s="11"/>
      <c r="AA108" s="11"/>
    </row>
    <row r="109">
      <c r="A109" s="124"/>
      <c r="B109" s="12" t="s">
        <v>3043</v>
      </c>
      <c r="C109" s="12" t="s">
        <v>2579</v>
      </c>
      <c r="D109" s="26">
        <f t="shared" si="10"/>
        <v>55.4</v>
      </c>
      <c r="E109" s="12">
        <v>42.0</v>
      </c>
      <c r="F109" s="12">
        <v>11.0</v>
      </c>
      <c r="G109" s="12"/>
      <c r="H109" s="12"/>
      <c r="I109" s="12">
        <v>16.0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/>
      <c r="U109" s="18"/>
      <c r="V109" s="19" t="s">
        <v>3045</v>
      </c>
      <c r="W109" s="11"/>
      <c r="X109" s="11"/>
      <c r="Y109" s="11"/>
      <c r="Z109" s="11"/>
      <c r="AA109" s="11"/>
    </row>
    <row r="110">
      <c r="A110" s="124"/>
      <c r="B110" s="12" t="s">
        <v>3047</v>
      </c>
      <c r="C110" s="12" t="s">
        <v>3048</v>
      </c>
      <c r="D110" s="26">
        <f t="shared" si="10"/>
        <v>44.14</v>
      </c>
      <c r="E110" s="12">
        <v>21.0</v>
      </c>
      <c r="F110" s="12"/>
      <c r="G110" s="12">
        <v>14.0</v>
      </c>
      <c r="H110" s="12">
        <v>16.0</v>
      </c>
      <c r="I110" s="12">
        <v>13.0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8"/>
      <c r="U110" s="18"/>
      <c r="V110" s="19" t="s">
        <v>3049</v>
      </c>
      <c r="W110" s="11"/>
      <c r="X110" s="11"/>
      <c r="Y110" s="11"/>
      <c r="Z110" s="11"/>
      <c r="AA110" s="11"/>
    </row>
    <row r="111">
      <c r="A111" s="2" t="s">
        <v>358</v>
      </c>
      <c r="B111" s="11"/>
      <c r="C111" s="11"/>
      <c r="D111" s="26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3"/>
      <c r="U111" s="13"/>
      <c r="V111" s="27"/>
      <c r="W111" s="11"/>
      <c r="X111" s="11"/>
      <c r="Y111" s="11"/>
      <c r="Z111" s="11"/>
      <c r="AA111" s="11"/>
    </row>
    <row r="112">
      <c r="A112" s="12" t="s">
        <v>44</v>
      </c>
      <c r="B112" s="12" t="s">
        <v>2527</v>
      </c>
      <c r="C112" s="12" t="s">
        <v>369</v>
      </c>
      <c r="D112" s="26">
        <f t="shared" ref="D112:D126" si="11">ROUND((E112*1)+(F112*0.2)+(G112*0.5)+(H112*0.44)+(I112*0.7)+(J112*0.16)+(K112*0.2)+(L112*0.7)+(M112*0.6)+(N112*0.6)+(O112*0.15)+(P112*18)+(Q112*12)+(R112*12)+(S112*12), 2)</f>
        <v>50.3</v>
      </c>
      <c r="E112" s="12">
        <v>37.0</v>
      </c>
      <c r="F112" s="12"/>
      <c r="G112" s="12"/>
      <c r="H112" s="12"/>
      <c r="I112" s="12">
        <v>19.0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8"/>
      <c r="T112" s="18"/>
      <c r="U112" s="18" t="s">
        <v>2528</v>
      </c>
      <c r="V112" s="19" t="s">
        <v>2529</v>
      </c>
      <c r="W112" s="11"/>
      <c r="X112" s="11"/>
      <c r="Y112" s="11"/>
      <c r="Z112" s="11"/>
    </row>
    <row r="113">
      <c r="A113" s="11"/>
      <c r="B113" s="12" t="s">
        <v>2514</v>
      </c>
      <c r="C113" s="12" t="s">
        <v>107</v>
      </c>
      <c r="D113" s="26">
        <f t="shared" si="11"/>
        <v>54.2</v>
      </c>
      <c r="E113" s="12">
        <v>36.0</v>
      </c>
      <c r="F113" s="12"/>
      <c r="G113" s="12"/>
      <c r="H113" s="12"/>
      <c r="I113" s="12">
        <v>26.0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8"/>
      <c r="U113" s="18"/>
      <c r="V113" s="19" t="s">
        <v>2522</v>
      </c>
      <c r="W113" s="11"/>
      <c r="X113" s="11"/>
      <c r="Y113" s="11"/>
      <c r="Z113" s="11"/>
      <c r="AA113" s="11"/>
    </row>
    <row r="114">
      <c r="A114" s="12" t="s">
        <v>44</v>
      </c>
      <c r="B114" s="12" t="s">
        <v>2523</v>
      </c>
      <c r="C114" s="12" t="s">
        <v>141</v>
      </c>
      <c r="D114" s="26">
        <f t="shared" si="11"/>
        <v>52.1</v>
      </c>
      <c r="E114" s="12">
        <v>36.0</v>
      </c>
      <c r="F114" s="12"/>
      <c r="G114" s="12"/>
      <c r="H114" s="12"/>
      <c r="I114" s="12">
        <v>23.0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8"/>
      <c r="U114" s="18" t="s">
        <v>2525</v>
      </c>
      <c r="V114" s="19" t="s">
        <v>2526</v>
      </c>
      <c r="W114" s="11"/>
      <c r="X114" s="11"/>
      <c r="Y114" s="11"/>
      <c r="Z114" s="11"/>
      <c r="AA114" s="11"/>
    </row>
    <row r="115">
      <c r="A115" s="11"/>
      <c r="B115" s="12" t="s">
        <v>2543</v>
      </c>
      <c r="C115" s="12" t="s">
        <v>67</v>
      </c>
      <c r="D115" s="26">
        <f t="shared" si="11"/>
        <v>51.3</v>
      </c>
      <c r="E115" s="12">
        <v>24.0</v>
      </c>
      <c r="F115" s="12"/>
      <c r="G115" s="12"/>
      <c r="H115" s="12"/>
      <c r="I115" s="12">
        <v>20.0</v>
      </c>
      <c r="J115" s="12"/>
      <c r="K115" s="12"/>
      <c r="L115" s="12">
        <v>19.0</v>
      </c>
      <c r="M115" s="12"/>
      <c r="N115" s="12"/>
      <c r="O115" s="12"/>
      <c r="P115" s="12"/>
      <c r="Q115" s="12"/>
      <c r="R115" s="12"/>
      <c r="S115" s="12"/>
      <c r="T115" s="18"/>
      <c r="U115" s="18"/>
      <c r="V115" s="19" t="s">
        <v>2545</v>
      </c>
      <c r="W115" s="11"/>
      <c r="X115" s="11"/>
      <c r="Y115" s="11"/>
      <c r="Z115" s="11"/>
      <c r="AA115" s="11"/>
    </row>
    <row r="116">
      <c r="A116" s="12" t="s">
        <v>44</v>
      </c>
      <c r="B116" s="12" t="s">
        <v>2531</v>
      </c>
      <c r="C116" s="12" t="s">
        <v>360</v>
      </c>
      <c r="D116" s="26">
        <f t="shared" si="11"/>
        <v>48</v>
      </c>
      <c r="E116" s="12">
        <v>34.0</v>
      </c>
      <c r="F116" s="12"/>
      <c r="G116" s="12"/>
      <c r="H116" s="12"/>
      <c r="I116" s="12">
        <v>20.0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8"/>
      <c r="U116" s="18" t="s">
        <v>2532</v>
      </c>
      <c r="V116" s="19" t="s">
        <v>2533</v>
      </c>
      <c r="W116" s="11"/>
      <c r="X116" s="11"/>
      <c r="Y116" s="11"/>
      <c r="Z116" s="11"/>
      <c r="AA116" s="11"/>
    </row>
    <row r="117">
      <c r="A117" s="11"/>
      <c r="B117" s="12" t="s">
        <v>2536</v>
      </c>
      <c r="C117" s="12" t="s">
        <v>102</v>
      </c>
      <c r="D117" s="26">
        <f t="shared" si="11"/>
        <v>46.4</v>
      </c>
      <c r="E117" s="12">
        <v>31.0</v>
      </c>
      <c r="F117" s="12"/>
      <c r="G117" s="12"/>
      <c r="H117" s="12"/>
      <c r="I117" s="12">
        <v>22.0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/>
      <c r="U117" s="18" t="s">
        <v>2537</v>
      </c>
      <c r="V117" s="19" t="s">
        <v>2538</v>
      </c>
      <c r="W117" s="11"/>
      <c r="X117" s="11"/>
      <c r="Y117" s="11"/>
      <c r="Z117" s="11"/>
      <c r="AA117" s="11"/>
    </row>
    <row r="118">
      <c r="A118" s="11"/>
      <c r="B118" s="12" t="s">
        <v>2539</v>
      </c>
      <c r="C118" s="12" t="s">
        <v>2540</v>
      </c>
      <c r="D118" s="26">
        <f t="shared" si="11"/>
        <v>46.36</v>
      </c>
      <c r="E118" s="12">
        <v>34.0</v>
      </c>
      <c r="F118" s="12"/>
      <c r="G118" s="12">
        <v>6.0</v>
      </c>
      <c r="H118" s="12"/>
      <c r="I118" s="12">
        <v>12.0</v>
      </c>
      <c r="J118" s="12">
        <v>6.0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8"/>
      <c r="U118" s="18"/>
      <c r="V118" s="19" t="s">
        <v>2541</v>
      </c>
      <c r="W118" s="11"/>
      <c r="X118" s="11"/>
      <c r="Y118" s="11"/>
      <c r="Z118" s="11"/>
      <c r="AA118" s="11"/>
    </row>
    <row r="119">
      <c r="A119" s="11"/>
      <c r="B119" s="12" t="s">
        <v>3055</v>
      </c>
      <c r="C119" s="12" t="s">
        <v>346</v>
      </c>
      <c r="D119" s="26">
        <f t="shared" si="11"/>
        <v>44.96</v>
      </c>
      <c r="E119" s="12">
        <v>27.0</v>
      </c>
      <c r="F119" s="12"/>
      <c r="G119" s="12"/>
      <c r="H119" s="12"/>
      <c r="I119" s="12">
        <v>22.0</v>
      </c>
      <c r="J119" s="12">
        <v>16.0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8"/>
      <c r="U119" s="18"/>
      <c r="V119" s="19" t="s">
        <v>3056</v>
      </c>
      <c r="W119" s="11"/>
      <c r="X119" s="11"/>
      <c r="Y119" s="11"/>
      <c r="Z119" s="11"/>
      <c r="AA119" s="11"/>
    </row>
    <row r="120">
      <c r="A120" s="11"/>
      <c r="B120" s="12" t="s">
        <v>3059</v>
      </c>
      <c r="C120" s="12" t="s">
        <v>2056</v>
      </c>
      <c r="D120" s="26">
        <f t="shared" si="11"/>
        <v>44.7</v>
      </c>
      <c r="E120" s="12">
        <v>30.0</v>
      </c>
      <c r="F120" s="12"/>
      <c r="G120" s="12"/>
      <c r="H120" s="12"/>
      <c r="I120" s="12"/>
      <c r="J120" s="12"/>
      <c r="K120" s="12"/>
      <c r="L120" s="12">
        <v>21.0</v>
      </c>
      <c r="M120" s="12"/>
      <c r="N120" s="12"/>
      <c r="O120" s="12"/>
      <c r="P120" s="12"/>
      <c r="Q120" s="12"/>
      <c r="R120" s="12"/>
      <c r="S120" s="12"/>
      <c r="T120" s="18"/>
      <c r="U120" s="18"/>
      <c r="V120" s="19" t="s">
        <v>3060</v>
      </c>
      <c r="W120" s="11"/>
      <c r="X120" s="11"/>
      <c r="Y120" s="11"/>
      <c r="Z120" s="11"/>
      <c r="AA120" s="11"/>
    </row>
    <row r="121">
      <c r="A121" s="11"/>
      <c r="B121" s="12" t="s">
        <v>3063</v>
      </c>
      <c r="C121" s="12" t="s">
        <v>3064</v>
      </c>
      <c r="D121" s="26">
        <f t="shared" si="11"/>
        <v>44</v>
      </c>
      <c r="E121" s="12">
        <v>30.0</v>
      </c>
      <c r="F121" s="12"/>
      <c r="G121" s="12"/>
      <c r="H121" s="12"/>
      <c r="I121" s="12">
        <v>20.0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8"/>
      <c r="U121" s="18"/>
      <c r="V121" s="19" t="s">
        <v>2551</v>
      </c>
      <c r="W121" s="11"/>
      <c r="X121" s="11"/>
      <c r="Y121" s="11"/>
      <c r="Z121" s="11"/>
      <c r="AA121" s="11"/>
    </row>
    <row r="122">
      <c r="A122" s="11"/>
      <c r="B122" s="12" t="s">
        <v>3069</v>
      </c>
      <c r="C122" s="12" t="s">
        <v>1007</v>
      </c>
      <c r="D122" s="26">
        <f t="shared" si="11"/>
        <v>41.75</v>
      </c>
      <c r="E122" s="12">
        <v>22.0</v>
      </c>
      <c r="F122" s="12"/>
      <c r="G122" s="12"/>
      <c r="H122" s="12"/>
      <c r="I122" s="12">
        <v>25.0</v>
      </c>
      <c r="J122" s="12"/>
      <c r="K122" s="12"/>
      <c r="L122" s="12"/>
      <c r="M122" s="12"/>
      <c r="N122" s="12"/>
      <c r="O122" s="12">
        <v>15.0</v>
      </c>
      <c r="P122" s="12"/>
      <c r="Q122" s="12"/>
      <c r="R122" s="12"/>
      <c r="S122" s="12"/>
      <c r="T122" s="18"/>
      <c r="U122" s="18"/>
      <c r="V122" s="19" t="s">
        <v>3070</v>
      </c>
      <c r="W122" s="11"/>
      <c r="X122" s="11"/>
      <c r="Y122" s="11"/>
      <c r="Z122" s="11"/>
      <c r="AA122" s="11"/>
    </row>
    <row r="123">
      <c r="B123" s="12" t="s">
        <v>2555</v>
      </c>
      <c r="C123" s="12" t="s">
        <v>2457</v>
      </c>
      <c r="D123" s="26">
        <f t="shared" si="11"/>
        <v>38.9</v>
      </c>
      <c r="E123" s="12">
        <v>27.0</v>
      </c>
      <c r="F123" s="12"/>
      <c r="G123" s="12"/>
      <c r="H123" s="12"/>
      <c r="I123" s="12">
        <v>17.0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/>
      <c r="U123" s="18"/>
      <c r="V123" s="39" t="s">
        <v>2558</v>
      </c>
      <c r="W123" s="11"/>
      <c r="X123" s="11"/>
      <c r="Y123" s="11"/>
      <c r="Z123" s="11"/>
      <c r="AA123" s="11"/>
    </row>
    <row r="124">
      <c r="A124" s="11"/>
      <c r="B124" s="12" t="s">
        <v>2563</v>
      </c>
      <c r="C124" s="12" t="s">
        <v>470</v>
      </c>
      <c r="D124" s="26">
        <f t="shared" si="11"/>
        <v>38.7</v>
      </c>
      <c r="E124" s="12">
        <v>15.0</v>
      </c>
      <c r="F124" s="12"/>
      <c r="G124" s="12">
        <v>25.0</v>
      </c>
      <c r="H124" s="12"/>
      <c r="I124" s="12"/>
      <c r="J124" s="12"/>
      <c r="K124" s="12"/>
      <c r="L124" s="12">
        <v>16.0</v>
      </c>
      <c r="M124" s="12"/>
      <c r="N124" s="12"/>
      <c r="O124" s="12"/>
      <c r="P124" s="12"/>
      <c r="Q124" s="12"/>
      <c r="R124" s="12"/>
      <c r="S124" s="12"/>
      <c r="T124" s="18"/>
      <c r="U124" s="18"/>
      <c r="V124" s="19" t="s">
        <v>2564</v>
      </c>
      <c r="W124" s="11"/>
      <c r="X124" s="11"/>
      <c r="Y124" s="11"/>
      <c r="Z124" s="11"/>
      <c r="AA124" s="11"/>
    </row>
    <row r="125">
      <c r="A125" s="11"/>
      <c r="B125" s="12" t="s">
        <v>3071</v>
      </c>
      <c r="C125" s="12" t="s">
        <v>1556</v>
      </c>
      <c r="D125" s="26">
        <f t="shared" si="11"/>
        <v>34.2</v>
      </c>
      <c r="E125" s="12"/>
      <c r="F125" s="12"/>
      <c r="G125" s="12"/>
      <c r="H125" s="12"/>
      <c r="I125" s="12">
        <v>10.0</v>
      </c>
      <c r="J125" s="12"/>
      <c r="K125" s="12"/>
      <c r="L125" s="12">
        <v>26.0</v>
      </c>
      <c r="M125" s="12"/>
      <c r="N125" s="12">
        <v>15.0</v>
      </c>
      <c r="O125" s="12"/>
      <c r="P125" s="12"/>
      <c r="Q125" s="12"/>
      <c r="R125" s="12"/>
      <c r="S125" s="12"/>
      <c r="T125" s="18"/>
      <c r="U125" s="18"/>
      <c r="V125" s="19" t="s">
        <v>3072</v>
      </c>
      <c r="W125" s="11"/>
      <c r="X125" s="11"/>
      <c r="Y125" s="11"/>
      <c r="Z125" s="11"/>
      <c r="AA125" s="11"/>
    </row>
    <row r="126">
      <c r="A126" s="11"/>
      <c r="B126" s="12" t="s">
        <v>3074</v>
      </c>
      <c r="C126" s="12" t="s">
        <v>54</v>
      </c>
      <c r="D126" s="26">
        <f t="shared" si="11"/>
        <v>29.85</v>
      </c>
      <c r="E126" s="12">
        <v>15.0</v>
      </c>
      <c r="F126" s="12"/>
      <c r="G126" s="12"/>
      <c r="H126" s="12"/>
      <c r="I126" s="12"/>
      <c r="J126" s="12"/>
      <c r="K126" s="12"/>
      <c r="L126" s="12"/>
      <c r="M126" s="12">
        <v>15.0</v>
      </c>
      <c r="N126" s="12"/>
      <c r="O126" s="12">
        <v>39.0</v>
      </c>
      <c r="P126" s="12"/>
      <c r="Q126" s="12"/>
      <c r="R126" s="12"/>
      <c r="S126" s="12"/>
      <c r="T126" s="18"/>
      <c r="U126" s="18"/>
      <c r="V126" s="19" t="s">
        <v>3077</v>
      </c>
      <c r="W126" s="11"/>
      <c r="X126" s="11"/>
      <c r="Y126" s="11"/>
      <c r="Z126" s="11"/>
      <c r="AA126" s="11"/>
    </row>
    <row r="127">
      <c r="A127" s="2" t="s">
        <v>393</v>
      </c>
      <c r="B127" s="127"/>
      <c r="C127" s="11"/>
      <c r="D127" s="26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3"/>
      <c r="U127" s="13"/>
      <c r="V127" s="27"/>
      <c r="W127" s="11"/>
      <c r="X127" s="11"/>
      <c r="Y127" s="11"/>
      <c r="Z127" s="11"/>
      <c r="AA127" s="11"/>
    </row>
    <row r="128">
      <c r="A128" s="12" t="s">
        <v>44</v>
      </c>
      <c r="B128" s="12" t="s">
        <v>2588</v>
      </c>
      <c r="C128" s="12" t="s">
        <v>85</v>
      </c>
      <c r="D128" s="26"/>
      <c r="E128" s="12"/>
      <c r="F128" s="12"/>
      <c r="G128" s="12"/>
      <c r="H128" s="12"/>
      <c r="I128" s="12"/>
      <c r="J128" s="12"/>
      <c r="K128" s="12"/>
      <c r="L128" s="12">
        <v>38.0</v>
      </c>
      <c r="M128" s="12"/>
      <c r="N128" s="12"/>
      <c r="O128" s="12"/>
      <c r="P128" s="12"/>
      <c r="Q128" s="12"/>
      <c r="R128" s="12"/>
      <c r="S128" s="12"/>
      <c r="T128" s="18"/>
      <c r="U128" s="18" t="s">
        <v>2589</v>
      </c>
      <c r="V128" s="19" t="s">
        <v>2590</v>
      </c>
      <c r="W128" s="12"/>
      <c r="X128" s="11"/>
      <c r="Y128" s="11"/>
      <c r="Z128" s="11"/>
      <c r="AA128" s="11"/>
      <c r="AB128" s="11"/>
    </row>
    <row r="129">
      <c r="A129" s="11"/>
      <c r="B129" s="12" t="s">
        <v>2580</v>
      </c>
      <c r="C129" s="12" t="s">
        <v>2581</v>
      </c>
      <c r="D129" s="26"/>
      <c r="E129" s="12">
        <v>51.0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/>
      <c r="U129" s="18" t="s">
        <v>2582</v>
      </c>
      <c r="V129" s="19" t="s">
        <v>2583</v>
      </c>
      <c r="W129" s="12"/>
      <c r="X129" s="11"/>
      <c r="Y129" s="11"/>
      <c r="Z129" s="11"/>
      <c r="AA129" s="11"/>
      <c r="AB129" s="11"/>
    </row>
    <row r="130">
      <c r="A130" s="11"/>
      <c r="B130" s="12" t="s">
        <v>2593</v>
      </c>
      <c r="C130" s="12" t="s">
        <v>2594</v>
      </c>
      <c r="D130" s="26"/>
      <c r="E130" s="12">
        <v>51.0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/>
      <c r="U130" s="18" t="s">
        <v>2595</v>
      </c>
      <c r="V130" s="19" t="s">
        <v>2597</v>
      </c>
      <c r="W130" s="12"/>
      <c r="X130" s="11"/>
      <c r="Y130" s="11"/>
      <c r="Z130" s="11"/>
      <c r="AA130" s="11"/>
      <c r="AB130" s="11"/>
    </row>
    <row r="131">
      <c r="A131" s="11"/>
      <c r="B131" s="12" t="s">
        <v>3081</v>
      </c>
      <c r="C131" s="12" t="s">
        <v>399</v>
      </c>
      <c r="D131" s="26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/>
      <c r="U131" s="18" t="s">
        <v>3082</v>
      </c>
      <c r="V131" s="19" t="s">
        <v>3083</v>
      </c>
      <c r="W131" s="11"/>
      <c r="X131" s="11"/>
      <c r="Y131" s="11"/>
      <c r="Z131" s="11"/>
      <c r="AA131" s="11"/>
    </row>
    <row r="132">
      <c r="A132" s="11"/>
      <c r="B132" s="12" t="s">
        <v>2600</v>
      </c>
      <c r="C132" s="12" t="s">
        <v>446</v>
      </c>
      <c r="D132" s="26"/>
      <c r="E132" s="12">
        <v>36.0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/>
      <c r="U132" s="18" t="s">
        <v>2601</v>
      </c>
      <c r="V132" s="19" t="s">
        <v>2602</v>
      </c>
      <c r="W132" s="11"/>
      <c r="X132" s="11"/>
      <c r="Y132" s="11"/>
      <c r="Z132" s="11"/>
      <c r="AA132" s="11"/>
    </row>
    <row r="133">
      <c r="A133" s="11"/>
      <c r="B133" s="12" t="s">
        <v>2613</v>
      </c>
      <c r="C133" s="12" t="s">
        <v>791</v>
      </c>
      <c r="D133" s="26"/>
      <c r="E133" s="12"/>
      <c r="F133" s="12"/>
      <c r="G133" s="12"/>
      <c r="H133" s="12"/>
      <c r="I133" s="12"/>
      <c r="J133" s="12"/>
      <c r="K133" s="12"/>
      <c r="L133" s="12"/>
      <c r="M133" s="12"/>
      <c r="N133" s="12">
        <v>32.0</v>
      </c>
      <c r="O133" s="12"/>
      <c r="P133" s="12"/>
      <c r="Q133" s="12"/>
      <c r="R133" s="12"/>
      <c r="S133" s="12"/>
      <c r="T133" s="18"/>
      <c r="U133" s="18" t="s">
        <v>2614</v>
      </c>
      <c r="V133" s="19" t="s">
        <v>2615</v>
      </c>
      <c r="W133" s="12"/>
      <c r="X133" s="11"/>
      <c r="Y133" s="11"/>
      <c r="Z133" s="11"/>
      <c r="AA133" s="11"/>
      <c r="AB133" s="11"/>
    </row>
    <row r="134">
      <c r="A134" s="11"/>
      <c r="B134" s="12" t="s">
        <v>2607</v>
      </c>
      <c r="C134" s="16" t="s">
        <v>97</v>
      </c>
      <c r="D134" s="26"/>
      <c r="E134" s="12"/>
      <c r="F134" s="12"/>
      <c r="G134" s="12"/>
      <c r="H134" s="12"/>
      <c r="I134" s="12">
        <v>32.0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/>
      <c r="U134" s="18" t="s">
        <v>2608</v>
      </c>
      <c r="V134" s="19" t="s">
        <v>2609</v>
      </c>
      <c r="W134" s="12"/>
      <c r="X134" s="11"/>
      <c r="Y134" s="11"/>
      <c r="Z134" s="11"/>
      <c r="AA134" s="11"/>
      <c r="AB134" s="11"/>
    </row>
    <row r="135">
      <c r="A135" s="11"/>
      <c r="B135" s="12" t="s">
        <v>2610</v>
      </c>
      <c r="C135" s="12" t="s">
        <v>1746</v>
      </c>
      <c r="D135" s="26"/>
      <c r="E135" s="12"/>
      <c r="F135" s="12"/>
      <c r="G135" s="12"/>
      <c r="H135" s="12"/>
      <c r="I135" s="12">
        <v>30.0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/>
      <c r="U135" s="18" t="s">
        <v>2611</v>
      </c>
      <c r="V135" s="19" t="s">
        <v>2612</v>
      </c>
      <c r="W135" s="11"/>
      <c r="X135" s="11"/>
      <c r="Y135" s="11"/>
      <c r="Z135" s="11"/>
      <c r="AA135" s="11"/>
    </row>
    <row r="136">
      <c r="A136" s="11"/>
      <c r="B136" s="12" t="s">
        <v>3093</v>
      </c>
      <c r="C136" s="12" t="s">
        <v>1043</v>
      </c>
      <c r="D136" s="26"/>
      <c r="E136" s="12"/>
      <c r="F136" s="12"/>
      <c r="G136" s="12"/>
      <c r="H136" s="12"/>
      <c r="I136" s="12">
        <v>26.0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/>
      <c r="U136" s="18" t="s">
        <v>3095</v>
      </c>
      <c r="V136" s="19" t="s">
        <v>3096</v>
      </c>
      <c r="W136" s="11"/>
      <c r="X136" s="11"/>
      <c r="Y136" s="11"/>
      <c r="Z136" s="11"/>
      <c r="AA136" s="11"/>
    </row>
    <row r="137">
      <c r="A137" s="11"/>
      <c r="B137" s="12" t="s">
        <v>1038</v>
      </c>
      <c r="C137" s="12" t="s">
        <v>1039</v>
      </c>
      <c r="D137" s="26"/>
      <c r="E137" s="12">
        <v>15.0</v>
      </c>
      <c r="F137" s="12">
        <v>15.0</v>
      </c>
      <c r="G137" s="12">
        <v>15.0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/>
      <c r="U137" s="18" t="s">
        <v>1040</v>
      </c>
      <c r="V137" s="19" t="s">
        <v>1041</v>
      </c>
      <c r="W137" s="11"/>
      <c r="X137" s="11"/>
      <c r="Y137" s="11"/>
      <c r="Z137" s="11"/>
      <c r="AA137" s="11"/>
    </row>
    <row r="138">
      <c r="A138" s="11"/>
      <c r="B138" s="12" t="s">
        <v>2617</v>
      </c>
      <c r="C138" s="12" t="s">
        <v>2618</v>
      </c>
      <c r="D138" s="26"/>
      <c r="E138" s="12">
        <v>45.0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/>
      <c r="U138" s="18" t="s">
        <v>3097</v>
      </c>
      <c r="V138" s="19" t="s">
        <v>3098</v>
      </c>
      <c r="W138" s="11"/>
      <c r="X138" s="11"/>
      <c r="Y138" s="11"/>
      <c r="Z138" s="11"/>
      <c r="AA138" s="11"/>
    </row>
    <row r="139">
      <c r="A139" s="11"/>
      <c r="B139" s="12" t="s">
        <v>3102</v>
      </c>
      <c r="C139" s="12" t="s">
        <v>2622</v>
      </c>
      <c r="D139" s="26"/>
      <c r="E139" s="12">
        <v>45.0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/>
      <c r="U139" s="18" t="s">
        <v>3103</v>
      </c>
      <c r="V139" s="19" t="s">
        <v>3104</v>
      </c>
      <c r="W139" s="11"/>
      <c r="X139" s="11"/>
      <c r="Y139" s="11"/>
      <c r="Z139" s="11"/>
      <c r="AA139" s="11"/>
    </row>
    <row r="140">
      <c r="A140" s="11"/>
      <c r="B140" s="12" t="s">
        <v>2625</v>
      </c>
      <c r="C140" s="12" t="s">
        <v>431</v>
      </c>
      <c r="D140" s="26"/>
      <c r="E140" s="12"/>
      <c r="F140" s="12"/>
      <c r="G140" s="12"/>
      <c r="H140" s="12"/>
      <c r="I140" s="12">
        <v>32.0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/>
      <c r="U140" s="18" t="s">
        <v>3105</v>
      </c>
      <c r="V140" s="19" t="s">
        <v>2627</v>
      </c>
      <c r="W140" s="11"/>
      <c r="X140" s="11"/>
      <c r="Y140" s="11"/>
      <c r="Z140" s="11"/>
      <c r="AA140" s="11"/>
    </row>
    <row r="141">
      <c r="A141" s="3" t="s">
        <v>2833</v>
      </c>
      <c r="B141" s="11"/>
      <c r="C141" s="11"/>
      <c r="D141" s="26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3"/>
      <c r="U141" s="13"/>
      <c r="V141" s="27"/>
      <c r="W141" s="11"/>
      <c r="X141" s="11"/>
      <c r="Y141" s="11"/>
      <c r="Z141" s="11"/>
      <c r="AA141" s="11"/>
    </row>
    <row r="142">
      <c r="A142" s="11"/>
      <c r="B142" s="12" t="s">
        <v>3106</v>
      </c>
      <c r="C142" s="12" t="s">
        <v>1576</v>
      </c>
      <c r="D142" s="26"/>
      <c r="E142" s="12"/>
      <c r="F142" s="12"/>
      <c r="G142" s="12"/>
      <c r="H142" s="12"/>
      <c r="I142" s="47"/>
      <c r="J142" s="47"/>
      <c r="K142" s="47"/>
      <c r="L142" s="12"/>
      <c r="M142" s="47"/>
      <c r="N142" s="47"/>
      <c r="O142" s="47"/>
      <c r="P142" s="47"/>
      <c r="Q142" s="47"/>
      <c r="R142" s="12"/>
      <c r="S142" s="47"/>
      <c r="T142" s="18"/>
      <c r="U142" s="18" t="s">
        <v>3107</v>
      </c>
      <c r="V142" s="19" t="s">
        <v>3108</v>
      </c>
      <c r="W142" s="11"/>
      <c r="X142" s="11"/>
      <c r="Y142" s="11"/>
      <c r="Z142" s="11"/>
      <c r="AA142" s="11"/>
    </row>
    <row r="143">
      <c r="A143" s="11"/>
      <c r="B143" s="12" t="s">
        <v>3112</v>
      </c>
      <c r="C143" s="12" t="s">
        <v>3113</v>
      </c>
      <c r="D143" s="26"/>
      <c r="E143" s="12"/>
      <c r="F143" s="12"/>
      <c r="G143" s="12"/>
      <c r="H143" s="12"/>
      <c r="I143" s="47"/>
      <c r="J143" s="47"/>
      <c r="K143" s="47"/>
      <c r="L143" s="12"/>
      <c r="M143" s="47"/>
      <c r="N143" s="47"/>
      <c r="O143" s="47"/>
      <c r="P143" s="47"/>
      <c r="Q143" s="47"/>
      <c r="R143" s="47"/>
      <c r="S143" s="47"/>
      <c r="T143" s="48"/>
      <c r="U143" s="18" t="s">
        <v>3114</v>
      </c>
      <c r="V143" s="19" t="s">
        <v>3115</v>
      </c>
      <c r="W143" s="11"/>
      <c r="X143" s="11"/>
      <c r="Y143" s="11"/>
      <c r="Z143" s="11"/>
      <c r="AA143" s="11"/>
    </row>
    <row r="144">
      <c r="A144" s="11"/>
      <c r="B144" s="12" t="s">
        <v>3116</v>
      </c>
      <c r="C144" s="12" t="s">
        <v>3117</v>
      </c>
      <c r="D144" s="26"/>
      <c r="E144" s="12"/>
      <c r="F144" s="12"/>
      <c r="G144" s="12"/>
      <c r="H144" s="12"/>
      <c r="I144" s="12"/>
      <c r="J144" s="47"/>
      <c r="K144" s="12"/>
      <c r="L144" s="47"/>
      <c r="M144" s="12"/>
      <c r="N144" s="47"/>
      <c r="O144" s="47"/>
      <c r="P144" s="47"/>
      <c r="Q144" s="47"/>
      <c r="R144" s="48"/>
      <c r="S144" s="18"/>
      <c r="T144" s="12"/>
      <c r="U144" s="18" t="s">
        <v>3120</v>
      </c>
      <c r="V144" s="19" t="s">
        <v>3121</v>
      </c>
      <c r="W144" s="11"/>
      <c r="X144" s="11"/>
      <c r="Y144" s="11"/>
    </row>
    <row r="145">
      <c r="A145" s="11"/>
      <c r="B145" s="12"/>
      <c r="C145" s="12"/>
      <c r="D145" s="26"/>
      <c r="E145" s="12"/>
      <c r="F145" s="12"/>
      <c r="G145" s="12"/>
      <c r="H145" s="12"/>
      <c r="I145" s="12"/>
      <c r="J145" s="47"/>
      <c r="K145" s="12"/>
      <c r="L145" s="47"/>
      <c r="M145" s="12"/>
      <c r="N145" s="47"/>
      <c r="O145" s="47"/>
      <c r="P145" s="47"/>
      <c r="Q145" s="47"/>
      <c r="R145" s="48"/>
      <c r="S145" s="18"/>
      <c r="T145" s="12"/>
      <c r="U145" s="18"/>
      <c r="V145" s="37"/>
      <c r="W145" s="11"/>
      <c r="X145" s="11"/>
      <c r="Y145" s="11"/>
    </row>
    <row r="146">
      <c r="A146" s="3"/>
      <c r="B146" s="53" t="s">
        <v>1</v>
      </c>
      <c r="C146" s="53" t="s">
        <v>2</v>
      </c>
      <c r="D146" s="53" t="s">
        <v>1176</v>
      </c>
      <c r="E146" s="3" t="s">
        <v>1177</v>
      </c>
      <c r="F146" s="3" t="s">
        <v>1178</v>
      </c>
      <c r="G146" s="3" t="s">
        <v>4</v>
      </c>
      <c r="H146" s="3" t="s">
        <v>2719</v>
      </c>
      <c r="I146" s="3" t="s">
        <v>2720</v>
      </c>
      <c r="J146" s="3" t="s">
        <v>2115</v>
      </c>
      <c r="K146" s="3" t="s">
        <v>9</v>
      </c>
      <c r="L146" s="3" t="s">
        <v>2114</v>
      </c>
      <c r="M146" s="3" t="s">
        <v>1587</v>
      </c>
      <c r="N146" s="3" t="s">
        <v>2722</v>
      </c>
      <c r="O146" s="3" t="s">
        <v>2723</v>
      </c>
      <c r="P146" s="3" t="s">
        <v>2721</v>
      </c>
      <c r="Q146" s="5" t="s">
        <v>13</v>
      </c>
      <c r="R146" s="6" t="s">
        <v>14</v>
      </c>
      <c r="S146" s="7" t="s">
        <v>15</v>
      </c>
      <c r="T146" s="3" t="s">
        <v>16</v>
      </c>
      <c r="U146" s="3" t="s">
        <v>17</v>
      </c>
      <c r="V146" s="51" t="s">
        <v>18</v>
      </c>
      <c r="W146" s="2"/>
      <c r="X146" s="52"/>
      <c r="Y146" s="49"/>
      <c r="Z146" s="49"/>
      <c r="AA146" s="49"/>
    </row>
    <row r="147">
      <c r="A147" s="53" t="s">
        <v>459</v>
      </c>
      <c r="B147" s="28"/>
      <c r="C147" s="28"/>
      <c r="D147" s="26"/>
      <c r="E147" s="28"/>
      <c r="F147" s="28"/>
      <c r="G147" s="26"/>
      <c r="H147" s="26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9"/>
      <c r="U147" s="29"/>
      <c r="V147" s="37"/>
      <c r="W147" s="28"/>
      <c r="X147" s="54"/>
      <c r="Y147" s="28"/>
      <c r="Z147" s="28"/>
      <c r="AA147" s="55"/>
    </row>
    <row r="148">
      <c r="A148" s="12" t="s">
        <v>44</v>
      </c>
      <c r="B148" s="28" t="s">
        <v>3123</v>
      </c>
      <c r="C148" s="28" t="s">
        <v>590</v>
      </c>
      <c r="D148" s="26">
        <v>182.0</v>
      </c>
      <c r="E148" s="28">
        <v>87.5</v>
      </c>
      <c r="F148" s="28">
        <v>1.6</v>
      </c>
      <c r="G148" s="16">
        <v>28.0</v>
      </c>
      <c r="H148" s="28"/>
      <c r="I148" s="28">
        <v>13.0</v>
      </c>
      <c r="J148" s="28"/>
      <c r="K148" s="28">
        <v>17.0</v>
      </c>
      <c r="L148" s="28"/>
      <c r="M148" s="28"/>
      <c r="N148" s="28"/>
      <c r="O148" s="28"/>
      <c r="P148" s="28"/>
      <c r="Q148" s="28"/>
      <c r="R148" s="28"/>
      <c r="S148" s="29"/>
      <c r="T148" s="29"/>
      <c r="U148" s="37"/>
      <c r="V148" s="37" t="s">
        <v>3124</v>
      </c>
      <c r="W148" s="28"/>
      <c r="X148" s="28"/>
      <c r="Y148" s="28"/>
      <c r="Z148" s="55"/>
    </row>
    <row r="149">
      <c r="A149" s="11"/>
      <c r="B149" s="28" t="s">
        <v>463</v>
      </c>
      <c r="C149" s="28" t="s">
        <v>73</v>
      </c>
      <c r="D149" s="17">
        <v>135.9</v>
      </c>
      <c r="E149" s="28">
        <v>47.7</v>
      </c>
      <c r="F149" s="28">
        <v>1.8</v>
      </c>
      <c r="G149" s="28">
        <v>16.0</v>
      </c>
      <c r="H149" s="28">
        <v>203.0</v>
      </c>
      <c r="I149" s="28"/>
      <c r="J149" s="28"/>
      <c r="K149" s="28"/>
      <c r="L149" s="28"/>
      <c r="M149" s="28"/>
      <c r="N149" s="28"/>
      <c r="O149" s="28"/>
      <c r="P149" s="28"/>
      <c r="Q149" s="29"/>
      <c r="R149" s="29"/>
      <c r="S149" s="210"/>
      <c r="T149" s="28"/>
      <c r="U149" s="29" t="s">
        <v>3125</v>
      </c>
      <c r="V149" s="19" t="s">
        <v>3126</v>
      </c>
      <c r="W149" s="28"/>
      <c r="X149" s="55"/>
      <c r="AA149" s="55"/>
    </row>
    <row r="150">
      <c r="A150" s="11"/>
      <c r="B150" s="28" t="s">
        <v>3127</v>
      </c>
      <c r="C150" s="28" t="s">
        <v>57</v>
      </c>
      <c r="D150" s="26">
        <v>110.32</v>
      </c>
      <c r="E150" s="28">
        <v>41.5</v>
      </c>
      <c r="F150" s="28">
        <v>1.6</v>
      </c>
      <c r="G150" s="16">
        <v>28.0</v>
      </c>
      <c r="H150" s="16">
        <v>199.0</v>
      </c>
      <c r="I150" s="28"/>
      <c r="J150" s="28">
        <v>18.0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9"/>
      <c r="U150" s="29" t="s">
        <v>3128</v>
      </c>
      <c r="V150" s="19" t="s">
        <v>3129</v>
      </c>
      <c r="W150" s="28"/>
      <c r="X150" s="28"/>
      <c r="Y150" s="28"/>
      <c r="Z150" s="28"/>
      <c r="AA150" s="55"/>
    </row>
    <row r="151">
      <c r="A151" s="12"/>
      <c r="B151" s="28" t="s">
        <v>1302</v>
      </c>
      <c r="C151" s="28" t="s">
        <v>1022</v>
      </c>
      <c r="D151" s="26">
        <v>177.54</v>
      </c>
      <c r="E151" s="28">
        <v>41.3</v>
      </c>
      <c r="F151" s="28">
        <v>2.7</v>
      </c>
      <c r="G151" s="16">
        <v>24.0</v>
      </c>
      <c r="H151" s="16">
        <v>159.0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9"/>
      <c r="U151" s="29" t="s">
        <v>3130</v>
      </c>
      <c r="V151" s="19" t="s">
        <v>1303</v>
      </c>
      <c r="W151" s="28"/>
      <c r="X151" s="28"/>
      <c r="Y151" s="28"/>
      <c r="Z151" s="28"/>
      <c r="AA151" s="55"/>
    </row>
    <row r="152">
      <c r="A152" s="11"/>
      <c r="B152" s="28" t="s">
        <v>3131</v>
      </c>
      <c r="C152" s="28" t="s">
        <v>1121</v>
      </c>
      <c r="D152" s="26">
        <v>190.0</v>
      </c>
      <c r="E152" s="28">
        <v>81.1</v>
      </c>
      <c r="F152" s="28">
        <v>1.8</v>
      </c>
      <c r="G152" s="16">
        <v>12.0</v>
      </c>
      <c r="H152" s="16"/>
      <c r="I152" s="28">
        <v>16.0</v>
      </c>
      <c r="J152" s="28"/>
      <c r="K152" s="28">
        <v>7.0</v>
      </c>
      <c r="L152" s="28"/>
      <c r="M152" s="28"/>
      <c r="N152" s="28"/>
      <c r="O152" s="28"/>
      <c r="P152" s="28"/>
      <c r="Q152" s="28"/>
      <c r="R152" s="28"/>
      <c r="S152" s="28"/>
      <c r="T152" s="29"/>
      <c r="U152" s="29"/>
      <c r="V152" s="19" t="s">
        <v>3132</v>
      </c>
      <c r="W152" s="28"/>
      <c r="X152" s="28"/>
      <c r="Y152" s="28"/>
      <c r="Z152" s="28"/>
      <c r="AA152" s="55"/>
    </row>
    <row r="153">
      <c r="A153" s="11"/>
      <c r="B153" s="28" t="s">
        <v>3133</v>
      </c>
      <c r="C153" s="28" t="s">
        <v>1129</v>
      </c>
      <c r="D153" s="26">
        <v>190.0</v>
      </c>
      <c r="E153" s="28">
        <v>81.1</v>
      </c>
      <c r="F153" s="28">
        <v>1.8</v>
      </c>
      <c r="G153" s="16">
        <v>13.0</v>
      </c>
      <c r="H153" s="16"/>
      <c r="I153" s="28">
        <v>16.0</v>
      </c>
      <c r="J153" s="28"/>
      <c r="K153" s="28">
        <v>8.0</v>
      </c>
      <c r="L153" s="28"/>
      <c r="M153" s="28"/>
      <c r="N153" s="28"/>
      <c r="O153" s="28"/>
      <c r="P153" s="28"/>
      <c r="Q153" s="28"/>
      <c r="R153" s="28"/>
      <c r="S153" s="28"/>
      <c r="T153" s="29"/>
      <c r="U153" s="29"/>
      <c r="V153" s="19" t="s">
        <v>3134</v>
      </c>
      <c r="W153" s="28"/>
      <c r="X153" s="28"/>
      <c r="Y153" s="28"/>
      <c r="Z153" s="28"/>
      <c r="AA153" s="55"/>
    </row>
    <row r="154">
      <c r="A154" s="11"/>
      <c r="B154" s="28" t="s">
        <v>3135</v>
      </c>
      <c r="C154" s="28" t="s">
        <v>2994</v>
      </c>
      <c r="D154" s="26">
        <v>113.46</v>
      </c>
      <c r="E154" s="28">
        <v>41.4</v>
      </c>
      <c r="F154" s="28">
        <v>1.8</v>
      </c>
      <c r="G154" s="16">
        <v>30.0</v>
      </c>
      <c r="H154" s="16">
        <v>121.0</v>
      </c>
      <c r="I154" s="28"/>
      <c r="J154" s="28"/>
      <c r="K154" s="28">
        <v>8.0</v>
      </c>
      <c r="L154" s="28"/>
      <c r="M154" s="28"/>
      <c r="N154" s="28"/>
      <c r="O154" s="28"/>
      <c r="P154" s="28"/>
      <c r="Q154" s="28"/>
      <c r="R154" s="28"/>
      <c r="S154" s="28"/>
      <c r="T154" s="29"/>
      <c r="U154" s="29" t="s">
        <v>1721</v>
      </c>
      <c r="V154" s="19" t="s">
        <v>3136</v>
      </c>
      <c r="W154" s="28"/>
      <c r="X154" s="28"/>
      <c r="Y154" s="28"/>
      <c r="Z154" s="28"/>
      <c r="AA154" s="55"/>
    </row>
    <row r="155">
      <c r="A155" s="11"/>
      <c r="B155" s="28" t="s">
        <v>3137</v>
      </c>
      <c r="C155" s="28" t="s">
        <v>54</v>
      </c>
      <c r="D155" s="26">
        <v>113.46</v>
      </c>
      <c r="E155" s="28">
        <v>41.4</v>
      </c>
      <c r="F155" s="28">
        <v>1.8</v>
      </c>
      <c r="G155" s="16">
        <v>24.0</v>
      </c>
      <c r="H155" s="16">
        <v>126.0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9"/>
      <c r="U155" s="29" t="s">
        <v>3128</v>
      </c>
      <c r="V155" s="19" t="s">
        <v>3138</v>
      </c>
      <c r="W155" s="28"/>
      <c r="X155" s="28"/>
      <c r="Y155" s="28"/>
      <c r="Z155" s="28"/>
      <c r="AA155" s="55"/>
    </row>
    <row r="156">
      <c r="A156" s="11"/>
      <c r="B156" s="28" t="s">
        <v>515</v>
      </c>
      <c r="C156" s="28" t="s">
        <v>130</v>
      </c>
      <c r="D156" s="26">
        <v>113.46</v>
      </c>
      <c r="E156" s="28">
        <v>41.4</v>
      </c>
      <c r="F156" s="28">
        <v>1.8</v>
      </c>
      <c r="G156" s="16">
        <v>15.0</v>
      </c>
      <c r="H156" s="16">
        <v>130.0</v>
      </c>
      <c r="I156" s="28"/>
      <c r="J156" s="28"/>
      <c r="K156" s="28">
        <v>14.0</v>
      </c>
      <c r="L156" s="28"/>
      <c r="M156" s="28"/>
      <c r="N156" s="28"/>
      <c r="O156" s="28"/>
      <c r="P156" s="28"/>
      <c r="Q156" s="28"/>
      <c r="R156" s="28"/>
      <c r="S156" s="28"/>
      <c r="T156" s="29"/>
      <c r="U156" s="29" t="s">
        <v>3139</v>
      </c>
      <c r="V156" s="19" t="s">
        <v>516</v>
      </c>
      <c r="W156" s="28"/>
      <c r="X156" s="28"/>
      <c r="Y156" s="28"/>
      <c r="Z156" s="28"/>
      <c r="AA156" s="55"/>
    </row>
    <row r="157">
      <c r="A157" s="11"/>
      <c r="B157" s="28" t="s">
        <v>3140</v>
      </c>
      <c r="C157" s="28" t="s">
        <v>3141</v>
      </c>
      <c r="D157" s="26">
        <v>182.2</v>
      </c>
      <c r="E157" s="28">
        <v>41.5</v>
      </c>
      <c r="F157" s="28">
        <v>2.2</v>
      </c>
      <c r="G157" s="16">
        <v>15.0</v>
      </c>
      <c r="H157" s="16">
        <v>56.0</v>
      </c>
      <c r="I157" s="28"/>
      <c r="J157" s="28"/>
      <c r="K157" s="28">
        <v>10.0</v>
      </c>
      <c r="L157" s="28"/>
      <c r="M157" s="28"/>
      <c r="N157" s="28"/>
      <c r="O157" s="28"/>
      <c r="P157" s="28"/>
      <c r="Q157" s="28"/>
      <c r="R157" s="28"/>
      <c r="S157" s="28"/>
      <c r="T157" s="29"/>
      <c r="U157" s="29" t="s">
        <v>3139</v>
      </c>
      <c r="V157" s="19" t="s">
        <v>3142</v>
      </c>
      <c r="W157" s="28"/>
      <c r="X157" s="28"/>
      <c r="Y157" s="28"/>
      <c r="Z157" s="28"/>
      <c r="AA157" s="55"/>
    </row>
    <row r="158">
      <c r="A158" s="11"/>
      <c r="B158" s="28" t="s">
        <v>3143</v>
      </c>
      <c r="C158" s="28" t="s">
        <v>3113</v>
      </c>
      <c r="D158" s="26">
        <v>144.0</v>
      </c>
      <c r="E158" s="28">
        <v>41.2</v>
      </c>
      <c r="F158" s="28">
        <v>2.5</v>
      </c>
      <c r="G158" s="16">
        <v>12.0</v>
      </c>
      <c r="H158" s="16">
        <v>51.0</v>
      </c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9"/>
      <c r="U158" s="29" t="s">
        <v>3144</v>
      </c>
      <c r="V158" s="19" t="s">
        <v>3145</v>
      </c>
      <c r="W158" s="28"/>
      <c r="X158" s="28"/>
      <c r="Y158" s="28"/>
      <c r="Z158" s="28"/>
      <c r="AA158" s="55"/>
    </row>
    <row r="159">
      <c r="A159" s="11"/>
      <c r="B159" s="28"/>
      <c r="C159" s="28"/>
      <c r="D159" s="26"/>
      <c r="E159" s="28"/>
      <c r="F159" s="28"/>
      <c r="G159" s="16"/>
      <c r="H159" s="16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9"/>
      <c r="U159" s="29"/>
      <c r="V159" s="37"/>
      <c r="W159" s="28"/>
      <c r="X159" s="28"/>
      <c r="Y159" s="28"/>
      <c r="Z159" s="28"/>
      <c r="AA159" s="55"/>
    </row>
    <row r="160">
      <c r="A160" s="3"/>
      <c r="B160" s="53" t="s">
        <v>1</v>
      </c>
      <c r="C160" s="53" t="s">
        <v>2</v>
      </c>
      <c r="D160" s="53" t="s">
        <v>3146</v>
      </c>
      <c r="E160" s="211" t="s">
        <v>3147</v>
      </c>
      <c r="F160" s="3"/>
      <c r="G160" s="3" t="s">
        <v>4</v>
      </c>
      <c r="H160" s="3" t="s">
        <v>2719</v>
      </c>
      <c r="I160" s="3" t="s">
        <v>2720</v>
      </c>
      <c r="J160" s="3" t="s">
        <v>2115</v>
      </c>
      <c r="K160" s="3" t="s">
        <v>9</v>
      </c>
      <c r="L160" s="3" t="s">
        <v>2114</v>
      </c>
      <c r="M160" s="3" t="s">
        <v>1587</v>
      </c>
      <c r="N160" s="3" t="s">
        <v>2722</v>
      </c>
      <c r="O160" s="3" t="s">
        <v>2723</v>
      </c>
      <c r="P160" s="3" t="s">
        <v>2721</v>
      </c>
      <c r="Q160" s="5" t="s">
        <v>13</v>
      </c>
      <c r="R160" s="6" t="s">
        <v>14</v>
      </c>
      <c r="S160" s="7" t="s">
        <v>15</v>
      </c>
      <c r="T160" s="3" t="s">
        <v>16</v>
      </c>
      <c r="U160" s="3" t="s">
        <v>17</v>
      </c>
      <c r="V160" s="51" t="s">
        <v>18</v>
      </c>
      <c r="W160" s="2"/>
      <c r="X160" s="52"/>
      <c r="Y160" s="28"/>
      <c r="Z160" s="28"/>
      <c r="AA160" s="55"/>
    </row>
    <row r="161">
      <c r="A161" s="3" t="s">
        <v>3148</v>
      </c>
      <c r="B161" s="28"/>
      <c r="C161" s="28"/>
      <c r="D161" s="26"/>
      <c r="E161" s="28"/>
      <c r="F161" s="28"/>
      <c r="G161" s="16"/>
      <c r="H161" s="16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9"/>
      <c r="U161" s="29"/>
      <c r="V161" s="37"/>
      <c r="W161" s="28"/>
      <c r="X161" s="28"/>
      <c r="Y161" s="28"/>
      <c r="Z161" s="28"/>
      <c r="AA161" s="55"/>
    </row>
    <row r="162">
      <c r="A162" s="12" t="s">
        <v>44</v>
      </c>
      <c r="B162" s="28" t="s">
        <v>3149</v>
      </c>
      <c r="C162" s="28" t="s">
        <v>73</v>
      </c>
      <c r="D162" s="26">
        <v>5279.0</v>
      </c>
      <c r="E162" s="29">
        <v>137.0</v>
      </c>
      <c r="F162" s="28"/>
      <c r="G162" s="28">
        <v>39.0</v>
      </c>
      <c r="H162" s="28"/>
      <c r="I162" s="28">
        <v>19.0</v>
      </c>
      <c r="J162" s="28"/>
      <c r="K162" s="28">
        <v>15.0</v>
      </c>
      <c r="L162" s="28"/>
      <c r="M162" s="28"/>
      <c r="N162" s="28"/>
      <c r="O162" s="28"/>
      <c r="P162" s="28"/>
      <c r="Q162" s="28"/>
      <c r="R162" s="28"/>
      <c r="S162" s="28">
        <v>1.0</v>
      </c>
      <c r="T162" s="29" t="s">
        <v>3150</v>
      </c>
      <c r="U162" s="29"/>
      <c r="V162" s="19" t="s">
        <v>3151</v>
      </c>
      <c r="W162" s="28"/>
      <c r="X162" s="28"/>
      <c r="Y162" s="28"/>
      <c r="Z162" s="28"/>
      <c r="AA162" s="55"/>
    </row>
    <row r="163">
      <c r="A163" s="11"/>
      <c r="B163" s="28" t="s">
        <v>3154</v>
      </c>
      <c r="C163" s="28" t="s">
        <v>57</v>
      </c>
      <c r="D163" s="26">
        <v>5197.0</v>
      </c>
      <c r="E163" s="28">
        <v>134.0</v>
      </c>
      <c r="F163" s="28"/>
      <c r="G163" s="28">
        <v>45.0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9"/>
      <c r="U163" s="29" t="s">
        <v>1473</v>
      </c>
      <c r="V163" s="19" t="s">
        <v>3155</v>
      </c>
      <c r="W163" s="28"/>
      <c r="X163" s="28"/>
      <c r="Y163" s="28"/>
      <c r="Z163" s="28"/>
      <c r="AA163" s="55"/>
    </row>
    <row r="164">
      <c r="A164" s="12" t="s">
        <v>44</v>
      </c>
      <c r="B164" s="28" t="s">
        <v>1638</v>
      </c>
      <c r="C164" s="28" t="s">
        <v>203</v>
      </c>
      <c r="D164" s="26">
        <v>4872.0</v>
      </c>
      <c r="E164" s="29">
        <v>122.0</v>
      </c>
      <c r="F164" s="28"/>
      <c r="G164" s="28">
        <v>19.0</v>
      </c>
      <c r="H164" s="28">
        <v>23.0</v>
      </c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9"/>
      <c r="T164" s="29"/>
      <c r="U164" s="29" t="s">
        <v>3160</v>
      </c>
      <c r="V164" s="19" t="s">
        <v>1639</v>
      </c>
      <c r="W164" s="28"/>
      <c r="X164" s="28"/>
      <c r="Y164" s="28"/>
      <c r="Z164" s="55"/>
    </row>
    <row r="165">
      <c r="A165" s="12" t="s">
        <v>44</v>
      </c>
      <c r="B165" s="28" t="s">
        <v>3161</v>
      </c>
      <c r="C165" s="28" t="s">
        <v>203</v>
      </c>
      <c r="D165" s="26">
        <v>4872.0</v>
      </c>
      <c r="E165" s="29">
        <v>122.0</v>
      </c>
      <c r="F165" s="28"/>
      <c r="G165" s="28">
        <v>33.0</v>
      </c>
      <c r="H165" s="28"/>
      <c r="I165" s="28">
        <v>22.0</v>
      </c>
      <c r="J165" s="28"/>
      <c r="K165" s="28"/>
      <c r="L165" s="28"/>
      <c r="M165" s="28"/>
      <c r="N165" s="28"/>
      <c r="O165" s="28">
        <v>33.0</v>
      </c>
      <c r="P165" s="28"/>
      <c r="Q165" s="28"/>
      <c r="R165" s="28"/>
      <c r="S165" s="29"/>
      <c r="T165" s="29"/>
      <c r="U165" s="37"/>
      <c r="V165" s="37" t="s">
        <v>3162</v>
      </c>
      <c r="W165" s="28"/>
      <c r="X165" s="28"/>
      <c r="Y165" s="28"/>
      <c r="Z165" s="55"/>
    </row>
    <row r="166">
      <c r="A166" s="11"/>
      <c r="B166" s="28" t="s">
        <v>3163</v>
      </c>
      <c r="C166" s="28" t="s">
        <v>1614</v>
      </c>
      <c r="D166" s="26">
        <v>4668.0</v>
      </c>
      <c r="E166" s="29">
        <v>115.0</v>
      </c>
      <c r="F166" s="28"/>
      <c r="G166" s="28">
        <v>31.0</v>
      </c>
      <c r="H166" s="28"/>
      <c r="I166" s="28"/>
      <c r="J166" s="28"/>
      <c r="K166" s="28"/>
      <c r="L166" s="28"/>
      <c r="M166" s="28"/>
      <c r="N166" s="28"/>
      <c r="O166" s="28">
        <v>33.0</v>
      </c>
      <c r="P166" s="28"/>
      <c r="Q166" s="28"/>
      <c r="R166" s="28"/>
      <c r="S166" s="28"/>
      <c r="T166" s="29"/>
      <c r="U166" s="29"/>
      <c r="V166" s="19" t="s">
        <v>3164</v>
      </c>
      <c r="W166" s="28"/>
      <c r="X166" s="28"/>
      <c r="Y166" s="28"/>
      <c r="Z166" s="28"/>
      <c r="AA166" s="55"/>
    </row>
    <row r="167">
      <c r="A167" s="11"/>
      <c r="B167" s="28" t="s">
        <v>3165</v>
      </c>
      <c r="C167" s="28" t="s">
        <v>3166</v>
      </c>
      <c r="D167" s="26">
        <v>4465.0</v>
      </c>
      <c r="E167" s="28">
        <v>108.0</v>
      </c>
      <c r="F167" s="28"/>
      <c r="G167" s="28">
        <v>19.0</v>
      </c>
      <c r="H167" s="28"/>
      <c r="I167" s="28">
        <v>13.0</v>
      </c>
      <c r="J167" s="28"/>
      <c r="K167" s="28"/>
      <c r="L167" s="28"/>
      <c r="M167" s="28"/>
      <c r="N167" s="28"/>
      <c r="O167" s="28">
        <v>24.0</v>
      </c>
      <c r="P167" s="28"/>
      <c r="Q167" s="28"/>
      <c r="R167" s="28"/>
      <c r="S167" s="28">
        <v>2.0</v>
      </c>
      <c r="T167" s="29" t="s">
        <v>3167</v>
      </c>
      <c r="U167" s="29"/>
      <c r="V167" s="19" t="s">
        <v>3168</v>
      </c>
      <c r="W167" s="28"/>
      <c r="X167" s="28"/>
      <c r="Y167" s="28"/>
      <c r="Z167" s="28"/>
      <c r="AA167" s="55"/>
    </row>
    <row r="168">
      <c r="A168" s="11"/>
      <c r="B168" s="28" t="s">
        <v>3169</v>
      </c>
      <c r="C168" s="28" t="s">
        <v>386</v>
      </c>
      <c r="D168" s="26">
        <v>4668.0</v>
      </c>
      <c r="E168" s="28">
        <v>115.0</v>
      </c>
      <c r="F168" s="28"/>
      <c r="G168" s="28">
        <v>30.0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9"/>
      <c r="U168" s="29" t="s">
        <v>3170</v>
      </c>
      <c r="V168" s="19" t="s">
        <v>3171</v>
      </c>
      <c r="W168" s="28"/>
      <c r="X168" s="28"/>
      <c r="Y168" s="28"/>
      <c r="Z168" s="28"/>
      <c r="AA168" s="55"/>
    </row>
    <row r="169">
      <c r="A169" s="11"/>
      <c r="B169" s="28" t="s">
        <v>3172</v>
      </c>
      <c r="C169" s="64" t="s">
        <v>1238</v>
      </c>
      <c r="D169" s="26">
        <v>3806.0</v>
      </c>
      <c r="E169" s="28">
        <v>86.0</v>
      </c>
      <c r="F169" s="28"/>
      <c r="G169" s="28">
        <v>27.0</v>
      </c>
      <c r="H169" s="28"/>
      <c r="I169" s="28">
        <v>19.0</v>
      </c>
      <c r="J169" s="28"/>
      <c r="K169" s="28"/>
      <c r="L169" s="28"/>
      <c r="M169" s="28"/>
      <c r="N169" s="28"/>
      <c r="O169" s="28">
        <v>29.0</v>
      </c>
      <c r="P169" s="28"/>
      <c r="Q169" s="28"/>
      <c r="R169" s="28"/>
      <c r="S169" s="28"/>
      <c r="T169" s="29"/>
      <c r="U169" s="29"/>
      <c r="V169" s="19" t="s">
        <v>3173</v>
      </c>
      <c r="W169" s="28"/>
      <c r="X169" s="54"/>
      <c r="Y169" s="28"/>
      <c r="Z169" s="28"/>
      <c r="AA169" s="55"/>
    </row>
    <row r="170">
      <c r="A170" s="11"/>
      <c r="B170" s="28" t="s">
        <v>3175</v>
      </c>
      <c r="C170" s="28" t="s">
        <v>1376</v>
      </c>
      <c r="D170" s="26">
        <v>3806.0</v>
      </c>
      <c r="E170" s="28">
        <v>86.0</v>
      </c>
      <c r="F170" s="28"/>
      <c r="G170" s="28">
        <v>26.0</v>
      </c>
      <c r="H170" s="28"/>
      <c r="I170" s="28"/>
      <c r="J170" s="28"/>
      <c r="K170" s="28"/>
      <c r="L170" s="28"/>
      <c r="M170" s="28"/>
      <c r="N170" s="28">
        <v>18.0</v>
      </c>
      <c r="O170" s="28"/>
      <c r="P170" s="28"/>
      <c r="Q170" s="28"/>
      <c r="R170" s="28"/>
      <c r="S170" s="28"/>
      <c r="T170" s="29"/>
      <c r="U170" s="29" t="s">
        <v>3176</v>
      </c>
      <c r="V170" s="19" t="s">
        <v>3178</v>
      </c>
      <c r="W170" s="28"/>
      <c r="X170" s="55"/>
      <c r="Y170" s="28"/>
      <c r="Z170" s="28"/>
      <c r="AA170" s="55"/>
    </row>
    <row r="171">
      <c r="A171" s="11"/>
      <c r="B171" s="28" t="s">
        <v>3179</v>
      </c>
      <c r="C171" s="28" t="s">
        <v>1060</v>
      </c>
      <c r="D171" s="26">
        <v>3711.0</v>
      </c>
      <c r="E171" s="28">
        <v>83.0</v>
      </c>
      <c r="F171" s="28"/>
      <c r="G171" s="28">
        <v>33.0</v>
      </c>
      <c r="H171" s="28"/>
      <c r="I171" s="28">
        <v>24.0</v>
      </c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9"/>
      <c r="U171" s="29"/>
      <c r="V171" s="19" t="s">
        <v>3180</v>
      </c>
      <c r="W171" s="28"/>
      <c r="X171" s="54"/>
      <c r="Y171" s="28"/>
      <c r="Z171" s="28"/>
      <c r="AA171" s="55"/>
    </row>
    <row r="172">
      <c r="A172" s="11"/>
      <c r="B172" s="28" t="s">
        <v>3181</v>
      </c>
      <c r="C172" s="28" t="s">
        <v>3182</v>
      </c>
      <c r="D172" s="26">
        <v>3324.0</v>
      </c>
      <c r="E172" s="28">
        <v>68.0</v>
      </c>
      <c r="F172" s="28"/>
      <c r="G172" s="28">
        <v>24.0</v>
      </c>
      <c r="H172" s="28"/>
      <c r="I172" s="28">
        <v>16.0</v>
      </c>
      <c r="J172" s="28"/>
      <c r="K172" s="28"/>
      <c r="L172" s="28"/>
      <c r="M172" s="28"/>
      <c r="N172" s="28"/>
      <c r="O172" s="28">
        <v>24.0</v>
      </c>
      <c r="P172" s="28"/>
      <c r="Q172" s="28"/>
      <c r="R172" s="28"/>
      <c r="S172" s="28"/>
      <c r="T172" s="29"/>
      <c r="U172" s="29"/>
      <c r="V172" s="19" t="s">
        <v>3183</v>
      </c>
      <c r="W172" s="28"/>
      <c r="X172" s="54"/>
      <c r="Y172" s="28"/>
      <c r="Z172" s="28"/>
      <c r="AA172" s="55"/>
    </row>
    <row r="173">
      <c r="A173" s="11"/>
      <c r="B173" s="28" t="s">
        <v>3184</v>
      </c>
      <c r="C173" s="28" t="s">
        <v>107</v>
      </c>
      <c r="D173" s="26">
        <v>3329.0</v>
      </c>
      <c r="E173" s="28">
        <v>71.0</v>
      </c>
      <c r="F173" s="28"/>
      <c r="G173" s="28">
        <v>24.0</v>
      </c>
      <c r="H173" s="28"/>
      <c r="I173" s="28">
        <v>16.0</v>
      </c>
      <c r="J173" s="28"/>
      <c r="K173" s="28"/>
      <c r="L173" s="28"/>
      <c r="M173" s="28"/>
      <c r="N173" s="28">
        <v>18.0</v>
      </c>
      <c r="O173" s="28"/>
      <c r="P173" s="28"/>
      <c r="Q173" s="28"/>
      <c r="R173" s="28"/>
      <c r="S173" s="28"/>
      <c r="T173" s="29"/>
      <c r="U173" s="29"/>
      <c r="V173" s="19" t="s">
        <v>3185</v>
      </c>
      <c r="W173" s="28"/>
      <c r="X173" s="54"/>
      <c r="Y173" s="28"/>
      <c r="Z173" s="28"/>
      <c r="AA173" s="55"/>
    </row>
    <row r="174">
      <c r="A174" s="11"/>
      <c r="B174" s="28"/>
      <c r="C174" s="28"/>
      <c r="D174" s="26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9"/>
      <c r="U174" s="29"/>
      <c r="V174" s="37"/>
      <c r="W174" s="28"/>
      <c r="X174" s="54"/>
      <c r="Y174" s="28"/>
      <c r="Z174" s="28"/>
      <c r="AA174" s="55"/>
    </row>
    <row r="175">
      <c r="A175" s="11"/>
      <c r="B175" s="28"/>
      <c r="C175" s="28"/>
      <c r="D175" s="26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9"/>
      <c r="U175" s="29"/>
      <c r="V175" s="28"/>
      <c r="W175" s="28"/>
      <c r="X175" s="54"/>
      <c r="Y175" s="28"/>
      <c r="Z175" s="28"/>
      <c r="AA175" s="55"/>
    </row>
    <row r="176">
      <c r="A176" s="11"/>
      <c r="B176" s="28"/>
      <c r="C176" s="28"/>
      <c r="D176" s="26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9"/>
      <c r="U176" s="29"/>
      <c r="V176" s="28"/>
      <c r="W176" s="28"/>
      <c r="X176" s="54"/>
      <c r="Y176" s="28"/>
      <c r="Z176" s="28"/>
      <c r="AA176" s="55"/>
    </row>
    <row r="177">
      <c r="A177" s="11"/>
      <c r="B177" s="28"/>
      <c r="C177" s="28"/>
      <c r="D177" s="26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9"/>
      <c r="U177" s="29"/>
      <c r="V177" s="28"/>
      <c r="W177" s="28"/>
      <c r="X177" s="54"/>
      <c r="Y177" s="28"/>
      <c r="Z177" s="28"/>
      <c r="AA177" s="55"/>
    </row>
    <row r="178">
      <c r="A178" s="184"/>
      <c r="B178" s="180"/>
      <c r="C178" s="180"/>
      <c r="D178" s="180"/>
      <c r="E178" s="184"/>
      <c r="F178" s="184"/>
      <c r="G178" s="184"/>
      <c r="H178" s="184"/>
      <c r="I178" s="184"/>
      <c r="J178" s="184"/>
      <c r="K178" s="184"/>
      <c r="L178" s="10"/>
      <c r="M178" s="184"/>
      <c r="N178" s="184"/>
      <c r="O178" s="184"/>
      <c r="P178" s="184"/>
      <c r="Q178" s="199"/>
      <c r="R178" s="200"/>
      <c r="S178" s="201"/>
      <c r="T178" s="202"/>
      <c r="U178" s="184"/>
      <c r="V178" s="90"/>
      <c r="W178" s="90"/>
      <c r="X178" s="90"/>
      <c r="Y178" s="90"/>
      <c r="Z178" s="90"/>
      <c r="AA178" s="90"/>
      <c r="AB178" s="78"/>
      <c r="AC178" s="78"/>
    </row>
    <row r="179">
      <c r="A179" s="180"/>
      <c r="B179" s="64"/>
      <c r="C179" s="64"/>
      <c r="D179" s="182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82"/>
      <c r="U179" s="64"/>
      <c r="V179" s="64"/>
      <c r="W179" s="64"/>
      <c r="X179" s="64"/>
      <c r="Y179" s="64"/>
      <c r="Z179" s="64"/>
      <c r="AA179" s="90"/>
      <c r="AB179" s="78"/>
      <c r="AC179" s="78"/>
    </row>
    <row r="180">
      <c r="A180" s="68"/>
      <c r="B180" s="64"/>
      <c r="C180" s="64"/>
      <c r="D180" s="182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82"/>
      <c r="U180" s="82"/>
      <c r="V180" s="64"/>
      <c r="W180" s="64"/>
      <c r="X180" s="64"/>
      <c r="Y180" s="64"/>
      <c r="Z180" s="83"/>
      <c r="AA180" s="81"/>
      <c r="AB180" s="78"/>
      <c r="AC180" s="78"/>
    </row>
    <row r="181">
      <c r="A181" s="68"/>
      <c r="B181" s="64"/>
      <c r="C181" s="64"/>
      <c r="D181" s="147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82"/>
      <c r="U181" s="64"/>
      <c r="V181" s="64"/>
      <c r="W181" s="64"/>
      <c r="X181" s="64"/>
      <c r="Y181" s="64"/>
      <c r="Z181" s="83"/>
      <c r="AA181" s="81"/>
      <c r="AB181" s="148"/>
      <c r="AC181" s="148"/>
    </row>
    <row r="182">
      <c r="A182" s="65"/>
      <c r="B182" s="64"/>
      <c r="C182" s="64"/>
      <c r="D182" s="147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82"/>
      <c r="U182" s="64"/>
      <c r="V182" s="64"/>
      <c r="W182" s="64"/>
      <c r="X182" s="64"/>
      <c r="Y182" s="64"/>
      <c r="Z182" s="87"/>
      <c r="AA182" s="84"/>
      <c r="AB182" s="148"/>
      <c r="AC182" s="148"/>
    </row>
    <row r="183">
      <c r="A183" s="68"/>
      <c r="B183" s="12"/>
      <c r="C183" s="12"/>
      <c r="D183" s="26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8"/>
      <c r="U183" s="18"/>
      <c r="V183" s="12"/>
      <c r="W183" s="12"/>
      <c r="X183" s="12"/>
      <c r="Y183" s="12"/>
      <c r="Z183" s="16"/>
      <c r="AA183" s="11"/>
    </row>
    <row r="184">
      <c r="A184" s="69"/>
      <c r="B184" s="28"/>
      <c r="C184" s="28"/>
      <c r="D184" s="152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9"/>
      <c r="U184" s="29"/>
      <c r="V184" s="28"/>
      <c r="W184" s="28"/>
      <c r="X184" s="28"/>
      <c r="Y184" s="28"/>
      <c r="Z184" s="70"/>
      <c r="AA184" s="71"/>
    </row>
    <row r="185">
      <c r="A185" s="68"/>
      <c r="B185" s="28"/>
      <c r="C185" s="28"/>
      <c r="D185" s="152"/>
      <c r="E185" s="64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9"/>
      <c r="U185" s="29"/>
      <c r="V185" s="28"/>
      <c r="W185" s="28"/>
      <c r="X185" s="28"/>
      <c r="Y185" s="28"/>
      <c r="Z185" s="12"/>
      <c r="AA185" s="11"/>
    </row>
    <row r="186">
      <c r="A186" s="84"/>
      <c r="B186" s="64"/>
      <c r="C186" s="64"/>
      <c r="D186" s="147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82"/>
      <c r="U186" s="64"/>
      <c r="V186" s="64"/>
      <c r="W186" s="64"/>
      <c r="X186" s="64"/>
      <c r="Y186" s="64"/>
      <c r="Z186" s="85"/>
      <c r="AA186" s="84"/>
      <c r="AB186" s="148"/>
      <c r="AC186" s="148"/>
    </row>
    <row r="187">
      <c r="A187" s="68"/>
      <c r="B187" s="12"/>
      <c r="C187" s="12"/>
      <c r="D187" s="26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8"/>
      <c r="U187" s="18"/>
      <c r="V187" s="12"/>
      <c r="W187" s="12"/>
      <c r="X187" s="12"/>
      <c r="Y187" s="12"/>
      <c r="Z187" s="16"/>
      <c r="AA187" s="11"/>
    </row>
    <row r="188" ht="14.25" customHeight="1">
      <c r="A188" s="34"/>
      <c r="B188" s="16"/>
      <c r="C188" s="16"/>
      <c r="D188" s="2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33"/>
      <c r="U188" s="33"/>
      <c r="V188" s="16"/>
      <c r="W188" s="34"/>
      <c r="X188" s="34"/>
      <c r="Y188" s="34"/>
      <c r="Z188" s="34"/>
      <c r="AA188" s="34"/>
      <c r="AB188" s="34"/>
      <c r="AC188" s="34"/>
    </row>
    <row r="189">
      <c r="A189" s="69"/>
      <c r="B189" s="28"/>
      <c r="C189" s="28"/>
      <c r="D189" s="26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9"/>
      <c r="U189" s="29"/>
      <c r="V189" s="28"/>
      <c r="W189" s="28"/>
      <c r="X189" s="28"/>
      <c r="Y189" s="28"/>
      <c r="Z189" s="70"/>
      <c r="AA189" s="71"/>
    </row>
    <row r="190">
      <c r="A190" s="68"/>
      <c r="B190" s="28"/>
      <c r="C190" s="28"/>
      <c r="D190" s="152"/>
      <c r="E190" s="64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9"/>
      <c r="U190" s="29"/>
      <c r="V190" s="28"/>
      <c r="W190" s="28"/>
      <c r="X190" s="28"/>
      <c r="Y190" s="28"/>
      <c r="Z190" s="28"/>
      <c r="AA190" s="55"/>
    </row>
    <row r="191">
      <c r="A191" s="65"/>
      <c r="B191" s="28"/>
      <c r="C191" s="28"/>
      <c r="D191" s="26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9"/>
      <c r="U191" s="29"/>
      <c r="V191" s="28"/>
      <c r="W191" s="28"/>
      <c r="X191" s="28"/>
      <c r="Y191" s="28"/>
      <c r="Z191" s="32"/>
      <c r="AA191" s="66"/>
    </row>
    <row r="192">
      <c r="A192" s="69"/>
      <c r="B192" s="64"/>
      <c r="C192" s="64"/>
      <c r="D192" s="147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82"/>
      <c r="U192" s="64"/>
      <c r="V192" s="64"/>
      <c r="W192" s="64"/>
      <c r="X192" s="64"/>
      <c r="Y192" s="64"/>
      <c r="Z192" s="85"/>
      <c r="AA192" s="86"/>
      <c r="AB192" s="148"/>
      <c r="AC192" s="148"/>
    </row>
    <row r="193">
      <c r="A193" s="81"/>
      <c r="B193" s="64"/>
      <c r="C193" s="64"/>
      <c r="D193" s="147"/>
      <c r="E193" s="64"/>
      <c r="F193" s="64"/>
      <c r="G193" s="64"/>
      <c r="H193" s="64"/>
      <c r="I193" s="88"/>
      <c r="J193" s="88"/>
      <c r="K193" s="88"/>
      <c r="L193" s="88"/>
      <c r="M193" s="88"/>
      <c r="N193" s="88"/>
      <c r="O193" s="64"/>
      <c r="P193" s="88"/>
      <c r="Q193" s="88"/>
      <c r="R193" s="88"/>
      <c r="S193" s="88"/>
      <c r="T193" s="89"/>
      <c r="U193" s="88"/>
      <c r="V193" s="64"/>
      <c r="W193" s="88"/>
      <c r="X193" s="88"/>
      <c r="Y193" s="88"/>
      <c r="Z193" s="81"/>
      <c r="AA193" s="81"/>
      <c r="AB193" s="148"/>
      <c r="AC193" s="148"/>
    </row>
    <row r="194">
      <c r="A194" s="68"/>
      <c r="B194" s="72"/>
      <c r="C194" s="28"/>
      <c r="D194" s="152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9"/>
      <c r="U194" s="29"/>
      <c r="V194" s="28"/>
      <c r="W194" s="28"/>
      <c r="X194" s="28"/>
      <c r="Y194" s="28"/>
      <c r="Z194" s="28"/>
      <c r="AA194" s="55"/>
      <c r="AB194" s="34"/>
      <c r="AC194" s="34"/>
    </row>
    <row r="195">
      <c r="A195" s="65"/>
      <c r="B195" s="28"/>
      <c r="C195" s="28"/>
      <c r="D195" s="152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9"/>
      <c r="U195" s="29"/>
      <c r="V195" s="28"/>
      <c r="W195" s="28"/>
      <c r="X195" s="28"/>
      <c r="Y195" s="28"/>
      <c r="Z195" s="32"/>
      <c r="AA195" s="66"/>
    </row>
    <row r="196">
      <c r="A196" s="10"/>
      <c r="B196" s="181"/>
      <c r="C196" s="181"/>
      <c r="D196" s="182"/>
      <c r="E196" s="181"/>
      <c r="F196" s="181"/>
      <c r="G196" s="181"/>
      <c r="H196" s="181"/>
      <c r="I196" s="148"/>
      <c r="J196" s="148"/>
      <c r="K196" s="148"/>
      <c r="L196" s="181"/>
      <c r="M196" s="148"/>
      <c r="N196" s="148"/>
      <c r="O196" s="181"/>
      <c r="P196" s="148"/>
      <c r="Q196" s="148"/>
      <c r="R196" s="148"/>
      <c r="S196" s="148"/>
      <c r="T196" s="183"/>
      <c r="U196" s="148"/>
      <c r="V196" s="182"/>
      <c r="W196" s="78"/>
      <c r="X196" s="78"/>
      <c r="Y196" s="78"/>
      <c r="Z196" s="78"/>
      <c r="AA196" s="81"/>
      <c r="AB196" s="78"/>
      <c r="AC196" s="78"/>
    </row>
    <row r="197">
      <c r="A197" s="81"/>
      <c r="B197" s="88"/>
      <c r="C197" s="88"/>
      <c r="D197" s="154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9"/>
      <c r="U197" s="88"/>
      <c r="V197" s="88"/>
      <c r="W197" s="88"/>
      <c r="X197" s="88"/>
      <c r="Y197" s="88"/>
      <c r="Z197" s="81"/>
      <c r="AA197" s="81"/>
      <c r="AB197" s="148"/>
      <c r="AC197" s="148"/>
    </row>
    <row r="198">
      <c r="A198" s="6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9"/>
      <c r="U198" s="88"/>
      <c r="V198" s="88"/>
      <c r="W198" s="88"/>
      <c r="X198" s="88"/>
      <c r="Y198" s="88"/>
      <c r="Z198" s="81"/>
      <c r="AA198" s="81"/>
      <c r="AB198" s="148"/>
      <c r="AC198" s="148"/>
    </row>
    <row r="199">
      <c r="A199" s="86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9"/>
      <c r="U199" s="88"/>
      <c r="V199" s="88"/>
      <c r="W199" s="88"/>
      <c r="X199" s="88"/>
      <c r="Y199" s="88"/>
      <c r="Z199" s="86"/>
      <c r="AA199" s="86"/>
      <c r="AB199" s="148"/>
      <c r="AC199" s="148"/>
    </row>
    <row r="200">
      <c r="A200" s="81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9"/>
      <c r="U200" s="88"/>
      <c r="V200" s="88"/>
      <c r="W200" s="88"/>
      <c r="X200" s="88"/>
      <c r="Y200" s="88"/>
      <c r="Z200" s="81"/>
      <c r="AA200" s="81"/>
      <c r="AB200" s="148"/>
      <c r="AC200" s="148"/>
    </row>
    <row r="201">
      <c r="A201" s="81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9"/>
      <c r="U201" s="88"/>
      <c r="V201" s="88"/>
      <c r="W201" s="88"/>
      <c r="X201" s="88"/>
      <c r="Y201" s="88"/>
      <c r="Z201" s="81"/>
      <c r="AA201" s="81"/>
      <c r="AB201" s="148"/>
      <c r="AC201" s="148"/>
    </row>
    <row r="202">
      <c r="A202" s="81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9"/>
      <c r="U202" s="88"/>
      <c r="V202" s="88"/>
      <c r="W202" s="88"/>
      <c r="X202" s="88"/>
      <c r="Y202" s="88"/>
      <c r="Z202" s="81"/>
      <c r="AA202" s="81"/>
      <c r="AB202" s="148"/>
      <c r="AC202" s="148"/>
    </row>
    <row r="203">
      <c r="A203" s="65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9"/>
      <c r="U203" s="88"/>
      <c r="V203" s="88"/>
      <c r="W203" s="88"/>
      <c r="X203" s="88"/>
      <c r="Y203" s="88"/>
      <c r="Z203" s="84"/>
      <c r="AA203" s="84"/>
      <c r="AB203" s="148"/>
      <c r="AC203" s="148"/>
    </row>
    <row r="204">
      <c r="A204" s="69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9"/>
      <c r="U204" s="88"/>
      <c r="V204" s="88"/>
      <c r="W204" s="88"/>
      <c r="X204" s="88"/>
      <c r="Y204" s="88"/>
      <c r="Z204" s="86"/>
      <c r="AA204" s="86"/>
      <c r="AB204" s="148"/>
      <c r="AC204" s="148"/>
    </row>
    <row r="205">
      <c r="A205" s="6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9"/>
      <c r="U205" s="88"/>
      <c r="V205" s="88"/>
      <c r="W205" s="88"/>
      <c r="X205" s="88"/>
      <c r="Y205" s="88"/>
      <c r="Z205" s="81"/>
      <c r="AA205" s="81"/>
      <c r="AB205" s="148"/>
      <c r="AC205" s="148"/>
    </row>
    <row r="206">
      <c r="A206" s="6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9"/>
      <c r="U206" s="88"/>
      <c r="V206" s="88"/>
      <c r="W206" s="88"/>
      <c r="X206" s="88"/>
      <c r="Y206" s="88"/>
      <c r="Z206" s="81"/>
      <c r="AA206" s="81"/>
      <c r="AB206" s="148"/>
      <c r="AC206" s="148"/>
    </row>
    <row r="207">
      <c r="A207" s="6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9"/>
      <c r="U207" s="88"/>
      <c r="V207" s="88"/>
      <c r="W207" s="88"/>
      <c r="X207" s="88"/>
      <c r="Y207" s="88"/>
      <c r="Z207" s="81"/>
      <c r="AA207" s="81"/>
      <c r="AB207" s="148"/>
      <c r="AC207" s="148"/>
    </row>
    <row r="208">
      <c r="A208" s="69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9"/>
      <c r="U208" s="88"/>
      <c r="V208" s="88"/>
      <c r="W208" s="88"/>
      <c r="X208" s="88"/>
      <c r="Y208" s="88"/>
      <c r="Z208" s="86"/>
      <c r="AA208" s="86"/>
      <c r="AB208" s="148"/>
      <c r="AC208" s="148"/>
    </row>
    <row r="209">
      <c r="A209" s="6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9"/>
      <c r="U209" s="88"/>
      <c r="V209" s="88"/>
      <c r="W209" s="88"/>
      <c r="X209" s="88"/>
      <c r="Y209" s="88"/>
      <c r="Z209" s="81"/>
      <c r="AA209" s="81"/>
      <c r="AB209" s="148"/>
      <c r="AC209" s="148"/>
    </row>
    <row r="210">
      <c r="A210" s="68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1"/>
      <c r="U210" s="90"/>
      <c r="V210" s="90"/>
      <c r="W210" s="90"/>
      <c r="X210" s="90"/>
      <c r="Y210" s="90"/>
      <c r="Z210" s="81"/>
      <c r="AA210" s="81"/>
      <c r="AB210" s="148"/>
      <c r="AC210" s="148"/>
    </row>
    <row r="211">
      <c r="A211" s="68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1"/>
      <c r="U211" s="90"/>
      <c r="V211" s="90"/>
      <c r="W211" s="90"/>
      <c r="X211" s="90"/>
      <c r="Y211" s="90"/>
      <c r="Z211" s="81"/>
      <c r="AA211" s="81"/>
      <c r="AB211" s="148"/>
      <c r="AC211" s="148"/>
    </row>
    <row r="212">
      <c r="A212" s="1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1"/>
      <c r="U212" s="90"/>
      <c r="V212" s="90"/>
      <c r="W212" s="90"/>
      <c r="X212" s="90"/>
      <c r="Y212" s="90"/>
      <c r="Z212" s="81"/>
      <c r="AA212" s="81"/>
      <c r="AB212" s="148"/>
      <c r="AC212" s="148"/>
    </row>
    <row r="213">
      <c r="A213" s="11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92"/>
      <c r="U213" s="54"/>
      <c r="V213" s="54"/>
      <c r="W213" s="54"/>
      <c r="X213" s="54"/>
      <c r="Y213" s="54"/>
      <c r="Z213" s="11"/>
      <c r="AA213" s="11"/>
      <c r="AB213" s="34"/>
      <c r="AC213" s="34"/>
    </row>
    <row r="214">
      <c r="A214" s="69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92"/>
      <c r="U214" s="54"/>
      <c r="V214" s="54"/>
      <c r="W214" s="54"/>
      <c r="X214" s="54"/>
      <c r="Y214" s="54"/>
      <c r="Z214" s="71"/>
      <c r="AA214" s="71"/>
      <c r="AB214" s="34"/>
      <c r="AC214" s="34"/>
    </row>
    <row r="215">
      <c r="A215" s="69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92"/>
      <c r="U215" s="54"/>
      <c r="V215" s="54"/>
      <c r="W215" s="54"/>
      <c r="X215" s="54"/>
      <c r="Y215" s="54"/>
      <c r="Z215" s="71"/>
      <c r="AA215" s="71"/>
      <c r="AB215" s="34"/>
      <c r="AC215" s="34"/>
    </row>
    <row r="216">
      <c r="A216" s="68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92"/>
      <c r="U216" s="54"/>
      <c r="V216" s="54"/>
      <c r="W216" s="54"/>
      <c r="X216" s="54"/>
      <c r="Y216" s="54"/>
      <c r="Z216" s="11"/>
      <c r="AA216" s="11"/>
      <c r="AB216" s="34"/>
      <c r="AC216" s="34"/>
    </row>
    <row r="217">
      <c r="A217" s="68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92"/>
      <c r="U217" s="54"/>
      <c r="V217" s="54"/>
      <c r="W217" s="54"/>
      <c r="X217" s="54"/>
      <c r="Y217" s="54"/>
      <c r="Z217" s="11"/>
      <c r="AA217" s="11"/>
      <c r="AB217" s="34"/>
      <c r="AC217" s="34"/>
    </row>
    <row r="218">
      <c r="A218" s="68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92"/>
      <c r="U218" s="54"/>
      <c r="V218" s="54"/>
      <c r="W218" s="54"/>
      <c r="X218" s="54"/>
      <c r="Y218" s="54"/>
      <c r="Z218" s="11"/>
      <c r="AA218" s="11"/>
      <c r="AB218" s="34"/>
      <c r="AC218" s="34"/>
    </row>
    <row r="219">
      <c r="A219" s="68"/>
      <c r="B219" s="11"/>
      <c r="C219" s="11"/>
      <c r="D219" s="11"/>
      <c r="E219" s="11"/>
      <c r="F219" s="11"/>
      <c r="G219" s="54"/>
      <c r="H219" s="54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3"/>
      <c r="U219" s="11"/>
      <c r="V219" s="11"/>
      <c r="W219" s="11"/>
      <c r="X219" s="11"/>
      <c r="Y219" s="11"/>
      <c r="Z219" s="11"/>
      <c r="AA219" s="11"/>
      <c r="AB219" s="34"/>
      <c r="AC219" s="34"/>
    </row>
    <row r="220">
      <c r="A220" s="68"/>
      <c r="B220" s="11"/>
      <c r="C220" s="11"/>
      <c r="D220" s="11"/>
      <c r="E220" s="11"/>
      <c r="F220" s="11"/>
      <c r="G220" s="54"/>
      <c r="H220" s="54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3"/>
      <c r="U220" s="11"/>
      <c r="V220" s="11"/>
      <c r="W220" s="11"/>
      <c r="X220" s="11"/>
      <c r="Y220" s="11"/>
      <c r="Z220" s="11"/>
      <c r="AA220" s="11"/>
      <c r="AB220" s="34"/>
      <c r="AC220" s="34"/>
    </row>
    <row r="221">
      <c r="A221" s="68"/>
      <c r="B221" s="11"/>
      <c r="C221" s="11"/>
      <c r="D221" s="11"/>
      <c r="E221" s="11"/>
      <c r="F221" s="11"/>
      <c r="G221" s="54"/>
      <c r="H221" s="54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3"/>
      <c r="U221" s="11"/>
      <c r="V221" s="11"/>
      <c r="W221" s="11"/>
      <c r="X221" s="11"/>
      <c r="Y221" s="11"/>
      <c r="Z221" s="11"/>
      <c r="AA221" s="11"/>
      <c r="AB221" s="34"/>
      <c r="AC221" s="34"/>
    </row>
    <row r="222">
      <c r="A222" s="68"/>
      <c r="B222" s="11"/>
      <c r="C222" s="11"/>
      <c r="D222" s="11"/>
      <c r="E222" s="11"/>
      <c r="F222" s="11"/>
      <c r="G222" s="54"/>
      <c r="H222" s="54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3"/>
      <c r="U222" s="11"/>
      <c r="V222" s="11"/>
      <c r="W222" s="11"/>
      <c r="X222" s="11"/>
      <c r="Y222" s="11"/>
      <c r="Z222" s="11"/>
      <c r="AA222" s="11"/>
      <c r="AB222" s="34"/>
      <c r="AC222" s="34"/>
    </row>
    <row r="223">
      <c r="A223" s="68"/>
      <c r="B223" s="11"/>
      <c r="C223" s="11"/>
      <c r="D223" s="11"/>
      <c r="E223" s="11"/>
      <c r="F223" s="11"/>
      <c r="G223" s="54"/>
      <c r="H223" s="54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3"/>
      <c r="U223" s="11"/>
      <c r="V223" s="11"/>
      <c r="W223" s="11"/>
      <c r="X223" s="11"/>
      <c r="Y223" s="11"/>
      <c r="Z223" s="11"/>
      <c r="AA223" s="11"/>
      <c r="AB223" s="34"/>
      <c r="AC223" s="34"/>
    </row>
    <row r="224">
      <c r="A224" s="68"/>
      <c r="B224" s="11"/>
      <c r="C224" s="11"/>
      <c r="D224" s="11"/>
      <c r="E224" s="11"/>
      <c r="F224" s="11"/>
      <c r="G224" s="54"/>
      <c r="H224" s="54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3"/>
      <c r="U224" s="11"/>
      <c r="V224" s="11"/>
      <c r="W224" s="11"/>
      <c r="X224" s="11"/>
      <c r="Y224" s="11"/>
      <c r="Z224" s="11"/>
      <c r="AA224" s="11"/>
      <c r="AB224" s="34"/>
      <c r="AC224" s="34"/>
    </row>
    <row r="225">
      <c r="A225" s="68"/>
      <c r="B225" s="11"/>
      <c r="C225" s="11"/>
      <c r="D225" s="11"/>
      <c r="E225" s="11"/>
      <c r="F225" s="11"/>
      <c r="G225" s="54"/>
      <c r="H225" s="54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3"/>
      <c r="U225" s="11"/>
      <c r="V225" s="11"/>
      <c r="W225" s="11"/>
      <c r="X225" s="11"/>
      <c r="Y225" s="11"/>
      <c r="Z225" s="11"/>
      <c r="AA225" s="11"/>
      <c r="AB225" s="34"/>
      <c r="AC225" s="34"/>
    </row>
    <row r="226">
      <c r="A226" s="68"/>
      <c r="B226" s="11"/>
      <c r="C226" s="11"/>
      <c r="D226" s="11"/>
      <c r="E226" s="11"/>
      <c r="F226" s="11"/>
      <c r="G226" s="54"/>
      <c r="H226" s="54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3"/>
      <c r="U226" s="11"/>
      <c r="V226" s="11"/>
      <c r="W226" s="11"/>
      <c r="X226" s="11"/>
      <c r="Y226" s="11"/>
      <c r="Z226" s="11"/>
      <c r="AA226" s="11"/>
      <c r="AB226" s="34"/>
      <c r="AC226" s="34"/>
    </row>
    <row r="227">
      <c r="A227" s="68"/>
      <c r="B227" s="11"/>
      <c r="C227" s="11"/>
      <c r="D227" s="11"/>
      <c r="E227" s="11"/>
      <c r="F227" s="11"/>
      <c r="G227" s="54"/>
      <c r="H227" s="54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3"/>
      <c r="U227" s="11"/>
      <c r="V227" s="11"/>
      <c r="W227" s="11"/>
      <c r="X227" s="11"/>
      <c r="Y227" s="11"/>
      <c r="Z227" s="11"/>
      <c r="AA227" s="11"/>
      <c r="AB227" s="34"/>
      <c r="AC227" s="34"/>
    </row>
    <row r="228">
      <c r="A228" s="68"/>
      <c r="B228" s="11"/>
      <c r="C228" s="11"/>
      <c r="D228" s="11"/>
      <c r="E228" s="11"/>
      <c r="F228" s="11"/>
      <c r="G228" s="55"/>
      <c r="H228" s="55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3"/>
      <c r="U228" s="11"/>
      <c r="V228" s="11"/>
      <c r="W228" s="11"/>
      <c r="X228" s="11"/>
      <c r="Y228" s="11"/>
      <c r="Z228" s="11"/>
      <c r="AA228" s="11"/>
      <c r="AB228" s="34"/>
      <c r="AC228" s="34"/>
    </row>
    <row r="229">
      <c r="A229" s="68"/>
      <c r="B229" s="11"/>
      <c r="C229" s="11"/>
      <c r="D229" s="11"/>
      <c r="E229" s="11"/>
      <c r="F229" s="11"/>
      <c r="G229" s="55"/>
      <c r="H229" s="55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3"/>
      <c r="U229" s="11"/>
      <c r="V229" s="11"/>
      <c r="W229" s="11"/>
      <c r="X229" s="11"/>
      <c r="Y229" s="11"/>
      <c r="Z229" s="11"/>
      <c r="AA229" s="11"/>
      <c r="AB229" s="34"/>
      <c r="AC229" s="34"/>
    </row>
    <row r="230">
      <c r="A230" s="68"/>
      <c r="B230" s="11"/>
      <c r="C230" s="11"/>
      <c r="D230" s="11"/>
      <c r="E230" s="11"/>
      <c r="F230" s="11"/>
      <c r="G230" s="55"/>
      <c r="H230" s="55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3"/>
      <c r="U230" s="11"/>
      <c r="V230" s="11"/>
      <c r="W230" s="11"/>
      <c r="X230" s="11"/>
      <c r="Y230" s="11"/>
      <c r="Z230" s="11"/>
      <c r="AA230" s="11"/>
      <c r="AB230" s="34"/>
      <c r="AC230" s="34"/>
    </row>
    <row r="231">
      <c r="A231" s="68"/>
      <c r="B231" s="11"/>
      <c r="C231" s="11"/>
      <c r="D231" s="11"/>
      <c r="E231" s="11"/>
      <c r="F231" s="11"/>
      <c r="G231" s="28"/>
      <c r="H231" s="28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3"/>
      <c r="U231" s="11"/>
      <c r="V231" s="11"/>
      <c r="W231" s="11"/>
      <c r="X231" s="11"/>
      <c r="Y231" s="11"/>
      <c r="Z231" s="11"/>
      <c r="AA231" s="11"/>
      <c r="AB231" s="34"/>
      <c r="AC231" s="34"/>
    </row>
    <row r="232">
      <c r="A232" s="68"/>
      <c r="B232" s="11"/>
      <c r="C232" s="11"/>
      <c r="D232" s="11"/>
      <c r="E232" s="11"/>
      <c r="F232" s="11"/>
      <c r="G232" s="28"/>
      <c r="H232" s="28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3"/>
      <c r="U232" s="11"/>
      <c r="V232" s="11"/>
      <c r="W232" s="11"/>
      <c r="X232" s="11"/>
      <c r="Y232" s="11"/>
      <c r="Z232" s="11"/>
      <c r="AA232" s="11"/>
      <c r="AB232" s="34"/>
      <c r="AC232" s="34"/>
    </row>
    <row r="233">
      <c r="A233" s="68"/>
      <c r="B233" s="11"/>
      <c r="C233" s="11"/>
      <c r="D233" s="11"/>
      <c r="E233" s="11"/>
      <c r="F233" s="11"/>
      <c r="G233" s="28"/>
      <c r="H233" s="28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3"/>
      <c r="U233" s="11"/>
      <c r="V233" s="11"/>
      <c r="W233" s="11"/>
      <c r="X233" s="11"/>
      <c r="Y233" s="11"/>
      <c r="Z233" s="11"/>
      <c r="AA233" s="11"/>
      <c r="AB233" s="34"/>
      <c r="AC233" s="34"/>
    </row>
    <row r="234">
      <c r="A234" s="68"/>
      <c r="B234" s="11"/>
      <c r="C234" s="11"/>
      <c r="D234" s="11"/>
      <c r="E234" s="11"/>
      <c r="F234" s="11"/>
      <c r="G234" s="28"/>
      <c r="H234" s="28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3"/>
      <c r="U234" s="11"/>
      <c r="V234" s="11"/>
      <c r="W234" s="11"/>
      <c r="X234" s="11"/>
      <c r="Y234" s="11"/>
      <c r="Z234" s="11"/>
      <c r="AA234" s="11"/>
      <c r="AB234" s="34"/>
      <c r="AC234" s="34"/>
    </row>
    <row r="235">
      <c r="A235" s="6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3"/>
      <c r="U235" s="11"/>
      <c r="V235" s="11"/>
      <c r="W235" s="11"/>
      <c r="X235" s="11"/>
      <c r="Y235" s="11"/>
      <c r="Z235" s="11"/>
      <c r="AA235" s="11"/>
      <c r="AB235" s="34"/>
      <c r="AC235" s="34"/>
    </row>
    <row r="236">
      <c r="A236" s="6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3"/>
      <c r="U236" s="11"/>
      <c r="V236" s="11"/>
      <c r="W236" s="11"/>
      <c r="X236" s="11"/>
      <c r="Y236" s="11"/>
      <c r="Z236" s="11"/>
      <c r="AA236" s="11"/>
      <c r="AB236" s="34"/>
      <c r="AC236" s="34"/>
    </row>
    <row r="237">
      <c r="A237" s="6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3"/>
      <c r="U237" s="11"/>
      <c r="V237" s="11"/>
      <c r="W237" s="11"/>
      <c r="X237" s="11"/>
      <c r="Y237" s="11"/>
      <c r="Z237" s="11"/>
      <c r="AA237" s="11"/>
      <c r="AB237" s="34"/>
      <c r="AC237" s="34"/>
    </row>
    <row r="238">
      <c r="A238" s="6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3"/>
      <c r="U238" s="11"/>
      <c r="V238" s="11"/>
      <c r="W238" s="11"/>
      <c r="X238" s="11"/>
      <c r="Y238" s="11"/>
      <c r="Z238" s="11"/>
      <c r="AA238" s="11"/>
      <c r="AB238" s="34"/>
      <c r="AC238" s="34"/>
    </row>
    <row r="239">
      <c r="A239" s="6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3"/>
      <c r="U239" s="11"/>
      <c r="V239" s="11"/>
      <c r="W239" s="11"/>
      <c r="X239" s="11"/>
      <c r="Y239" s="11"/>
      <c r="Z239" s="11"/>
      <c r="AA239" s="11"/>
      <c r="AB239" s="34"/>
      <c r="AC239" s="34"/>
    </row>
    <row r="240">
      <c r="A240" s="6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3"/>
      <c r="U240" s="11"/>
      <c r="V240" s="11"/>
      <c r="W240" s="11"/>
      <c r="X240" s="11"/>
      <c r="Y240" s="11"/>
      <c r="Z240" s="11"/>
      <c r="AA240" s="11"/>
      <c r="AB240" s="34"/>
      <c r="AC240" s="34"/>
    </row>
    <row r="241">
      <c r="A241" s="6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3"/>
      <c r="U241" s="11"/>
      <c r="V241" s="11"/>
      <c r="W241" s="11"/>
      <c r="X241" s="11"/>
      <c r="Y241" s="11"/>
      <c r="Z241" s="11"/>
      <c r="AA241" s="11"/>
      <c r="AB241" s="34"/>
      <c r="AC241" s="34"/>
    </row>
    <row r="242">
      <c r="A242" s="6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3"/>
      <c r="U242" s="11"/>
      <c r="V242" s="11"/>
      <c r="W242" s="11"/>
      <c r="X242" s="11"/>
      <c r="Y242" s="11"/>
      <c r="Z242" s="11"/>
      <c r="AA242" s="11"/>
      <c r="AB242" s="34"/>
      <c r="AC242" s="34"/>
    </row>
    <row r="243">
      <c r="A243" s="6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3"/>
      <c r="U243" s="11"/>
      <c r="V243" s="11"/>
      <c r="W243" s="11"/>
      <c r="X243" s="11"/>
      <c r="Y243" s="11"/>
      <c r="Z243" s="11"/>
      <c r="AA243" s="11"/>
      <c r="AB243" s="34"/>
      <c r="AC243" s="34"/>
    </row>
    <row r="244">
      <c r="A244" s="6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3"/>
      <c r="U244" s="11"/>
      <c r="V244" s="11"/>
      <c r="W244" s="11"/>
      <c r="X244" s="11"/>
      <c r="Y244" s="11"/>
      <c r="Z244" s="11"/>
      <c r="AA244" s="11"/>
      <c r="AB244" s="34"/>
      <c r="AC244" s="34"/>
    </row>
    <row r="245">
      <c r="A245" s="6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3"/>
      <c r="U245" s="11"/>
      <c r="V245" s="11"/>
      <c r="W245" s="11"/>
      <c r="X245" s="11"/>
      <c r="Y245" s="11"/>
      <c r="Z245" s="11"/>
      <c r="AA245" s="11"/>
      <c r="AB245" s="34"/>
      <c r="AC245" s="34"/>
    </row>
    <row r="246">
      <c r="A246" s="6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3"/>
      <c r="U246" s="11"/>
      <c r="V246" s="11"/>
      <c r="W246" s="11"/>
      <c r="X246" s="11"/>
      <c r="Y246" s="11"/>
      <c r="Z246" s="11"/>
      <c r="AA246" s="11"/>
      <c r="AB246" s="34"/>
      <c r="AC246" s="34"/>
    </row>
    <row r="247">
      <c r="A247" s="68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3"/>
      <c r="U247" s="11"/>
      <c r="V247" s="11"/>
      <c r="W247" s="11"/>
      <c r="X247" s="11"/>
      <c r="Y247" s="11"/>
      <c r="Z247" s="11"/>
      <c r="AA247" s="11"/>
      <c r="AB247" s="34"/>
      <c r="AC247" s="34"/>
    </row>
    <row r="248">
      <c r="A248" s="6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3"/>
      <c r="U248" s="11"/>
      <c r="V248" s="11"/>
      <c r="W248" s="11"/>
      <c r="X248" s="11"/>
      <c r="Y248" s="11"/>
      <c r="Z248" s="11"/>
      <c r="AA248" s="11"/>
      <c r="AB248" s="34"/>
      <c r="AC248" s="34"/>
    </row>
    <row r="249">
      <c r="A249" s="68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3"/>
      <c r="U249" s="11"/>
      <c r="V249" s="11"/>
      <c r="W249" s="11"/>
      <c r="X249" s="11"/>
      <c r="Y249" s="11"/>
      <c r="Z249" s="11"/>
      <c r="AA249" s="11"/>
      <c r="AB249" s="34"/>
      <c r="AC249" s="34"/>
    </row>
    <row r="250">
      <c r="A250" s="68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3"/>
      <c r="U250" s="11"/>
      <c r="V250" s="11"/>
      <c r="W250" s="11"/>
      <c r="X250" s="11"/>
      <c r="Y250" s="11"/>
      <c r="Z250" s="11"/>
      <c r="AA250" s="11"/>
      <c r="AB250" s="34"/>
      <c r="AC250" s="34"/>
    </row>
    <row r="251">
      <c r="A251" s="68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3"/>
      <c r="U251" s="11"/>
      <c r="V251" s="11"/>
      <c r="W251" s="11"/>
      <c r="X251" s="11"/>
      <c r="Y251" s="11"/>
      <c r="Z251" s="11"/>
      <c r="AA251" s="11"/>
      <c r="AB251" s="34"/>
      <c r="AC251" s="34"/>
    </row>
    <row r="252">
      <c r="A252" s="68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3"/>
      <c r="U252" s="11"/>
      <c r="V252" s="11"/>
      <c r="W252" s="11"/>
      <c r="X252" s="11"/>
      <c r="Y252" s="11"/>
      <c r="Z252" s="11"/>
      <c r="AA252" s="11"/>
      <c r="AB252" s="34"/>
      <c r="AC252" s="34"/>
    </row>
    <row r="253">
      <c r="A253" s="68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3"/>
      <c r="U253" s="11"/>
      <c r="V253" s="11"/>
      <c r="W253" s="11"/>
      <c r="X253" s="11"/>
      <c r="Y253" s="11"/>
      <c r="Z253" s="11"/>
      <c r="AA253" s="11"/>
      <c r="AB253" s="34"/>
      <c r="AC253" s="34"/>
    </row>
    <row r="254">
      <c r="A254" s="68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3"/>
      <c r="U254" s="11"/>
      <c r="V254" s="11"/>
      <c r="W254" s="11"/>
      <c r="X254" s="11"/>
      <c r="Y254" s="11"/>
      <c r="Z254" s="11"/>
      <c r="AA254" s="11"/>
      <c r="AB254" s="34"/>
      <c r="AC254" s="34"/>
    </row>
    <row r="255">
      <c r="A255" s="68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3"/>
      <c r="U255" s="11"/>
      <c r="V255" s="11"/>
      <c r="W255" s="11"/>
      <c r="X255" s="11"/>
      <c r="Y255" s="11"/>
      <c r="Z255" s="11"/>
      <c r="AA255" s="11"/>
      <c r="AB255" s="34"/>
      <c r="AC255" s="34"/>
    </row>
    <row r="256">
      <c r="A256" s="68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3"/>
      <c r="U256" s="11"/>
      <c r="V256" s="11"/>
      <c r="W256" s="11"/>
      <c r="X256" s="11"/>
      <c r="Y256" s="11"/>
      <c r="Z256" s="11"/>
      <c r="AA256" s="11"/>
      <c r="AB256" s="34"/>
      <c r="AC256" s="34"/>
    </row>
    <row r="257">
      <c r="A257" s="68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3"/>
      <c r="U257" s="11"/>
      <c r="V257" s="11"/>
      <c r="W257" s="11"/>
      <c r="X257" s="11"/>
      <c r="Y257" s="11"/>
      <c r="Z257" s="11"/>
      <c r="AA257" s="11"/>
      <c r="AB257" s="34"/>
      <c r="AC257" s="34"/>
    </row>
    <row r="258">
      <c r="A258" s="68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34"/>
      <c r="AC258" s="34"/>
    </row>
    <row r="259">
      <c r="A259" s="68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34"/>
      <c r="AC259" s="34"/>
    </row>
    <row r="260">
      <c r="A260" s="68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34"/>
      <c r="AC260" s="34"/>
    </row>
    <row r="261">
      <c r="A261" s="68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34"/>
      <c r="AC261" s="34"/>
    </row>
    <row r="262">
      <c r="A262" s="68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34"/>
      <c r="AC262" s="34"/>
    </row>
    <row r="263">
      <c r="A263" s="68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34"/>
      <c r="AC263" s="34"/>
    </row>
    <row r="264">
      <c r="A264" s="68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34"/>
      <c r="AC264" s="34"/>
    </row>
    <row r="265">
      <c r="A265" s="68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34"/>
      <c r="AC265" s="34"/>
    </row>
    <row r="266">
      <c r="A266" s="68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34"/>
      <c r="AC266" s="34"/>
    </row>
    <row r="267">
      <c r="A267" s="68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34"/>
      <c r="AC267" s="34"/>
    </row>
    <row r="268">
      <c r="A268" s="68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34"/>
      <c r="AC268" s="34"/>
    </row>
    <row r="269">
      <c r="A269" s="68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34"/>
      <c r="AC269" s="34"/>
    </row>
    <row r="270">
      <c r="A270" s="68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34"/>
      <c r="AC270" s="34"/>
    </row>
    <row r="271">
      <c r="A271" s="68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34"/>
      <c r="AC271" s="34"/>
    </row>
    <row r="272">
      <c r="A272" s="68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34"/>
      <c r="AC272" s="34"/>
    </row>
    <row r="273">
      <c r="A273" s="68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34"/>
      <c r="AC273" s="34"/>
    </row>
    <row r="274">
      <c r="A274" s="6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34"/>
      <c r="AC274" s="34"/>
    </row>
    <row r="275">
      <c r="A275" s="6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34"/>
      <c r="AC275" s="34"/>
    </row>
  </sheetData>
  <hyperlinks>
    <hyperlink r:id="rId2" ref="V5"/>
    <hyperlink r:id="rId3" ref="V6"/>
    <hyperlink r:id="rId4" ref="V7"/>
    <hyperlink r:id="rId5" ref="V8"/>
    <hyperlink r:id="rId6" ref="V10"/>
    <hyperlink r:id="rId7" ref="V11"/>
    <hyperlink r:id="rId8" ref="V12"/>
    <hyperlink r:id="rId9" ref="V13"/>
    <hyperlink r:id="rId10" ref="V14"/>
    <hyperlink r:id="rId11" ref="V15"/>
    <hyperlink r:id="rId12" ref="V16"/>
    <hyperlink r:id="rId13" ref="V18"/>
    <hyperlink r:id="rId14" ref="V19"/>
    <hyperlink r:id="rId15" ref="V20"/>
    <hyperlink r:id="rId16" ref="V21"/>
    <hyperlink r:id="rId17" ref="V22"/>
    <hyperlink r:id="rId18" ref="V23"/>
    <hyperlink r:id="rId19" ref="V24"/>
    <hyperlink r:id="rId20" ref="V25"/>
    <hyperlink r:id="rId21" ref="V26"/>
    <hyperlink r:id="rId22" ref="V27"/>
    <hyperlink r:id="rId23" ref="V28"/>
    <hyperlink r:id="rId24" ref="V30"/>
    <hyperlink r:id="rId25" ref="V31"/>
    <hyperlink r:id="rId26" ref="V32"/>
    <hyperlink r:id="rId27" ref="V33"/>
    <hyperlink r:id="rId28" ref="V34"/>
    <hyperlink r:id="rId29" ref="V35"/>
    <hyperlink r:id="rId30" ref="V36"/>
    <hyperlink r:id="rId31" ref="V37"/>
    <hyperlink r:id="rId32" ref="V38"/>
    <hyperlink r:id="rId33" ref="V40"/>
    <hyperlink r:id="rId34" ref="V41"/>
    <hyperlink r:id="rId35" ref="V42"/>
    <hyperlink r:id="rId36" ref="V43"/>
    <hyperlink r:id="rId37" ref="V44"/>
    <hyperlink r:id="rId38" ref="V45"/>
    <hyperlink r:id="rId39" ref="V46"/>
    <hyperlink r:id="rId40" ref="V47"/>
    <hyperlink r:id="rId41" ref="V48"/>
    <hyperlink r:id="rId42" ref="V50"/>
    <hyperlink r:id="rId43" ref="V52"/>
    <hyperlink r:id="rId44" ref="V53"/>
    <hyperlink r:id="rId45" ref="V54"/>
    <hyperlink r:id="rId46" ref="V55"/>
    <hyperlink r:id="rId47" ref="V56"/>
    <hyperlink r:id="rId48" ref="V57"/>
    <hyperlink r:id="rId49" ref="V58"/>
    <hyperlink r:id="rId50" ref="V60"/>
    <hyperlink r:id="rId51" ref="V61"/>
    <hyperlink r:id="rId52" ref="V62"/>
    <hyperlink r:id="rId53" ref="V63"/>
    <hyperlink r:id="rId54" ref="V64"/>
    <hyperlink r:id="rId55" ref="V65"/>
    <hyperlink r:id="rId56" ref="V66"/>
    <hyperlink r:id="rId57" ref="V67"/>
    <hyperlink r:id="rId58" ref="V68"/>
    <hyperlink r:id="rId59" ref="V70"/>
    <hyperlink r:id="rId60" ref="V72"/>
    <hyperlink r:id="rId61" ref="V73"/>
    <hyperlink r:id="rId62" ref="V74"/>
    <hyperlink r:id="rId63" ref="V75"/>
    <hyperlink r:id="rId64" ref="V76"/>
    <hyperlink r:id="rId65" ref="V77"/>
    <hyperlink r:id="rId66" ref="V78"/>
    <hyperlink r:id="rId67" ref="V79"/>
    <hyperlink r:id="rId68" ref="V80"/>
    <hyperlink r:id="rId69" ref="V82"/>
    <hyperlink r:id="rId70" ref="V83"/>
    <hyperlink r:id="rId71" ref="V84"/>
    <hyperlink r:id="rId72" ref="V85"/>
    <hyperlink r:id="rId73" ref="V86"/>
    <hyperlink r:id="rId74" ref="V87"/>
    <hyperlink r:id="rId75" ref="V88"/>
    <hyperlink r:id="rId76" ref="V89"/>
    <hyperlink r:id="rId77" ref="V92"/>
    <hyperlink r:id="rId78" ref="V93"/>
    <hyperlink r:id="rId79" ref="V94"/>
    <hyperlink r:id="rId80" ref="V95"/>
    <hyperlink r:id="rId81" ref="V96"/>
    <hyperlink r:id="rId82" ref="V97"/>
    <hyperlink r:id="rId83" ref="V98"/>
    <hyperlink r:id="rId84" ref="V99"/>
    <hyperlink r:id="rId85" ref="V102"/>
    <hyperlink r:id="rId86" ref="V103"/>
    <hyperlink r:id="rId87" ref="V104"/>
    <hyperlink r:id="rId88" ref="V105"/>
    <hyperlink r:id="rId89" ref="V106"/>
    <hyperlink r:id="rId90" ref="V107"/>
    <hyperlink r:id="rId91" ref="V108"/>
    <hyperlink r:id="rId92" ref="V109"/>
    <hyperlink r:id="rId93" ref="V110"/>
    <hyperlink r:id="rId94" ref="V112"/>
    <hyperlink r:id="rId95" ref="V113"/>
    <hyperlink r:id="rId96" ref="V114"/>
    <hyperlink r:id="rId97" ref="V115"/>
    <hyperlink r:id="rId98" ref="V116"/>
    <hyperlink r:id="rId99" ref="V117"/>
    <hyperlink r:id="rId100" ref="V118"/>
    <hyperlink r:id="rId101" ref="V119"/>
    <hyperlink r:id="rId102" ref="V120"/>
    <hyperlink r:id="rId103" ref="V121"/>
    <hyperlink r:id="rId104" ref="V122"/>
    <hyperlink r:id="rId105" ref="V123"/>
    <hyperlink r:id="rId106" ref="V124"/>
    <hyperlink r:id="rId107" ref="V125"/>
    <hyperlink r:id="rId108" ref="V126"/>
    <hyperlink r:id="rId109" ref="V128"/>
    <hyperlink r:id="rId110" ref="V129"/>
    <hyperlink r:id="rId111" ref="V130"/>
    <hyperlink r:id="rId112" ref="V131"/>
    <hyperlink r:id="rId113" ref="V132"/>
    <hyperlink r:id="rId114" ref="V133"/>
    <hyperlink r:id="rId115" ref="V134"/>
    <hyperlink r:id="rId116" ref="V135"/>
    <hyperlink r:id="rId117" ref="V136"/>
    <hyperlink r:id="rId118" ref="V137"/>
    <hyperlink r:id="rId119" ref="V138"/>
    <hyperlink r:id="rId120" ref="V139"/>
    <hyperlink r:id="rId121" ref="V140"/>
    <hyperlink r:id="rId122" ref="V142"/>
    <hyperlink r:id="rId123" ref="V143"/>
    <hyperlink r:id="rId124" ref="V144"/>
    <hyperlink r:id="rId125" ref="V149"/>
    <hyperlink r:id="rId126" ref="V150"/>
    <hyperlink r:id="rId127" ref="V151"/>
    <hyperlink r:id="rId128" ref="V152"/>
    <hyperlink r:id="rId129" ref="V153"/>
    <hyperlink r:id="rId130" ref="V154"/>
    <hyperlink r:id="rId131" ref="V155"/>
    <hyperlink r:id="rId132" ref="V156"/>
    <hyperlink r:id="rId133" ref="V157"/>
    <hyperlink r:id="rId134" ref="V158"/>
    <hyperlink r:id="rId135" ref="V162"/>
    <hyperlink r:id="rId136" ref="V163"/>
    <hyperlink r:id="rId137" ref="V164"/>
    <hyperlink r:id="rId138" ref="V166"/>
    <hyperlink r:id="rId139" ref="V167"/>
    <hyperlink r:id="rId140" ref="V168"/>
    <hyperlink r:id="rId141" ref="V169"/>
    <hyperlink r:id="rId142" ref="V170"/>
    <hyperlink r:id="rId143" ref="V171"/>
    <hyperlink r:id="rId144" ref="V172"/>
    <hyperlink r:id="rId145" ref="V173"/>
  </hyperlinks>
  <drawing r:id="rId146"/>
  <legacyDrawing r:id="rId14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9.29"/>
    <col customWidth="1" min="6" max="6" width="6.57"/>
    <col customWidth="1" min="7" max="8" width="6.86"/>
    <col customWidth="1" min="9" max="9" width="6.43"/>
    <col customWidth="1" min="10" max="10" width="6.14"/>
    <col customWidth="1" min="11" max="11" width="7.0"/>
    <col customWidth="1" min="12" max="12" width="10.14"/>
    <col customWidth="1" min="13" max="13" width="10.71"/>
    <col customWidth="1" min="14" max="14" width="7.29"/>
    <col customWidth="1" min="15" max="15" width="6.86"/>
    <col customWidth="1" min="16" max="16" width="7.57"/>
    <col customWidth="1" min="17" max="17" width="7.43"/>
    <col customWidth="1" min="18" max="18" width="15.86"/>
    <col customWidth="1" min="19" max="19" width="25.57"/>
    <col customWidth="1" min="20" max="20" width="56.0"/>
    <col customWidth="1" min="21" max="21" width="41.71"/>
    <col customWidth="1" min="22" max="22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1587</v>
      </c>
      <c r="G1" s="3" t="s">
        <v>522</v>
      </c>
      <c r="H1" s="3" t="s">
        <v>5</v>
      </c>
      <c r="I1" s="3" t="s">
        <v>1179</v>
      </c>
      <c r="J1" s="3" t="s">
        <v>7</v>
      </c>
      <c r="K1" s="3" t="s">
        <v>8</v>
      </c>
      <c r="L1" s="3" t="s">
        <v>9</v>
      </c>
      <c r="M1" s="3" t="s">
        <v>524</v>
      </c>
      <c r="N1" s="4" t="s">
        <v>12</v>
      </c>
      <c r="O1" s="5" t="s">
        <v>13</v>
      </c>
      <c r="P1" s="6" t="s">
        <v>14</v>
      </c>
      <c r="Q1" s="7" t="s">
        <v>15</v>
      </c>
      <c r="R1" s="3" t="s">
        <v>16</v>
      </c>
      <c r="S1" s="3" t="s">
        <v>17</v>
      </c>
      <c r="T1" s="3" t="s">
        <v>18</v>
      </c>
      <c r="U1" s="8"/>
      <c r="V1" s="8"/>
      <c r="W1" s="3"/>
      <c r="X1" s="3"/>
      <c r="Y1" s="9"/>
    </row>
    <row r="2">
      <c r="A2" s="184"/>
      <c r="B2" s="12"/>
      <c r="C2" s="12"/>
      <c r="D2" s="12" t="s">
        <v>2937</v>
      </c>
      <c r="E2" s="11"/>
      <c r="F2" s="11"/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3"/>
      <c r="S2" s="13"/>
      <c r="T2" s="11"/>
      <c r="U2" s="11"/>
      <c r="V2" s="11"/>
      <c r="W2" s="11"/>
      <c r="X2" s="11"/>
      <c r="Y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3"/>
      <c r="S3" s="13"/>
      <c r="T3" s="11"/>
      <c r="U3" s="11"/>
      <c r="V3" s="11"/>
      <c r="W3" s="11"/>
      <c r="X3" s="11"/>
      <c r="Y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3"/>
      <c r="S4" s="13"/>
      <c r="T4" s="11"/>
      <c r="U4" s="11"/>
      <c r="V4" s="11"/>
      <c r="W4" s="11"/>
      <c r="X4" s="11"/>
      <c r="Y4" s="11"/>
    </row>
    <row r="5">
      <c r="A5" s="11"/>
      <c r="B5" s="12" t="s">
        <v>2941</v>
      </c>
      <c r="C5" s="16" t="s">
        <v>28</v>
      </c>
      <c r="D5" s="17">
        <f t="shared" ref="D5:D10" si="1">ROUND((E5*0.05)+(F5*1)+(G5*0.64)+(H5*0.34)+(I5*0.41)+(J5*0.66)+(K5*0.25)+(L5*0.84)+(M5*0.87)+(N5*25)+(O5*8)+(P5*8)+(Q5*8), 2)</f>
        <v>118.4</v>
      </c>
      <c r="E5" s="12">
        <v>28.0</v>
      </c>
      <c r="F5" s="12">
        <v>48.0</v>
      </c>
      <c r="G5" s="12"/>
      <c r="H5" s="12"/>
      <c r="I5" s="12"/>
      <c r="J5" s="12">
        <v>38.0</v>
      </c>
      <c r="K5" s="12"/>
      <c r="L5" s="12">
        <v>13.0</v>
      </c>
      <c r="M5" s="12"/>
      <c r="N5" s="12">
        <v>1.0</v>
      </c>
      <c r="O5" s="12"/>
      <c r="P5" s="12"/>
      <c r="Q5" s="12">
        <v>1.0</v>
      </c>
      <c r="R5" s="18" t="s">
        <v>1720</v>
      </c>
      <c r="S5" s="18" t="s">
        <v>30</v>
      </c>
      <c r="T5" s="19" t="s">
        <v>2945</v>
      </c>
      <c r="U5" s="11"/>
      <c r="V5" s="11"/>
      <c r="W5" s="11"/>
      <c r="X5" s="11"/>
      <c r="Y5" s="11"/>
    </row>
    <row r="6">
      <c r="A6" s="26" t="s">
        <v>33</v>
      </c>
      <c r="B6" s="12" t="s">
        <v>2948</v>
      </c>
      <c r="C6" s="12" t="s">
        <v>40</v>
      </c>
      <c r="D6" s="17">
        <f t="shared" si="1"/>
        <v>102.27</v>
      </c>
      <c r="E6" s="12">
        <v>33.0</v>
      </c>
      <c r="F6" s="12">
        <v>43.0</v>
      </c>
      <c r="G6" s="12">
        <v>22.0</v>
      </c>
      <c r="H6" s="12">
        <v>31.0</v>
      </c>
      <c r="I6" s="12"/>
      <c r="J6" s="12"/>
      <c r="K6" s="12"/>
      <c r="L6" s="12"/>
      <c r="M6" s="12"/>
      <c r="N6" s="12">
        <v>1.0</v>
      </c>
      <c r="O6" s="12">
        <v>1.0</v>
      </c>
      <c r="P6" s="12"/>
      <c r="Q6" s="12"/>
      <c r="R6" s="18" t="s">
        <v>898</v>
      </c>
      <c r="S6" s="18" t="s">
        <v>42</v>
      </c>
      <c r="T6" s="19" t="s">
        <v>2951</v>
      </c>
      <c r="U6" s="11"/>
      <c r="V6" s="11"/>
      <c r="W6" s="11"/>
      <c r="X6" s="11"/>
      <c r="Y6" s="11"/>
    </row>
    <row r="7">
      <c r="A7" s="26" t="s">
        <v>55</v>
      </c>
      <c r="B7" s="12" t="s">
        <v>2953</v>
      </c>
      <c r="C7" s="12" t="s">
        <v>57</v>
      </c>
      <c r="D7" s="17">
        <f t="shared" si="1"/>
        <v>98.1</v>
      </c>
      <c r="E7" s="12">
        <v>48.0</v>
      </c>
      <c r="F7" s="12">
        <v>45.0</v>
      </c>
      <c r="G7" s="12"/>
      <c r="H7" s="12">
        <v>21.0</v>
      </c>
      <c r="I7" s="12"/>
      <c r="J7" s="12">
        <v>16.0</v>
      </c>
      <c r="K7" s="12"/>
      <c r="L7" s="12"/>
      <c r="M7" s="12"/>
      <c r="N7" s="12">
        <v>1.0</v>
      </c>
      <c r="O7" s="12"/>
      <c r="P7" s="12">
        <v>1.0</v>
      </c>
      <c r="Q7" s="12"/>
      <c r="R7" s="18" t="s">
        <v>1699</v>
      </c>
      <c r="S7" s="18" t="s">
        <v>168</v>
      </c>
      <c r="T7" s="19" t="s">
        <v>2954</v>
      </c>
      <c r="U7" s="11"/>
      <c r="V7" s="11"/>
      <c r="W7" s="11"/>
      <c r="X7" s="11"/>
      <c r="Y7" s="11"/>
    </row>
    <row r="8">
      <c r="A8" s="12" t="s">
        <v>44</v>
      </c>
      <c r="B8" s="12" t="s">
        <v>545</v>
      </c>
      <c r="C8" s="16" t="s">
        <v>114</v>
      </c>
      <c r="D8" s="17">
        <f t="shared" si="1"/>
        <v>90.45</v>
      </c>
      <c r="E8" s="12">
        <v>45.0</v>
      </c>
      <c r="F8" s="12"/>
      <c r="G8" s="12"/>
      <c r="H8" s="12"/>
      <c r="I8" s="12">
        <v>84.0</v>
      </c>
      <c r="J8" s="12">
        <v>42.0</v>
      </c>
      <c r="K8" s="12"/>
      <c r="L8" s="12">
        <v>31.0</v>
      </c>
      <c r="M8" s="12"/>
      <c r="N8" s="12"/>
      <c r="O8" s="12"/>
      <c r="P8" s="12"/>
      <c r="Q8" s="12"/>
      <c r="R8" s="18"/>
      <c r="S8" s="18"/>
      <c r="T8" s="19" t="s">
        <v>546</v>
      </c>
      <c r="U8" s="11"/>
      <c r="V8" s="11"/>
      <c r="W8" s="11"/>
      <c r="X8" s="11"/>
      <c r="Y8" s="11"/>
    </row>
    <row r="9">
      <c r="A9" s="12" t="s">
        <v>44</v>
      </c>
      <c r="B9" s="12" t="s">
        <v>543</v>
      </c>
      <c r="C9" s="16" t="s">
        <v>46</v>
      </c>
      <c r="D9" s="17">
        <f t="shared" si="1"/>
        <v>84.57</v>
      </c>
      <c r="E9" s="33">
        <v>33.0</v>
      </c>
      <c r="F9" s="12"/>
      <c r="G9" s="12">
        <v>34.0</v>
      </c>
      <c r="H9" s="12"/>
      <c r="I9" s="12">
        <v>100.0</v>
      </c>
      <c r="J9" s="12"/>
      <c r="K9" s="12"/>
      <c r="L9" s="12">
        <v>24.0</v>
      </c>
      <c r="M9" s="12"/>
      <c r="N9" s="12"/>
      <c r="O9" s="12"/>
      <c r="P9" s="12"/>
      <c r="Q9" s="18"/>
      <c r="R9" s="18"/>
      <c r="S9" s="37"/>
      <c r="T9" s="37" t="s">
        <v>544</v>
      </c>
      <c r="U9" s="37"/>
      <c r="V9" s="37"/>
      <c r="W9" s="11"/>
      <c r="X9" s="11"/>
    </row>
    <row r="10">
      <c r="A10" s="11"/>
      <c r="B10" s="12" t="s">
        <v>540</v>
      </c>
      <c r="C10" s="16" t="s">
        <v>541</v>
      </c>
      <c r="D10" s="17">
        <f t="shared" si="1"/>
        <v>88.87</v>
      </c>
      <c r="E10" s="12">
        <v>21.0</v>
      </c>
      <c r="F10" s="12"/>
      <c r="G10" s="12">
        <v>25.0</v>
      </c>
      <c r="H10" s="12"/>
      <c r="I10" s="12">
        <v>66.0</v>
      </c>
      <c r="J10" s="12"/>
      <c r="K10" s="12"/>
      <c r="L10" s="12">
        <v>14.0</v>
      </c>
      <c r="M10" s="12"/>
      <c r="N10" s="12">
        <v>1.0</v>
      </c>
      <c r="O10" s="12"/>
      <c r="P10" s="12">
        <v>1.0</v>
      </c>
      <c r="Q10" s="12"/>
      <c r="R10" s="18" t="s">
        <v>60</v>
      </c>
      <c r="S10" s="18"/>
      <c r="T10" s="19" t="s">
        <v>542</v>
      </c>
      <c r="U10" s="11"/>
      <c r="V10" s="11"/>
      <c r="W10" s="11"/>
      <c r="X10" s="11"/>
      <c r="Y10" s="11"/>
    </row>
    <row r="11">
      <c r="A11" s="21" t="s">
        <v>52</v>
      </c>
      <c r="B11" s="12" t="s">
        <v>547</v>
      </c>
      <c r="C11" s="12" t="s">
        <v>366</v>
      </c>
      <c r="D11" s="17" t="s">
        <v>2958</v>
      </c>
      <c r="E11" s="12">
        <v>30.0</v>
      </c>
      <c r="F11" s="12"/>
      <c r="G11" s="12"/>
      <c r="H11" s="12"/>
      <c r="I11" s="12">
        <v>56.0</v>
      </c>
      <c r="J11" s="12">
        <v>22.0</v>
      </c>
      <c r="K11" s="12"/>
      <c r="L11" s="12">
        <v>18.0</v>
      </c>
      <c r="M11" s="12"/>
      <c r="N11" s="12">
        <v>1.0</v>
      </c>
      <c r="O11" s="12"/>
      <c r="P11" s="12"/>
      <c r="Q11" s="12">
        <v>1.0</v>
      </c>
      <c r="R11" s="18" t="s">
        <v>549</v>
      </c>
      <c r="S11" s="18" t="s">
        <v>78</v>
      </c>
      <c r="T11" s="19" t="s">
        <v>550</v>
      </c>
      <c r="U11" s="11"/>
      <c r="V11" s="11"/>
      <c r="W11" s="11"/>
      <c r="X11" s="11"/>
      <c r="Y11" s="11"/>
    </row>
    <row r="12">
      <c r="A12" s="26"/>
      <c r="B12" s="12" t="s">
        <v>2961</v>
      </c>
      <c r="C12" s="12" t="s">
        <v>64</v>
      </c>
      <c r="D12" s="17">
        <f t="shared" ref="D12:D15" si="2">ROUND((E12*0.05)+(F12*1)+(G12*0.64)+(H12*0.34)+(I12*0.41)+(J12*0.66)+(K12*0.25)+(L12*0.84)+(M12*0.87)+(N12*25)+(O12*8)+(P12*8)+(Q12*8), 2)</f>
        <v>80.86</v>
      </c>
      <c r="E12" s="12">
        <v>22.0</v>
      </c>
      <c r="F12" s="12">
        <v>29.0</v>
      </c>
      <c r="G12" s="12"/>
      <c r="H12" s="12"/>
      <c r="I12" s="12"/>
      <c r="J12" s="12">
        <v>24.0</v>
      </c>
      <c r="K12" s="12"/>
      <c r="L12" s="12">
        <v>13.0</v>
      </c>
      <c r="M12" s="12"/>
      <c r="N12" s="12"/>
      <c r="O12" s="12"/>
      <c r="P12" s="12">
        <v>2.0</v>
      </c>
      <c r="Q12" s="12">
        <v>1.0</v>
      </c>
      <c r="R12" s="18" t="s">
        <v>1699</v>
      </c>
      <c r="S12" s="18"/>
      <c r="T12" s="19" t="s">
        <v>2964</v>
      </c>
      <c r="U12" s="11"/>
      <c r="V12" s="11"/>
      <c r="W12" s="11"/>
      <c r="X12" s="11"/>
      <c r="Y12" s="11"/>
    </row>
    <row r="13">
      <c r="A13" s="26"/>
      <c r="B13" s="12" t="s">
        <v>2967</v>
      </c>
      <c r="C13" s="12" t="s">
        <v>1254</v>
      </c>
      <c r="D13" s="17">
        <f t="shared" si="2"/>
        <v>80.59</v>
      </c>
      <c r="E13" s="12">
        <v>19.0</v>
      </c>
      <c r="F13" s="12">
        <v>30.0</v>
      </c>
      <c r="G13" s="12">
        <v>23.0</v>
      </c>
      <c r="H13" s="12"/>
      <c r="I13" s="12"/>
      <c r="J13" s="12"/>
      <c r="K13" s="12"/>
      <c r="L13" s="12">
        <v>13.0</v>
      </c>
      <c r="M13" s="12"/>
      <c r="N13" s="12"/>
      <c r="O13" s="12">
        <v>1.0</v>
      </c>
      <c r="P13" s="12">
        <v>1.0</v>
      </c>
      <c r="Q13" s="12">
        <v>1.0</v>
      </c>
      <c r="R13" s="18" t="s">
        <v>1188</v>
      </c>
      <c r="S13" s="18"/>
      <c r="T13" s="19" t="s">
        <v>2968</v>
      </c>
      <c r="U13" s="11"/>
      <c r="V13" s="11"/>
      <c r="W13" s="11"/>
      <c r="X13" s="11"/>
      <c r="Y13" s="11"/>
    </row>
    <row r="14">
      <c r="A14" s="26" t="s">
        <v>44</v>
      </c>
      <c r="B14" s="12" t="s">
        <v>2972</v>
      </c>
      <c r="C14" s="12" t="s">
        <v>172</v>
      </c>
      <c r="D14" s="17">
        <f t="shared" si="2"/>
        <v>79.97</v>
      </c>
      <c r="E14" s="12">
        <v>49.0</v>
      </c>
      <c r="F14" s="12">
        <v>50.0</v>
      </c>
      <c r="G14" s="12">
        <v>43.0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8"/>
      <c r="S14" s="18"/>
      <c r="T14" s="19" t="s">
        <v>2975</v>
      </c>
      <c r="U14" s="11"/>
      <c r="V14" s="11"/>
      <c r="W14" s="11"/>
      <c r="X14" s="11"/>
      <c r="Y14" s="11"/>
    </row>
    <row r="15">
      <c r="A15" s="26"/>
      <c r="B15" s="12" t="s">
        <v>556</v>
      </c>
      <c r="C15" s="12" t="s">
        <v>557</v>
      </c>
      <c r="D15" s="17">
        <f t="shared" si="2"/>
        <v>71.24</v>
      </c>
      <c r="E15" s="12">
        <v>42.0</v>
      </c>
      <c r="F15" s="12"/>
      <c r="G15" s="12">
        <v>37.0</v>
      </c>
      <c r="H15" s="12"/>
      <c r="I15" s="12">
        <v>74.0</v>
      </c>
      <c r="J15" s="12"/>
      <c r="K15" s="12"/>
      <c r="L15" s="12">
        <v>18.0</v>
      </c>
      <c r="M15" s="12"/>
      <c r="N15" s="12"/>
      <c r="O15" s="12"/>
      <c r="P15" s="12"/>
      <c r="Q15" s="12"/>
      <c r="R15" s="18"/>
      <c r="S15" s="18"/>
      <c r="T15" s="19" t="s">
        <v>558</v>
      </c>
      <c r="U15" s="11"/>
      <c r="V15" s="11"/>
      <c r="W15" s="11"/>
      <c r="X15" s="11"/>
      <c r="Y15" s="11"/>
    </row>
    <row r="16">
      <c r="A16" s="26"/>
      <c r="B16" s="12" t="s">
        <v>2980</v>
      </c>
      <c r="C16" s="12" t="s">
        <v>470</v>
      </c>
      <c r="D16" s="17" t="s">
        <v>2982</v>
      </c>
      <c r="E16" s="12"/>
      <c r="F16" s="12">
        <v>45.0</v>
      </c>
      <c r="G16" s="12"/>
      <c r="H16" s="12"/>
      <c r="I16" s="12"/>
      <c r="J16" s="12">
        <v>37.0</v>
      </c>
      <c r="K16" s="12"/>
      <c r="L16" s="12"/>
      <c r="M16" s="12"/>
      <c r="N16" s="12"/>
      <c r="O16" s="12"/>
      <c r="P16" s="12"/>
      <c r="Q16" s="12"/>
      <c r="R16" s="18"/>
      <c r="S16" s="18" t="s">
        <v>1907</v>
      </c>
      <c r="T16" s="19" t="s">
        <v>2984</v>
      </c>
      <c r="U16" s="11"/>
      <c r="V16" s="11"/>
      <c r="W16" s="11"/>
      <c r="X16" s="11"/>
      <c r="Y16" s="11"/>
    </row>
    <row r="17">
      <c r="A17" s="26" t="s">
        <v>52</v>
      </c>
      <c r="B17" s="12" t="s">
        <v>2986</v>
      </c>
      <c r="C17" s="12" t="s">
        <v>366</v>
      </c>
      <c r="D17" s="17" t="s">
        <v>2987</v>
      </c>
      <c r="E17" s="12">
        <v>39.0</v>
      </c>
      <c r="F17" s="12">
        <v>34.0</v>
      </c>
      <c r="G17" s="12"/>
      <c r="H17" s="12"/>
      <c r="I17" s="12"/>
      <c r="J17" s="12"/>
      <c r="K17" s="12"/>
      <c r="L17" s="12"/>
      <c r="M17" s="12"/>
      <c r="N17" s="12">
        <v>1.0</v>
      </c>
      <c r="O17" s="12">
        <v>1.0</v>
      </c>
      <c r="P17" s="12"/>
      <c r="Q17" s="12"/>
      <c r="R17" s="18" t="s">
        <v>898</v>
      </c>
      <c r="S17" s="18" t="s">
        <v>78</v>
      </c>
      <c r="T17" s="19" t="s">
        <v>2988</v>
      </c>
      <c r="U17" s="11"/>
      <c r="V17" s="11"/>
      <c r="W17" s="11"/>
      <c r="X17" s="11"/>
      <c r="Y17" s="11"/>
    </row>
    <row r="18">
      <c r="A18" s="26"/>
      <c r="B18" s="12" t="s">
        <v>1665</v>
      </c>
      <c r="C18" s="12" t="s">
        <v>107</v>
      </c>
      <c r="D18" s="17">
        <f t="shared" ref="D18:D21" si="3">ROUND((E18*0.05)+(F18*1)+(G18*0.64)+(H18*0.34)+(I18*0.41)+(J18*0.66)+(K18*0.25)+(L18*0.84)+(M18*0.87)+(N18*25)+(O18*8)+(P18*8)+(Q18*8), 2)</f>
        <v>68.56</v>
      </c>
      <c r="E18" s="12"/>
      <c r="F18" s="12"/>
      <c r="G18" s="12"/>
      <c r="H18" s="12"/>
      <c r="I18" s="12">
        <v>80.0</v>
      </c>
      <c r="J18" s="12">
        <v>30.0</v>
      </c>
      <c r="K18" s="12"/>
      <c r="L18" s="12">
        <v>19.0</v>
      </c>
      <c r="M18" s="12"/>
      <c r="N18" s="12"/>
      <c r="O18" s="12"/>
      <c r="P18" s="12"/>
      <c r="Q18" s="12"/>
      <c r="R18" s="18"/>
      <c r="S18" s="18"/>
      <c r="T18" s="19" t="s">
        <v>1667</v>
      </c>
      <c r="U18" s="11"/>
      <c r="V18" s="11"/>
      <c r="W18" s="11"/>
      <c r="X18" s="11"/>
      <c r="Y18" s="11"/>
    </row>
    <row r="19">
      <c r="A19" s="26"/>
      <c r="B19" s="12" t="s">
        <v>2997</v>
      </c>
      <c r="C19" s="12" t="s">
        <v>2153</v>
      </c>
      <c r="D19" s="17">
        <f t="shared" si="3"/>
        <v>68</v>
      </c>
      <c r="E19" s="12">
        <v>30.0</v>
      </c>
      <c r="F19" s="12">
        <v>25.0</v>
      </c>
      <c r="G19" s="12"/>
      <c r="H19" s="12"/>
      <c r="I19" s="12"/>
      <c r="J19" s="12">
        <v>25.0</v>
      </c>
      <c r="K19" s="12"/>
      <c r="L19" s="12"/>
      <c r="M19" s="12"/>
      <c r="N19" s="12">
        <v>1.0</v>
      </c>
      <c r="O19" s="12"/>
      <c r="P19" s="12"/>
      <c r="Q19" s="12"/>
      <c r="R19" s="18" t="s">
        <v>2998</v>
      </c>
      <c r="S19" s="18" t="s">
        <v>226</v>
      </c>
      <c r="T19" s="19" t="s">
        <v>2999</v>
      </c>
      <c r="U19" s="11"/>
      <c r="V19" s="11"/>
      <c r="W19" s="11"/>
      <c r="X19" s="11"/>
      <c r="Y19" s="11"/>
    </row>
    <row r="20">
      <c r="A20" s="26"/>
      <c r="B20" s="12" t="s">
        <v>3002</v>
      </c>
      <c r="C20" s="12" t="s">
        <v>1284</v>
      </c>
      <c r="D20" s="17">
        <f t="shared" si="3"/>
        <v>61.33</v>
      </c>
      <c r="E20" s="12">
        <v>37.0</v>
      </c>
      <c r="F20" s="12">
        <v>39.0</v>
      </c>
      <c r="G20" s="12">
        <v>32.0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9" t="s">
        <v>3003</v>
      </c>
      <c r="U20" s="11"/>
      <c r="V20" s="11"/>
      <c r="W20" s="11"/>
      <c r="X20" s="11"/>
      <c r="Y20" s="11"/>
    </row>
    <row r="21">
      <c r="A21" s="26"/>
      <c r="B21" s="12" t="s">
        <v>3008</v>
      </c>
      <c r="C21" s="12" t="s">
        <v>3009</v>
      </c>
      <c r="D21" s="17">
        <f t="shared" si="3"/>
        <v>55.37</v>
      </c>
      <c r="E21" s="12">
        <v>33.0</v>
      </c>
      <c r="F21" s="12">
        <v>22.0</v>
      </c>
      <c r="G21" s="12">
        <v>22.0</v>
      </c>
      <c r="H21" s="12"/>
      <c r="I21" s="12"/>
      <c r="J21" s="12"/>
      <c r="K21" s="12"/>
      <c r="L21" s="12">
        <v>21.0</v>
      </c>
      <c r="M21" s="12"/>
      <c r="N21" s="12"/>
      <c r="O21" s="12"/>
      <c r="P21" s="12"/>
      <c r="Q21" s="12"/>
      <c r="R21" s="18"/>
      <c r="S21" s="18"/>
      <c r="T21" s="19" t="s">
        <v>3010</v>
      </c>
      <c r="U21" s="11"/>
      <c r="V21" s="11"/>
      <c r="W21" s="11"/>
      <c r="X21" s="11"/>
      <c r="Y21" s="11"/>
    </row>
    <row r="22">
      <c r="A22" s="2" t="s">
        <v>83</v>
      </c>
      <c r="B22" s="11"/>
      <c r="C22" s="11"/>
      <c r="D22" s="17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  <c r="S22" s="13"/>
      <c r="T22" s="27"/>
      <c r="U22" s="11"/>
      <c r="V22" s="11"/>
      <c r="W22" s="11"/>
      <c r="X22" s="11"/>
      <c r="Y22" s="11"/>
    </row>
    <row r="23">
      <c r="A23" s="11"/>
      <c r="B23" s="28" t="s">
        <v>559</v>
      </c>
      <c r="C23" s="28" t="s">
        <v>102</v>
      </c>
      <c r="D23" s="17">
        <f t="shared" ref="D23:D36" si="4">ROUND((E23*0.05)+(F23*1)+(G23*0.64)+(H23*0.34)+(I23*0.41)+(J23*0.66)+(K23*0.25)+(L23*0.84)+(M23*0.87)+(N23*25)+(O23*8)+(P23*8)+(Q23*8), 2)</f>
        <v>46.04</v>
      </c>
      <c r="E23" s="28">
        <v>18.0</v>
      </c>
      <c r="F23" s="28"/>
      <c r="G23" s="28">
        <v>20.0</v>
      </c>
      <c r="H23" s="28"/>
      <c r="I23" s="28">
        <v>42.0</v>
      </c>
      <c r="J23" s="28"/>
      <c r="K23" s="28"/>
      <c r="L23" s="28">
        <v>18.0</v>
      </c>
      <c r="M23" s="28"/>
      <c r="N23" s="28"/>
      <c r="O23" s="28"/>
      <c r="P23" s="28"/>
      <c r="Q23" s="28"/>
      <c r="R23" s="29"/>
      <c r="S23" s="30"/>
      <c r="T23" s="31" t="s">
        <v>560</v>
      </c>
      <c r="U23" s="32"/>
      <c r="V23" s="11"/>
      <c r="W23" s="11"/>
      <c r="X23" s="11"/>
      <c r="Y23" s="11"/>
      <c r="Z23" s="11"/>
    </row>
    <row r="24">
      <c r="A24" s="170" t="s">
        <v>44</v>
      </c>
      <c r="B24" s="171" t="s">
        <v>561</v>
      </c>
      <c r="C24" s="171" t="s">
        <v>239</v>
      </c>
      <c r="D24" s="17">
        <f t="shared" si="4"/>
        <v>45.35</v>
      </c>
      <c r="E24" s="33">
        <v>21.0</v>
      </c>
      <c r="F24" s="173"/>
      <c r="G24" s="172">
        <v>20.0</v>
      </c>
      <c r="H24" s="22"/>
      <c r="I24" s="172">
        <v>42.0</v>
      </c>
      <c r="J24" s="22"/>
      <c r="K24" s="22"/>
      <c r="L24" s="209">
        <v>17.0</v>
      </c>
      <c r="M24" s="173"/>
      <c r="N24" s="24"/>
      <c r="O24" s="24"/>
      <c r="P24" s="24"/>
      <c r="Q24" s="24"/>
      <c r="R24" s="24"/>
      <c r="S24" s="24"/>
      <c r="T24" s="187" t="s">
        <v>562</v>
      </c>
      <c r="U24" s="187"/>
      <c r="V24" s="187"/>
      <c r="W24" s="20"/>
      <c r="X24" s="20"/>
      <c r="Y24" s="20"/>
      <c r="Z24" s="20"/>
      <c r="AA24" s="20"/>
      <c r="AB24" s="20"/>
    </row>
    <row r="25">
      <c r="A25" s="12" t="s">
        <v>44</v>
      </c>
      <c r="B25" s="28" t="s">
        <v>1641</v>
      </c>
      <c r="C25" s="28" t="s">
        <v>590</v>
      </c>
      <c r="D25" s="17">
        <f t="shared" si="4"/>
        <v>43.18</v>
      </c>
      <c r="E25" s="33">
        <v>22.0</v>
      </c>
      <c r="F25" s="28">
        <v>28.0</v>
      </c>
      <c r="G25" s="28">
        <v>22.0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31"/>
      <c r="T25" s="31" t="s">
        <v>1645</v>
      </c>
      <c r="U25" s="30"/>
      <c r="V25" s="31"/>
      <c r="W25" s="32"/>
      <c r="X25" s="11"/>
      <c r="Y25" s="11"/>
      <c r="Z25" s="11"/>
      <c r="AA25" s="11"/>
      <c r="AB25" s="11"/>
    </row>
    <row r="26">
      <c r="A26" s="11"/>
      <c r="B26" s="12" t="s">
        <v>568</v>
      </c>
      <c r="C26" s="12" t="s">
        <v>569</v>
      </c>
      <c r="D26" s="17">
        <f t="shared" si="4"/>
        <v>38.8</v>
      </c>
      <c r="E26" s="12"/>
      <c r="F26" s="12"/>
      <c r="G26" s="12"/>
      <c r="H26" s="12"/>
      <c r="I26" s="12">
        <v>50.0</v>
      </c>
      <c r="J26" s="12">
        <v>15.0</v>
      </c>
      <c r="K26" s="12"/>
      <c r="L26" s="12">
        <v>10.0</v>
      </c>
      <c r="M26" s="12"/>
      <c r="N26" s="12"/>
      <c r="O26" s="12"/>
      <c r="P26" s="12"/>
      <c r="Q26" s="12"/>
      <c r="R26" s="18"/>
      <c r="S26" s="30"/>
      <c r="T26" s="19" t="s">
        <v>570</v>
      </c>
      <c r="U26" s="12"/>
      <c r="V26" s="11"/>
      <c r="W26" s="11"/>
      <c r="X26" s="11"/>
      <c r="Y26" s="11"/>
      <c r="Z26" s="11"/>
    </row>
    <row r="27">
      <c r="A27" s="11"/>
      <c r="B27" s="12" t="s">
        <v>563</v>
      </c>
      <c r="C27" s="12" t="s">
        <v>446</v>
      </c>
      <c r="D27" s="17">
        <f t="shared" si="4"/>
        <v>38.74</v>
      </c>
      <c r="E27" s="12">
        <v>18.0</v>
      </c>
      <c r="F27" s="12"/>
      <c r="G27" s="12">
        <v>19.0</v>
      </c>
      <c r="H27" s="12"/>
      <c r="I27" s="12">
        <v>36.0</v>
      </c>
      <c r="J27" s="12"/>
      <c r="K27" s="12"/>
      <c r="L27" s="12">
        <v>13.0</v>
      </c>
      <c r="M27" s="12"/>
      <c r="N27" s="12"/>
      <c r="O27" s="12"/>
      <c r="P27" s="12"/>
      <c r="Q27" s="12"/>
      <c r="R27" s="18"/>
      <c r="S27" s="30"/>
      <c r="T27" s="19" t="s">
        <v>564</v>
      </c>
      <c r="U27" s="11"/>
      <c r="V27" s="11"/>
      <c r="W27" s="11"/>
      <c r="X27" s="11"/>
      <c r="Y27" s="11"/>
      <c r="Z27" s="11"/>
    </row>
    <row r="28">
      <c r="A28" s="11"/>
      <c r="B28" s="28" t="s">
        <v>573</v>
      </c>
      <c r="C28" s="28" t="s">
        <v>518</v>
      </c>
      <c r="D28" s="17">
        <f t="shared" si="4"/>
        <v>38.44</v>
      </c>
      <c r="E28" s="28">
        <v>18.0</v>
      </c>
      <c r="F28" s="28"/>
      <c r="G28" s="28"/>
      <c r="H28" s="28"/>
      <c r="I28" s="28">
        <v>38.0</v>
      </c>
      <c r="J28" s="28">
        <v>18.0</v>
      </c>
      <c r="K28" s="28"/>
      <c r="L28" s="28">
        <v>12.0</v>
      </c>
      <c r="M28" s="28"/>
      <c r="N28" s="28"/>
      <c r="O28" s="28"/>
      <c r="P28" s="28"/>
      <c r="Q28" s="28"/>
      <c r="R28" s="29"/>
      <c r="S28" s="30"/>
      <c r="T28" s="31" t="s">
        <v>575</v>
      </c>
      <c r="U28" s="32"/>
      <c r="V28" s="11"/>
      <c r="W28" s="11"/>
      <c r="X28" s="11"/>
      <c r="Y28" s="11"/>
      <c r="Z28" s="11"/>
    </row>
    <row r="29">
      <c r="A29" s="11"/>
      <c r="B29" s="12" t="s">
        <v>1671</v>
      </c>
      <c r="C29" s="12" t="s">
        <v>1672</v>
      </c>
      <c r="D29" s="17">
        <f t="shared" si="4"/>
        <v>35.01</v>
      </c>
      <c r="E29" s="12">
        <v>21.0</v>
      </c>
      <c r="F29" s="12"/>
      <c r="G29" s="12"/>
      <c r="H29" s="12"/>
      <c r="I29" s="12">
        <v>30.0</v>
      </c>
      <c r="J29" s="12">
        <v>15.0</v>
      </c>
      <c r="K29" s="12"/>
      <c r="L29" s="12">
        <v>14.0</v>
      </c>
      <c r="M29" s="12"/>
      <c r="N29" s="12"/>
      <c r="O29" s="12"/>
      <c r="P29" s="12"/>
      <c r="Q29" s="12"/>
      <c r="R29" s="18"/>
      <c r="S29" s="33"/>
      <c r="T29" s="19" t="s">
        <v>1673</v>
      </c>
      <c r="U29" s="11"/>
      <c r="V29" s="11"/>
      <c r="W29" s="11"/>
      <c r="X29" s="11"/>
      <c r="Y29" s="11"/>
      <c r="Z29" s="11"/>
    </row>
    <row r="30">
      <c r="A30" s="11"/>
      <c r="B30" s="12" t="s">
        <v>1646</v>
      </c>
      <c r="C30" s="12" t="s">
        <v>374</v>
      </c>
      <c r="D30" s="17">
        <f t="shared" si="4"/>
        <v>34.69</v>
      </c>
      <c r="E30" s="12">
        <v>19.0</v>
      </c>
      <c r="F30" s="12"/>
      <c r="G30" s="12"/>
      <c r="H30" s="12"/>
      <c r="I30" s="12">
        <v>34.0</v>
      </c>
      <c r="J30" s="12">
        <v>30.0</v>
      </c>
      <c r="K30" s="12"/>
      <c r="L30" s="12"/>
      <c r="M30" s="12"/>
      <c r="N30" s="12"/>
      <c r="O30" s="12"/>
      <c r="P30" s="12"/>
      <c r="Q30" s="12"/>
      <c r="R30" s="18"/>
      <c r="S30" s="30"/>
      <c r="T30" s="19" t="s">
        <v>1647</v>
      </c>
      <c r="U30" s="12"/>
      <c r="V30" s="11"/>
      <c r="W30" s="11"/>
      <c r="X30" s="11"/>
      <c r="Y30" s="11"/>
      <c r="Z30" s="11"/>
    </row>
    <row r="31">
      <c r="A31" s="11"/>
      <c r="B31" s="12" t="s">
        <v>3039</v>
      </c>
      <c r="C31" s="12" t="s">
        <v>1341</v>
      </c>
      <c r="D31" s="17">
        <f t="shared" si="4"/>
        <v>34.17</v>
      </c>
      <c r="E31" s="12">
        <v>19.0</v>
      </c>
      <c r="F31" s="12"/>
      <c r="G31" s="12"/>
      <c r="H31" s="12"/>
      <c r="I31" s="12">
        <v>38.0</v>
      </c>
      <c r="J31" s="12"/>
      <c r="K31" s="12"/>
      <c r="L31" s="12">
        <v>21.0</v>
      </c>
      <c r="M31" s="12"/>
      <c r="N31" s="12"/>
      <c r="O31" s="12"/>
      <c r="P31" s="12"/>
      <c r="Q31" s="12"/>
      <c r="R31" s="18"/>
      <c r="S31" s="33"/>
      <c r="T31" s="19" t="s">
        <v>3040</v>
      </c>
      <c r="U31" s="12"/>
      <c r="V31" s="11"/>
      <c r="W31" s="11"/>
      <c r="X31" s="11"/>
      <c r="Y31" s="11"/>
      <c r="Z31" s="11"/>
    </row>
    <row r="32">
      <c r="A32" s="11"/>
      <c r="B32" s="12" t="s">
        <v>3044</v>
      </c>
      <c r="C32" s="12" t="s">
        <v>646</v>
      </c>
      <c r="D32" s="17">
        <f t="shared" si="4"/>
        <v>34.11</v>
      </c>
      <c r="E32" s="12">
        <v>19.0</v>
      </c>
      <c r="F32" s="12">
        <v>21.0</v>
      </c>
      <c r="G32" s="12">
        <v>19.0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8"/>
      <c r="S32" s="33"/>
      <c r="T32" s="19" t="s">
        <v>3046</v>
      </c>
      <c r="U32" s="12"/>
      <c r="V32" s="11"/>
      <c r="W32" s="11"/>
      <c r="X32" s="11"/>
      <c r="Y32" s="11"/>
      <c r="Z32" s="11"/>
    </row>
    <row r="33">
      <c r="A33" s="11"/>
      <c r="B33" s="12" t="s">
        <v>565</v>
      </c>
      <c r="C33" s="12" t="s">
        <v>566</v>
      </c>
      <c r="D33" s="17">
        <f t="shared" si="4"/>
        <v>33.84</v>
      </c>
      <c r="E33" s="12"/>
      <c r="F33" s="12"/>
      <c r="G33" s="12">
        <v>23.0</v>
      </c>
      <c r="H33" s="12"/>
      <c r="I33" s="12">
        <v>20.0</v>
      </c>
      <c r="J33" s="12"/>
      <c r="K33" s="12"/>
      <c r="L33" s="12">
        <v>13.0</v>
      </c>
      <c r="M33" s="12"/>
      <c r="N33" s="12"/>
      <c r="O33" s="12"/>
      <c r="P33" s="12"/>
      <c r="Q33" s="12"/>
      <c r="R33" s="18"/>
      <c r="S33" s="33"/>
      <c r="T33" s="19" t="s">
        <v>567</v>
      </c>
      <c r="U33" s="11"/>
      <c r="V33" s="11"/>
      <c r="W33" s="11"/>
      <c r="X33" s="11"/>
      <c r="Y33" s="11"/>
      <c r="Z33" s="11"/>
    </row>
    <row r="34">
      <c r="A34" s="11"/>
      <c r="B34" s="12" t="s">
        <v>3050</v>
      </c>
      <c r="C34" s="12" t="s">
        <v>3051</v>
      </c>
      <c r="D34" s="17">
        <f t="shared" si="4"/>
        <v>33.36</v>
      </c>
      <c r="E34" s="12"/>
      <c r="F34" s="12"/>
      <c r="G34" s="12"/>
      <c r="H34" s="12"/>
      <c r="I34" s="12">
        <v>54.0</v>
      </c>
      <c r="J34" s="12">
        <v>17.0</v>
      </c>
      <c r="K34" s="12"/>
      <c r="L34" s="12"/>
      <c r="M34" s="12"/>
      <c r="N34" s="12"/>
      <c r="O34" s="12"/>
      <c r="P34" s="12"/>
      <c r="Q34" s="12"/>
      <c r="R34" s="18"/>
      <c r="S34" s="33"/>
      <c r="T34" s="19" t="s">
        <v>3052</v>
      </c>
      <c r="U34" s="12"/>
      <c r="V34" s="11"/>
      <c r="W34" s="11"/>
      <c r="X34" s="11"/>
      <c r="Y34" s="11"/>
      <c r="Z34" s="11"/>
    </row>
    <row r="35">
      <c r="A35" s="11"/>
      <c r="B35" s="12" t="s">
        <v>1685</v>
      </c>
      <c r="C35" s="12" t="s">
        <v>88</v>
      </c>
      <c r="D35" s="17">
        <f t="shared" si="4"/>
        <v>30.76</v>
      </c>
      <c r="E35" s="12">
        <v>28.0</v>
      </c>
      <c r="F35" s="12"/>
      <c r="G35" s="12"/>
      <c r="H35" s="12"/>
      <c r="I35" s="12">
        <v>36.0</v>
      </c>
      <c r="J35" s="12">
        <v>10.0</v>
      </c>
      <c r="K35" s="12"/>
      <c r="L35" s="12"/>
      <c r="M35" s="12"/>
      <c r="N35" s="12"/>
      <c r="O35" s="12"/>
      <c r="P35" s="12">
        <v>1.0</v>
      </c>
      <c r="Q35" s="12"/>
      <c r="R35" s="18" t="s">
        <v>661</v>
      </c>
      <c r="S35" s="33" t="s">
        <v>1686</v>
      </c>
      <c r="T35" s="19" t="s">
        <v>1688</v>
      </c>
      <c r="U35" s="12"/>
      <c r="V35" s="11"/>
      <c r="W35" s="11"/>
      <c r="X35" s="11"/>
      <c r="Y35" s="11"/>
      <c r="Z35" s="11"/>
    </row>
    <row r="36">
      <c r="A36" s="11"/>
      <c r="B36" s="12" t="s">
        <v>1681</v>
      </c>
      <c r="C36" s="12" t="s">
        <v>100</v>
      </c>
      <c r="D36" s="17">
        <f t="shared" si="4"/>
        <v>30.44</v>
      </c>
      <c r="E36" s="12">
        <v>20.0</v>
      </c>
      <c r="F36" s="12"/>
      <c r="G36" s="12">
        <v>21.0</v>
      </c>
      <c r="H36" s="12"/>
      <c r="I36" s="12"/>
      <c r="J36" s="12"/>
      <c r="K36" s="12"/>
      <c r="L36" s="12"/>
      <c r="M36" s="12"/>
      <c r="N36" s="12"/>
      <c r="O36" s="12">
        <v>2.0</v>
      </c>
      <c r="P36" s="12"/>
      <c r="Q36" s="12"/>
      <c r="R36" s="18" t="s">
        <v>611</v>
      </c>
      <c r="S36" s="33"/>
      <c r="T36" s="19" t="s">
        <v>1683</v>
      </c>
      <c r="U36" s="11"/>
      <c r="V36" s="11"/>
      <c r="W36" s="11"/>
      <c r="X36" s="11"/>
      <c r="Y36" s="11"/>
      <c r="Z36" s="11"/>
    </row>
    <row r="37">
      <c r="A37" s="2" t="s">
        <v>111</v>
      </c>
      <c r="B37" s="11"/>
      <c r="C37" s="11"/>
      <c r="D37" s="17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  <c r="S37" s="13"/>
      <c r="T37" s="31"/>
      <c r="U37" s="11"/>
      <c r="V37" s="11"/>
      <c r="W37" s="11"/>
      <c r="X37" s="11"/>
      <c r="Y37" s="11"/>
    </row>
    <row r="38">
      <c r="A38" s="21" t="s">
        <v>44</v>
      </c>
      <c r="B38" s="12" t="s">
        <v>609</v>
      </c>
      <c r="C38" s="12" t="s">
        <v>590</v>
      </c>
      <c r="D38" s="17">
        <f t="shared" ref="D38:D40" si="5">ROUND((E38*0.05)+(F38*1)+(G38*0.69)+(H38*0.45)+(I38*0.85)+(J38*0.57)+(K38*1)+(L38*1)+(M38*25)+(N38*8)+(O38*8)+(P38*8), 2)</f>
        <v>91.77</v>
      </c>
      <c r="E38" s="12">
        <v>30.0</v>
      </c>
      <c r="F38" s="12"/>
      <c r="G38" s="12"/>
      <c r="H38" s="23"/>
      <c r="I38" s="172">
        <v>58.0</v>
      </c>
      <c r="J38" s="172">
        <v>21.0</v>
      </c>
      <c r="K38" s="24"/>
      <c r="L38" s="172">
        <v>13.0</v>
      </c>
      <c r="M38" s="12"/>
      <c r="N38" s="12"/>
      <c r="O38" s="12"/>
      <c r="P38" s="172">
        <v>2.0</v>
      </c>
      <c r="Q38" s="24"/>
      <c r="R38" s="172" t="s">
        <v>611</v>
      </c>
      <c r="S38" s="24"/>
      <c r="T38" s="187" t="s">
        <v>612</v>
      </c>
      <c r="U38" s="175"/>
      <c r="V38" s="11"/>
      <c r="W38" s="11"/>
      <c r="X38" s="11"/>
      <c r="Y38" s="11"/>
    </row>
    <row r="39">
      <c r="A39" s="21" t="s">
        <v>44</v>
      </c>
      <c r="B39" s="12" t="s">
        <v>3053</v>
      </c>
      <c r="C39" s="12" t="s">
        <v>151</v>
      </c>
      <c r="D39" s="17">
        <f t="shared" si="5"/>
        <v>80.54</v>
      </c>
      <c r="E39" s="12"/>
      <c r="F39" s="12">
        <v>39.0</v>
      </c>
      <c r="G39" s="12"/>
      <c r="H39" s="12"/>
      <c r="I39" s="12"/>
      <c r="J39" s="12">
        <v>22.0</v>
      </c>
      <c r="K39" s="12"/>
      <c r="L39" s="12">
        <v>13.0</v>
      </c>
      <c r="M39" s="12"/>
      <c r="N39" s="12"/>
      <c r="O39" s="12"/>
      <c r="P39" s="12">
        <v>2.0</v>
      </c>
      <c r="Q39" s="18"/>
      <c r="R39" s="18" t="s">
        <v>3037</v>
      </c>
      <c r="S39" s="12"/>
      <c r="T39" s="19" t="s">
        <v>3054</v>
      </c>
      <c r="U39" s="11"/>
      <c r="V39" s="11"/>
      <c r="W39" s="11"/>
      <c r="X39" s="11"/>
      <c r="Y39" s="11"/>
    </row>
    <row r="40">
      <c r="A40" s="21" t="s">
        <v>33</v>
      </c>
      <c r="B40" s="12" t="s">
        <v>3057</v>
      </c>
      <c r="C40" s="12" t="s">
        <v>114</v>
      </c>
      <c r="D40" s="17">
        <f t="shared" si="5"/>
        <v>68.92</v>
      </c>
      <c r="E40" s="12">
        <v>24.0</v>
      </c>
      <c r="F40" s="12">
        <v>36.0</v>
      </c>
      <c r="G40" s="12">
        <v>13.0</v>
      </c>
      <c r="H40" s="12">
        <v>15.0</v>
      </c>
      <c r="I40" s="12"/>
      <c r="J40" s="12"/>
      <c r="K40" s="12"/>
      <c r="L40" s="12"/>
      <c r="M40" s="12"/>
      <c r="N40" s="12"/>
      <c r="O40" s="12">
        <v>1.0</v>
      </c>
      <c r="P40" s="12">
        <v>1.0</v>
      </c>
      <c r="Q40" s="12"/>
      <c r="R40" s="18" t="s">
        <v>611</v>
      </c>
      <c r="S40" s="18" t="s">
        <v>42</v>
      </c>
      <c r="T40" s="19" t="s">
        <v>3058</v>
      </c>
      <c r="U40" s="11"/>
      <c r="V40" s="11"/>
      <c r="W40" s="11"/>
      <c r="X40" s="11"/>
      <c r="Y40" s="11"/>
    </row>
    <row r="41">
      <c r="A41" s="21"/>
      <c r="B41" s="12" t="s">
        <v>3061</v>
      </c>
      <c r="C41" s="12" t="s">
        <v>470</v>
      </c>
      <c r="D41" s="17" t="s">
        <v>3062</v>
      </c>
      <c r="E41" s="12">
        <v>12.0</v>
      </c>
      <c r="F41" s="12">
        <v>32.0</v>
      </c>
      <c r="G41" s="12"/>
      <c r="H41" s="12"/>
      <c r="I41" s="12"/>
      <c r="J41" s="12">
        <v>17.0</v>
      </c>
      <c r="K41" s="12"/>
      <c r="L41" s="12">
        <v>9.0</v>
      </c>
      <c r="M41" s="12"/>
      <c r="N41" s="12"/>
      <c r="O41" s="12"/>
      <c r="P41" s="12">
        <v>2.0</v>
      </c>
      <c r="Q41" s="12"/>
      <c r="R41" s="18" t="s">
        <v>599</v>
      </c>
      <c r="S41" s="18" t="s">
        <v>1907</v>
      </c>
      <c r="T41" s="19" t="s">
        <v>3065</v>
      </c>
      <c r="U41" s="11"/>
      <c r="V41" s="11"/>
      <c r="W41" s="11"/>
      <c r="X41" s="11"/>
      <c r="Y41" s="11"/>
    </row>
    <row r="42">
      <c r="A42" s="21" t="s">
        <v>55</v>
      </c>
      <c r="B42" s="12" t="s">
        <v>3066</v>
      </c>
      <c r="C42" s="12" t="s">
        <v>57</v>
      </c>
      <c r="D42" s="17" t="s">
        <v>3067</v>
      </c>
      <c r="E42" s="12">
        <v>34.0</v>
      </c>
      <c r="F42" s="12">
        <v>32.0</v>
      </c>
      <c r="G42" s="12"/>
      <c r="H42" s="12">
        <v>15.0</v>
      </c>
      <c r="I42" s="12"/>
      <c r="J42" s="12">
        <v>16.0</v>
      </c>
      <c r="K42" s="12"/>
      <c r="L42" s="12"/>
      <c r="M42" s="12"/>
      <c r="N42" s="12"/>
      <c r="O42" s="12">
        <v>1.0</v>
      </c>
      <c r="P42" s="12">
        <v>1.0</v>
      </c>
      <c r="Q42" s="12"/>
      <c r="R42" s="18" t="s">
        <v>2998</v>
      </c>
      <c r="S42" s="18" t="s">
        <v>168</v>
      </c>
      <c r="T42" s="19" t="s">
        <v>3068</v>
      </c>
      <c r="U42" s="11"/>
      <c r="V42" s="11"/>
      <c r="W42" s="11"/>
      <c r="X42" s="11"/>
      <c r="Y42" s="11"/>
    </row>
    <row r="43">
      <c r="A43" s="21"/>
      <c r="B43" s="12" t="s">
        <v>586</v>
      </c>
      <c r="C43" s="12" t="s">
        <v>587</v>
      </c>
      <c r="D43" s="17">
        <f>ROUND((E43*0.05)+(F43*1)+(G43*0.64)+(H43*0.34)+(I43*0.41)+(J43*0.66)+(K43*0.25)+(L43*0.84)+(M43*0.87)+(N43*25)+(O43*8)+(P43*8)+(Q43*8), 2)</f>
        <v>65.06</v>
      </c>
      <c r="E43" s="12"/>
      <c r="F43" s="12"/>
      <c r="G43" s="12">
        <v>25.0</v>
      </c>
      <c r="H43" s="12"/>
      <c r="I43" s="12">
        <v>50.0</v>
      </c>
      <c r="J43" s="12"/>
      <c r="K43" s="12"/>
      <c r="L43" s="12">
        <v>34.0</v>
      </c>
      <c r="M43" s="12"/>
      <c r="N43" s="12"/>
      <c r="O43" s="12"/>
      <c r="P43" s="12"/>
      <c r="Q43" s="12"/>
      <c r="R43" s="18"/>
      <c r="S43" s="18"/>
      <c r="T43" s="19" t="s">
        <v>591</v>
      </c>
      <c r="U43" s="11"/>
      <c r="V43" s="11"/>
      <c r="W43" s="11"/>
      <c r="X43" s="11"/>
      <c r="Y43" s="11"/>
      <c r="Z43" s="11"/>
    </row>
    <row r="44">
      <c r="A44" s="21" t="s">
        <v>52</v>
      </c>
      <c r="B44" s="12" t="s">
        <v>594</v>
      </c>
      <c r="C44" s="12" t="s">
        <v>595</v>
      </c>
      <c r="D44" s="17" t="s">
        <v>3073</v>
      </c>
      <c r="E44" s="12">
        <v>13.0</v>
      </c>
      <c r="F44" s="12"/>
      <c r="G44" s="12">
        <v>25.0</v>
      </c>
      <c r="H44" s="12"/>
      <c r="I44" s="12">
        <v>34.0</v>
      </c>
      <c r="J44" s="12"/>
      <c r="K44" s="12"/>
      <c r="L44" s="12">
        <v>16.0</v>
      </c>
      <c r="M44" s="12"/>
      <c r="N44" s="12"/>
      <c r="O44" s="12">
        <v>1.0</v>
      </c>
      <c r="P44" s="12"/>
      <c r="Q44" s="12">
        <v>1.0</v>
      </c>
      <c r="R44" s="18" t="s">
        <v>599</v>
      </c>
      <c r="S44" s="18" t="s">
        <v>78</v>
      </c>
      <c r="T44" s="19" t="s">
        <v>600</v>
      </c>
      <c r="U44" s="11"/>
      <c r="V44" s="11"/>
      <c r="W44" s="11"/>
      <c r="X44" s="11"/>
      <c r="Y44" s="11"/>
    </row>
    <row r="45">
      <c r="A45" s="21"/>
      <c r="B45" s="12" t="s">
        <v>622</v>
      </c>
      <c r="C45" s="12" t="s">
        <v>208</v>
      </c>
      <c r="D45" s="17">
        <f t="shared" ref="D45:D46" si="6">ROUND((E45*0.05)+(F45*1)+(G45*0.64)+(H45*0.34)+(I45*0.41)+(J45*0.66)+(K45*0.25)+(L45*0.84)+(M45*0.87)+(N45*25)+(O45*8)+(P45*8)+(Q45*8), 2)</f>
        <v>59.9</v>
      </c>
      <c r="E45" s="12">
        <v>24.0</v>
      </c>
      <c r="F45" s="12"/>
      <c r="G45" s="12"/>
      <c r="H45" s="12"/>
      <c r="I45" s="12">
        <v>20.0</v>
      </c>
      <c r="J45" s="12">
        <v>23.0</v>
      </c>
      <c r="K45" s="12"/>
      <c r="L45" s="12">
        <v>23.0</v>
      </c>
      <c r="M45" s="12"/>
      <c r="N45" s="12"/>
      <c r="O45" s="12">
        <v>2.0</v>
      </c>
      <c r="P45" s="12"/>
      <c r="Q45" s="12"/>
      <c r="R45" s="18" t="s">
        <v>624</v>
      </c>
      <c r="S45" s="18"/>
      <c r="T45" s="19" t="s">
        <v>625</v>
      </c>
      <c r="U45" s="11"/>
      <c r="V45" s="11"/>
      <c r="W45" s="11"/>
      <c r="X45" s="11"/>
      <c r="Y45" s="11"/>
      <c r="Z45" s="11"/>
    </row>
    <row r="46">
      <c r="A46" s="21"/>
      <c r="B46" s="12" t="s">
        <v>3079</v>
      </c>
      <c r="C46" s="12" t="s">
        <v>386</v>
      </c>
      <c r="D46" s="17">
        <f t="shared" si="6"/>
        <v>49.54</v>
      </c>
      <c r="E46" s="12">
        <v>24.0</v>
      </c>
      <c r="F46" s="12">
        <v>29.0</v>
      </c>
      <c r="G46" s="12"/>
      <c r="H46" s="12">
        <v>20.0</v>
      </c>
      <c r="I46" s="12"/>
      <c r="J46" s="12">
        <v>19.0</v>
      </c>
      <c r="K46" s="12"/>
      <c r="L46" s="12"/>
      <c r="M46" s="12"/>
      <c r="N46" s="12"/>
      <c r="O46" s="12"/>
      <c r="P46" s="12"/>
      <c r="Q46" s="12"/>
      <c r="R46" s="18"/>
      <c r="S46" s="18"/>
      <c r="T46" s="19" t="s">
        <v>3080</v>
      </c>
      <c r="U46" s="11"/>
      <c r="V46" s="11"/>
      <c r="W46" s="11"/>
      <c r="X46" s="11"/>
      <c r="Y46" s="11"/>
    </row>
    <row r="47">
      <c r="A47" s="21" t="s">
        <v>52</v>
      </c>
      <c r="B47" s="12" t="s">
        <v>3084</v>
      </c>
      <c r="C47" s="12" t="s">
        <v>446</v>
      </c>
      <c r="D47" s="17" t="s">
        <v>3085</v>
      </c>
      <c r="E47" s="12">
        <v>22.0</v>
      </c>
      <c r="F47" s="12">
        <v>19.0</v>
      </c>
      <c r="G47" s="12"/>
      <c r="H47" s="12"/>
      <c r="I47" s="12"/>
      <c r="J47" s="12">
        <v>20.0</v>
      </c>
      <c r="K47" s="12"/>
      <c r="L47" s="12"/>
      <c r="M47" s="12"/>
      <c r="N47" s="12"/>
      <c r="O47" s="12">
        <v>2.0</v>
      </c>
      <c r="P47" s="12"/>
      <c r="Q47" s="12"/>
      <c r="R47" s="18" t="s">
        <v>2810</v>
      </c>
      <c r="S47" s="18" t="s">
        <v>78</v>
      </c>
      <c r="T47" s="19" t="s">
        <v>3086</v>
      </c>
      <c r="U47" s="11"/>
      <c r="V47" s="11"/>
      <c r="W47" s="11"/>
      <c r="X47" s="11"/>
      <c r="Y47" s="11"/>
    </row>
    <row r="48">
      <c r="A48" s="21"/>
      <c r="B48" s="12" t="s">
        <v>3088</v>
      </c>
      <c r="C48" s="12" t="s">
        <v>3051</v>
      </c>
      <c r="D48" s="17">
        <f t="shared" ref="D48:D54" si="7">ROUND((E48*0.05)+(F48*1)+(G48*0.64)+(H48*0.34)+(I48*0.41)+(J48*0.66)+(K48*0.25)+(L48*0.84)+(M48*0.87)+(N48*25)+(O48*8)+(P48*8)+(Q48*8), 2)</f>
        <v>48.92</v>
      </c>
      <c r="E48" s="12">
        <v>22.0</v>
      </c>
      <c r="F48" s="12">
        <v>30.0</v>
      </c>
      <c r="G48" s="12"/>
      <c r="H48" s="12"/>
      <c r="I48" s="12"/>
      <c r="J48" s="12">
        <v>27.0</v>
      </c>
      <c r="K48" s="12"/>
      <c r="L48" s="12"/>
      <c r="M48" s="12"/>
      <c r="N48" s="12"/>
      <c r="O48" s="12"/>
      <c r="P48" s="12"/>
      <c r="Q48" s="12"/>
      <c r="R48" s="18"/>
      <c r="S48" s="18"/>
      <c r="T48" s="19" t="s">
        <v>3090</v>
      </c>
      <c r="U48" s="11"/>
      <c r="V48" s="11"/>
      <c r="W48" s="11"/>
      <c r="X48" s="11"/>
      <c r="Y48" s="11"/>
    </row>
    <row r="49">
      <c r="A49" s="21"/>
      <c r="B49" s="12" t="s">
        <v>3092</v>
      </c>
      <c r="C49" s="12" t="s">
        <v>2075</v>
      </c>
      <c r="D49" s="17">
        <f t="shared" si="7"/>
        <v>47.88</v>
      </c>
      <c r="E49" s="12">
        <v>12.0</v>
      </c>
      <c r="F49" s="12">
        <v>30.0</v>
      </c>
      <c r="G49" s="12"/>
      <c r="H49" s="12"/>
      <c r="I49" s="12"/>
      <c r="J49" s="12">
        <v>16.0</v>
      </c>
      <c r="K49" s="12"/>
      <c r="L49" s="12">
        <v>8.0</v>
      </c>
      <c r="M49" s="12"/>
      <c r="N49" s="12"/>
      <c r="O49" s="12"/>
      <c r="P49" s="12"/>
      <c r="Q49" s="12"/>
      <c r="R49" s="18"/>
      <c r="S49" s="18"/>
      <c r="T49" s="19" t="s">
        <v>3094</v>
      </c>
      <c r="U49" s="11"/>
      <c r="V49" s="11"/>
      <c r="W49" s="11"/>
      <c r="X49" s="11"/>
      <c r="Y49" s="11"/>
    </row>
    <row r="50">
      <c r="A50" s="21"/>
      <c r="B50" s="12" t="s">
        <v>1779</v>
      </c>
      <c r="C50" s="12" t="s">
        <v>386</v>
      </c>
      <c r="D50" s="17">
        <f t="shared" si="7"/>
        <v>46.51</v>
      </c>
      <c r="E50" s="12">
        <v>25.0</v>
      </c>
      <c r="F50" s="12"/>
      <c r="G50" s="12"/>
      <c r="H50" s="12"/>
      <c r="I50" s="12">
        <v>52.0</v>
      </c>
      <c r="J50" s="12">
        <v>21.0</v>
      </c>
      <c r="K50" s="12"/>
      <c r="L50" s="12">
        <v>12.0</v>
      </c>
      <c r="M50" s="12"/>
      <c r="N50" s="12"/>
      <c r="O50" s="12"/>
      <c r="P50" s="12"/>
      <c r="Q50" s="12"/>
      <c r="R50" s="18"/>
      <c r="S50" s="18"/>
      <c r="T50" s="19" t="s">
        <v>1780</v>
      </c>
      <c r="U50" s="11"/>
      <c r="V50" s="11"/>
      <c r="W50" s="11"/>
      <c r="X50" s="11"/>
      <c r="Y50" s="11"/>
      <c r="Z50" s="11"/>
    </row>
    <row r="51">
      <c r="A51" s="21"/>
      <c r="B51" s="12" t="s">
        <v>3099</v>
      </c>
      <c r="C51" s="12" t="s">
        <v>76</v>
      </c>
      <c r="D51" s="17">
        <f t="shared" si="7"/>
        <v>41.4</v>
      </c>
      <c r="E51" s="12">
        <v>28.0</v>
      </c>
      <c r="F51" s="12">
        <v>40.0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8"/>
      <c r="S51" s="18"/>
      <c r="T51" s="19" t="s">
        <v>3101</v>
      </c>
      <c r="U51" s="11"/>
      <c r="V51" s="11"/>
      <c r="W51" s="11"/>
      <c r="X51" s="11"/>
      <c r="Y51" s="11"/>
    </row>
    <row r="52">
      <c r="A52" s="21"/>
      <c r="B52" s="12" t="s">
        <v>2814</v>
      </c>
      <c r="C52" s="12" t="s">
        <v>295</v>
      </c>
      <c r="D52" s="17">
        <f t="shared" si="7"/>
        <v>40.35</v>
      </c>
      <c r="E52" s="12">
        <v>27.0</v>
      </c>
      <c r="F52" s="12">
        <v>23.0</v>
      </c>
      <c r="G52" s="12"/>
      <c r="H52" s="12"/>
      <c r="I52" s="12"/>
      <c r="J52" s="12"/>
      <c r="K52" s="12"/>
      <c r="L52" s="12"/>
      <c r="M52" s="12"/>
      <c r="N52" s="12"/>
      <c r="O52" s="12">
        <v>1.0</v>
      </c>
      <c r="P52" s="12">
        <v>1.0</v>
      </c>
      <c r="Q52" s="12"/>
      <c r="R52" s="18" t="s">
        <v>599</v>
      </c>
      <c r="S52" s="18"/>
      <c r="T52" s="19" t="s">
        <v>2815</v>
      </c>
      <c r="U52" s="11"/>
      <c r="V52" s="11"/>
      <c r="W52" s="11"/>
      <c r="X52" s="11"/>
      <c r="Y52" s="11"/>
    </row>
    <row r="53">
      <c r="A53" s="21"/>
      <c r="B53" s="12" t="s">
        <v>3109</v>
      </c>
      <c r="C53" s="12" t="s">
        <v>3110</v>
      </c>
      <c r="D53" s="17">
        <f t="shared" si="7"/>
        <v>37.3</v>
      </c>
      <c r="E53" s="12">
        <v>22.0</v>
      </c>
      <c r="F53" s="12">
        <v>23.0</v>
      </c>
      <c r="G53" s="12"/>
      <c r="H53" s="12"/>
      <c r="I53" s="12"/>
      <c r="J53" s="12">
        <v>20.0</v>
      </c>
      <c r="K53" s="12"/>
      <c r="L53" s="12"/>
      <c r="M53" s="12"/>
      <c r="N53" s="12"/>
      <c r="O53" s="12"/>
      <c r="P53" s="12"/>
      <c r="Q53" s="12"/>
      <c r="R53" s="18"/>
      <c r="S53" s="18"/>
      <c r="T53" s="19" t="s">
        <v>3111</v>
      </c>
      <c r="U53" s="11"/>
      <c r="V53" s="11"/>
      <c r="W53" s="11"/>
      <c r="X53" s="11"/>
      <c r="Y53" s="11"/>
    </row>
    <row r="54">
      <c r="A54" s="21"/>
      <c r="B54" s="12" t="s">
        <v>3118</v>
      </c>
      <c r="C54" s="12" t="s">
        <v>3119</v>
      </c>
      <c r="D54" s="17">
        <f t="shared" si="7"/>
        <v>33.56</v>
      </c>
      <c r="E54" s="12">
        <v>28.0</v>
      </c>
      <c r="F54" s="12">
        <v>20.0</v>
      </c>
      <c r="G54" s="12">
        <v>19.0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8"/>
      <c r="S54" s="18"/>
      <c r="T54" s="19" t="s">
        <v>3122</v>
      </c>
      <c r="U54" s="11"/>
      <c r="V54" s="11"/>
      <c r="W54" s="11"/>
      <c r="X54" s="11"/>
      <c r="Y54" s="11"/>
    </row>
    <row r="55">
      <c r="A55" s="2" t="s">
        <v>145</v>
      </c>
      <c r="B55" s="11"/>
      <c r="C55" s="11"/>
      <c r="D55" s="17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3"/>
      <c r="S55" s="13"/>
      <c r="T55" s="27"/>
      <c r="U55" s="11"/>
      <c r="V55" s="11"/>
      <c r="W55" s="11"/>
      <c r="X55" s="11"/>
      <c r="Y55" s="11"/>
    </row>
    <row r="56">
      <c r="A56" s="12" t="s">
        <v>44</v>
      </c>
      <c r="B56" s="16" t="s">
        <v>643</v>
      </c>
      <c r="C56" s="12" t="s">
        <v>141</v>
      </c>
      <c r="D56" s="17">
        <f t="shared" ref="D56:D73" si="8">ROUND((E56*0.05)+(F56*1)+(G56*0.64)+(H56*0.34)+(I56*0.41)+(J56*0.66)+(K56*0.25)+(L56*0.84)+(M56*0.87)+(N56*25)+(O56*8)+(P56*8)+(Q56*8), 2)</f>
        <v>44.63</v>
      </c>
      <c r="E56" s="12">
        <v>21.0</v>
      </c>
      <c r="F56" s="12"/>
      <c r="G56" s="12">
        <v>24.0</v>
      </c>
      <c r="H56" s="12"/>
      <c r="I56" s="12">
        <v>34.0</v>
      </c>
      <c r="J56" s="12"/>
      <c r="K56" s="12"/>
      <c r="L56" s="12">
        <v>17.0</v>
      </c>
      <c r="M56" s="12"/>
      <c r="N56" s="12"/>
      <c r="O56" s="12"/>
      <c r="P56" s="12"/>
      <c r="Q56" s="18"/>
      <c r="R56" s="30"/>
      <c r="S56" s="37"/>
      <c r="T56" s="37" t="s">
        <v>651</v>
      </c>
      <c r="U56" s="37"/>
      <c r="V56" s="11"/>
      <c r="W56" s="11"/>
      <c r="X56" s="11"/>
      <c r="Y56" s="11"/>
    </row>
    <row r="57">
      <c r="A57" s="11"/>
      <c r="B57" s="16" t="s">
        <v>660</v>
      </c>
      <c r="C57" s="12" t="s">
        <v>35</v>
      </c>
      <c r="D57" s="17">
        <f t="shared" si="8"/>
        <v>44.5</v>
      </c>
      <c r="E57" s="12"/>
      <c r="F57" s="12"/>
      <c r="G57" s="12"/>
      <c r="H57" s="12"/>
      <c r="I57" s="12">
        <v>52.0</v>
      </c>
      <c r="J57" s="12">
        <v>23.0</v>
      </c>
      <c r="K57" s="12"/>
      <c r="L57" s="12"/>
      <c r="M57" s="12"/>
      <c r="N57" s="12"/>
      <c r="O57" s="12">
        <v>1.0</v>
      </c>
      <c r="P57" s="12"/>
      <c r="Q57" s="12"/>
      <c r="R57" s="18" t="s">
        <v>661</v>
      </c>
      <c r="S57" s="30"/>
      <c r="T57" s="19" t="s">
        <v>663</v>
      </c>
      <c r="U57" s="12"/>
      <c r="V57" s="11"/>
      <c r="W57" s="11"/>
      <c r="X57" s="11"/>
      <c r="Y57" s="11"/>
      <c r="Z57" s="11"/>
    </row>
    <row r="58">
      <c r="A58" s="12" t="s">
        <v>44</v>
      </c>
      <c r="B58" s="16" t="s">
        <v>654</v>
      </c>
      <c r="C58" s="12" t="s">
        <v>243</v>
      </c>
      <c r="D58" s="17">
        <f t="shared" si="8"/>
        <v>44.4</v>
      </c>
      <c r="E58" s="17"/>
      <c r="F58" s="12"/>
      <c r="G58" s="12"/>
      <c r="H58" s="12"/>
      <c r="I58" s="12">
        <v>60.0</v>
      </c>
      <c r="J58" s="12">
        <v>30.0</v>
      </c>
      <c r="K58" s="12"/>
      <c r="L58" s="12"/>
      <c r="M58" s="12"/>
      <c r="N58" s="12"/>
      <c r="O58" s="12"/>
      <c r="P58" s="12"/>
      <c r="Q58" s="18"/>
      <c r="R58" s="30"/>
      <c r="S58" s="12"/>
      <c r="T58" s="56" t="str">
        <f>HYPERLINK("https://www.burning-crusade.com/database/?item=30729","https://www.burning-crusade.com/database/?item=30729")</f>
        <v>https://www.burning-crusade.com/database/?item=30729</v>
      </c>
      <c r="U58" s="161"/>
      <c r="V58" s="161"/>
      <c r="W58" s="11"/>
      <c r="X58" s="11"/>
      <c r="Y58" s="11"/>
    </row>
    <row r="59">
      <c r="A59" s="12" t="s">
        <v>44</v>
      </c>
      <c r="B59" s="16" t="s">
        <v>2310</v>
      </c>
      <c r="C59" s="12" t="s">
        <v>85</v>
      </c>
      <c r="D59" s="17">
        <f t="shared" si="8"/>
        <v>40.99</v>
      </c>
      <c r="E59" s="12">
        <v>31.0</v>
      </c>
      <c r="F59" s="12">
        <v>26.0</v>
      </c>
      <c r="G59" s="12"/>
      <c r="H59" s="12"/>
      <c r="I59" s="12"/>
      <c r="J59" s="12"/>
      <c r="K59" s="12"/>
      <c r="L59" s="12">
        <v>16.0</v>
      </c>
      <c r="M59" s="12"/>
      <c r="N59" s="12"/>
      <c r="O59" s="12"/>
      <c r="P59" s="12"/>
      <c r="Q59" s="12"/>
      <c r="R59" s="18"/>
      <c r="S59" s="30"/>
      <c r="T59" s="19" t="s">
        <v>2314</v>
      </c>
      <c r="U59" s="12"/>
      <c r="V59" s="11"/>
      <c r="W59" s="11"/>
      <c r="X59" s="11"/>
      <c r="Y59" s="11"/>
      <c r="Z59" s="11"/>
    </row>
    <row r="60">
      <c r="A60" s="12" t="s">
        <v>44</v>
      </c>
      <c r="B60" s="16" t="s">
        <v>680</v>
      </c>
      <c r="C60" s="12" t="s">
        <v>172</v>
      </c>
      <c r="D60" s="17">
        <f t="shared" si="8"/>
        <v>40.2</v>
      </c>
      <c r="E60" s="12">
        <v>28.0</v>
      </c>
      <c r="F60" s="12"/>
      <c r="G60" s="12"/>
      <c r="H60" s="12"/>
      <c r="I60" s="12">
        <v>56.0</v>
      </c>
      <c r="J60" s="12">
        <v>24.0</v>
      </c>
      <c r="K60" s="12"/>
      <c r="L60" s="12"/>
      <c r="M60" s="12"/>
      <c r="N60" s="12"/>
      <c r="O60" s="12"/>
      <c r="P60" s="12"/>
      <c r="Q60" s="12"/>
      <c r="R60" s="18"/>
      <c r="S60" s="30"/>
      <c r="T60" s="56" t="str">
        <f>HYPERLINK("https://www.burning-crusade.com/database/?item=28777","https://www.burning-crusade.com/database/?item=28777")</f>
        <v>https://www.burning-crusade.com/database/?item=28777</v>
      </c>
      <c r="U60" s="12"/>
      <c r="V60" s="11"/>
      <c r="W60" s="11"/>
      <c r="X60" s="11"/>
      <c r="Y60" s="11"/>
      <c r="Z60" s="11"/>
    </row>
    <row r="61">
      <c r="A61" s="11"/>
      <c r="B61" s="16" t="s">
        <v>665</v>
      </c>
      <c r="C61" s="12" t="s">
        <v>595</v>
      </c>
      <c r="D61" s="17">
        <f t="shared" si="8"/>
        <v>39.39</v>
      </c>
      <c r="E61" s="12">
        <v>15.0</v>
      </c>
      <c r="F61" s="12"/>
      <c r="G61" s="12">
        <v>15.0</v>
      </c>
      <c r="H61" s="12"/>
      <c r="I61" s="12">
        <v>36.0</v>
      </c>
      <c r="J61" s="12"/>
      <c r="K61" s="12"/>
      <c r="L61" s="12">
        <v>17.0</v>
      </c>
      <c r="M61" s="12"/>
      <c r="N61" s="12"/>
      <c r="O61" s="12"/>
      <c r="P61" s="12"/>
      <c r="Q61" s="12"/>
      <c r="R61" s="18"/>
      <c r="S61" s="30"/>
      <c r="T61" s="19" t="s">
        <v>667</v>
      </c>
      <c r="U61" s="12"/>
      <c r="V61" s="11"/>
      <c r="W61" s="11"/>
      <c r="X61" s="11"/>
      <c r="Y61" s="11"/>
      <c r="Z61" s="11"/>
    </row>
    <row r="62">
      <c r="A62" s="34"/>
      <c r="B62" s="16" t="s">
        <v>1802</v>
      </c>
      <c r="C62" s="16" t="s">
        <v>97</v>
      </c>
      <c r="D62" s="17">
        <f t="shared" si="8"/>
        <v>38.37</v>
      </c>
      <c r="E62" s="12">
        <v>15.0</v>
      </c>
      <c r="F62" s="12"/>
      <c r="G62" s="12"/>
      <c r="H62" s="12"/>
      <c r="I62" s="12">
        <v>30.0</v>
      </c>
      <c r="J62" s="12">
        <v>18.0</v>
      </c>
      <c r="K62" s="12"/>
      <c r="L62" s="12">
        <v>16.0</v>
      </c>
      <c r="M62" s="12"/>
      <c r="N62" s="12"/>
      <c r="O62" s="12"/>
      <c r="P62" s="12"/>
      <c r="Q62" s="12"/>
      <c r="R62" s="18"/>
      <c r="S62" s="18"/>
      <c r="T62" s="19" t="s">
        <v>1804</v>
      </c>
      <c r="U62" s="11"/>
      <c r="V62" s="11"/>
      <c r="W62" s="11"/>
      <c r="X62" s="11"/>
      <c r="Y62" s="11"/>
      <c r="Z62" s="34"/>
      <c r="AA62" s="34"/>
      <c r="AB62" s="34"/>
      <c r="AC62" s="34"/>
    </row>
    <row r="63">
      <c r="A63" s="11"/>
      <c r="B63" s="12" t="s">
        <v>675</v>
      </c>
      <c r="C63" s="12" t="s">
        <v>102</v>
      </c>
      <c r="D63" s="17">
        <f t="shared" si="8"/>
        <v>35.5</v>
      </c>
      <c r="E63" s="12">
        <v>22.0</v>
      </c>
      <c r="F63" s="12"/>
      <c r="G63" s="12">
        <v>23.0</v>
      </c>
      <c r="H63" s="12"/>
      <c r="I63" s="12">
        <v>48.0</v>
      </c>
      <c r="J63" s="12"/>
      <c r="K63" s="12"/>
      <c r="L63" s="12"/>
      <c r="M63" s="12"/>
      <c r="N63" s="12"/>
      <c r="O63" s="12"/>
      <c r="P63" s="12"/>
      <c r="Q63" s="12"/>
      <c r="R63" s="18"/>
      <c r="S63" s="30"/>
      <c r="T63" s="19" t="s">
        <v>677</v>
      </c>
      <c r="U63" s="11"/>
      <c r="V63" s="11"/>
      <c r="W63" s="11"/>
      <c r="X63" s="11"/>
      <c r="Y63" s="11"/>
      <c r="Z63" s="11"/>
    </row>
    <row r="64">
      <c r="A64" s="11"/>
      <c r="B64" s="12" t="s">
        <v>670</v>
      </c>
      <c r="C64" s="12" t="s">
        <v>107</v>
      </c>
      <c r="D64" s="17">
        <f t="shared" si="8"/>
        <v>35.12</v>
      </c>
      <c r="E64" s="12"/>
      <c r="F64" s="12"/>
      <c r="G64" s="12">
        <v>25.0</v>
      </c>
      <c r="H64" s="12"/>
      <c r="I64" s="12">
        <v>20.0</v>
      </c>
      <c r="J64" s="12"/>
      <c r="K64" s="12"/>
      <c r="L64" s="12">
        <v>13.0</v>
      </c>
      <c r="M64" s="12"/>
      <c r="N64" s="12"/>
      <c r="O64" s="12"/>
      <c r="P64" s="12"/>
      <c r="Q64" s="12"/>
      <c r="R64" s="18"/>
      <c r="S64" s="30"/>
      <c r="T64" s="19" t="s">
        <v>673</v>
      </c>
      <c r="U64" s="11"/>
      <c r="V64" s="11"/>
      <c r="W64" s="11"/>
      <c r="X64" s="11"/>
      <c r="Y64" s="11"/>
      <c r="Z64" s="11"/>
    </row>
    <row r="65">
      <c r="A65" s="11"/>
      <c r="B65" s="16" t="s">
        <v>3152</v>
      </c>
      <c r="C65" s="12" t="s">
        <v>1807</v>
      </c>
      <c r="D65" s="17">
        <f t="shared" si="8"/>
        <v>34.93</v>
      </c>
      <c r="E65" s="12">
        <v>21.0</v>
      </c>
      <c r="F65" s="12">
        <v>14.0</v>
      </c>
      <c r="G65" s="12">
        <v>14.0</v>
      </c>
      <c r="H65" s="12"/>
      <c r="I65" s="12"/>
      <c r="J65" s="12"/>
      <c r="K65" s="12"/>
      <c r="L65" s="12">
        <v>13.0</v>
      </c>
      <c r="M65" s="12"/>
      <c r="N65" s="12"/>
      <c r="O65" s="12"/>
      <c r="P65" s="12"/>
      <c r="Q65" s="12"/>
      <c r="R65" s="18"/>
      <c r="S65" s="30"/>
      <c r="T65" s="19" t="s">
        <v>3153</v>
      </c>
      <c r="U65" s="12"/>
      <c r="V65" s="11"/>
      <c r="W65" s="11"/>
      <c r="X65" s="11"/>
      <c r="Y65" s="11"/>
      <c r="Z65" s="11"/>
    </row>
    <row r="66">
      <c r="A66" s="11"/>
      <c r="B66" s="16" t="s">
        <v>3157</v>
      </c>
      <c r="C66" s="12" t="s">
        <v>1360</v>
      </c>
      <c r="D66" s="17">
        <f t="shared" si="8"/>
        <v>34.47</v>
      </c>
      <c r="E66" s="12">
        <v>19.0</v>
      </c>
      <c r="F66" s="12">
        <v>22.0</v>
      </c>
      <c r="G66" s="12">
        <v>18.0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8"/>
      <c r="S66" s="30"/>
      <c r="T66" s="19" t="s">
        <v>3159</v>
      </c>
      <c r="U66" s="12"/>
      <c r="V66" s="11"/>
      <c r="W66" s="11"/>
      <c r="X66" s="11"/>
      <c r="Y66" s="11"/>
      <c r="Z66" s="11"/>
    </row>
    <row r="67">
      <c r="A67" s="11"/>
      <c r="B67" s="16" t="s">
        <v>3156</v>
      </c>
      <c r="C67" s="12" t="s">
        <v>192</v>
      </c>
      <c r="D67" s="17">
        <f t="shared" si="8"/>
        <v>33.81</v>
      </c>
      <c r="E67" s="12">
        <v>19.0</v>
      </c>
      <c r="F67" s="12">
        <v>19.0</v>
      </c>
      <c r="G67" s="12"/>
      <c r="H67" s="12"/>
      <c r="I67" s="12"/>
      <c r="J67" s="12">
        <v>21.0</v>
      </c>
      <c r="K67" s="12"/>
      <c r="L67" s="12"/>
      <c r="M67" s="12"/>
      <c r="N67" s="12"/>
      <c r="O67" s="12"/>
      <c r="P67" s="12"/>
      <c r="Q67" s="12"/>
      <c r="R67" s="18"/>
      <c r="S67" s="30"/>
      <c r="T67" s="19" t="s">
        <v>3158</v>
      </c>
      <c r="U67" s="12"/>
      <c r="V67" s="11"/>
      <c r="W67" s="11"/>
      <c r="X67" s="11"/>
      <c r="Y67" s="11"/>
      <c r="Z67" s="11"/>
    </row>
    <row r="68">
      <c r="A68" s="11"/>
      <c r="B68" s="16" t="s">
        <v>1806</v>
      </c>
      <c r="C68" s="12" t="s">
        <v>1807</v>
      </c>
      <c r="D68" s="17">
        <f t="shared" si="8"/>
        <v>33.15</v>
      </c>
      <c r="E68" s="12">
        <v>19.0</v>
      </c>
      <c r="F68" s="12"/>
      <c r="G68" s="12">
        <v>14.0</v>
      </c>
      <c r="H68" s="12"/>
      <c r="I68" s="12">
        <v>28.0</v>
      </c>
      <c r="J68" s="12"/>
      <c r="K68" s="12"/>
      <c r="L68" s="12">
        <v>14.0</v>
      </c>
      <c r="M68" s="12"/>
      <c r="N68" s="12"/>
      <c r="O68" s="12"/>
      <c r="P68" s="12"/>
      <c r="Q68" s="12"/>
      <c r="R68" s="18"/>
      <c r="S68" s="30"/>
      <c r="T68" s="19" t="s">
        <v>1810</v>
      </c>
      <c r="U68" s="12"/>
      <c r="V68" s="11"/>
      <c r="W68" s="11"/>
      <c r="X68" s="11"/>
      <c r="Y68" s="11"/>
      <c r="Z68" s="11"/>
    </row>
    <row r="69">
      <c r="A69" s="11"/>
      <c r="B69" s="12" t="s">
        <v>1812</v>
      </c>
      <c r="C69" s="12" t="s">
        <v>765</v>
      </c>
      <c r="D69" s="17">
        <f t="shared" si="8"/>
        <v>32.46</v>
      </c>
      <c r="E69" s="12"/>
      <c r="F69" s="12"/>
      <c r="G69" s="12">
        <v>12.0</v>
      </c>
      <c r="H69" s="12"/>
      <c r="I69" s="12">
        <v>42.0</v>
      </c>
      <c r="J69" s="12"/>
      <c r="K69" s="12"/>
      <c r="L69" s="12">
        <v>9.0</v>
      </c>
      <c r="M69" s="12"/>
      <c r="N69" s="12"/>
      <c r="O69" s="12"/>
      <c r="P69" s="12"/>
      <c r="Q69" s="12"/>
      <c r="R69" s="18"/>
      <c r="S69" s="30"/>
      <c r="T69" s="19" t="s">
        <v>1814</v>
      </c>
      <c r="U69" s="11"/>
      <c r="V69" s="11"/>
      <c r="W69" s="11"/>
      <c r="X69" s="11"/>
      <c r="Y69" s="11"/>
      <c r="Z69" s="11"/>
    </row>
    <row r="70">
      <c r="A70" s="11"/>
      <c r="B70" s="16" t="s">
        <v>3174</v>
      </c>
      <c r="C70" s="12" t="s">
        <v>107</v>
      </c>
      <c r="D70" s="17">
        <f t="shared" si="8"/>
        <v>31.56</v>
      </c>
      <c r="E70" s="12"/>
      <c r="F70" s="12">
        <v>21.0</v>
      </c>
      <c r="G70" s="12"/>
      <c r="H70" s="12"/>
      <c r="I70" s="12"/>
      <c r="J70" s="12">
        <v>16.0</v>
      </c>
      <c r="K70" s="12"/>
      <c r="L70" s="12"/>
      <c r="M70" s="12"/>
      <c r="N70" s="12"/>
      <c r="O70" s="12"/>
      <c r="P70" s="12"/>
      <c r="Q70" s="12"/>
      <c r="R70" s="18"/>
      <c r="S70" s="30"/>
      <c r="T70" s="19" t="s">
        <v>3177</v>
      </c>
      <c r="U70" s="12"/>
      <c r="V70" s="11"/>
      <c r="W70" s="11"/>
      <c r="X70" s="11"/>
      <c r="Y70" s="11"/>
      <c r="Z70" s="11"/>
    </row>
    <row r="71">
      <c r="A71" s="12" t="s">
        <v>44</v>
      </c>
      <c r="B71" s="16" t="s">
        <v>690</v>
      </c>
      <c r="C71" s="12" t="s">
        <v>40</v>
      </c>
      <c r="D71" s="17">
        <f t="shared" si="8"/>
        <v>30.5</v>
      </c>
      <c r="E71" s="12">
        <v>36.0</v>
      </c>
      <c r="F71" s="12"/>
      <c r="G71" s="12"/>
      <c r="H71" s="12"/>
      <c r="I71" s="23">
        <v>70.0</v>
      </c>
      <c r="J71" s="24"/>
      <c r="K71" s="24"/>
      <c r="L71" s="24"/>
      <c r="M71" s="24"/>
      <c r="N71" s="24"/>
      <c r="O71" s="24"/>
      <c r="P71" s="24"/>
      <c r="Q71" s="24"/>
      <c r="R71" s="20"/>
      <c r="S71" s="24"/>
      <c r="T71" s="25" t="s">
        <v>691</v>
      </c>
      <c r="U71" s="25"/>
      <c r="V71" s="11"/>
      <c r="W71" s="11"/>
      <c r="X71" s="11"/>
      <c r="Y71" s="11"/>
    </row>
    <row r="72">
      <c r="A72" s="11"/>
      <c r="B72" s="12" t="s">
        <v>685</v>
      </c>
      <c r="C72" s="12" t="s">
        <v>167</v>
      </c>
      <c r="D72" s="17">
        <f t="shared" si="8"/>
        <v>29.47</v>
      </c>
      <c r="E72" s="12">
        <v>27.0</v>
      </c>
      <c r="F72" s="12"/>
      <c r="G72" s="12"/>
      <c r="H72" s="12"/>
      <c r="I72" s="12">
        <v>38.0</v>
      </c>
      <c r="J72" s="12">
        <v>19.0</v>
      </c>
      <c r="K72" s="12"/>
      <c r="L72" s="12"/>
      <c r="M72" s="12"/>
      <c r="N72" s="12"/>
      <c r="O72" s="12"/>
      <c r="P72" s="12"/>
      <c r="Q72" s="12"/>
      <c r="R72" s="18"/>
      <c r="S72" s="33" t="s">
        <v>686</v>
      </c>
      <c r="T72" s="19" t="s">
        <v>687</v>
      </c>
      <c r="U72" s="11"/>
      <c r="V72" s="11"/>
      <c r="W72" s="11"/>
      <c r="X72" s="11"/>
      <c r="Y72" s="11"/>
      <c r="Z72" s="11"/>
    </row>
    <row r="73">
      <c r="A73" s="12" t="s">
        <v>44</v>
      </c>
      <c r="B73" s="16" t="s">
        <v>2861</v>
      </c>
      <c r="C73" s="12" t="s">
        <v>255</v>
      </c>
      <c r="D73" s="17">
        <f t="shared" si="8"/>
        <v>4.42</v>
      </c>
      <c r="E73" s="12"/>
      <c r="F73" s="12"/>
      <c r="G73" s="12"/>
      <c r="H73" s="12">
        <v>13.0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33" t="s">
        <v>3186</v>
      </c>
      <c r="T73" s="19" t="s">
        <v>2863</v>
      </c>
      <c r="U73" s="33"/>
      <c r="V73" s="37"/>
      <c r="W73" s="12"/>
      <c r="X73" s="11"/>
      <c r="Y73" s="11"/>
      <c r="Z73" s="11"/>
      <c r="AA73" s="11"/>
      <c r="AB73" s="11"/>
    </row>
    <row r="74">
      <c r="A74" s="2" t="s">
        <v>170</v>
      </c>
      <c r="B74" s="11"/>
      <c r="C74" s="11"/>
      <c r="D74" s="17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3"/>
      <c r="S74" s="30"/>
      <c r="T74" s="27"/>
      <c r="U74" s="11"/>
      <c r="V74" s="11"/>
      <c r="W74" s="11"/>
      <c r="X74" s="11"/>
      <c r="Y74" s="11"/>
    </row>
    <row r="75">
      <c r="A75" s="12" t="s">
        <v>44</v>
      </c>
      <c r="B75" s="35" t="s">
        <v>696</v>
      </c>
      <c r="C75" s="12" t="s">
        <v>243</v>
      </c>
      <c r="D75" s="17">
        <f t="shared" ref="D75:D80" si="9">ROUND((E75*0.05)+(F75*1)+(G75*0.64)+(H75*0.34)+(I75*0.41)+(J75*0.66)+(K75*0.25)+(L75*0.84)+(M75*0.87)+(N75*25)+(O75*8)+(P75*8)+(Q75*8), 2)</f>
        <v>97.5</v>
      </c>
      <c r="E75" s="12"/>
      <c r="F75" s="12"/>
      <c r="G75" s="12"/>
      <c r="H75" s="12"/>
      <c r="I75" s="12">
        <v>96.0</v>
      </c>
      <c r="J75" s="12">
        <v>25.0</v>
      </c>
      <c r="K75" s="12"/>
      <c r="L75" s="12">
        <v>21.0</v>
      </c>
      <c r="M75" s="12"/>
      <c r="N75" s="12"/>
      <c r="O75" s="12">
        <v>1.0</v>
      </c>
      <c r="P75" s="12">
        <v>2.0</v>
      </c>
      <c r="Q75" s="12"/>
      <c r="R75" s="18" t="s">
        <v>700</v>
      </c>
      <c r="S75" s="18"/>
      <c r="T75" s="56" t="str">
        <f>HYPERLINK("https://www.burning-crusade.com/database/?item=30730","https://www.burning-crusade.com/database/?item=30730")</f>
        <v>https://www.burning-crusade.com/database/?item=30730</v>
      </c>
      <c r="U75" s="11"/>
      <c r="V75" s="11"/>
      <c r="W75" s="11"/>
      <c r="X75" s="11"/>
      <c r="Y75" s="11"/>
    </row>
    <row r="76">
      <c r="A76" s="21" t="s">
        <v>33</v>
      </c>
      <c r="B76" s="35" t="s">
        <v>3189</v>
      </c>
      <c r="C76" s="12" t="s">
        <v>172</v>
      </c>
      <c r="D76" s="17">
        <f t="shared" si="9"/>
        <v>94.92</v>
      </c>
      <c r="E76" s="12">
        <v>24.0</v>
      </c>
      <c r="F76" s="12">
        <v>42.0</v>
      </c>
      <c r="G76" s="12"/>
      <c r="H76" s="12">
        <v>33.0</v>
      </c>
      <c r="I76" s="12"/>
      <c r="J76" s="12">
        <v>25.0</v>
      </c>
      <c r="K76" s="12"/>
      <c r="L76" s="12"/>
      <c r="M76" s="12"/>
      <c r="N76" s="12"/>
      <c r="O76" s="12">
        <v>2.0</v>
      </c>
      <c r="P76" s="12"/>
      <c r="Q76" s="12">
        <v>1.0</v>
      </c>
      <c r="R76" s="18" t="s">
        <v>38</v>
      </c>
      <c r="S76" s="18" t="s">
        <v>42</v>
      </c>
      <c r="T76" s="19" t="s">
        <v>3191</v>
      </c>
      <c r="U76" s="11"/>
      <c r="V76" s="11"/>
      <c r="W76" s="11"/>
      <c r="X76" s="11"/>
      <c r="Y76" s="11"/>
    </row>
    <row r="77">
      <c r="A77" s="21" t="s">
        <v>55</v>
      </c>
      <c r="B77" s="35" t="s">
        <v>3193</v>
      </c>
      <c r="C77" s="12" t="s">
        <v>57</v>
      </c>
      <c r="D77" s="17">
        <f t="shared" si="9"/>
        <v>92.31</v>
      </c>
      <c r="E77" s="12">
        <v>45.0</v>
      </c>
      <c r="F77" s="12">
        <v>31.0</v>
      </c>
      <c r="G77" s="12"/>
      <c r="H77" s="12">
        <v>23.0</v>
      </c>
      <c r="I77" s="12"/>
      <c r="J77" s="12">
        <v>26.0</v>
      </c>
      <c r="K77" s="12"/>
      <c r="L77" s="12">
        <v>12.0</v>
      </c>
      <c r="M77" s="12"/>
      <c r="N77" s="12"/>
      <c r="O77" s="12">
        <v>2.0</v>
      </c>
      <c r="P77" s="12">
        <v>1.0</v>
      </c>
      <c r="Q77" s="12"/>
      <c r="R77" s="18" t="s">
        <v>700</v>
      </c>
      <c r="S77" s="18" t="s">
        <v>499</v>
      </c>
      <c r="T77" s="19" t="s">
        <v>3196</v>
      </c>
      <c r="U77" s="11"/>
      <c r="V77" s="11"/>
      <c r="W77" s="11"/>
      <c r="X77" s="11"/>
      <c r="Y77" s="11"/>
    </row>
    <row r="78">
      <c r="A78" s="11"/>
      <c r="B78" s="35" t="s">
        <v>3198</v>
      </c>
      <c r="C78" s="12" t="s">
        <v>883</v>
      </c>
      <c r="D78" s="17">
        <f t="shared" si="9"/>
        <v>71.55</v>
      </c>
      <c r="E78" s="12">
        <v>27.0</v>
      </c>
      <c r="F78" s="12">
        <v>30.0</v>
      </c>
      <c r="G78" s="12">
        <v>30.0</v>
      </c>
      <c r="H78" s="12"/>
      <c r="I78" s="12"/>
      <c r="J78" s="12"/>
      <c r="K78" s="12"/>
      <c r="L78" s="12">
        <v>25.0</v>
      </c>
      <c r="M78" s="12"/>
      <c r="N78" s="12"/>
      <c r="O78" s="12"/>
      <c r="P78" s="12"/>
      <c r="Q78" s="12"/>
      <c r="R78" s="18"/>
      <c r="S78" s="18"/>
      <c r="T78" s="19" t="s">
        <v>3199</v>
      </c>
      <c r="U78" s="11"/>
      <c r="V78" s="11"/>
      <c r="W78" s="11"/>
      <c r="X78" s="11"/>
      <c r="Y78" s="11"/>
    </row>
    <row r="79">
      <c r="A79" s="11"/>
      <c r="B79" s="35" t="s">
        <v>3194</v>
      </c>
      <c r="C79" s="12" t="s">
        <v>3195</v>
      </c>
      <c r="D79" s="17">
        <f t="shared" si="9"/>
        <v>71.33</v>
      </c>
      <c r="E79" s="12">
        <v>27.0</v>
      </c>
      <c r="F79" s="12">
        <v>35.0</v>
      </c>
      <c r="G79" s="12"/>
      <c r="H79" s="12"/>
      <c r="I79" s="12"/>
      <c r="J79" s="12">
        <v>25.0</v>
      </c>
      <c r="K79" s="12"/>
      <c r="L79" s="12">
        <v>22.0</v>
      </c>
      <c r="M79" s="12"/>
      <c r="N79" s="12"/>
      <c r="O79" s="12"/>
      <c r="P79" s="12"/>
      <c r="Q79" s="12"/>
      <c r="R79" s="18"/>
      <c r="S79" s="18"/>
      <c r="T79" s="19" t="s">
        <v>3197</v>
      </c>
      <c r="U79" s="11"/>
      <c r="V79" s="11"/>
      <c r="W79" s="11"/>
      <c r="X79" s="11"/>
      <c r="Y79" s="11"/>
    </row>
    <row r="80">
      <c r="A80" s="11"/>
      <c r="B80" s="35" t="s">
        <v>3202</v>
      </c>
      <c r="C80" s="12" t="s">
        <v>107</v>
      </c>
      <c r="D80" s="17">
        <f t="shared" si="9"/>
        <v>69.41</v>
      </c>
      <c r="E80" s="12">
        <v>33.0</v>
      </c>
      <c r="F80" s="12">
        <v>44.0</v>
      </c>
      <c r="G80" s="12"/>
      <c r="H80" s="12"/>
      <c r="I80" s="12"/>
      <c r="J80" s="12">
        <v>36.0</v>
      </c>
      <c r="K80" s="12"/>
      <c r="L80" s="12"/>
      <c r="M80" s="12"/>
      <c r="N80" s="12"/>
      <c r="O80" s="12"/>
      <c r="P80" s="12"/>
      <c r="Q80" s="12"/>
      <c r="R80" s="18"/>
      <c r="S80" s="18"/>
      <c r="T80" s="19" t="s">
        <v>3203</v>
      </c>
      <c r="U80" s="11"/>
      <c r="V80" s="11"/>
      <c r="W80" s="11"/>
      <c r="X80" s="11"/>
      <c r="Y80" s="11"/>
    </row>
    <row r="81">
      <c r="A81" s="11"/>
      <c r="B81" s="35" t="s">
        <v>3204</v>
      </c>
      <c r="C81" s="12" t="s">
        <v>470</v>
      </c>
      <c r="D81" s="17" t="s">
        <v>3207</v>
      </c>
      <c r="E81" s="12"/>
      <c r="F81" s="12">
        <v>50.0</v>
      </c>
      <c r="G81" s="12"/>
      <c r="H81" s="12"/>
      <c r="I81" s="12"/>
      <c r="J81" s="12">
        <v>29.0</v>
      </c>
      <c r="K81" s="12"/>
      <c r="L81" s="12"/>
      <c r="M81" s="12"/>
      <c r="N81" s="12"/>
      <c r="O81" s="12"/>
      <c r="P81" s="12"/>
      <c r="Q81" s="12"/>
      <c r="R81" s="18"/>
      <c r="S81" s="18" t="s">
        <v>1907</v>
      </c>
      <c r="T81" s="19" t="s">
        <v>3206</v>
      </c>
      <c r="U81" s="11"/>
      <c r="V81" s="11"/>
      <c r="W81" s="11"/>
      <c r="X81" s="11"/>
      <c r="Y81" s="11"/>
    </row>
    <row r="82">
      <c r="A82" s="11"/>
      <c r="B82" s="35" t="s">
        <v>3200</v>
      </c>
      <c r="C82" s="12" t="s">
        <v>214</v>
      </c>
      <c r="D82" s="17">
        <f>ROUND((E82*0.05)+(F82*1)+(G82*0.64)+(H82*0.34)+(I82*0.41)+(J82*0.66)+(K82*0.25)+(L82*0.84)+(M82*0.87)+(N82*25)+(O82*8)+(P82*8)+(Q82*8), 2)</f>
        <v>68.85</v>
      </c>
      <c r="E82" s="12">
        <v>45.0</v>
      </c>
      <c r="F82" s="12">
        <v>36.0</v>
      </c>
      <c r="G82" s="12"/>
      <c r="H82" s="12"/>
      <c r="I82" s="12"/>
      <c r="J82" s="12">
        <v>26.0</v>
      </c>
      <c r="K82" s="12"/>
      <c r="L82" s="12">
        <v>16.0</v>
      </c>
      <c r="M82" s="12"/>
      <c r="N82" s="12"/>
      <c r="O82" s="12"/>
      <c r="P82" s="12"/>
      <c r="Q82" s="12"/>
      <c r="R82" s="18"/>
      <c r="S82" s="18"/>
      <c r="T82" s="19" t="s">
        <v>3201</v>
      </c>
      <c r="U82" s="11"/>
      <c r="V82" s="11"/>
      <c r="W82" s="11"/>
      <c r="X82" s="11"/>
      <c r="Y82" s="11"/>
    </row>
    <row r="83">
      <c r="A83" s="21" t="s">
        <v>52</v>
      </c>
      <c r="B83" s="35" t="s">
        <v>3208</v>
      </c>
      <c r="C83" s="12" t="s">
        <v>67</v>
      </c>
      <c r="D83" s="17" t="s">
        <v>3215</v>
      </c>
      <c r="E83" s="12">
        <v>27.0</v>
      </c>
      <c r="F83" s="12">
        <v>30.0</v>
      </c>
      <c r="G83" s="12"/>
      <c r="H83" s="12"/>
      <c r="I83" s="12"/>
      <c r="J83" s="12">
        <v>19.0</v>
      </c>
      <c r="K83" s="12"/>
      <c r="L83" s="12"/>
      <c r="M83" s="12"/>
      <c r="N83" s="12"/>
      <c r="O83" s="12">
        <v>2.0</v>
      </c>
      <c r="P83" s="12"/>
      <c r="Q83" s="12">
        <v>1.0</v>
      </c>
      <c r="R83" s="18" t="s">
        <v>700</v>
      </c>
      <c r="S83" s="18" t="s">
        <v>78</v>
      </c>
      <c r="T83" s="19" t="s">
        <v>3210</v>
      </c>
      <c r="U83" s="11"/>
      <c r="V83" s="11"/>
      <c r="W83" s="11"/>
      <c r="X83" s="11"/>
      <c r="Y83" s="11"/>
    </row>
    <row r="84">
      <c r="A84" s="11"/>
      <c r="B84" s="35" t="s">
        <v>3211</v>
      </c>
      <c r="C84" s="12" t="s">
        <v>3212</v>
      </c>
      <c r="D84" s="17">
        <f t="shared" ref="D84:D85" si="10">ROUND((E84*0.05)+(F84*1)+(G84*0.64)+(H84*0.34)+(I84*0.41)+(J84*0.66)+(K84*0.25)+(L84*0.84)+(M84*0.87)+(N84*25)+(O84*8)+(P84*8)+(Q84*8), 2)</f>
        <v>67.26</v>
      </c>
      <c r="E84" s="12">
        <v>34.0</v>
      </c>
      <c r="F84" s="12">
        <v>31.0</v>
      </c>
      <c r="G84" s="12"/>
      <c r="H84" s="12"/>
      <c r="I84" s="12"/>
      <c r="J84" s="12">
        <v>16.0</v>
      </c>
      <c r="K84" s="12"/>
      <c r="L84" s="12"/>
      <c r="M84" s="12"/>
      <c r="N84" s="12"/>
      <c r="O84" s="12"/>
      <c r="P84" s="12">
        <v>2.0</v>
      </c>
      <c r="Q84" s="12">
        <v>1.0</v>
      </c>
      <c r="R84" s="18" t="s">
        <v>60</v>
      </c>
      <c r="S84" s="18"/>
      <c r="T84" s="19" t="s">
        <v>3213</v>
      </c>
      <c r="U84" s="11"/>
      <c r="V84" s="11"/>
      <c r="W84" s="11"/>
      <c r="X84" s="11"/>
      <c r="Y84" s="11"/>
    </row>
    <row r="85">
      <c r="A85" s="11"/>
      <c r="B85" s="35" t="s">
        <v>3214</v>
      </c>
      <c r="C85" s="12" t="s">
        <v>470</v>
      </c>
      <c r="D85" s="17">
        <f t="shared" si="10"/>
        <v>60</v>
      </c>
      <c r="E85" s="12">
        <v>40.0</v>
      </c>
      <c r="F85" s="12">
        <v>34.0</v>
      </c>
      <c r="G85" s="12"/>
      <c r="H85" s="12"/>
      <c r="I85" s="12"/>
      <c r="J85" s="12"/>
      <c r="K85" s="12"/>
      <c r="L85" s="12"/>
      <c r="M85" s="12"/>
      <c r="N85" s="12"/>
      <c r="O85" s="12">
        <v>1.0</v>
      </c>
      <c r="P85" s="12"/>
      <c r="Q85" s="12">
        <v>2.0</v>
      </c>
      <c r="R85" s="18" t="s">
        <v>549</v>
      </c>
      <c r="S85" s="18"/>
      <c r="T85" s="19" t="s">
        <v>3216</v>
      </c>
      <c r="U85" s="11"/>
      <c r="V85" s="11"/>
      <c r="W85" s="11"/>
      <c r="X85" s="11"/>
      <c r="Y85" s="11"/>
    </row>
    <row r="86">
      <c r="A86" s="2" t="s">
        <v>212</v>
      </c>
      <c r="B86" s="11"/>
      <c r="C86" s="11"/>
      <c r="D86" s="17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3"/>
      <c r="S86" s="13"/>
      <c r="T86" s="27"/>
      <c r="U86" s="11"/>
      <c r="V86" s="11"/>
      <c r="W86" s="11"/>
      <c r="X86" s="11"/>
      <c r="Y86" s="11"/>
    </row>
    <row r="87">
      <c r="A87" s="12" t="s">
        <v>44</v>
      </c>
      <c r="B87" s="12" t="s">
        <v>3217</v>
      </c>
      <c r="C87" s="12" t="s">
        <v>114</v>
      </c>
      <c r="D87" s="17">
        <f t="shared" ref="D87:D96" si="11">ROUND((E87*0.05)+(F87*1)+(G87*0.64)+(H87*0.34)+(I87*0.41)+(J87*0.66)+(K87*0.25)+(L87*0.84)+(M87*0.87)+(N87*25)+(O87*8)+(P87*8)+(Q87*8), 2)</f>
        <v>52.64</v>
      </c>
      <c r="E87" s="12">
        <v>16.0</v>
      </c>
      <c r="F87" s="12">
        <v>20.0</v>
      </c>
      <c r="G87" s="12"/>
      <c r="H87" s="12"/>
      <c r="I87" s="12"/>
      <c r="J87" s="12">
        <v>24.0</v>
      </c>
      <c r="K87" s="12"/>
      <c r="L87" s="12"/>
      <c r="M87" s="12"/>
      <c r="N87" s="12"/>
      <c r="O87" s="12">
        <v>1.0</v>
      </c>
      <c r="P87" s="12"/>
      <c r="Q87" s="12">
        <v>1.0</v>
      </c>
      <c r="R87" s="18" t="s">
        <v>3037</v>
      </c>
      <c r="S87" s="30"/>
      <c r="T87" s="19" t="s">
        <v>3218</v>
      </c>
      <c r="U87" s="12"/>
      <c r="V87" s="11"/>
      <c r="W87" s="11"/>
      <c r="X87" s="11"/>
      <c r="Y87" s="11"/>
      <c r="Z87" s="11"/>
    </row>
    <row r="88">
      <c r="A88" s="22" t="s">
        <v>44</v>
      </c>
      <c r="B88" s="22" t="s">
        <v>776</v>
      </c>
      <c r="C88" s="22" t="s">
        <v>230</v>
      </c>
      <c r="D88" s="17">
        <f t="shared" si="11"/>
        <v>36.27</v>
      </c>
      <c r="E88" s="33">
        <v>25.0</v>
      </c>
      <c r="F88" s="173"/>
      <c r="G88" s="24"/>
      <c r="H88" s="24"/>
      <c r="I88" s="23">
        <v>50.0</v>
      </c>
      <c r="J88" s="23">
        <v>22.0</v>
      </c>
      <c r="K88" s="24"/>
      <c r="L88" s="24"/>
      <c r="M88" s="24"/>
      <c r="N88" s="24"/>
      <c r="O88" s="24"/>
      <c r="P88" s="24"/>
      <c r="Q88" s="24"/>
      <c r="R88" s="24"/>
      <c r="S88" s="24"/>
      <c r="T88" s="197" t="s">
        <v>780</v>
      </c>
      <c r="U88" s="197"/>
      <c r="V88" s="197"/>
      <c r="W88" s="24"/>
      <c r="X88" s="20"/>
      <c r="Y88" s="20"/>
      <c r="Z88" s="20"/>
      <c r="AA88" s="20"/>
      <c r="AB88" s="20"/>
    </row>
    <row r="89">
      <c r="A89" s="11"/>
      <c r="B89" s="12" t="s">
        <v>3219</v>
      </c>
      <c r="C89" s="12" t="s">
        <v>470</v>
      </c>
      <c r="D89" s="17">
        <f t="shared" si="11"/>
        <v>41.27</v>
      </c>
      <c r="E89" s="12">
        <v>15.0</v>
      </c>
      <c r="F89" s="12">
        <v>26.0</v>
      </c>
      <c r="G89" s="12"/>
      <c r="H89" s="12"/>
      <c r="I89" s="12"/>
      <c r="J89" s="12">
        <v>22.0</v>
      </c>
      <c r="K89" s="12"/>
      <c r="L89" s="12"/>
      <c r="M89" s="12"/>
      <c r="N89" s="12"/>
      <c r="O89" s="12"/>
      <c r="P89" s="12"/>
      <c r="Q89" s="12"/>
      <c r="R89" s="18"/>
      <c r="S89" s="30"/>
      <c r="T89" s="19" t="s">
        <v>3220</v>
      </c>
      <c r="U89" s="12"/>
      <c r="V89" s="11"/>
      <c r="W89" s="11"/>
      <c r="X89" s="11"/>
      <c r="Y89" s="11"/>
      <c r="Z89" s="11"/>
    </row>
    <row r="90">
      <c r="A90" s="11"/>
      <c r="B90" s="12" t="s">
        <v>2903</v>
      </c>
      <c r="C90" s="12" t="s">
        <v>771</v>
      </c>
      <c r="D90" s="17">
        <f t="shared" si="11"/>
        <v>37.49</v>
      </c>
      <c r="E90" s="12">
        <v>25.0</v>
      </c>
      <c r="F90" s="12">
        <v>19.0</v>
      </c>
      <c r="G90" s="12"/>
      <c r="H90" s="12"/>
      <c r="I90" s="12"/>
      <c r="J90" s="12">
        <v>14.0</v>
      </c>
      <c r="K90" s="12"/>
      <c r="L90" s="12"/>
      <c r="M90" s="12"/>
      <c r="N90" s="12"/>
      <c r="O90" s="12"/>
      <c r="P90" s="12">
        <v>1.0</v>
      </c>
      <c r="Q90" s="12"/>
      <c r="R90" s="18" t="s">
        <v>773</v>
      </c>
      <c r="S90" s="33" t="s">
        <v>3221</v>
      </c>
      <c r="T90" s="19" t="s">
        <v>2905</v>
      </c>
      <c r="U90" s="12"/>
      <c r="V90" s="11"/>
      <c r="W90" s="11"/>
      <c r="X90" s="11"/>
      <c r="Y90" s="11"/>
      <c r="Z90" s="11"/>
    </row>
    <row r="91">
      <c r="A91" s="11"/>
      <c r="B91" s="12" t="s">
        <v>3224</v>
      </c>
      <c r="C91" s="12" t="s">
        <v>928</v>
      </c>
      <c r="D91" s="17">
        <f t="shared" si="11"/>
        <v>34.06</v>
      </c>
      <c r="E91" s="12">
        <v>18.0</v>
      </c>
      <c r="F91" s="12">
        <v>21.0</v>
      </c>
      <c r="G91" s="12">
        <v>19.0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8"/>
      <c r="S91" s="30"/>
      <c r="T91" s="19" t="s">
        <v>3225</v>
      </c>
      <c r="U91" s="12"/>
      <c r="V91" s="11"/>
      <c r="W91" s="11"/>
      <c r="X91" s="11"/>
      <c r="Y91" s="11"/>
      <c r="Z91" s="11"/>
    </row>
    <row r="92">
      <c r="A92" s="11"/>
      <c r="B92" s="12" t="s">
        <v>756</v>
      </c>
      <c r="C92" s="12" t="s">
        <v>757</v>
      </c>
      <c r="D92" s="17">
        <f t="shared" si="11"/>
        <v>32.87</v>
      </c>
      <c r="E92" s="12">
        <v>15.0</v>
      </c>
      <c r="F92" s="12"/>
      <c r="G92" s="12">
        <v>18.0</v>
      </c>
      <c r="H92" s="12"/>
      <c r="I92" s="12"/>
      <c r="J92" s="12"/>
      <c r="K92" s="12"/>
      <c r="L92" s="12">
        <v>15.0</v>
      </c>
      <c r="M92" s="12"/>
      <c r="N92" s="12"/>
      <c r="O92" s="12">
        <v>1.0</v>
      </c>
      <c r="P92" s="12"/>
      <c r="Q92" s="12"/>
      <c r="R92" s="18" t="s">
        <v>759</v>
      </c>
      <c r="S92" s="33"/>
      <c r="T92" s="19" t="s">
        <v>760</v>
      </c>
      <c r="U92" s="12"/>
      <c r="V92" s="11"/>
      <c r="W92" s="11"/>
      <c r="X92" s="11"/>
      <c r="Y92" s="11"/>
      <c r="Z92" s="11"/>
    </row>
    <row r="93">
      <c r="A93" s="11"/>
      <c r="B93" s="12" t="s">
        <v>764</v>
      </c>
      <c r="C93" s="12" t="s">
        <v>765</v>
      </c>
      <c r="D93" s="17">
        <f t="shared" si="11"/>
        <v>32.46</v>
      </c>
      <c r="E93" s="12"/>
      <c r="F93" s="12"/>
      <c r="G93" s="12">
        <v>12.0</v>
      </c>
      <c r="H93" s="12"/>
      <c r="I93" s="12">
        <v>42.0</v>
      </c>
      <c r="J93" s="12"/>
      <c r="K93" s="12"/>
      <c r="L93" s="12">
        <v>9.0</v>
      </c>
      <c r="M93" s="12"/>
      <c r="N93" s="12"/>
      <c r="O93" s="12"/>
      <c r="P93" s="12"/>
      <c r="Q93" s="12"/>
      <c r="R93" s="18"/>
      <c r="S93" s="30"/>
      <c r="T93" s="19" t="s">
        <v>767</v>
      </c>
      <c r="U93" s="12"/>
      <c r="V93" s="11"/>
      <c r="W93" s="11"/>
      <c r="X93" s="11"/>
      <c r="Y93" s="11"/>
      <c r="Z93" s="11"/>
    </row>
    <row r="94">
      <c r="A94" s="11"/>
      <c r="B94" s="12" t="s">
        <v>3226</v>
      </c>
      <c r="C94" s="12" t="s">
        <v>2215</v>
      </c>
      <c r="D94" s="17">
        <f t="shared" si="11"/>
        <v>31.97</v>
      </c>
      <c r="E94" s="12">
        <v>13.0</v>
      </c>
      <c r="F94" s="12">
        <v>23.0</v>
      </c>
      <c r="G94" s="12">
        <v>13.0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8"/>
      <c r="S94" s="30"/>
      <c r="T94" s="19" t="s">
        <v>3228</v>
      </c>
      <c r="U94" s="12"/>
      <c r="V94" s="11"/>
      <c r="W94" s="11"/>
      <c r="X94" s="11"/>
      <c r="Y94" s="11"/>
      <c r="Z94" s="11"/>
    </row>
    <row r="95">
      <c r="A95" s="11"/>
      <c r="B95" s="12" t="s">
        <v>3231</v>
      </c>
      <c r="C95" s="12" t="s">
        <v>470</v>
      </c>
      <c r="D95" s="17">
        <f t="shared" si="11"/>
        <v>31.2</v>
      </c>
      <c r="E95" s="12">
        <v>24.0</v>
      </c>
      <c r="F95" s="12">
        <v>22.0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>
        <v>1.0</v>
      </c>
      <c r="R95" s="18" t="s">
        <v>3232</v>
      </c>
      <c r="S95" s="30"/>
      <c r="T95" s="19" t="s">
        <v>3233</v>
      </c>
      <c r="U95" s="12"/>
      <c r="V95" s="11"/>
      <c r="W95" s="11"/>
      <c r="X95" s="11"/>
      <c r="Y95" s="11"/>
      <c r="Z95" s="11"/>
    </row>
    <row r="96">
      <c r="A96" s="11"/>
      <c r="B96" s="12" t="s">
        <v>3234</v>
      </c>
      <c r="C96" s="12" t="s">
        <v>107</v>
      </c>
      <c r="D96" s="17">
        <f t="shared" si="11"/>
        <v>29.9</v>
      </c>
      <c r="E96" s="12">
        <v>18.0</v>
      </c>
      <c r="F96" s="12">
        <v>29.0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8"/>
      <c r="S96" s="30"/>
      <c r="T96" s="19" t="s">
        <v>3235</v>
      </c>
      <c r="U96" s="12"/>
      <c r="V96" s="11"/>
      <c r="W96" s="11"/>
      <c r="X96" s="11"/>
      <c r="Y96" s="11"/>
      <c r="Z96" s="11"/>
    </row>
    <row r="97">
      <c r="A97" s="2" t="s">
        <v>241</v>
      </c>
      <c r="B97" s="11"/>
      <c r="C97" s="11"/>
      <c r="D97" s="17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3"/>
      <c r="S97" s="13"/>
      <c r="T97" s="27"/>
      <c r="U97" s="11"/>
      <c r="V97" s="11"/>
      <c r="W97" s="11"/>
      <c r="X97" s="11"/>
      <c r="Y97" s="11"/>
    </row>
    <row r="98">
      <c r="A98" s="26" t="s">
        <v>44</v>
      </c>
      <c r="B98" s="12" t="s">
        <v>3236</v>
      </c>
      <c r="C98" s="12" t="s">
        <v>73</v>
      </c>
      <c r="D98" s="17">
        <f t="shared" ref="D98:D101" si="12">ROUND((E98*0.05)+(F98*1)+(G98*0.64)+(H98*0.34)+(I98*0.41)+(J98*0.66)+(K98*0.25)+(L98*0.84)+(M98*0.87)+(N98*25)+(O98*8)+(P98*8)+(Q98*8), 2)</f>
        <v>68.88</v>
      </c>
      <c r="E98" s="12">
        <v>34.0</v>
      </c>
      <c r="F98" s="12">
        <v>36.0</v>
      </c>
      <c r="G98" s="12"/>
      <c r="H98" s="12"/>
      <c r="I98" s="12"/>
      <c r="J98" s="12">
        <v>23.0</v>
      </c>
      <c r="K98" s="12"/>
      <c r="L98" s="12"/>
      <c r="M98" s="12"/>
      <c r="N98" s="12"/>
      <c r="O98" s="12"/>
      <c r="P98" s="12">
        <v>1.0</v>
      </c>
      <c r="Q98" s="12">
        <v>1.0</v>
      </c>
      <c r="R98" s="18" t="s">
        <v>3037</v>
      </c>
      <c r="S98" s="18"/>
      <c r="T98" s="19" t="s">
        <v>3237</v>
      </c>
      <c r="U98" s="11"/>
      <c r="V98" s="11"/>
      <c r="W98" s="11"/>
      <c r="X98" s="11"/>
      <c r="Y98" s="11"/>
    </row>
    <row r="99" ht="14.25" customHeight="1">
      <c r="A99" s="26" t="s">
        <v>33</v>
      </c>
      <c r="B99" s="12" t="s">
        <v>3240</v>
      </c>
      <c r="C99" s="12" t="s">
        <v>251</v>
      </c>
      <c r="D99" s="17">
        <f t="shared" si="12"/>
        <v>63.45</v>
      </c>
      <c r="E99" s="33">
        <v>29.0</v>
      </c>
      <c r="F99" s="12">
        <v>38.0</v>
      </c>
      <c r="G99" s="12"/>
      <c r="H99" s="12">
        <v>24.0</v>
      </c>
      <c r="I99" s="12"/>
      <c r="J99" s="12">
        <v>24.0</v>
      </c>
      <c r="K99" s="12"/>
      <c r="L99" s="12"/>
      <c r="M99" s="12"/>
      <c r="N99" s="12"/>
      <c r="O99" s="12"/>
      <c r="P99" s="12"/>
      <c r="Q99" s="18"/>
      <c r="R99" s="18"/>
      <c r="S99" s="29" t="s">
        <v>42</v>
      </c>
      <c r="T99" s="19" t="s">
        <v>3241</v>
      </c>
      <c r="U99" s="37"/>
      <c r="V99" s="37"/>
      <c r="W99" s="11"/>
      <c r="X99" s="11"/>
    </row>
    <row r="100" ht="14.25" customHeight="1">
      <c r="A100" s="26" t="s">
        <v>44</v>
      </c>
      <c r="B100" s="12" t="s">
        <v>782</v>
      </c>
      <c r="C100" s="12" t="s">
        <v>255</v>
      </c>
      <c r="D100" s="17">
        <f t="shared" si="12"/>
        <v>57.91</v>
      </c>
      <c r="E100" s="33">
        <v>34.0</v>
      </c>
      <c r="F100" s="12"/>
      <c r="G100" s="12">
        <v>29.0</v>
      </c>
      <c r="H100" s="12"/>
      <c r="I100" s="12">
        <v>60.0</v>
      </c>
      <c r="J100" s="12"/>
      <c r="K100" s="12"/>
      <c r="L100" s="12"/>
      <c r="M100" s="12">
        <v>15.0</v>
      </c>
      <c r="N100" s="12"/>
      <c r="O100" s="12"/>
      <c r="P100" s="12"/>
      <c r="Q100" s="18"/>
      <c r="R100" s="18"/>
      <c r="S100" s="37"/>
      <c r="T100" s="37" t="s">
        <v>784</v>
      </c>
      <c r="U100" s="37"/>
      <c r="V100" s="37"/>
      <c r="W100" s="11"/>
      <c r="X100" s="11"/>
    </row>
    <row r="101" ht="14.25" customHeight="1">
      <c r="A101" s="26" t="s">
        <v>44</v>
      </c>
      <c r="B101" s="12" t="s">
        <v>788</v>
      </c>
      <c r="C101" s="12" t="s">
        <v>239</v>
      </c>
      <c r="D101" s="17">
        <f t="shared" si="12"/>
        <v>56.72</v>
      </c>
      <c r="E101" s="17">
        <v>22.0</v>
      </c>
      <c r="F101" s="12"/>
      <c r="G101" s="12">
        <v>35.0</v>
      </c>
      <c r="H101" s="12"/>
      <c r="I101" s="12">
        <v>42.0</v>
      </c>
      <c r="J101" s="12"/>
      <c r="K101" s="12"/>
      <c r="L101" s="12"/>
      <c r="M101" s="12"/>
      <c r="N101" s="12"/>
      <c r="O101" s="12">
        <v>1.0</v>
      </c>
      <c r="P101" s="12"/>
      <c r="Q101" s="18">
        <v>1.0</v>
      </c>
      <c r="R101" s="18" t="s">
        <v>599</v>
      </c>
      <c r="S101" s="198"/>
      <c r="T101" s="188" t="s">
        <v>789</v>
      </c>
      <c r="U101" s="11"/>
      <c r="V101" s="12"/>
      <c r="W101" s="11"/>
      <c r="X101" s="11"/>
    </row>
    <row r="102">
      <c r="A102" s="26" t="s">
        <v>52</v>
      </c>
      <c r="B102" s="12" t="s">
        <v>3242</v>
      </c>
      <c r="C102" s="12" t="s">
        <v>646</v>
      </c>
      <c r="D102" s="17" t="s">
        <v>3243</v>
      </c>
      <c r="E102" s="12">
        <v>25.0</v>
      </c>
      <c r="F102" s="12">
        <v>31.0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>
        <v>2.0</v>
      </c>
      <c r="Q102" s="12">
        <v>1.0</v>
      </c>
      <c r="R102" s="18" t="s">
        <v>611</v>
      </c>
      <c r="S102" s="18" t="s">
        <v>78</v>
      </c>
      <c r="T102" s="19" t="s">
        <v>3244</v>
      </c>
      <c r="U102" s="11"/>
      <c r="V102" s="11"/>
      <c r="W102" s="11"/>
      <c r="X102" s="11"/>
      <c r="Y102" s="11"/>
    </row>
    <row r="103">
      <c r="A103" s="21"/>
      <c r="B103" s="12" t="s">
        <v>1819</v>
      </c>
      <c r="C103" s="12" t="s">
        <v>557</v>
      </c>
      <c r="D103" s="17">
        <f t="shared" ref="D103:D104" si="13">ROUND((E103*0.05)+(F103*1)+(G103*0.64)+(H103*0.34)+(I103*0.41)+(J103*0.66)+(K103*0.25)+(L103*0.84)+(M103*0.87)+(N103*25)+(O103*8)+(P103*8)+(Q103*8), 2)</f>
        <v>55.45</v>
      </c>
      <c r="E103" s="12">
        <v>33.0</v>
      </c>
      <c r="F103" s="12"/>
      <c r="G103" s="12"/>
      <c r="H103" s="12"/>
      <c r="I103" s="12">
        <v>50.0</v>
      </c>
      <c r="J103" s="12">
        <v>25.0</v>
      </c>
      <c r="K103" s="12"/>
      <c r="L103" s="12">
        <v>20.0</v>
      </c>
      <c r="M103" s="12"/>
      <c r="N103" s="12"/>
      <c r="O103" s="12"/>
      <c r="P103" s="12"/>
      <c r="Q103" s="12"/>
      <c r="R103" s="18"/>
      <c r="S103" s="18"/>
      <c r="T103" s="19" t="s">
        <v>1820</v>
      </c>
      <c r="U103" s="11"/>
      <c r="V103" s="11"/>
      <c r="W103" s="11"/>
      <c r="X103" s="11"/>
      <c r="Y103" s="11"/>
    </row>
    <row r="104">
      <c r="A104" s="21" t="s">
        <v>55</v>
      </c>
      <c r="B104" s="12" t="s">
        <v>3248</v>
      </c>
      <c r="C104" s="12" t="s">
        <v>57</v>
      </c>
      <c r="D104" s="17">
        <f t="shared" si="13"/>
        <v>53.02</v>
      </c>
      <c r="E104" s="12">
        <v>34.0</v>
      </c>
      <c r="F104" s="12">
        <v>36.0</v>
      </c>
      <c r="G104" s="12"/>
      <c r="H104" s="12">
        <v>14.0</v>
      </c>
      <c r="I104" s="12"/>
      <c r="J104" s="12">
        <v>16.0</v>
      </c>
      <c r="K104" s="12"/>
      <c r="L104" s="12"/>
      <c r="M104" s="12"/>
      <c r="N104" s="12"/>
      <c r="O104" s="12"/>
      <c r="P104" s="12"/>
      <c r="Q104" s="12"/>
      <c r="R104" s="18"/>
      <c r="S104" s="18" t="s">
        <v>168</v>
      </c>
      <c r="T104" s="19" t="s">
        <v>3249</v>
      </c>
      <c r="U104" s="11"/>
      <c r="V104" s="11"/>
      <c r="W104" s="11"/>
      <c r="X104" s="11"/>
      <c r="Y104" s="11"/>
    </row>
    <row r="105">
      <c r="B105" s="12" t="s">
        <v>3245</v>
      </c>
      <c r="C105" s="12" t="s">
        <v>470</v>
      </c>
      <c r="D105" s="17" t="s">
        <v>3250</v>
      </c>
      <c r="E105" s="12"/>
      <c r="F105" s="12">
        <v>35.0</v>
      </c>
      <c r="G105" s="12"/>
      <c r="H105" s="12"/>
      <c r="I105" s="12"/>
      <c r="J105" s="12">
        <v>27.0</v>
      </c>
      <c r="K105" s="12"/>
      <c r="L105" s="12"/>
      <c r="M105" s="12"/>
      <c r="N105" s="12"/>
      <c r="O105" s="12"/>
      <c r="P105" s="12"/>
      <c r="Q105" s="12"/>
      <c r="R105" s="18"/>
      <c r="S105" s="18" t="s">
        <v>1907</v>
      </c>
      <c r="T105" s="19" t="s">
        <v>3247</v>
      </c>
      <c r="U105" s="11"/>
      <c r="V105" s="11"/>
      <c r="W105" s="11"/>
      <c r="X105" s="11"/>
      <c r="Y105" s="11"/>
    </row>
    <row r="106">
      <c r="A106" s="21" t="s">
        <v>52</v>
      </c>
      <c r="B106" s="12" t="s">
        <v>2043</v>
      </c>
      <c r="C106" s="12" t="s">
        <v>76</v>
      </c>
      <c r="D106" s="17">
        <f t="shared" ref="D106:D112" si="14">ROUND((E106*0.05)+(F106*1)+(G106*0.64)+(H106*0.34)+(I106*0.41)+(J106*0.66)+(K106*0.25)+(L106*0.84)+(M106*0.87)+(N106*25)+(O106*8)+(P106*8)+(Q106*8), 2)</f>
        <v>51.98</v>
      </c>
      <c r="E106" s="12">
        <v>24.0</v>
      </c>
      <c r="F106" s="12"/>
      <c r="G106" s="12">
        <v>25.0</v>
      </c>
      <c r="H106" s="12"/>
      <c r="I106" s="12">
        <v>50.0</v>
      </c>
      <c r="J106" s="12"/>
      <c r="K106" s="12"/>
      <c r="L106" s="12">
        <v>17.0</v>
      </c>
      <c r="M106" s="12"/>
      <c r="N106" s="12"/>
      <c r="O106" s="12"/>
      <c r="P106" s="12"/>
      <c r="Q106" s="12"/>
      <c r="R106" s="18"/>
      <c r="S106" s="18" t="s">
        <v>42</v>
      </c>
      <c r="T106" s="19" t="s">
        <v>2044</v>
      </c>
      <c r="U106" s="11"/>
      <c r="V106" s="11"/>
      <c r="W106" s="11"/>
      <c r="X106" s="11"/>
      <c r="Y106" s="11"/>
    </row>
    <row r="107">
      <c r="B107" s="12" t="s">
        <v>3252</v>
      </c>
      <c r="C107" s="12" t="s">
        <v>1297</v>
      </c>
      <c r="D107" s="17">
        <f t="shared" si="14"/>
        <v>51.98</v>
      </c>
      <c r="E107" s="12">
        <v>30.0</v>
      </c>
      <c r="F107" s="12">
        <v>24.0</v>
      </c>
      <c r="G107" s="12">
        <v>23.0</v>
      </c>
      <c r="H107" s="12"/>
      <c r="I107" s="12"/>
      <c r="J107" s="12"/>
      <c r="K107" s="12"/>
      <c r="L107" s="12">
        <v>14.0</v>
      </c>
      <c r="M107" s="12"/>
      <c r="N107" s="12"/>
      <c r="O107" s="12"/>
      <c r="P107" s="12"/>
      <c r="Q107" s="12"/>
      <c r="R107" s="18"/>
      <c r="S107" s="18"/>
      <c r="T107" s="19" t="s">
        <v>3253</v>
      </c>
      <c r="U107" s="11"/>
      <c r="V107" s="11"/>
      <c r="W107" s="11"/>
      <c r="X107" s="11"/>
      <c r="Y107" s="11"/>
    </row>
    <row r="108">
      <c r="B108" s="12" t="s">
        <v>3258</v>
      </c>
      <c r="C108" s="12" t="s">
        <v>3113</v>
      </c>
      <c r="D108" s="17">
        <f t="shared" si="14"/>
        <v>50.95</v>
      </c>
      <c r="E108" s="12">
        <v>19.0</v>
      </c>
      <c r="F108" s="12">
        <v>20.0</v>
      </c>
      <c r="G108" s="12">
        <v>14.0</v>
      </c>
      <c r="H108" s="12"/>
      <c r="I108" s="12"/>
      <c r="J108" s="12"/>
      <c r="K108" s="12"/>
      <c r="L108" s="12">
        <v>6.0</v>
      </c>
      <c r="M108" s="12"/>
      <c r="N108" s="12"/>
      <c r="O108" s="12">
        <v>1.0</v>
      </c>
      <c r="P108" s="12">
        <v>1.0</v>
      </c>
      <c r="Q108" s="12"/>
      <c r="R108" s="18" t="s">
        <v>2810</v>
      </c>
      <c r="S108" s="18"/>
      <c r="T108" s="19" t="s">
        <v>3259</v>
      </c>
      <c r="U108" s="11"/>
      <c r="V108" s="11"/>
      <c r="W108" s="11"/>
      <c r="X108" s="11"/>
      <c r="Y108" s="11"/>
    </row>
    <row r="109">
      <c r="B109" s="12" t="s">
        <v>2061</v>
      </c>
      <c r="C109" s="12" t="s">
        <v>346</v>
      </c>
      <c r="D109" s="17">
        <f t="shared" si="14"/>
        <v>50.3</v>
      </c>
      <c r="E109" s="12">
        <v>16.0</v>
      </c>
      <c r="F109" s="12"/>
      <c r="G109" s="12"/>
      <c r="H109" s="12"/>
      <c r="I109" s="12">
        <v>48.0</v>
      </c>
      <c r="J109" s="12">
        <v>21.0</v>
      </c>
      <c r="K109" s="12"/>
      <c r="L109" s="12">
        <v>19.0</v>
      </c>
      <c r="M109" s="12"/>
      <c r="N109" s="12"/>
      <c r="O109" s="12"/>
      <c r="P109" s="12"/>
      <c r="Q109" s="12"/>
      <c r="R109" s="18"/>
      <c r="S109" s="18"/>
      <c r="T109" s="19" t="s">
        <v>2064</v>
      </c>
      <c r="U109" s="11"/>
      <c r="V109" s="11"/>
      <c r="W109" s="11"/>
      <c r="X109" s="11"/>
      <c r="Y109" s="11"/>
    </row>
    <row r="110">
      <c r="B110" s="12" t="s">
        <v>3254</v>
      </c>
      <c r="C110" s="12" t="s">
        <v>3255</v>
      </c>
      <c r="D110" s="17">
        <f t="shared" si="14"/>
        <v>49.3</v>
      </c>
      <c r="E110" s="12">
        <v>22.0</v>
      </c>
      <c r="F110" s="12">
        <v>35.0</v>
      </c>
      <c r="G110" s="12"/>
      <c r="H110" s="12"/>
      <c r="I110" s="12"/>
      <c r="J110" s="12">
        <v>20.0</v>
      </c>
      <c r="K110" s="12"/>
      <c r="L110" s="12"/>
      <c r="M110" s="12"/>
      <c r="N110" s="12"/>
      <c r="O110" s="12"/>
      <c r="P110" s="12"/>
      <c r="Q110" s="12"/>
      <c r="R110" s="18"/>
      <c r="S110" s="18"/>
      <c r="T110" s="19" t="s">
        <v>3257</v>
      </c>
      <c r="U110" s="11"/>
      <c r="V110" s="11"/>
      <c r="W110" s="11"/>
      <c r="X110" s="11"/>
      <c r="Y110" s="11"/>
    </row>
    <row r="111">
      <c r="B111" s="12" t="s">
        <v>3264</v>
      </c>
      <c r="C111" s="12" t="s">
        <v>2807</v>
      </c>
      <c r="D111" s="17">
        <f t="shared" si="14"/>
        <v>45.11</v>
      </c>
      <c r="E111" s="12">
        <v>25.0</v>
      </c>
      <c r="F111" s="12">
        <v>30.0</v>
      </c>
      <c r="G111" s="12"/>
      <c r="H111" s="12"/>
      <c r="I111" s="12"/>
      <c r="J111" s="12">
        <v>21.0</v>
      </c>
      <c r="K111" s="12"/>
      <c r="L111" s="12"/>
      <c r="M111" s="12"/>
      <c r="N111" s="12"/>
      <c r="O111" s="12"/>
      <c r="P111" s="12"/>
      <c r="Q111" s="12"/>
      <c r="R111" s="18"/>
      <c r="S111" s="18"/>
      <c r="T111" s="19" t="s">
        <v>3265</v>
      </c>
      <c r="U111" s="11"/>
      <c r="V111" s="11"/>
      <c r="W111" s="11"/>
      <c r="X111" s="11"/>
      <c r="Y111" s="11"/>
    </row>
    <row r="112">
      <c r="B112" s="12" t="s">
        <v>3266</v>
      </c>
      <c r="C112" s="12" t="s">
        <v>470</v>
      </c>
      <c r="D112" s="17">
        <f t="shared" si="14"/>
        <v>41.7</v>
      </c>
      <c r="E112" s="12">
        <v>34.0</v>
      </c>
      <c r="F112" s="12">
        <v>24.0</v>
      </c>
      <c r="G112" s="12"/>
      <c r="H112" s="12"/>
      <c r="I112" s="12"/>
      <c r="J112" s="12"/>
      <c r="K112" s="12"/>
      <c r="L112" s="12"/>
      <c r="M112" s="12"/>
      <c r="N112" s="12"/>
      <c r="O112" s="12">
        <v>1.0</v>
      </c>
      <c r="P112" s="12"/>
      <c r="Q112" s="12">
        <v>1.0</v>
      </c>
      <c r="R112" s="18" t="s">
        <v>810</v>
      </c>
      <c r="S112" s="18"/>
      <c r="T112" s="19" t="s">
        <v>3267</v>
      </c>
      <c r="U112" s="11"/>
      <c r="V112" s="11"/>
      <c r="W112" s="11"/>
      <c r="X112" s="11"/>
      <c r="Y112" s="11"/>
    </row>
    <row r="113">
      <c r="A113" s="2" t="s">
        <v>272</v>
      </c>
      <c r="B113" s="11"/>
      <c r="C113" s="11"/>
      <c r="D113" s="17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3"/>
      <c r="S113" s="13"/>
      <c r="T113" s="40"/>
      <c r="U113" s="11"/>
      <c r="V113" s="11"/>
      <c r="W113" s="11"/>
      <c r="X113" s="11"/>
      <c r="Y113" s="11"/>
    </row>
    <row r="114">
      <c r="A114" s="12" t="s">
        <v>44</v>
      </c>
      <c r="B114" s="12" t="s">
        <v>3269</v>
      </c>
      <c r="C114" s="12" t="s">
        <v>172</v>
      </c>
      <c r="D114" s="17">
        <f t="shared" ref="D114:D126" si="15">ROUND((E114*0.05)+(F114*1)+(G114*0.64)+(H114*0.34)+(I114*0.41)+(J114*0.66)+(K114*0.25)+(L114*0.84)+(M114*0.87)+(N114*25)+(O114*8)+(P114*8)+(Q114*8), 2)</f>
        <v>69.98</v>
      </c>
      <c r="E114" s="12">
        <v>30.0</v>
      </c>
      <c r="F114" s="12">
        <v>34.0</v>
      </c>
      <c r="G114" s="12"/>
      <c r="H114" s="12"/>
      <c r="I114" s="12"/>
      <c r="J114" s="12">
        <v>28.0</v>
      </c>
      <c r="K114" s="12"/>
      <c r="L114" s="12"/>
      <c r="M114" s="12"/>
      <c r="N114" s="12"/>
      <c r="O114" s="12">
        <v>1.0</v>
      </c>
      <c r="P114" s="12"/>
      <c r="Q114" s="12">
        <v>1.0</v>
      </c>
      <c r="R114" s="18" t="s">
        <v>599</v>
      </c>
      <c r="S114" s="18"/>
      <c r="T114" s="19" t="s">
        <v>3271</v>
      </c>
      <c r="U114" s="11"/>
      <c r="V114" s="11"/>
      <c r="W114" s="11"/>
      <c r="X114" s="11"/>
      <c r="Y114" s="11"/>
    </row>
    <row r="115">
      <c r="A115" s="12" t="s">
        <v>44</v>
      </c>
      <c r="B115" s="12" t="s">
        <v>827</v>
      </c>
      <c r="C115" s="12" t="s">
        <v>73</v>
      </c>
      <c r="D115" s="17">
        <f t="shared" si="15"/>
        <v>63.37</v>
      </c>
      <c r="E115" s="12">
        <v>27.0</v>
      </c>
      <c r="F115" s="12"/>
      <c r="G115" s="12"/>
      <c r="H115" s="12"/>
      <c r="I115" s="12">
        <v>72.0</v>
      </c>
      <c r="J115" s="12">
        <v>25.0</v>
      </c>
      <c r="K115" s="12"/>
      <c r="L115" s="12"/>
      <c r="M115" s="12"/>
      <c r="N115" s="12"/>
      <c r="O115" s="12"/>
      <c r="P115" s="12">
        <v>1.0</v>
      </c>
      <c r="Q115" s="12">
        <v>1.0</v>
      </c>
      <c r="R115" s="18" t="s">
        <v>599</v>
      </c>
      <c r="S115" s="18"/>
      <c r="T115" s="19" t="s">
        <v>828</v>
      </c>
      <c r="U115" s="11"/>
      <c r="V115" s="11"/>
      <c r="W115" s="11"/>
      <c r="X115" s="11"/>
      <c r="Y115" s="11"/>
    </row>
    <row r="116">
      <c r="A116" s="11"/>
      <c r="B116" s="12" t="s">
        <v>822</v>
      </c>
      <c r="C116" s="12" t="s">
        <v>321</v>
      </c>
      <c r="D116" s="17">
        <f t="shared" si="15"/>
        <v>59.08</v>
      </c>
      <c r="E116" s="12">
        <v>28.0</v>
      </c>
      <c r="F116" s="12"/>
      <c r="G116" s="12">
        <v>28.0</v>
      </c>
      <c r="H116" s="12"/>
      <c r="I116" s="12">
        <v>56.0</v>
      </c>
      <c r="J116" s="12"/>
      <c r="K116" s="12"/>
      <c r="L116" s="12">
        <v>20.0</v>
      </c>
      <c r="M116" s="12"/>
      <c r="N116" s="12"/>
      <c r="O116" s="12"/>
      <c r="P116" s="12"/>
      <c r="Q116" s="12"/>
      <c r="R116" s="18"/>
      <c r="S116" s="18"/>
      <c r="T116" s="19" t="s">
        <v>825</v>
      </c>
      <c r="U116" s="11"/>
      <c r="V116" s="11"/>
      <c r="W116" s="11"/>
      <c r="X116" s="11"/>
      <c r="Y116" s="11"/>
    </row>
    <row r="117">
      <c r="A117" s="12" t="s">
        <v>44</v>
      </c>
      <c r="B117" s="12" t="s">
        <v>847</v>
      </c>
      <c r="C117" s="12" t="s">
        <v>590</v>
      </c>
      <c r="D117" s="17">
        <f t="shared" si="15"/>
        <v>53.15</v>
      </c>
      <c r="E117" s="12">
        <v>37.0</v>
      </c>
      <c r="F117" s="12"/>
      <c r="G117" s="12">
        <v>18.0</v>
      </c>
      <c r="H117" s="12"/>
      <c r="I117" s="12">
        <v>58.0</v>
      </c>
      <c r="J117" s="12"/>
      <c r="K117" s="12"/>
      <c r="L117" s="12"/>
      <c r="M117" s="12"/>
      <c r="N117" s="12"/>
      <c r="O117" s="172">
        <v>2.0</v>
      </c>
      <c r="P117" s="24"/>
      <c r="Q117" s="24"/>
      <c r="R117" s="172" t="s">
        <v>848</v>
      </c>
      <c r="S117" s="24"/>
      <c r="T117" s="187" t="s">
        <v>849</v>
      </c>
      <c r="U117" s="175"/>
      <c r="V117" s="11"/>
      <c r="W117" s="11"/>
      <c r="X117" s="11"/>
    </row>
    <row r="118">
      <c r="A118" s="11"/>
      <c r="B118" s="12" t="s">
        <v>831</v>
      </c>
      <c r="C118" s="12" t="s">
        <v>832</v>
      </c>
      <c r="D118" s="17">
        <f t="shared" si="15"/>
        <v>52.25</v>
      </c>
      <c r="E118" s="12">
        <v>21.0</v>
      </c>
      <c r="F118" s="12"/>
      <c r="G118" s="12">
        <v>23.0</v>
      </c>
      <c r="H118" s="12"/>
      <c r="I118" s="12">
        <v>48.0</v>
      </c>
      <c r="J118" s="12"/>
      <c r="K118" s="12"/>
      <c r="L118" s="12">
        <v>20.0</v>
      </c>
      <c r="M118" s="12"/>
      <c r="N118" s="12"/>
      <c r="O118" s="12"/>
      <c r="P118" s="12"/>
      <c r="Q118" s="12"/>
      <c r="R118" s="18"/>
      <c r="S118" s="18"/>
      <c r="T118" s="19" t="s">
        <v>833</v>
      </c>
      <c r="U118" s="11"/>
      <c r="V118" s="11"/>
      <c r="W118" s="11"/>
      <c r="X118" s="11"/>
      <c r="Y118" s="11"/>
    </row>
    <row r="119">
      <c r="A119" s="11"/>
      <c r="B119" s="12" t="s">
        <v>836</v>
      </c>
      <c r="C119" s="12" t="s">
        <v>366</v>
      </c>
      <c r="D119" s="17">
        <f t="shared" si="15"/>
        <v>47.88</v>
      </c>
      <c r="E119" s="12">
        <v>24.0</v>
      </c>
      <c r="F119" s="12"/>
      <c r="G119" s="12">
        <v>25.0</v>
      </c>
      <c r="H119" s="12"/>
      <c r="I119" s="12">
        <v>40.0</v>
      </c>
      <c r="J119" s="12"/>
      <c r="K119" s="12"/>
      <c r="L119" s="12">
        <v>17.0</v>
      </c>
      <c r="M119" s="12"/>
      <c r="N119" s="12"/>
      <c r="O119" s="12"/>
      <c r="P119" s="12"/>
      <c r="Q119" s="12"/>
      <c r="R119" s="18"/>
      <c r="S119" s="18"/>
      <c r="T119" s="19" t="s">
        <v>837</v>
      </c>
      <c r="U119" s="11"/>
      <c r="V119" s="11"/>
      <c r="W119" s="11"/>
      <c r="X119" s="11"/>
      <c r="Y119" s="11"/>
    </row>
    <row r="120">
      <c r="A120" s="11"/>
      <c r="B120" s="12" t="s">
        <v>3272</v>
      </c>
      <c r="C120" s="12" t="s">
        <v>861</v>
      </c>
      <c r="D120" s="17">
        <f t="shared" si="15"/>
        <v>46.82</v>
      </c>
      <c r="E120" s="12">
        <v>40.0</v>
      </c>
      <c r="F120" s="12">
        <v>27.0</v>
      </c>
      <c r="G120" s="12"/>
      <c r="H120" s="12"/>
      <c r="I120" s="12"/>
      <c r="J120" s="12">
        <v>27.0</v>
      </c>
      <c r="K120" s="12"/>
      <c r="L120" s="12"/>
      <c r="M120" s="12"/>
      <c r="N120" s="12"/>
      <c r="O120" s="12"/>
      <c r="P120" s="12"/>
      <c r="Q120" s="12"/>
      <c r="R120" s="18"/>
      <c r="S120" s="18" t="s">
        <v>1703</v>
      </c>
      <c r="T120" s="19" t="s">
        <v>3273</v>
      </c>
      <c r="U120" s="11"/>
      <c r="V120" s="11"/>
      <c r="W120" s="11"/>
      <c r="X120" s="11"/>
      <c r="Y120" s="11"/>
    </row>
    <row r="121">
      <c r="A121" s="11"/>
      <c r="B121" s="12" t="s">
        <v>840</v>
      </c>
      <c r="C121" s="12" t="s">
        <v>841</v>
      </c>
      <c r="D121" s="17">
        <f t="shared" si="15"/>
        <v>46.64</v>
      </c>
      <c r="E121" s="12"/>
      <c r="F121" s="12"/>
      <c r="G121" s="12">
        <v>25.0</v>
      </c>
      <c r="H121" s="12"/>
      <c r="I121" s="12">
        <v>44.0</v>
      </c>
      <c r="J121" s="12"/>
      <c r="K121" s="12"/>
      <c r="L121" s="12">
        <v>15.0</v>
      </c>
      <c r="M121" s="12"/>
      <c r="N121" s="12"/>
      <c r="O121" s="12"/>
      <c r="P121" s="12"/>
      <c r="Q121" s="12"/>
      <c r="R121" s="18"/>
      <c r="S121" s="18" t="s">
        <v>842</v>
      </c>
      <c r="T121" s="19" t="s">
        <v>843</v>
      </c>
      <c r="U121" s="11"/>
      <c r="V121" s="11"/>
      <c r="W121" s="11"/>
      <c r="X121" s="11"/>
      <c r="Y121" s="11"/>
    </row>
    <row r="122">
      <c r="A122" s="11"/>
      <c r="B122" s="12" t="s">
        <v>3274</v>
      </c>
      <c r="C122" s="12" t="s">
        <v>706</v>
      </c>
      <c r="D122" s="17">
        <f t="shared" si="15"/>
        <v>44.33</v>
      </c>
      <c r="E122" s="12">
        <v>29.0</v>
      </c>
      <c r="F122" s="12">
        <v>31.0</v>
      </c>
      <c r="G122" s="12"/>
      <c r="H122" s="12"/>
      <c r="I122" s="12"/>
      <c r="J122" s="12">
        <v>18.0</v>
      </c>
      <c r="K122" s="12"/>
      <c r="L122" s="12"/>
      <c r="M122" s="12"/>
      <c r="N122" s="12"/>
      <c r="O122" s="12"/>
      <c r="P122" s="12"/>
      <c r="Q122" s="12"/>
      <c r="R122" s="18"/>
      <c r="S122" s="18"/>
      <c r="T122" s="19" t="s">
        <v>3275</v>
      </c>
      <c r="U122" s="11"/>
      <c r="V122" s="11"/>
      <c r="W122" s="11"/>
      <c r="X122" s="11"/>
      <c r="Y122" s="11"/>
    </row>
    <row r="123">
      <c r="A123" s="11"/>
      <c r="B123" s="12" t="s">
        <v>3276</v>
      </c>
      <c r="C123" s="12" t="s">
        <v>1988</v>
      </c>
      <c r="D123" s="17">
        <f t="shared" si="15"/>
        <v>43.84</v>
      </c>
      <c r="E123" s="12">
        <v>24.0</v>
      </c>
      <c r="F123" s="12">
        <v>26.0</v>
      </c>
      <c r="G123" s="12">
        <v>26.0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8"/>
      <c r="S123" s="18"/>
      <c r="T123" s="19" t="s">
        <v>3277</v>
      </c>
      <c r="U123" s="11"/>
      <c r="V123" s="11"/>
      <c r="W123" s="11"/>
      <c r="X123" s="11"/>
      <c r="Y123" s="11"/>
    </row>
    <row r="124">
      <c r="A124" s="11"/>
      <c r="B124" s="12" t="s">
        <v>3278</v>
      </c>
      <c r="C124" s="12" t="s">
        <v>107</v>
      </c>
      <c r="D124" s="17">
        <f t="shared" si="15"/>
        <v>42.78</v>
      </c>
      <c r="E124" s="12">
        <v>18.0</v>
      </c>
      <c r="F124" s="12">
        <v>30.0</v>
      </c>
      <c r="G124" s="12"/>
      <c r="H124" s="12"/>
      <c r="I124" s="12"/>
      <c r="J124" s="12">
        <v>18.0</v>
      </c>
      <c r="K124" s="12"/>
      <c r="L124" s="12"/>
      <c r="M124" s="12"/>
      <c r="N124" s="12"/>
      <c r="O124" s="12"/>
      <c r="P124" s="12"/>
      <c r="Q124" s="12"/>
      <c r="R124" s="18"/>
      <c r="S124" s="18"/>
      <c r="T124" s="19" t="s">
        <v>3279</v>
      </c>
      <c r="U124" s="11"/>
      <c r="V124" s="11"/>
      <c r="W124" s="11"/>
      <c r="X124" s="11"/>
      <c r="Y124" s="11"/>
    </row>
    <row r="125">
      <c r="A125" s="11"/>
      <c r="B125" s="12" t="s">
        <v>3280</v>
      </c>
      <c r="C125" s="12" t="s">
        <v>154</v>
      </c>
      <c r="D125" s="17">
        <f t="shared" si="15"/>
        <v>36.45</v>
      </c>
      <c r="E125" s="12">
        <v>25.0</v>
      </c>
      <c r="F125" s="12">
        <v>22.0</v>
      </c>
      <c r="G125" s="12"/>
      <c r="H125" s="12"/>
      <c r="I125" s="12"/>
      <c r="J125" s="12">
        <v>20.0</v>
      </c>
      <c r="K125" s="12"/>
      <c r="L125" s="12"/>
      <c r="M125" s="12"/>
      <c r="N125" s="12"/>
      <c r="O125" s="12"/>
      <c r="P125" s="12"/>
      <c r="Q125" s="12"/>
      <c r="R125" s="18"/>
      <c r="S125" s="18"/>
      <c r="T125" s="19" t="s">
        <v>3281</v>
      </c>
      <c r="U125" s="11"/>
      <c r="V125" s="11"/>
      <c r="W125" s="11"/>
      <c r="X125" s="11"/>
      <c r="Y125" s="11"/>
    </row>
    <row r="126">
      <c r="A126" s="11"/>
      <c r="B126" s="12" t="s">
        <v>3282</v>
      </c>
      <c r="C126" s="12" t="s">
        <v>3283</v>
      </c>
      <c r="D126" s="17">
        <f t="shared" si="15"/>
        <v>35.74</v>
      </c>
      <c r="E126" s="12">
        <v>24.0</v>
      </c>
      <c r="F126" s="12">
        <v>22.0</v>
      </c>
      <c r="G126" s="12"/>
      <c r="H126" s="12"/>
      <c r="I126" s="12"/>
      <c r="J126" s="12">
        <v>19.0</v>
      </c>
      <c r="K126" s="12"/>
      <c r="L126" s="12"/>
      <c r="M126" s="12"/>
      <c r="N126" s="12"/>
      <c r="O126" s="12"/>
      <c r="P126" s="12"/>
      <c r="Q126" s="12"/>
      <c r="R126" s="18"/>
      <c r="S126" s="18" t="s">
        <v>686</v>
      </c>
      <c r="T126" s="19" t="s">
        <v>3284</v>
      </c>
      <c r="U126" s="11"/>
      <c r="V126" s="11"/>
      <c r="W126" s="11"/>
      <c r="X126" s="11"/>
      <c r="Y126" s="11"/>
    </row>
    <row r="127">
      <c r="A127" s="2" t="s">
        <v>308</v>
      </c>
      <c r="B127" s="11"/>
      <c r="C127" s="11"/>
      <c r="D127" s="17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3"/>
      <c r="S127" s="13"/>
      <c r="T127" s="27"/>
      <c r="U127" s="11"/>
      <c r="V127" s="11"/>
      <c r="W127" s="11"/>
      <c r="X127" s="11"/>
      <c r="Y127" s="11"/>
    </row>
    <row r="128">
      <c r="A128" s="21" t="s">
        <v>33</v>
      </c>
      <c r="B128" s="12" t="s">
        <v>3286</v>
      </c>
      <c r="C128" s="12" t="s">
        <v>73</v>
      </c>
      <c r="D128" s="17">
        <f t="shared" ref="D128:D135" si="16">ROUND((E128*0.05)+(F128*1)+(G128*0.64)+(H128*0.34)+(I128*0.41)+(J128*0.66)+(K128*0.25)+(L128*0.84)+(M128*0.87)+(N128*25)+(O128*8)+(P128*8)+(Q128*8), 2)</f>
        <v>97.54</v>
      </c>
      <c r="E128" s="12">
        <v>34.0</v>
      </c>
      <c r="F128" s="12">
        <v>53.0</v>
      </c>
      <c r="G128" s="12">
        <v>24.0</v>
      </c>
      <c r="H128" s="12">
        <v>24.0</v>
      </c>
      <c r="I128" s="12"/>
      <c r="J128" s="12"/>
      <c r="K128" s="12"/>
      <c r="L128" s="12">
        <v>23.0</v>
      </c>
      <c r="M128" s="12"/>
      <c r="N128" s="12"/>
      <c r="O128" s="12"/>
      <c r="P128" s="12"/>
      <c r="Q128" s="12"/>
      <c r="R128" s="18"/>
      <c r="S128" s="18" t="s">
        <v>42</v>
      </c>
      <c r="T128" s="19" t="s">
        <v>3288</v>
      </c>
      <c r="U128" s="11"/>
      <c r="V128" s="11"/>
      <c r="W128" s="11"/>
      <c r="X128" s="11"/>
      <c r="Y128" s="11"/>
    </row>
    <row r="129">
      <c r="A129" s="21" t="s">
        <v>44</v>
      </c>
      <c r="B129" s="12" t="s">
        <v>867</v>
      </c>
      <c r="C129" s="12" t="s">
        <v>46</v>
      </c>
      <c r="D129" s="17">
        <f t="shared" si="16"/>
        <v>95.64</v>
      </c>
      <c r="E129" s="33">
        <v>28.0</v>
      </c>
      <c r="F129" s="12"/>
      <c r="G129" s="12">
        <v>32.0</v>
      </c>
      <c r="H129" s="12"/>
      <c r="I129" s="12">
        <v>64.0</v>
      </c>
      <c r="J129" s="12"/>
      <c r="K129" s="12"/>
      <c r="L129" s="12">
        <v>28.0</v>
      </c>
      <c r="M129" s="12"/>
      <c r="N129" s="12"/>
      <c r="O129" s="12">
        <v>2.0</v>
      </c>
      <c r="P129" s="12"/>
      <c r="Q129" s="18">
        <v>1.0</v>
      </c>
      <c r="R129" s="33" t="s">
        <v>727</v>
      </c>
      <c r="S129" s="185"/>
      <c r="T129" s="37" t="s">
        <v>872</v>
      </c>
      <c r="U129" s="37"/>
      <c r="V129" s="37"/>
      <c r="W129" s="11"/>
      <c r="X129" s="11"/>
      <c r="Y129" s="11"/>
    </row>
    <row r="130">
      <c r="A130" s="21" t="s">
        <v>44</v>
      </c>
      <c r="B130" s="12" t="s">
        <v>1880</v>
      </c>
      <c r="C130" s="12" t="s">
        <v>151</v>
      </c>
      <c r="D130" s="17">
        <f t="shared" si="16"/>
        <v>92.28</v>
      </c>
      <c r="E130" s="12"/>
      <c r="F130" s="12"/>
      <c r="G130" s="12">
        <v>37.0</v>
      </c>
      <c r="H130" s="12"/>
      <c r="I130" s="12">
        <v>76.0</v>
      </c>
      <c r="J130" s="12"/>
      <c r="K130" s="12"/>
      <c r="L130" s="12">
        <v>16.0</v>
      </c>
      <c r="M130" s="12"/>
      <c r="N130" s="12"/>
      <c r="O130" s="12">
        <v>3.0</v>
      </c>
      <c r="P130" s="12"/>
      <c r="Q130" s="12"/>
      <c r="R130" s="18" t="s">
        <v>535</v>
      </c>
      <c r="S130" s="18"/>
      <c r="T130" s="19" t="s">
        <v>1881</v>
      </c>
      <c r="U130" s="11"/>
      <c r="V130" s="11"/>
      <c r="W130" s="11"/>
      <c r="X130" s="11"/>
      <c r="Y130" s="11"/>
    </row>
    <row r="131">
      <c r="A131" s="124"/>
      <c r="B131" s="12" t="s">
        <v>897</v>
      </c>
      <c r="C131" s="12" t="s">
        <v>374</v>
      </c>
      <c r="D131" s="17">
        <f t="shared" si="16"/>
        <v>83.84</v>
      </c>
      <c r="E131" s="12">
        <v>30.0</v>
      </c>
      <c r="F131" s="12"/>
      <c r="G131" s="12"/>
      <c r="H131" s="12"/>
      <c r="I131" s="12">
        <v>64.0</v>
      </c>
      <c r="J131" s="12">
        <v>27.0</v>
      </c>
      <c r="K131" s="12"/>
      <c r="L131" s="12">
        <v>17.0</v>
      </c>
      <c r="M131" s="12"/>
      <c r="N131" s="12"/>
      <c r="O131" s="12">
        <v>2.0</v>
      </c>
      <c r="P131" s="12"/>
      <c r="Q131" s="12">
        <v>1.0</v>
      </c>
      <c r="R131" s="18" t="s">
        <v>898</v>
      </c>
      <c r="S131" s="18"/>
      <c r="T131" s="19" t="s">
        <v>899</v>
      </c>
      <c r="U131" s="11"/>
      <c r="V131" s="11"/>
      <c r="W131" s="11"/>
      <c r="X131" s="11"/>
      <c r="Y131" s="11"/>
    </row>
    <row r="132">
      <c r="A132" s="124"/>
      <c r="B132" s="12" t="s">
        <v>890</v>
      </c>
      <c r="C132" s="12" t="s">
        <v>557</v>
      </c>
      <c r="D132" s="17">
        <f t="shared" si="16"/>
        <v>82.82</v>
      </c>
      <c r="E132" s="12"/>
      <c r="F132" s="12"/>
      <c r="G132" s="12"/>
      <c r="H132" s="12"/>
      <c r="I132" s="12">
        <v>52.0</v>
      </c>
      <c r="J132" s="12">
        <v>25.0</v>
      </c>
      <c r="K132" s="12"/>
      <c r="L132" s="12">
        <v>25.0</v>
      </c>
      <c r="M132" s="12"/>
      <c r="N132" s="12"/>
      <c r="O132" s="12">
        <v>1.0</v>
      </c>
      <c r="P132" s="12">
        <v>2.0</v>
      </c>
      <c r="Q132" s="12"/>
      <c r="R132" s="18" t="s">
        <v>549</v>
      </c>
      <c r="S132" s="33" t="s">
        <v>42</v>
      </c>
      <c r="T132" s="19" t="s">
        <v>895</v>
      </c>
      <c r="U132" s="12"/>
      <c r="V132" s="11"/>
      <c r="W132" s="11"/>
      <c r="X132" s="11"/>
      <c r="Y132" s="11"/>
      <c r="Z132" s="11"/>
    </row>
    <row r="133">
      <c r="A133" s="124"/>
      <c r="B133" s="12" t="s">
        <v>3292</v>
      </c>
      <c r="C133" s="12" t="s">
        <v>107</v>
      </c>
      <c r="D133" s="17">
        <f t="shared" si="16"/>
        <v>79.64</v>
      </c>
      <c r="E133" s="12"/>
      <c r="F133" s="12">
        <v>39.0</v>
      </c>
      <c r="G133" s="12">
        <v>32.0</v>
      </c>
      <c r="H133" s="12"/>
      <c r="I133" s="12"/>
      <c r="J133" s="12"/>
      <c r="K133" s="12"/>
      <c r="L133" s="12">
        <v>24.0</v>
      </c>
      <c r="M133" s="12"/>
      <c r="N133" s="12"/>
      <c r="O133" s="12"/>
      <c r="P133" s="12"/>
      <c r="Q133" s="12"/>
      <c r="R133" s="18"/>
      <c r="S133" s="33"/>
      <c r="T133" s="19" t="s">
        <v>3293</v>
      </c>
      <c r="U133" s="12"/>
      <c r="V133" s="11"/>
      <c r="W133" s="11"/>
      <c r="X133" s="11"/>
      <c r="Y133" s="11"/>
      <c r="Z133" s="11"/>
    </row>
    <row r="134">
      <c r="A134" s="124"/>
      <c r="B134" s="12" t="s">
        <v>3294</v>
      </c>
      <c r="C134" s="12" t="s">
        <v>1971</v>
      </c>
      <c r="D134" s="17">
        <f t="shared" si="16"/>
        <v>76.98</v>
      </c>
      <c r="E134" s="12">
        <v>36.0</v>
      </c>
      <c r="F134" s="12">
        <v>36.0</v>
      </c>
      <c r="G134" s="12"/>
      <c r="H134" s="12"/>
      <c r="I134" s="12"/>
      <c r="J134" s="12">
        <v>23.0</v>
      </c>
      <c r="K134" s="12"/>
      <c r="L134" s="12"/>
      <c r="M134" s="12"/>
      <c r="N134" s="12"/>
      <c r="O134" s="12">
        <v>2.0</v>
      </c>
      <c r="P134" s="12"/>
      <c r="Q134" s="12">
        <v>1.0</v>
      </c>
      <c r="R134" s="18" t="s">
        <v>898</v>
      </c>
      <c r="S134" s="33"/>
      <c r="T134" s="19" t="s">
        <v>3295</v>
      </c>
      <c r="U134" s="12"/>
      <c r="V134" s="11"/>
      <c r="W134" s="11"/>
      <c r="X134" s="11"/>
      <c r="Y134" s="11"/>
      <c r="Z134" s="11"/>
    </row>
    <row r="135">
      <c r="A135" s="124"/>
      <c r="B135" s="12" t="s">
        <v>3297</v>
      </c>
      <c r="C135" s="12" t="s">
        <v>366</v>
      </c>
      <c r="D135" s="17">
        <f t="shared" si="16"/>
        <v>72.68</v>
      </c>
      <c r="E135" s="12">
        <v>30.0</v>
      </c>
      <c r="F135" s="12">
        <v>38.0</v>
      </c>
      <c r="G135" s="12"/>
      <c r="H135" s="12">
        <v>27.0</v>
      </c>
      <c r="I135" s="12"/>
      <c r="J135" s="12"/>
      <c r="K135" s="12"/>
      <c r="L135" s="12"/>
      <c r="M135" s="12"/>
      <c r="N135" s="12"/>
      <c r="O135" s="12">
        <v>1.0</v>
      </c>
      <c r="P135" s="12"/>
      <c r="Q135" s="12">
        <v>2.0</v>
      </c>
      <c r="R135" s="18" t="s">
        <v>1699</v>
      </c>
      <c r="S135" s="33" t="s">
        <v>3299</v>
      </c>
      <c r="T135" s="19" t="s">
        <v>3300</v>
      </c>
      <c r="U135" s="12"/>
      <c r="V135" s="11"/>
      <c r="W135" s="11"/>
      <c r="X135" s="11"/>
      <c r="Y135" s="11"/>
      <c r="Z135" s="11"/>
    </row>
    <row r="136">
      <c r="A136" s="21" t="s">
        <v>52</v>
      </c>
      <c r="B136" s="12" t="s">
        <v>903</v>
      </c>
      <c r="C136" s="12" t="s">
        <v>386</v>
      </c>
      <c r="D136" s="17" t="s">
        <v>3303</v>
      </c>
      <c r="E136" s="12">
        <v>27.0</v>
      </c>
      <c r="F136" s="12"/>
      <c r="G136" s="12">
        <v>31.0</v>
      </c>
      <c r="H136" s="12"/>
      <c r="I136" s="12">
        <v>28.0</v>
      </c>
      <c r="J136" s="12"/>
      <c r="K136" s="12"/>
      <c r="L136" s="12">
        <v>19.0</v>
      </c>
      <c r="M136" s="12"/>
      <c r="N136" s="12"/>
      <c r="O136" s="12">
        <v>2.0</v>
      </c>
      <c r="P136" s="12"/>
      <c r="Q136" s="12">
        <v>1.0</v>
      </c>
      <c r="R136" s="18" t="s">
        <v>60</v>
      </c>
      <c r="S136" s="33" t="s">
        <v>907</v>
      </c>
      <c r="T136" s="19" t="s">
        <v>908</v>
      </c>
      <c r="U136" s="12"/>
      <c r="V136" s="11"/>
      <c r="W136" s="11"/>
      <c r="X136" s="11"/>
      <c r="Y136" s="11"/>
      <c r="Z136" s="11"/>
    </row>
    <row r="137">
      <c r="A137" s="21" t="s">
        <v>55</v>
      </c>
      <c r="B137" s="16" t="s">
        <v>3304</v>
      </c>
      <c r="C137" s="12" t="s">
        <v>57</v>
      </c>
      <c r="D137" s="17">
        <f t="shared" ref="D137:D138" si="17">ROUND((E137*0.05)+(F137*1)+(G137*0.64)+(H137*0.34)+(I137*0.41)+(J137*0.66)+(K137*0.25)+(L137*0.84)+(M137*0.87)+(N137*25)+(O137*8)+(P137*8)+(Q137*8), 2)</f>
        <v>72.36</v>
      </c>
      <c r="E137" s="12">
        <v>54.0</v>
      </c>
      <c r="F137" s="12">
        <v>48.0</v>
      </c>
      <c r="G137" s="12"/>
      <c r="H137" s="12">
        <v>21.0</v>
      </c>
      <c r="I137" s="12"/>
      <c r="J137" s="12">
        <v>22.0</v>
      </c>
      <c r="K137" s="12"/>
      <c r="L137" s="12"/>
      <c r="M137" s="12"/>
      <c r="N137" s="12"/>
      <c r="O137" s="12"/>
      <c r="P137" s="12"/>
      <c r="Q137" s="12"/>
      <c r="R137" s="18"/>
      <c r="S137" s="18" t="s">
        <v>122</v>
      </c>
      <c r="T137" s="39" t="s">
        <v>3305</v>
      </c>
      <c r="U137" s="11"/>
      <c r="V137" s="11"/>
      <c r="W137" s="11"/>
      <c r="X137" s="11"/>
      <c r="Y137" s="11"/>
    </row>
    <row r="138">
      <c r="A138" s="124"/>
      <c r="B138" s="12" t="s">
        <v>3306</v>
      </c>
      <c r="C138" s="12" t="s">
        <v>1767</v>
      </c>
      <c r="D138" s="17">
        <f t="shared" si="17"/>
        <v>70.61</v>
      </c>
      <c r="E138" s="12">
        <v>27.0</v>
      </c>
      <c r="F138" s="12">
        <v>38.0</v>
      </c>
      <c r="G138" s="12"/>
      <c r="H138" s="12"/>
      <c r="I138" s="12"/>
      <c r="J138" s="12">
        <v>11.0</v>
      </c>
      <c r="K138" s="12"/>
      <c r="L138" s="12"/>
      <c r="M138" s="12"/>
      <c r="N138" s="12"/>
      <c r="O138" s="12">
        <v>1.0</v>
      </c>
      <c r="P138" s="12">
        <v>1.0</v>
      </c>
      <c r="Q138" s="12">
        <v>1.0</v>
      </c>
      <c r="R138" s="18" t="s">
        <v>38</v>
      </c>
      <c r="S138" s="33"/>
      <c r="T138" s="19" t="s">
        <v>3307</v>
      </c>
      <c r="U138" s="12"/>
      <c r="V138" s="11"/>
      <c r="W138" s="11"/>
      <c r="X138" s="11"/>
      <c r="Y138" s="11"/>
      <c r="Z138" s="11"/>
    </row>
    <row r="139">
      <c r="A139" s="21" t="s">
        <v>52</v>
      </c>
      <c r="B139" s="12" t="s">
        <v>3308</v>
      </c>
      <c r="C139" s="12" t="s">
        <v>1637</v>
      </c>
      <c r="D139" s="17" t="s">
        <v>3309</v>
      </c>
      <c r="E139" s="12">
        <v>33.0</v>
      </c>
      <c r="F139" s="12">
        <v>36.0</v>
      </c>
      <c r="G139" s="12"/>
      <c r="H139" s="12"/>
      <c r="I139" s="12"/>
      <c r="J139" s="12">
        <v>27.0</v>
      </c>
      <c r="K139" s="12"/>
      <c r="L139" s="12">
        <v>17.0</v>
      </c>
      <c r="M139" s="12"/>
      <c r="N139" s="12"/>
      <c r="O139" s="12"/>
      <c r="P139" s="12"/>
      <c r="Q139" s="12"/>
      <c r="R139" s="18"/>
      <c r="S139" s="33" t="s">
        <v>78</v>
      </c>
      <c r="T139" s="19" t="s">
        <v>3311</v>
      </c>
      <c r="U139" s="12"/>
      <c r="V139" s="11"/>
      <c r="W139" s="11"/>
      <c r="X139" s="11"/>
      <c r="Y139" s="11"/>
      <c r="Z139" s="11"/>
    </row>
    <row r="140">
      <c r="A140" s="124"/>
      <c r="B140" s="12" t="s">
        <v>2155</v>
      </c>
      <c r="C140" s="12" t="s">
        <v>883</v>
      </c>
      <c r="D140" s="17">
        <f t="shared" ref="D140:D146" si="18">ROUND((E140*0.05)+(F140*1)+(G140*0.64)+(H140*0.34)+(I140*0.41)+(J140*0.66)+(K140*0.25)+(L140*0.84)+(M140*0.87)+(N140*25)+(O140*8)+(P140*8)+(Q140*8), 2)</f>
        <v>66.6</v>
      </c>
      <c r="E140" s="12">
        <v>24.0</v>
      </c>
      <c r="F140" s="12"/>
      <c r="G140" s="12"/>
      <c r="H140" s="12"/>
      <c r="I140" s="12">
        <v>60.0</v>
      </c>
      <c r="J140" s="12">
        <v>30.0</v>
      </c>
      <c r="K140" s="12"/>
      <c r="L140" s="12">
        <v>25.0</v>
      </c>
      <c r="M140" s="12"/>
      <c r="N140" s="12"/>
      <c r="O140" s="12"/>
      <c r="P140" s="12"/>
      <c r="Q140" s="12"/>
      <c r="R140" s="18"/>
      <c r="S140" s="17"/>
      <c r="T140" s="19" t="s">
        <v>2156</v>
      </c>
      <c r="U140" s="12"/>
      <c r="V140" s="11"/>
      <c r="W140" s="11"/>
      <c r="X140" s="11"/>
      <c r="Y140" s="11"/>
      <c r="Z140" s="11"/>
    </row>
    <row r="141">
      <c r="A141" s="124"/>
      <c r="B141" s="12" t="s">
        <v>3313</v>
      </c>
      <c r="C141" s="12" t="s">
        <v>1951</v>
      </c>
      <c r="D141" s="17">
        <f t="shared" si="18"/>
        <v>63.53</v>
      </c>
      <c r="E141" s="12">
        <v>33.0</v>
      </c>
      <c r="F141" s="12">
        <v>32.0</v>
      </c>
      <c r="G141" s="12"/>
      <c r="H141" s="12"/>
      <c r="I141" s="12"/>
      <c r="J141" s="12"/>
      <c r="K141" s="12"/>
      <c r="L141" s="12">
        <v>7.0</v>
      </c>
      <c r="M141" s="12"/>
      <c r="N141" s="12"/>
      <c r="O141" s="12"/>
      <c r="P141" s="12">
        <v>2.0</v>
      </c>
      <c r="Q141" s="12">
        <v>1.0</v>
      </c>
      <c r="R141" s="18" t="s">
        <v>898</v>
      </c>
      <c r="S141" s="33"/>
      <c r="T141" s="19" t="s">
        <v>3314</v>
      </c>
      <c r="U141" s="12"/>
      <c r="V141" s="11"/>
      <c r="W141" s="11"/>
      <c r="X141" s="11"/>
      <c r="Y141" s="11"/>
      <c r="Z141" s="11"/>
    </row>
    <row r="142">
      <c r="A142" s="124"/>
      <c r="B142" s="12" t="s">
        <v>3315</v>
      </c>
      <c r="C142" s="12" t="s">
        <v>3316</v>
      </c>
      <c r="D142" s="17">
        <f t="shared" si="18"/>
        <v>62.06</v>
      </c>
      <c r="E142" s="12">
        <v>16.0</v>
      </c>
      <c r="F142" s="12">
        <v>39.0</v>
      </c>
      <c r="G142" s="12"/>
      <c r="H142" s="12"/>
      <c r="I142" s="12"/>
      <c r="J142" s="12">
        <v>21.0</v>
      </c>
      <c r="K142" s="12"/>
      <c r="L142" s="12">
        <v>10.0</v>
      </c>
      <c r="M142" s="12"/>
      <c r="N142" s="12"/>
      <c r="O142" s="12"/>
      <c r="P142" s="12"/>
      <c r="Q142" s="12"/>
      <c r="R142" s="18"/>
      <c r="S142" s="33"/>
      <c r="T142" s="19" t="s">
        <v>3317</v>
      </c>
      <c r="U142" s="12"/>
      <c r="V142" s="11"/>
      <c r="W142" s="11"/>
      <c r="X142" s="11"/>
      <c r="Y142" s="11"/>
      <c r="Z142" s="11"/>
    </row>
    <row r="143">
      <c r="A143" s="124"/>
      <c r="B143" s="12" t="s">
        <v>3318</v>
      </c>
      <c r="C143" s="12" t="s">
        <v>2092</v>
      </c>
      <c r="D143" s="17">
        <f t="shared" si="18"/>
        <v>51.96</v>
      </c>
      <c r="E143" s="12">
        <v>22.0</v>
      </c>
      <c r="F143" s="12">
        <v>37.0</v>
      </c>
      <c r="G143" s="12"/>
      <c r="H143" s="12"/>
      <c r="I143" s="12"/>
      <c r="J143" s="12">
        <v>21.0</v>
      </c>
      <c r="K143" s="12"/>
      <c r="L143" s="12"/>
      <c r="M143" s="12"/>
      <c r="N143" s="12"/>
      <c r="O143" s="12"/>
      <c r="P143" s="12"/>
      <c r="Q143" s="12"/>
      <c r="R143" s="18"/>
      <c r="S143" s="33"/>
      <c r="T143" s="19" t="s">
        <v>3319</v>
      </c>
      <c r="U143" s="12"/>
      <c r="V143" s="11"/>
      <c r="W143" s="11"/>
      <c r="X143" s="11"/>
      <c r="Y143" s="11"/>
      <c r="Z143" s="11"/>
    </row>
    <row r="144">
      <c r="A144" s="124"/>
      <c r="B144" s="12" t="s">
        <v>3320</v>
      </c>
      <c r="C144" s="12" t="s">
        <v>3321</v>
      </c>
      <c r="D144" s="17">
        <f t="shared" si="18"/>
        <v>47.28</v>
      </c>
      <c r="E144" s="12">
        <v>24.0</v>
      </c>
      <c r="F144" s="12">
        <v>21.0</v>
      </c>
      <c r="G144" s="12"/>
      <c r="H144" s="12"/>
      <c r="I144" s="12"/>
      <c r="J144" s="12">
        <v>38.0</v>
      </c>
      <c r="K144" s="12"/>
      <c r="L144" s="12"/>
      <c r="M144" s="12"/>
      <c r="N144" s="12"/>
      <c r="O144" s="12"/>
      <c r="P144" s="12"/>
      <c r="Q144" s="12"/>
      <c r="R144" s="18"/>
      <c r="S144" s="33"/>
      <c r="T144" s="19" t="s">
        <v>3322</v>
      </c>
      <c r="U144" s="12"/>
      <c r="V144" s="11"/>
      <c r="W144" s="11"/>
      <c r="X144" s="11"/>
      <c r="Y144" s="11"/>
      <c r="Z144" s="11"/>
    </row>
    <row r="145">
      <c r="A145" s="124"/>
      <c r="B145" s="12" t="s">
        <v>3323</v>
      </c>
      <c r="C145" s="12" t="s">
        <v>3324</v>
      </c>
      <c r="D145" s="17">
        <f t="shared" si="18"/>
        <v>46.17</v>
      </c>
      <c r="E145" s="12">
        <v>39.0</v>
      </c>
      <c r="F145" s="12">
        <v>25.0</v>
      </c>
      <c r="G145" s="12"/>
      <c r="H145" s="12"/>
      <c r="I145" s="12"/>
      <c r="J145" s="12">
        <v>17.0</v>
      </c>
      <c r="K145" s="12"/>
      <c r="L145" s="12"/>
      <c r="M145" s="12"/>
      <c r="N145" s="12"/>
      <c r="O145" s="12"/>
      <c r="P145" s="12">
        <v>1.0</v>
      </c>
      <c r="Q145" s="12"/>
      <c r="R145" s="18" t="s">
        <v>773</v>
      </c>
      <c r="S145" s="33" t="s">
        <v>499</v>
      </c>
      <c r="T145" s="19" t="s">
        <v>3325</v>
      </c>
      <c r="U145" s="12"/>
      <c r="V145" s="11"/>
      <c r="W145" s="11"/>
      <c r="X145" s="11"/>
      <c r="Y145" s="11"/>
      <c r="Z145" s="11"/>
    </row>
    <row r="146">
      <c r="A146" s="124"/>
      <c r="B146" s="12" t="s">
        <v>3326</v>
      </c>
      <c r="C146" s="12" t="s">
        <v>1672</v>
      </c>
      <c r="D146" s="17">
        <f t="shared" si="18"/>
        <v>35.72</v>
      </c>
      <c r="E146" s="12">
        <v>64.0</v>
      </c>
      <c r="F146" s="12">
        <v>12.0</v>
      </c>
      <c r="G146" s="12"/>
      <c r="H146" s="12"/>
      <c r="I146" s="12"/>
      <c r="J146" s="12">
        <v>12.0</v>
      </c>
      <c r="K146" s="12"/>
      <c r="L146" s="12">
        <v>15.0</v>
      </c>
      <c r="M146" s="12"/>
      <c r="N146" s="12"/>
      <c r="O146" s="12"/>
      <c r="P146" s="12"/>
      <c r="Q146" s="12"/>
      <c r="R146" s="18"/>
      <c r="S146" s="33"/>
      <c r="T146" s="19" t="s">
        <v>3327</v>
      </c>
      <c r="U146" s="12"/>
      <c r="V146" s="11"/>
      <c r="W146" s="11"/>
      <c r="X146" s="11"/>
      <c r="Y146" s="11"/>
      <c r="Z146" s="11"/>
    </row>
    <row r="147">
      <c r="A147" s="2" t="s">
        <v>335</v>
      </c>
      <c r="B147" s="11"/>
      <c r="C147" s="11"/>
      <c r="D147" s="17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3"/>
      <c r="S147" s="13"/>
      <c r="T147" s="27"/>
      <c r="U147" s="11"/>
      <c r="V147" s="11"/>
      <c r="W147" s="11"/>
      <c r="X147" s="11"/>
      <c r="Y147" s="11"/>
    </row>
    <row r="148">
      <c r="A148" s="21" t="s">
        <v>44</v>
      </c>
      <c r="B148" s="12" t="s">
        <v>925</v>
      </c>
      <c r="C148" s="12" t="s">
        <v>85</v>
      </c>
      <c r="D148" s="17">
        <f t="shared" ref="D148:D158" si="19">ROUND((E148*0.05)+(F148*1)+(G148*0.64)+(H148*0.34)+(I148*0.41)+(J148*0.66)+(K148*0.25)+(L148*0.84)+(M148*0.87)+(N148*25)+(O148*8)+(P148*8)+(Q148*8), 2)</f>
        <v>64.92</v>
      </c>
      <c r="E148" s="33">
        <v>28.0</v>
      </c>
      <c r="F148" s="12"/>
      <c r="G148" s="12">
        <v>29.0</v>
      </c>
      <c r="H148" s="12"/>
      <c r="I148" s="12">
        <v>44.0</v>
      </c>
      <c r="J148" s="12"/>
      <c r="K148" s="12"/>
      <c r="L148" s="12">
        <v>13.0</v>
      </c>
      <c r="M148" s="12"/>
      <c r="N148" s="12"/>
      <c r="O148" s="12">
        <v>1.0</v>
      </c>
      <c r="P148" s="12">
        <v>1.0</v>
      </c>
      <c r="Q148" s="18"/>
      <c r="R148" s="18" t="s">
        <v>611</v>
      </c>
      <c r="S148" s="29"/>
      <c r="T148" s="37" t="s">
        <v>930</v>
      </c>
      <c r="U148" s="37"/>
      <c r="V148" s="37"/>
      <c r="W148" s="11"/>
      <c r="X148" s="11"/>
    </row>
    <row r="149">
      <c r="A149" s="21" t="s">
        <v>44</v>
      </c>
      <c r="B149" s="12" t="s">
        <v>3329</v>
      </c>
      <c r="C149" s="12" t="s">
        <v>203</v>
      </c>
      <c r="D149" s="17">
        <f t="shared" si="19"/>
        <v>63.2</v>
      </c>
      <c r="E149" s="12">
        <v>28.0</v>
      </c>
      <c r="F149" s="12">
        <v>33.0</v>
      </c>
      <c r="G149" s="12">
        <v>20.0</v>
      </c>
      <c r="H149" s="12"/>
      <c r="I149" s="12"/>
      <c r="J149" s="12"/>
      <c r="K149" s="12"/>
      <c r="L149" s="12"/>
      <c r="M149" s="12"/>
      <c r="N149" s="12"/>
      <c r="O149" s="12">
        <v>1.0</v>
      </c>
      <c r="P149" s="12">
        <v>1.0</v>
      </c>
      <c r="Q149" s="18"/>
      <c r="R149" s="18" t="s">
        <v>3037</v>
      </c>
      <c r="S149" s="37"/>
      <c r="T149" s="19" t="s">
        <v>3331</v>
      </c>
      <c r="U149" s="11"/>
      <c r="V149" s="11"/>
      <c r="W149" s="11"/>
      <c r="X149" s="11"/>
    </row>
    <row r="150">
      <c r="A150" s="124"/>
      <c r="B150" s="12" t="s">
        <v>932</v>
      </c>
      <c r="C150" s="12" t="s">
        <v>557</v>
      </c>
      <c r="D150" s="17">
        <f t="shared" si="19"/>
        <v>62.98</v>
      </c>
      <c r="E150" s="12"/>
      <c r="F150" s="12"/>
      <c r="G150" s="12"/>
      <c r="H150" s="12"/>
      <c r="I150" s="12">
        <v>36.0</v>
      </c>
      <c r="J150" s="12">
        <v>17.0</v>
      </c>
      <c r="K150" s="12"/>
      <c r="L150" s="12">
        <v>25.0</v>
      </c>
      <c r="M150" s="12"/>
      <c r="N150" s="12"/>
      <c r="O150" s="12">
        <v>1.0</v>
      </c>
      <c r="P150" s="12">
        <v>1.0</v>
      </c>
      <c r="Q150" s="12"/>
      <c r="R150" s="18" t="s">
        <v>810</v>
      </c>
      <c r="S150" s="18" t="s">
        <v>42</v>
      </c>
      <c r="T150" s="19" t="s">
        <v>933</v>
      </c>
      <c r="U150" s="11"/>
      <c r="V150" s="11"/>
      <c r="W150" s="11"/>
      <c r="X150" s="11"/>
      <c r="Y150" s="11"/>
    </row>
    <row r="151">
      <c r="A151" s="124"/>
      <c r="B151" s="12" t="s">
        <v>3334</v>
      </c>
      <c r="C151" s="12" t="s">
        <v>3335</v>
      </c>
      <c r="D151" s="17">
        <f t="shared" si="19"/>
        <v>54.54</v>
      </c>
      <c r="E151" s="12">
        <v>22.0</v>
      </c>
      <c r="F151" s="12">
        <v>24.0</v>
      </c>
      <c r="G151" s="12">
        <v>21.0</v>
      </c>
      <c r="H151" s="12"/>
      <c r="I151" s="12"/>
      <c r="J151" s="12"/>
      <c r="K151" s="12"/>
      <c r="L151" s="12"/>
      <c r="M151" s="12"/>
      <c r="N151" s="12"/>
      <c r="O151" s="12">
        <v>1.0</v>
      </c>
      <c r="P151" s="12"/>
      <c r="Q151" s="12">
        <v>1.0</v>
      </c>
      <c r="R151" s="18" t="s">
        <v>121</v>
      </c>
      <c r="S151" s="18"/>
      <c r="T151" s="19" t="s">
        <v>3336</v>
      </c>
      <c r="U151" s="11"/>
      <c r="V151" s="11"/>
      <c r="W151" s="11"/>
      <c r="X151" s="11"/>
      <c r="Y151" s="11"/>
    </row>
    <row r="152">
      <c r="A152" s="124"/>
      <c r="B152" s="12" t="s">
        <v>3036</v>
      </c>
      <c r="C152" s="12" t="s">
        <v>1238</v>
      </c>
      <c r="D152" s="17">
        <f t="shared" si="19"/>
        <v>51.5</v>
      </c>
      <c r="E152" s="12">
        <v>30.0</v>
      </c>
      <c r="F152" s="12">
        <v>34.0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>
        <v>2.0</v>
      </c>
      <c r="Q152" s="12"/>
      <c r="R152" s="18" t="s">
        <v>2998</v>
      </c>
      <c r="S152" s="18"/>
      <c r="T152" s="19" t="s">
        <v>3038</v>
      </c>
      <c r="U152" s="11"/>
      <c r="V152" s="11"/>
      <c r="W152" s="11"/>
      <c r="X152" s="11"/>
      <c r="Y152" s="11"/>
    </row>
    <row r="153">
      <c r="A153" s="124"/>
      <c r="B153" s="12" t="s">
        <v>949</v>
      </c>
      <c r="C153" s="12" t="s">
        <v>296</v>
      </c>
      <c r="D153" s="17">
        <f t="shared" si="19"/>
        <v>50.95</v>
      </c>
      <c r="E153" s="12">
        <v>25.0</v>
      </c>
      <c r="F153" s="12"/>
      <c r="G153" s="12"/>
      <c r="H153" s="12"/>
      <c r="I153" s="12">
        <v>64.0</v>
      </c>
      <c r="J153" s="12">
        <v>19.0</v>
      </c>
      <c r="K153" s="12"/>
      <c r="L153" s="12">
        <v>13.0</v>
      </c>
      <c r="M153" s="12"/>
      <c r="N153" s="12"/>
      <c r="O153" s="12"/>
      <c r="P153" s="12"/>
      <c r="Q153" s="12"/>
      <c r="R153" s="18"/>
      <c r="S153" s="18"/>
      <c r="T153" s="19" t="s">
        <v>950</v>
      </c>
      <c r="U153" s="11"/>
      <c r="V153" s="11"/>
      <c r="W153" s="11"/>
      <c r="X153" s="11"/>
      <c r="Y153" s="11"/>
    </row>
    <row r="154">
      <c r="A154" s="21" t="s">
        <v>44</v>
      </c>
      <c r="B154" s="12" t="s">
        <v>953</v>
      </c>
      <c r="C154" s="12" t="s">
        <v>141</v>
      </c>
      <c r="D154" s="17">
        <f t="shared" si="19"/>
        <v>50.76</v>
      </c>
      <c r="E154" s="33">
        <v>26.0</v>
      </c>
      <c r="F154" s="12"/>
      <c r="G154" s="12"/>
      <c r="H154" s="12"/>
      <c r="I154" s="12">
        <v>82.0</v>
      </c>
      <c r="J154" s="12">
        <v>24.0</v>
      </c>
      <c r="K154" s="12"/>
      <c r="L154" s="12"/>
      <c r="M154" s="12"/>
      <c r="N154" s="12"/>
      <c r="O154" s="12"/>
      <c r="P154" s="12"/>
      <c r="Q154" s="18"/>
      <c r="R154" s="18"/>
      <c r="S154" s="37"/>
      <c r="T154" s="37" t="s">
        <v>954</v>
      </c>
      <c r="U154" s="37"/>
      <c r="V154" s="37"/>
      <c r="W154" s="11"/>
      <c r="X154" s="11"/>
    </row>
    <row r="155">
      <c r="A155" s="124"/>
      <c r="B155" s="12" t="s">
        <v>937</v>
      </c>
      <c r="C155" s="12" t="s">
        <v>107</v>
      </c>
      <c r="D155" s="17">
        <f t="shared" si="19"/>
        <v>49.43</v>
      </c>
      <c r="E155" s="12">
        <v>19.0</v>
      </c>
      <c r="F155" s="12"/>
      <c r="G155" s="12">
        <v>24.0</v>
      </c>
      <c r="H155" s="12"/>
      <c r="I155" s="12">
        <v>48.0</v>
      </c>
      <c r="J155" s="12"/>
      <c r="K155" s="12"/>
      <c r="L155" s="12">
        <v>16.0</v>
      </c>
      <c r="M155" s="12"/>
      <c r="N155" s="12"/>
      <c r="O155" s="12"/>
      <c r="P155" s="12"/>
      <c r="Q155" s="12"/>
      <c r="R155" s="18"/>
      <c r="S155" s="18" t="s">
        <v>940</v>
      </c>
      <c r="T155" s="19" t="s">
        <v>941</v>
      </c>
      <c r="U155" s="11"/>
      <c r="V155" s="11"/>
      <c r="W155" s="11"/>
      <c r="X155" s="11"/>
      <c r="Y155" s="11"/>
    </row>
    <row r="156">
      <c r="A156" s="124"/>
      <c r="B156" s="12" t="s">
        <v>944</v>
      </c>
      <c r="C156" s="12" t="s">
        <v>945</v>
      </c>
      <c r="D156" s="17">
        <f t="shared" si="19"/>
        <v>47.71</v>
      </c>
      <c r="E156" s="12">
        <v>15.0</v>
      </c>
      <c r="F156" s="12"/>
      <c r="G156" s="12">
        <v>18.0</v>
      </c>
      <c r="H156" s="12"/>
      <c r="I156" s="12">
        <v>68.0</v>
      </c>
      <c r="J156" s="12"/>
      <c r="K156" s="12"/>
      <c r="L156" s="12">
        <v>9.0</v>
      </c>
      <c r="M156" s="12"/>
      <c r="N156" s="12"/>
      <c r="O156" s="12"/>
      <c r="P156" s="12"/>
      <c r="Q156" s="12"/>
      <c r="R156" s="18"/>
      <c r="S156" s="18"/>
      <c r="T156" s="19" t="s">
        <v>946</v>
      </c>
      <c r="U156" s="11"/>
      <c r="V156" s="11"/>
      <c r="W156" s="11"/>
      <c r="X156" s="11"/>
      <c r="Y156" s="11"/>
    </row>
    <row r="157">
      <c r="A157" s="124"/>
      <c r="B157" s="12" t="s">
        <v>3337</v>
      </c>
      <c r="C157" s="12" t="s">
        <v>958</v>
      </c>
      <c r="D157" s="17">
        <f t="shared" si="19"/>
        <v>46.82</v>
      </c>
      <c r="E157" s="12">
        <v>40.0</v>
      </c>
      <c r="F157" s="12">
        <v>27.0</v>
      </c>
      <c r="G157" s="12"/>
      <c r="H157" s="12"/>
      <c r="I157" s="12"/>
      <c r="J157" s="12">
        <v>27.0</v>
      </c>
      <c r="K157" s="12"/>
      <c r="L157" s="12"/>
      <c r="M157" s="12"/>
      <c r="N157" s="12"/>
      <c r="O157" s="12"/>
      <c r="P157" s="12"/>
      <c r="Q157" s="12"/>
      <c r="R157" s="18"/>
      <c r="S157" s="18" t="s">
        <v>1703</v>
      </c>
      <c r="T157" s="19" t="s">
        <v>3338</v>
      </c>
      <c r="U157" s="11"/>
      <c r="V157" s="11"/>
      <c r="W157" s="11"/>
      <c r="X157" s="11"/>
      <c r="Y157" s="11"/>
    </row>
    <row r="158">
      <c r="A158" s="124"/>
      <c r="B158" s="12" t="s">
        <v>3339</v>
      </c>
      <c r="C158" s="12" t="s">
        <v>646</v>
      </c>
      <c r="D158" s="17">
        <f t="shared" si="19"/>
        <v>46.73</v>
      </c>
      <c r="E158" s="12">
        <v>29.0</v>
      </c>
      <c r="F158" s="12">
        <v>31.0</v>
      </c>
      <c r="G158" s="12"/>
      <c r="H158" s="12"/>
      <c r="I158" s="12"/>
      <c r="J158" s="12"/>
      <c r="K158" s="12"/>
      <c r="L158" s="12">
        <v>17.0</v>
      </c>
      <c r="M158" s="12"/>
      <c r="N158" s="12"/>
      <c r="O158" s="12"/>
      <c r="P158" s="12"/>
      <c r="Q158" s="12"/>
      <c r="R158" s="18"/>
      <c r="S158" s="18"/>
      <c r="T158" s="19" t="s">
        <v>3340</v>
      </c>
      <c r="U158" s="11"/>
      <c r="V158" s="11"/>
      <c r="W158" s="11"/>
      <c r="X158" s="11"/>
      <c r="Y158" s="11"/>
    </row>
    <row r="159">
      <c r="A159" s="2" t="s">
        <v>358</v>
      </c>
      <c r="B159" s="11"/>
      <c r="C159" s="11"/>
      <c r="D159" s="17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3"/>
      <c r="S159" s="13"/>
      <c r="T159" s="27"/>
      <c r="U159" s="11"/>
      <c r="V159" s="11"/>
      <c r="W159" s="11"/>
      <c r="X159" s="11"/>
      <c r="Y159" s="11"/>
    </row>
    <row r="160">
      <c r="A160" s="12" t="s">
        <v>44</v>
      </c>
      <c r="B160" s="12" t="s">
        <v>963</v>
      </c>
      <c r="C160" s="12" t="s">
        <v>151</v>
      </c>
      <c r="D160" s="17">
        <f t="shared" ref="D160:D184" si="20">ROUND((E160*0.05)+(F160*1)+(G160*0.64)+(H160*0.34)+(I160*0.41)+(J160*0.66)+(K160*0.25)+(L160*0.84)+(M160*0.87)+(N160*25)+(O160*8)+(P160*8)+(Q160*8), 2)</f>
        <v>50.56</v>
      </c>
      <c r="E160" s="12"/>
      <c r="F160" s="12"/>
      <c r="G160" s="12"/>
      <c r="H160" s="12"/>
      <c r="I160" s="12">
        <v>62.0</v>
      </c>
      <c r="J160" s="12">
        <v>19.0</v>
      </c>
      <c r="K160" s="12"/>
      <c r="L160" s="12">
        <v>15.0</v>
      </c>
      <c r="M160" s="12"/>
      <c r="N160" s="12"/>
      <c r="O160" s="12"/>
      <c r="P160" s="12"/>
      <c r="Q160" s="12"/>
      <c r="R160" s="18"/>
      <c r="S160" s="18"/>
      <c r="T160" s="37"/>
      <c r="U160" s="11"/>
      <c r="V160" s="11"/>
      <c r="W160" s="11"/>
      <c r="X160" s="11"/>
      <c r="Y160" s="11"/>
    </row>
    <row r="161">
      <c r="A161" s="12" t="s">
        <v>44</v>
      </c>
      <c r="B161" s="12" t="s">
        <v>972</v>
      </c>
      <c r="C161" s="12" t="s">
        <v>40</v>
      </c>
      <c r="D161" s="17">
        <f t="shared" si="20"/>
        <v>50.23</v>
      </c>
      <c r="E161" s="12">
        <v>21.0</v>
      </c>
      <c r="F161" s="12"/>
      <c r="G161" s="12"/>
      <c r="H161" s="23"/>
      <c r="I161" s="172">
        <v>44.0</v>
      </c>
      <c r="J161" s="172">
        <v>23.0</v>
      </c>
      <c r="K161" s="24"/>
      <c r="L161" s="172">
        <v>19.0</v>
      </c>
      <c r="M161" s="24"/>
      <c r="N161" s="24"/>
      <c r="O161" s="24"/>
      <c r="P161" s="24"/>
      <c r="Q161" s="24"/>
      <c r="R161" s="24"/>
      <c r="S161" s="24"/>
      <c r="T161" s="175" t="s">
        <v>973</v>
      </c>
      <c r="U161" s="175"/>
      <c r="V161" s="11"/>
      <c r="W161" s="11"/>
      <c r="X161" s="11"/>
    </row>
    <row r="162">
      <c r="A162" s="12" t="s">
        <v>44</v>
      </c>
      <c r="B162" s="16" t="s">
        <v>976</v>
      </c>
      <c r="C162" s="12" t="s">
        <v>251</v>
      </c>
      <c r="D162" s="17">
        <f t="shared" si="20"/>
        <v>45.57</v>
      </c>
      <c r="E162" s="12">
        <v>25.0</v>
      </c>
      <c r="F162" s="12"/>
      <c r="G162" s="12">
        <v>20.0</v>
      </c>
      <c r="H162" s="12"/>
      <c r="I162" s="12">
        <v>40.0</v>
      </c>
      <c r="J162" s="12"/>
      <c r="K162" s="12"/>
      <c r="L162" s="12">
        <v>18.0</v>
      </c>
      <c r="M162" s="12"/>
      <c r="N162" s="12"/>
      <c r="O162" s="12"/>
      <c r="P162" s="12"/>
      <c r="Q162" s="12"/>
      <c r="R162" s="18"/>
      <c r="S162" s="18"/>
      <c r="T162" s="37" t="s">
        <v>978</v>
      </c>
      <c r="U162" s="11"/>
      <c r="V162" s="11"/>
      <c r="W162" s="11"/>
      <c r="X162" s="11"/>
      <c r="Y162" s="11"/>
    </row>
    <row r="163">
      <c r="A163" s="11"/>
      <c r="B163" s="12" t="s">
        <v>984</v>
      </c>
      <c r="C163" s="12" t="s">
        <v>411</v>
      </c>
      <c r="D163" s="17">
        <f t="shared" si="20"/>
        <v>45.56</v>
      </c>
      <c r="E163" s="12"/>
      <c r="F163" s="12"/>
      <c r="G163" s="12"/>
      <c r="H163" s="12"/>
      <c r="I163" s="12">
        <v>40.0</v>
      </c>
      <c r="J163" s="12">
        <v>20.0</v>
      </c>
      <c r="K163" s="12"/>
      <c r="L163" s="12">
        <v>19.0</v>
      </c>
      <c r="M163" s="12"/>
      <c r="N163" s="12"/>
      <c r="O163" s="12"/>
      <c r="P163" s="12"/>
      <c r="Q163" s="12"/>
      <c r="R163" s="18"/>
      <c r="S163" s="18"/>
      <c r="T163" s="19" t="s">
        <v>986</v>
      </c>
      <c r="U163" s="11"/>
      <c r="V163" s="11"/>
      <c r="W163" s="11"/>
      <c r="X163" s="11"/>
      <c r="Y163" s="11"/>
    </row>
    <row r="164">
      <c r="A164" s="12" t="s">
        <v>44</v>
      </c>
      <c r="B164" s="12" t="s">
        <v>991</v>
      </c>
      <c r="C164" s="12" t="s">
        <v>369</v>
      </c>
      <c r="D164" s="17">
        <f t="shared" si="20"/>
        <v>45.36</v>
      </c>
      <c r="E164" s="33">
        <v>28.0</v>
      </c>
      <c r="F164" s="12"/>
      <c r="G164" s="12"/>
      <c r="H164" s="12"/>
      <c r="I164" s="12">
        <v>56.0</v>
      </c>
      <c r="J164" s="12"/>
      <c r="K164" s="12"/>
      <c r="L164" s="12">
        <v>25.0</v>
      </c>
      <c r="M164" s="12"/>
      <c r="N164" s="12"/>
      <c r="O164" s="12"/>
      <c r="P164" s="12"/>
      <c r="Q164" s="18"/>
      <c r="R164" s="18"/>
      <c r="S164" s="12"/>
      <c r="T164" s="19" t="s">
        <v>993</v>
      </c>
      <c r="U164" s="12"/>
      <c r="V164" s="12"/>
      <c r="W164" s="11"/>
      <c r="X164" s="11"/>
    </row>
    <row r="165">
      <c r="A165" s="12" t="s">
        <v>44</v>
      </c>
      <c r="B165" s="12" t="s">
        <v>1961</v>
      </c>
      <c r="C165" s="12" t="s">
        <v>46</v>
      </c>
      <c r="D165" s="17">
        <f t="shared" si="20"/>
        <v>41.72</v>
      </c>
      <c r="E165" s="33">
        <v>24.0</v>
      </c>
      <c r="F165" s="12">
        <v>26.0</v>
      </c>
      <c r="G165" s="12"/>
      <c r="H165" s="12"/>
      <c r="I165" s="12"/>
      <c r="J165" s="12">
        <v>22.0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37" t="s">
        <v>1962</v>
      </c>
      <c r="U165" s="18"/>
      <c r="V165" s="37"/>
      <c r="W165" s="11"/>
      <c r="X165" s="11"/>
      <c r="Y165" s="11"/>
      <c r="Z165" s="11"/>
      <c r="AA165" s="11"/>
    </row>
    <row r="166">
      <c r="A166" s="11"/>
      <c r="B166" s="16" t="s">
        <v>3344</v>
      </c>
      <c r="C166" s="12" t="s">
        <v>3166</v>
      </c>
      <c r="D166" s="17">
        <f t="shared" si="20"/>
        <v>40.14</v>
      </c>
      <c r="E166" s="12">
        <v>18.0</v>
      </c>
      <c r="F166" s="12">
        <v>29.0</v>
      </c>
      <c r="G166" s="12">
        <v>16.0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8"/>
      <c r="S166" s="18"/>
      <c r="T166" s="19" t="s">
        <v>3345</v>
      </c>
      <c r="U166" s="11"/>
      <c r="V166" s="11"/>
      <c r="W166" s="11"/>
      <c r="X166" s="11"/>
      <c r="Y166" s="11"/>
    </row>
    <row r="167">
      <c r="A167" s="12" t="s">
        <v>44</v>
      </c>
      <c r="B167" s="12" t="s">
        <v>1013</v>
      </c>
      <c r="C167" s="12" t="s">
        <v>360</v>
      </c>
      <c r="D167" s="17">
        <f t="shared" si="20"/>
        <v>38.85</v>
      </c>
      <c r="E167" s="12">
        <v>27.0</v>
      </c>
      <c r="F167" s="12"/>
      <c r="G167" s="12">
        <v>24.0</v>
      </c>
      <c r="H167" s="12"/>
      <c r="I167" s="12">
        <v>54.0</v>
      </c>
      <c r="J167" s="12"/>
      <c r="K167" s="12"/>
      <c r="L167" s="12"/>
      <c r="M167" s="12"/>
      <c r="N167" s="12"/>
      <c r="O167" s="12"/>
      <c r="P167" s="12"/>
      <c r="Q167" s="12"/>
      <c r="R167" s="18"/>
      <c r="S167" s="18"/>
      <c r="T167" s="19" t="s">
        <v>1017</v>
      </c>
      <c r="U167" s="11"/>
      <c r="V167" s="11"/>
      <c r="W167" s="11"/>
      <c r="X167" s="11"/>
      <c r="Y167" s="11"/>
    </row>
    <row r="168">
      <c r="A168" s="11"/>
      <c r="B168" s="12" t="s">
        <v>999</v>
      </c>
      <c r="C168" s="12" t="s">
        <v>1000</v>
      </c>
      <c r="D168" s="17">
        <f t="shared" si="20"/>
        <v>38.5</v>
      </c>
      <c r="E168" s="12"/>
      <c r="F168" s="12"/>
      <c r="G168" s="12">
        <v>15.0</v>
      </c>
      <c r="H168" s="12"/>
      <c r="I168" s="12">
        <v>50.0</v>
      </c>
      <c r="J168" s="12"/>
      <c r="K168" s="12"/>
      <c r="L168" s="12">
        <v>10.0</v>
      </c>
      <c r="M168" s="12"/>
      <c r="N168" s="12"/>
      <c r="O168" s="12"/>
      <c r="P168" s="12"/>
      <c r="Q168" s="12"/>
      <c r="R168" s="18"/>
      <c r="S168" s="18"/>
      <c r="T168" s="19" t="s">
        <v>1002</v>
      </c>
      <c r="U168" s="11"/>
      <c r="V168" s="11"/>
      <c r="W168" s="11"/>
      <c r="X168" s="11"/>
      <c r="Y168" s="11"/>
    </row>
    <row r="169">
      <c r="A169" s="11"/>
      <c r="B169" s="12" t="s">
        <v>1006</v>
      </c>
      <c r="C169" s="12" t="s">
        <v>1007</v>
      </c>
      <c r="D169" s="17">
        <f t="shared" si="20"/>
        <v>38.5</v>
      </c>
      <c r="E169" s="12"/>
      <c r="F169" s="12"/>
      <c r="G169" s="12">
        <v>15.0</v>
      </c>
      <c r="H169" s="12"/>
      <c r="I169" s="12">
        <v>50.0</v>
      </c>
      <c r="J169" s="12"/>
      <c r="K169" s="12"/>
      <c r="L169" s="12">
        <v>10.0</v>
      </c>
      <c r="M169" s="12"/>
      <c r="N169" s="12"/>
      <c r="O169" s="12"/>
      <c r="P169" s="12"/>
      <c r="Q169" s="12"/>
      <c r="R169" s="18"/>
      <c r="S169" s="18"/>
      <c r="T169" s="19" t="s">
        <v>1008</v>
      </c>
      <c r="U169" s="11"/>
      <c r="V169" s="11"/>
      <c r="W169" s="11"/>
      <c r="X169" s="11"/>
      <c r="Y169" s="11"/>
    </row>
    <row r="170">
      <c r="A170" s="11"/>
      <c r="B170" s="12" t="s">
        <v>2212</v>
      </c>
      <c r="C170" s="12" t="s">
        <v>2008</v>
      </c>
      <c r="D170" s="17">
        <f t="shared" si="20"/>
        <v>37.22</v>
      </c>
      <c r="E170" s="12"/>
      <c r="F170" s="12"/>
      <c r="G170" s="12">
        <v>13.0</v>
      </c>
      <c r="H170" s="12"/>
      <c r="I170" s="12">
        <v>50.0</v>
      </c>
      <c r="J170" s="12"/>
      <c r="K170" s="12"/>
      <c r="L170" s="12">
        <v>10.0</v>
      </c>
      <c r="M170" s="12"/>
      <c r="N170" s="12"/>
      <c r="O170" s="12"/>
      <c r="P170" s="12"/>
      <c r="Q170" s="12"/>
      <c r="R170" s="18"/>
      <c r="S170" s="18"/>
      <c r="T170" s="19" t="s">
        <v>2213</v>
      </c>
      <c r="U170" s="11"/>
      <c r="V170" s="11"/>
      <c r="W170" s="11"/>
      <c r="X170" s="11"/>
      <c r="Y170" s="11"/>
    </row>
    <row r="171">
      <c r="A171" s="11"/>
      <c r="B171" s="12" t="s">
        <v>2209</v>
      </c>
      <c r="C171" s="12" t="s">
        <v>154</v>
      </c>
      <c r="D171" s="17">
        <f t="shared" si="20"/>
        <v>36.77</v>
      </c>
      <c r="E171" s="12">
        <v>15.0</v>
      </c>
      <c r="F171" s="12"/>
      <c r="G171" s="12">
        <v>20.0</v>
      </c>
      <c r="H171" s="12"/>
      <c r="I171" s="12">
        <v>30.0</v>
      </c>
      <c r="J171" s="12"/>
      <c r="K171" s="12"/>
      <c r="L171" s="12">
        <v>13.0</v>
      </c>
      <c r="M171" s="12"/>
      <c r="N171" s="12"/>
      <c r="O171" s="12"/>
      <c r="P171" s="12"/>
      <c r="Q171" s="12"/>
      <c r="R171" s="18"/>
      <c r="S171" s="18"/>
      <c r="T171" s="19" t="s">
        <v>2210</v>
      </c>
      <c r="U171" s="11"/>
      <c r="V171" s="11"/>
      <c r="W171" s="11"/>
      <c r="X171" s="11"/>
      <c r="Y171" s="11"/>
    </row>
    <row r="172">
      <c r="A172" s="11"/>
      <c r="B172" s="16" t="s">
        <v>3351</v>
      </c>
      <c r="C172" s="12" t="s">
        <v>1284</v>
      </c>
      <c r="D172" s="17">
        <f t="shared" si="20"/>
        <v>35.78</v>
      </c>
      <c r="E172" s="12">
        <v>18.0</v>
      </c>
      <c r="F172" s="12">
        <v>23.0</v>
      </c>
      <c r="G172" s="12"/>
      <c r="H172" s="12"/>
      <c r="I172" s="12"/>
      <c r="J172" s="12">
        <v>18.0</v>
      </c>
      <c r="K172" s="12"/>
      <c r="L172" s="12"/>
      <c r="M172" s="12"/>
      <c r="N172" s="12"/>
      <c r="O172" s="12"/>
      <c r="P172" s="12"/>
      <c r="Q172" s="12"/>
      <c r="R172" s="18"/>
      <c r="S172" s="18"/>
      <c r="T172" s="19" t="s">
        <v>3352</v>
      </c>
      <c r="U172" s="11"/>
      <c r="V172" s="11"/>
      <c r="W172" s="11"/>
      <c r="X172" s="11"/>
      <c r="Y172" s="11"/>
    </row>
    <row r="173">
      <c r="A173" s="11"/>
      <c r="B173" s="12" t="s">
        <v>3349</v>
      </c>
      <c r="C173" s="12" t="s">
        <v>2807</v>
      </c>
      <c r="D173" s="17">
        <f t="shared" si="20"/>
        <v>35.5</v>
      </c>
      <c r="E173" s="12">
        <v>18.0</v>
      </c>
      <c r="F173" s="12"/>
      <c r="G173" s="12"/>
      <c r="H173" s="12"/>
      <c r="I173" s="12">
        <v>20.0</v>
      </c>
      <c r="J173" s="12">
        <v>40.0</v>
      </c>
      <c r="K173" s="12"/>
      <c r="L173" s="12"/>
      <c r="M173" s="12"/>
      <c r="N173" s="12"/>
      <c r="O173" s="12"/>
      <c r="P173" s="12"/>
      <c r="Q173" s="12"/>
      <c r="R173" s="18"/>
      <c r="S173" s="18"/>
      <c r="T173" s="19" t="s">
        <v>3350</v>
      </c>
      <c r="U173" s="11"/>
      <c r="V173" s="11"/>
      <c r="W173" s="11"/>
      <c r="X173" s="11"/>
      <c r="Y173" s="11"/>
    </row>
    <row r="174">
      <c r="A174" s="11"/>
      <c r="B174" s="12" t="s">
        <v>2218</v>
      </c>
      <c r="C174" s="12" t="s">
        <v>94</v>
      </c>
      <c r="D174" s="17">
        <f t="shared" si="20"/>
        <v>35.37</v>
      </c>
      <c r="E174" s="12">
        <v>15.0</v>
      </c>
      <c r="F174" s="12"/>
      <c r="G174" s="12"/>
      <c r="H174" s="12"/>
      <c r="I174" s="12">
        <v>24.0</v>
      </c>
      <c r="J174" s="12">
        <v>21.0</v>
      </c>
      <c r="K174" s="12"/>
      <c r="L174" s="12">
        <v>13.0</v>
      </c>
      <c r="M174" s="12"/>
      <c r="N174" s="12"/>
      <c r="O174" s="12"/>
      <c r="P174" s="12"/>
      <c r="Q174" s="12"/>
      <c r="R174" s="18"/>
      <c r="S174" s="18"/>
      <c r="T174" s="19" t="s">
        <v>2219</v>
      </c>
      <c r="U174" s="11"/>
      <c r="V174" s="11"/>
      <c r="W174" s="11"/>
      <c r="X174" s="11"/>
      <c r="Y174" s="11"/>
    </row>
    <row r="175">
      <c r="A175" s="11"/>
      <c r="B175" s="12" t="s">
        <v>1028</v>
      </c>
      <c r="C175" s="12" t="s">
        <v>102</v>
      </c>
      <c r="D175" s="17">
        <f t="shared" si="20"/>
        <v>35.24</v>
      </c>
      <c r="E175" s="12">
        <v>24.0</v>
      </c>
      <c r="F175" s="12"/>
      <c r="G175" s="12"/>
      <c r="H175" s="12"/>
      <c r="I175" s="12">
        <v>46.0</v>
      </c>
      <c r="J175" s="12">
        <v>23.0</v>
      </c>
      <c r="K175" s="12"/>
      <c r="L175" s="12"/>
      <c r="M175" s="12"/>
      <c r="N175" s="12"/>
      <c r="O175" s="12"/>
      <c r="P175" s="12"/>
      <c r="Q175" s="12"/>
      <c r="R175" s="18"/>
      <c r="S175" s="18"/>
      <c r="T175" s="19" t="s">
        <v>1031</v>
      </c>
      <c r="U175" s="11"/>
      <c r="V175" s="11"/>
      <c r="W175" s="11"/>
      <c r="X175" s="11"/>
      <c r="Y175" s="11"/>
    </row>
    <row r="176">
      <c r="A176" s="11"/>
      <c r="B176" s="12" t="s">
        <v>1020</v>
      </c>
      <c r="C176" s="12" t="s">
        <v>1022</v>
      </c>
      <c r="D176" s="17">
        <f t="shared" si="20"/>
        <v>34.3</v>
      </c>
      <c r="E176" s="12">
        <v>18.0</v>
      </c>
      <c r="F176" s="12"/>
      <c r="G176" s="12">
        <v>25.0</v>
      </c>
      <c r="H176" s="12"/>
      <c r="I176" s="12"/>
      <c r="J176" s="12"/>
      <c r="K176" s="12"/>
      <c r="L176" s="12"/>
      <c r="M176" s="12">
        <v>20.0</v>
      </c>
      <c r="N176" s="12"/>
      <c r="O176" s="12"/>
      <c r="P176" s="12"/>
      <c r="Q176" s="12"/>
      <c r="R176" s="18"/>
      <c r="S176" s="18"/>
      <c r="T176" s="19" t="s">
        <v>1023</v>
      </c>
      <c r="U176" s="11"/>
      <c r="V176" s="11"/>
      <c r="W176" s="11"/>
      <c r="X176" s="11"/>
      <c r="Y176" s="11"/>
    </row>
    <row r="177">
      <c r="A177" s="11"/>
      <c r="B177" s="12" t="s">
        <v>3355</v>
      </c>
      <c r="C177" s="12" t="s">
        <v>3356</v>
      </c>
      <c r="D177" s="17">
        <f t="shared" si="20"/>
        <v>34.1</v>
      </c>
      <c r="E177" s="12">
        <v>24.0</v>
      </c>
      <c r="F177" s="12"/>
      <c r="G177" s="12"/>
      <c r="H177" s="12"/>
      <c r="I177" s="12">
        <v>34.0</v>
      </c>
      <c r="J177" s="12">
        <v>16.0</v>
      </c>
      <c r="K177" s="12"/>
      <c r="L177" s="12">
        <v>10.0</v>
      </c>
      <c r="M177" s="12"/>
      <c r="N177" s="12"/>
      <c r="O177" s="12"/>
      <c r="P177" s="12"/>
      <c r="Q177" s="12"/>
      <c r="R177" s="18"/>
      <c r="S177" s="18" t="s">
        <v>226</v>
      </c>
      <c r="T177" s="19" t="s">
        <v>3357</v>
      </c>
      <c r="U177" s="11"/>
      <c r="V177" s="11"/>
      <c r="W177" s="11"/>
      <c r="X177" s="11"/>
      <c r="Y177" s="11"/>
    </row>
    <row r="178">
      <c r="A178" s="11"/>
      <c r="B178" s="12" t="s">
        <v>2214</v>
      </c>
      <c r="C178" s="12" t="s">
        <v>2215</v>
      </c>
      <c r="D178" s="17">
        <f t="shared" si="20"/>
        <v>33.35</v>
      </c>
      <c r="E178" s="12">
        <v>15.0</v>
      </c>
      <c r="F178" s="12"/>
      <c r="G178" s="12">
        <v>16.0</v>
      </c>
      <c r="H178" s="12"/>
      <c r="I178" s="12">
        <v>32.0</v>
      </c>
      <c r="J178" s="12"/>
      <c r="K178" s="12"/>
      <c r="L178" s="12">
        <v>11.0</v>
      </c>
      <c r="M178" s="12"/>
      <c r="N178" s="12"/>
      <c r="O178" s="12"/>
      <c r="P178" s="12"/>
      <c r="Q178" s="12"/>
      <c r="R178" s="18"/>
      <c r="S178" s="18"/>
      <c r="T178" s="19" t="s">
        <v>2216</v>
      </c>
      <c r="U178" s="11"/>
      <c r="V178" s="11"/>
      <c r="W178" s="11"/>
      <c r="X178" s="11"/>
      <c r="Y178" s="11"/>
    </row>
    <row r="179">
      <c r="B179" s="12" t="s">
        <v>2220</v>
      </c>
      <c r="C179" s="12" t="s">
        <v>2221</v>
      </c>
      <c r="D179" s="17">
        <f t="shared" si="20"/>
        <v>33.34</v>
      </c>
      <c r="E179" s="12"/>
      <c r="F179" s="12"/>
      <c r="G179" s="12">
        <v>12.0</v>
      </c>
      <c r="H179" s="12"/>
      <c r="I179" s="12">
        <v>38.0</v>
      </c>
      <c r="J179" s="12"/>
      <c r="K179" s="12"/>
      <c r="L179" s="12">
        <v>12.0</v>
      </c>
      <c r="M179" s="12"/>
      <c r="N179" s="12"/>
      <c r="O179" s="12"/>
      <c r="P179" s="12"/>
      <c r="Q179" s="12"/>
      <c r="R179" s="18"/>
      <c r="S179" s="18"/>
      <c r="T179" s="39" t="s">
        <v>2222</v>
      </c>
      <c r="U179" s="11"/>
      <c r="V179" s="11"/>
      <c r="W179" s="11"/>
      <c r="X179" s="11"/>
      <c r="Y179" s="11"/>
    </row>
    <row r="180">
      <c r="A180" s="11"/>
      <c r="B180" s="12" t="s">
        <v>3358</v>
      </c>
      <c r="C180" s="12" t="s">
        <v>1438</v>
      </c>
      <c r="D180" s="17">
        <f t="shared" si="20"/>
        <v>28.49</v>
      </c>
      <c r="E180" s="12">
        <v>25.0</v>
      </c>
      <c r="F180" s="12">
        <v>17.0</v>
      </c>
      <c r="G180" s="12">
        <v>16.0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8"/>
      <c r="S180" s="18"/>
      <c r="T180" s="19" t="s">
        <v>3359</v>
      </c>
      <c r="U180" s="11"/>
      <c r="V180" s="11"/>
      <c r="W180" s="11"/>
      <c r="X180" s="11"/>
      <c r="Y180" s="11"/>
    </row>
    <row r="181">
      <c r="A181" s="11"/>
      <c r="B181" s="16" t="s">
        <v>3360</v>
      </c>
      <c r="C181" s="12" t="s">
        <v>507</v>
      </c>
      <c r="D181" s="17">
        <f t="shared" si="20"/>
        <v>28.45</v>
      </c>
      <c r="E181" s="12">
        <v>27.0</v>
      </c>
      <c r="F181" s="12"/>
      <c r="G181" s="12">
        <v>18.0</v>
      </c>
      <c r="H181" s="12"/>
      <c r="I181" s="12">
        <v>38.0</v>
      </c>
      <c r="J181" s="12"/>
      <c r="K181" s="12"/>
      <c r="L181" s="12"/>
      <c r="M181" s="12"/>
      <c r="N181" s="12"/>
      <c r="O181" s="12"/>
      <c r="P181" s="12"/>
      <c r="Q181" s="12"/>
      <c r="R181" s="18"/>
      <c r="S181" s="18"/>
      <c r="T181" s="19" t="s">
        <v>3362</v>
      </c>
      <c r="U181" s="11"/>
      <c r="V181" s="11"/>
      <c r="W181" s="11"/>
      <c r="X181" s="11"/>
      <c r="Y181" s="11"/>
    </row>
    <row r="182">
      <c r="A182" s="11"/>
      <c r="B182" s="12" t="s">
        <v>3363</v>
      </c>
      <c r="C182" s="12" t="s">
        <v>2200</v>
      </c>
      <c r="D182" s="17">
        <f t="shared" si="20"/>
        <v>27.17</v>
      </c>
      <c r="E182" s="12">
        <v>27.0</v>
      </c>
      <c r="F182" s="12"/>
      <c r="G182" s="12"/>
      <c r="H182" s="12"/>
      <c r="I182" s="12">
        <v>34.0</v>
      </c>
      <c r="J182" s="12">
        <v>18.0</v>
      </c>
      <c r="K182" s="12"/>
      <c r="L182" s="12"/>
      <c r="M182" s="12"/>
      <c r="N182" s="12"/>
      <c r="O182" s="12"/>
      <c r="P182" s="12"/>
      <c r="Q182" s="12"/>
      <c r="R182" s="18"/>
      <c r="S182" s="18"/>
      <c r="T182" s="19" t="s">
        <v>3364</v>
      </c>
      <c r="U182" s="11"/>
      <c r="V182" s="11"/>
      <c r="W182" s="11"/>
      <c r="X182" s="11"/>
      <c r="Y182" s="11"/>
    </row>
    <row r="183">
      <c r="A183" s="11"/>
      <c r="B183" s="12" t="s">
        <v>3365</v>
      </c>
      <c r="C183" s="12" t="s">
        <v>2197</v>
      </c>
      <c r="D183" s="17">
        <f t="shared" si="20"/>
        <v>27.17</v>
      </c>
      <c r="E183" s="12">
        <v>27.0</v>
      </c>
      <c r="F183" s="12"/>
      <c r="G183" s="12"/>
      <c r="H183" s="12"/>
      <c r="I183" s="12">
        <v>34.0</v>
      </c>
      <c r="J183" s="12">
        <v>18.0</v>
      </c>
      <c r="K183" s="12"/>
      <c r="L183" s="12"/>
      <c r="M183" s="12"/>
      <c r="N183" s="12"/>
      <c r="O183" s="12"/>
      <c r="P183" s="12"/>
      <c r="Q183" s="12"/>
      <c r="R183" s="18"/>
      <c r="S183" s="18"/>
      <c r="T183" s="19" t="s">
        <v>3366</v>
      </c>
      <c r="U183" s="11"/>
      <c r="V183" s="11"/>
      <c r="W183" s="11"/>
      <c r="X183" s="11"/>
      <c r="Y183" s="11"/>
    </row>
    <row r="184">
      <c r="A184" s="11"/>
      <c r="B184" s="12" t="s">
        <v>1036</v>
      </c>
      <c r="C184" s="12" t="s">
        <v>1037</v>
      </c>
      <c r="D184" s="17">
        <f t="shared" si="20"/>
        <v>24.73</v>
      </c>
      <c r="E184" s="12">
        <v>21.0</v>
      </c>
      <c r="F184" s="12"/>
      <c r="G184" s="12"/>
      <c r="H184" s="12"/>
      <c r="I184" s="12">
        <v>32.0</v>
      </c>
      <c r="J184" s="12">
        <v>16.0</v>
      </c>
      <c r="K184" s="12"/>
      <c r="L184" s="12"/>
      <c r="M184" s="12"/>
      <c r="N184" s="12"/>
      <c r="O184" s="12"/>
      <c r="P184" s="12"/>
      <c r="Q184" s="12"/>
      <c r="R184" s="18"/>
      <c r="S184" s="18" t="s">
        <v>168</v>
      </c>
      <c r="T184" s="19" t="s">
        <v>1042</v>
      </c>
      <c r="U184" s="11"/>
      <c r="V184" s="11"/>
      <c r="W184" s="11"/>
      <c r="X184" s="11"/>
      <c r="Y184" s="11"/>
    </row>
    <row r="185">
      <c r="A185" s="2" t="s">
        <v>393</v>
      </c>
      <c r="B185" s="127"/>
      <c r="C185" s="11"/>
      <c r="D185" s="26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3"/>
      <c r="S185" s="13"/>
      <c r="T185" s="27"/>
      <c r="U185" s="11"/>
      <c r="V185" s="11"/>
      <c r="W185" s="11"/>
      <c r="X185" s="11"/>
      <c r="Y185" s="11"/>
    </row>
    <row r="186">
      <c r="A186" s="12" t="s">
        <v>44</v>
      </c>
      <c r="B186" s="12" t="s">
        <v>1045</v>
      </c>
      <c r="C186" s="12" t="s">
        <v>73</v>
      </c>
      <c r="D186" s="43"/>
      <c r="E186" s="12"/>
      <c r="F186" s="12"/>
      <c r="G186" s="12"/>
      <c r="H186" s="12"/>
      <c r="I186" s="12">
        <v>40.0</v>
      </c>
      <c r="J186" s="12"/>
      <c r="K186" s="12"/>
      <c r="L186" s="12"/>
      <c r="M186" s="12"/>
      <c r="N186" s="12"/>
      <c r="O186" s="12"/>
      <c r="P186" s="12"/>
      <c r="Q186" s="18"/>
      <c r="R186" s="18"/>
      <c r="S186" s="18" t="s">
        <v>2229</v>
      </c>
      <c r="T186" s="56" t="str">
        <f>HYPERLINK("https://www.burning-crusade.com/database/?item=28830","https://www.burning-crusade.com/database/?item=28830")</f>
        <v>https://www.burning-crusade.com/database/?item=28830</v>
      </c>
      <c r="U186" s="18"/>
      <c r="V186" s="12"/>
      <c r="W186" s="11"/>
      <c r="X186" s="11"/>
      <c r="Y186" s="11"/>
      <c r="AA186" s="11"/>
    </row>
    <row r="187">
      <c r="A187" s="11"/>
      <c r="B187" s="12" t="s">
        <v>1056</v>
      </c>
      <c r="C187" s="12" t="s">
        <v>399</v>
      </c>
      <c r="D187" s="26"/>
      <c r="E187" s="12"/>
      <c r="F187" s="12"/>
      <c r="G187" s="12"/>
      <c r="H187" s="12"/>
      <c r="I187" s="12">
        <v>72.0</v>
      </c>
      <c r="J187" s="12"/>
      <c r="K187" s="12"/>
      <c r="L187" s="12"/>
      <c r="M187" s="12"/>
      <c r="N187" s="12"/>
      <c r="O187" s="12"/>
      <c r="P187" s="12"/>
      <c r="Q187" s="12"/>
      <c r="R187" s="18"/>
      <c r="S187" s="18" t="s">
        <v>1057</v>
      </c>
      <c r="T187" s="19" t="s">
        <v>1058</v>
      </c>
      <c r="U187" s="12"/>
      <c r="V187" s="11"/>
      <c r="W187" s="11"/>
      <c r="X187" s="11"/>
      <c r="Y187" s="11"/>
      <c r="Z187" s="11"/>
    </row>
    <row r="188">
      <c r="A188" s="12" t="s">
        <v>44</v>
      </c>
      <c r="B188" s="12" t="s">
        <v>1052</v>
      </c>
      <c r="C188" s="12" t="s">
        <v>730</v>
      </c>
      <c r="D188" s="43"/>
      <c r="E188" s="12"/>
      <c r="F188" s="12"/>
      <c r="G188" s="12"/>
      <c r="H188" s="12"/>
      <c r="I188" s="12"/>
      <c r="J188" s="12"/>
      <c r="K188" s="12"/>
      <c r="L188" s="12">
        <v>35.0</v>
      </c>
      <c r="M188" s="12"/>
      <c r="N188" s="12"/>
      <c r="O188" s="12"/>
      <c r="P188" s="12"/>
      <c r="Q188" s="18"/>
      <c r="R188" s="18"/>
      <c r="S188" s="18" t="s">
        <v>1053</v>
      </c>
      <c r="T188" s="37" t="s">
        <v>1054</v>
      </c>
      <c r="U188" s="18"/>
      <c r="V188" s="37"/>
      <c r="W188" s="11"/>
      <c r="X188" s="11"/>
      <c r="Y188" s="11"/>
    </row>
    <row r="189">
      <c r="A189" s="11"/>
      <c r="B189" s="12" t="s">
        <v>1062</v>
      </c>
      <c r="C189" s="12" t="s">
        <v>328</v>
      </c>
      <c r="D189" s="26"/>
      <c r="E189" s="12"/>
      <c r="F189" s="12"/>
      <c r="G189" s="12"/>
      <c r="H189" s="12"/>
      <c r="I189" s="12"/>
      <c r="J189" s="12">
        <v>32.0</v>
      </c>
      <c r="K189" s="12"/>
      <c r="L189" s="12"/>
      <c r="M189" s="12"/>
      <c r="N189" s="12"/>
      <c r="O189" s="12"/>
      <c r="P189" s="12"/>
      <c r="Q189" s="12"/>
      <c r="R189" s="18"/>
      <c r="S189" s="18" t="s">
        <v>1063</v>
      </c>
      <c r="T189" s="19" t="s">
        <v>1064</v>
      </c>
      <c r="U189" s="12"/>
      <c r="V189" s="11"/>
      <c r="W189" s="11"/>
      <c r="X189" s="11"/>
      <c r="Y189" s="11"/>
      <c r="Z189" s="11"/>
    </row>
    <row r="190">
      <c r="A190" s="11"/>
      <c r="B190" s="12" t="s">
        <v>1068</v>
      </c>
      <c r="C190" s="12" t="s">
        <v>54</v>
      </c>
      <c r="D190" s="26"/>
      <c r="E190" s="12"/>
      <c r="F190" s="12"/>
      <c r="G190" s="12"/>
      <c r="H190" s="12"/>
      <c r="I190" s="12">
        <v>64.0</v>
      </c>
      <c r="J190" s="12"/>
      <c r="K190" s="12"/>
      <c r="L190" s="12"/>
      <c r="M190" s="12"/>
      <c r="N190" s="12"/>
      <c r="O190" s="12"/>
      <c r="P190" s="12"/>
      <c r="Q190" s="12"/>
      <c r="R190" s="18"/>
      <c r="S190" s="18" t="s">
        <v>1069</v>
      </c>
      <c r="T190" s="19" t="s">
        <v>1070</v>
      </c>
      <c r="U190" s="11"/>
      <c r="V190" s="11"/>
      <c r="W190" s="11"/>
      <c r="X190" s="11"/>
      <c r="Y190" s="11"/>
    </row>
    <row r="191">
      <c r="A191" s="11"/>
      <c r="B191" s="12" t="s">
        <v>1076</v>
      </c>
      <c r="C191" s="12" t="s">
        <v>646</v>
      </c>
      <c r="D191" s="26"/>
      <c r="E191" s="12"/>
      <c r="F191" s="12"/>
      <c r="G191" s="12"/>
      <c r="H191" s="12"/>
      <c r="I191" s="12"/>
      <c r="J191" s="12"/>
      <c r="K191" s="12"/>
      <c r="L191" s="12">
        <v>30.0</v>
      </c>
      <c r="M191" s="12"/>
      <c r="N191" s="12"/>
      <c r="O191" s="12"/>
      <c r="P191" s="12"/>
      <c r="Q191" s="12"/>
      <c r="R191" s="18"/>
      <c r="S191" s="18" t="s">
        <v>1077</v>
      </c>
      <c r="T191" s="19" t="s">
        <v>1078</v>
      </c>
      <c r="U191" s="12"/>
      <c r="V191" s="11"/>
      <c r="W191" s="11"/>
      <c r="X191" s="11"/>
      <c r="Y191" s="11"/>
      <c r="Z191" s="11"/>
    </row>
    <row r="192">
      <c r="A192" s="11"/>
      <c r="B192" s="12" t="s">
        <v>395</v>
      </c>
      <c r="C192" s="16" t="s">
        <v>396</v>
      </c>
      <c r="D192" s="26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8"/>
      <c r="S192" s="18" t="s">
        <v>1082</v>
      </c>
      <c r="T192" s="19" t="s">
        <v>397</v>
      </c>
      <c r="U192" s="12"/>
      <c r="V192" s="11"/>
      <c r="W192" s="11"/>
      <c r="X192" s="11"/>
      <c r="Y192" s="11"/>
      <c r="Z192" s="11"/>
    </row>
    <row r="193">
      <c r="A193" s="11"/>
      <c r="B193" s="12" t="s">
        <v>1086</v>
      </c>
      <c r="C193" s="12" t="s">
        <v>1087</v>
      </c>
      <c r="D193" s="26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8"/>
      <c r="S193" s="18" t="s">
        <v>1088</v>
      </c>
      <c r="T193" s="19" t="s">
        <v>1089</v>
      </c>
      <c r="U193" s="11"/>
      <c r="V193" s="11"/>
      <c r="W193" s="11"/>
      <c r="X193" s="11"/>
      <c r="Y193" s="11"/>
    </row>
    <row r="194">
      <c r="A194" s="11"/>
      <c r="B194" s="12" t="s">
        <v>1091</v>
      </c>
      <c r="C194" s="12" t="s">
        <v>1073</v>
      </c>
      <c r="D194" s="26"/>
      <c r="E194" s="12"/>
      <c r="F194" s="12"/>
      <c r="G194" s="12"/>
      <c r="H194" s="12"/>
      <c r="I194" s="12">
        <v>52.0</v>
      </c>
      <c r="J194" s="12"/>
      <c r="K194" s="12"/>
      <c r="L194" s="12"/>
      <c r="M194" s="12"/>
      <c r="N194" s="12"/>
      <c r="O194" s="12"/>
      <c r="P194" s="12"/>
      <c r="Q194" s="12"/>
      <c r="R194" s="18"/>
      <c r="S194" s="18" t="s">
        <v>1092</v>
      </c>
      <c r="T194" s="19" t="s">
        <v>1093</v>
      </c>
      <c r="U194" s="11"/>
      <c r="V194" s="11"/>
      <c r="W194" s="11"/>
      <c r="X194" s="11"/>
      <c r="Y194" s="11"/>
    </row>
    <row r="195">
      <c r="A195" s="11"/>
      <c r="B195" s="12" t="s">
        <v>1094</v>
      </c>
      <c r="C195" s="12" t="s">
        <v>1043</v>
      </c>
      <c r="D195" s="26"/>
      <c r="E195" s="12"/>
      <c r="F195" s="12"/>
      <c r="G195" s="12"/>
      <c r="H195" s="12"/>
      <c r="I195" s="12"/>
      <c r="J195" s="12">
        <v>26.0</v>
      </c>
      <c r="K195" s="12"/>
      <c r="L195" s="12"/>
      <c r="M195" s="12"/>
      <c r="N195" s="12"/>
      <c r="O195" s="12"/>
      <c r="P195" s="12"/>
      <c r="Q195" s="12"/>
      <c r="R195" s="18"/>
      <c r="S195" s="18" t="s">
        <v>1092</v>
      </c>
      <c r="T195" s="19" t="s">
        <v>1095</v>
      </c>
      <c r="U195" s="11"/>
      <c r="V195" s="11"/>
      <c r="W195" s="11"/>
      <c r="X195" s="11"/>
      <c r="Y195" s="11"/>
    </row>
    <row r="196">
      <c r="A196" s="11"/>
      <c r="B196" s="12" t="s">
        <v>1097</v>
      </c>
      <c r="C196" s="12" t="s">
        <v>431</v>
      </c>
      <c r="D196" s="26"/>
      <c r="E196" s="12"/>
      <c r="F196" s="12"/>
      <c r="G196" s="12"/>
      <c r="H196" s="12"/>
      <c r="I196" s="12">
        <v>54.0</v>
      </c>
      <c r="J196" s="12"/>
      <c r="K196" s="12"/>
      <c r="L196" s="12"/>
      <c r="M196" s="12"/>
      <c r="N196" s="12"/>
      <c r="O196" s="12"/>
      <c r="P196" s="12"/>
      <c r="Q196" s="12"/>
      <c r="R196" s="18"/>
      <c r="S196" s="18" t="s">
        <v>1098</v>
      </c>
      <c r="T196" s="19" t="s">
        <v>1099</v>
      </c>
      <c r="U196" s="11"/>
      <c r="V196" s="11"/>
      <c r="W196" s="11"/>
      <c r="X196" s="11"/>
      <c r="Y196" s="11"/>
    </row>
    <row r="197">
      <c r="A197" s="11"/>
      <c r="B197" s="12" t="s">
        <v>1994</v>
      </c>
      <c r="C197" s="12" t="s">
        <v>431</v>
      </c>
      <c r="D197" s="26"/>
      <c r="E197" s="12"/>
      <c r="F197" s="12"/>
      <c r="G197" s="12"/>
      <c r="H197" s="12"/>
      <c r="I197" s="12">
        <v>68.0</v>
      </c>
      <c r="J197" s="12"/>
      <c r="K197" s="12"/>
      <c r="L197" s="12"/>
      <c r="M197" s="12"/>
      <c r="N197" s="12"/>
      <c r="O197" s="12"/>
      <c r="P197" s="12"/>
      <c r="Q197" s="12"/>
      <c r="R197" s="18"/>
      <c r="S197" s="18" t="s">
        <v>3368</v>
      </c>
      <c r="T197" s="19" t="s">
        <v>1996</v>
      </c>
      <c r="U197" s="11"/>
      <c r="V197" s="11"/>
      <c r="W197" s="11"/>
      <c r="X197" s="11"/>
      <c r="Y197" s="11"/>
    </row>
    <row r="198">
      <c r="A198" s="3" t="s">
        <v>2833</v>
      </c>
      <c r="B198" s="11"/>
      <c r="C198" s="11"/>
      <c r="D198" s="26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3"/>
      <c r="S198" s="13"/>
      <c r="T198" s="27"/>
      <c r="U198" s="11"/>
      <c r="V198" s="11"/>
      <c r="W198" s="11"/>
      <c r="X198" s="11"/>
      <c r="Y198" s="11"/>
    </row>
    <row r="199">
      <c r="A199" s="11"/>
      <c r="B199" s="12" t="s">
        <v>3370</v>
      </c>
      <c r="C199" s="12" t="s">
        <v>1767</v>
      </c>
      <c r="D199" s="26"/>
      <c r="E199" s="12"/>
      <c r="F199" s="12"/>
      <c r="G199" s="12"/>
      <c r="H199" s="12"/>
      <c r="I199" s="12"/>
      <c r="J199" s="47"/>
      <c r="K199" s="47"/>
      <c r="L199" s="12"/>
      <c r="M199" s="47"/>
      <c r="N199" s="47"/>
      <c r="O199" s="47"/>
      <c r="P199" s="47"/>
      <c r="Q199" s="47"/>
      <c r="R199" s="48"/>
      <c r="S199" s="18" t="s">
        <v>3371</v>
      </c>
      <c r="T199" s="19" t="s">
        <v>3372</v>
      </c>
      <c r="U199" s="11"/>
      <c r="V199" s="11"/>
      <c r="W199" s="11"/>
      <c r="X199" s="11"/>
      <c r="Y199" s="11"/>
    </row>
    <row r="200">
      <c r="A200" s="11"/>
      <c r="B200" s="12" t="s">
        <v>3374</v>
      </c>
      <c r="C200" s="12" t="s">
        <v>2008</v>
      </c>
      <c r="D200" s="26"/>
      <c r="E200" s="12"/>
      <c r="F200" s="12"/>
      <c r="G200" s="12"/>
      <c r="H200" s="12"/>
      <c r="I200" s="12"/>
      <c r="J200" s="47"/>
      <c r="K200" s="47"/>
      <c r="L200" s="12"/>
      <c r="M200" s="47"/>
      <c r="N200" s="47"/>
      <c r="O200" s="47"/>
      <c r="P200" s="47"/>
      <c r="Q200" s="47"/>
      <c r="R200" s="48"/>
      <c r="S200" s="18" t="s">
        <v>3375</v>
      </c>
      <c r="T200" s="19" t="s">
        <v>3376</v>
      </c>
      <c r="U200" s="11"/>
      <c r="V200" s="11"/>
      <c r="W200" s="11"/>
      <c r="X200" s="11"/>
      <c r="Y200" s="11"/>
    </row>
    <row r="201">
      <c r="B201" s="12" t="s">
        <v>3377</v>
      </c>
      <c r="C201" s="16" t="s">
        <v>928</v>
      </c>
      <c r="D201" s="26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8"/>
      <c r="S201" s="18" t="s">
        <v>3378</v>
      </c>
      <c r="T201" s="19" t="s">
        <v>3379</v>
      </c>
      <c r="U201" s="11"/>
      <c r="V201" s="11"/>
      <c r="W201" s="11"/>
      <c r="X201" s="11"/>
      <c r="Y201" s="11"/>
    </row>
    <row r="202">
      <c r="A202" s="11"/>
      <c r="B202" s="12" t="s">
        <v>3380</v>
      </c>
      <c r="C202" s="12" t="s">
        <v>107</v>
      </c>
      <c r="D202" s="26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8"/>
      <c r="S202" s="18" t="s">
        <v>3381</v>
      </c>
      <c r="T202" s="19" t="s">
        <v>3382</v>
      </c>
      <c r="U202" s="11"/>
      <c r="V202" s="11"/>
      <c r="W202" s="11"/>
      <c r="X202" s="11"/>
      <c r="Y202" s="11"/>
    </row>
    <row r="203">
      <c r="A203" s="11"/>
      <c r="B203" s="12" t="s">
        <v>3383</v>
      </c>
      <c r="C203" s="12" t="s">
        <v>1584</v>
      </c>
      <c r="D203" s="26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8"/>
      <c r="S203" s="18" t="s">
        <v>3384</v>
      </c>
      <c r="T203" s="19" t="s">
        <v>3385</v>
      </c>
      <c r="U203" s="11"/>
      <c r="V203" s="11"/>
      <c r="W203" s="11"/>
      <c r="X203" s="11"/>
      <c r="Y203" s="11"/>
    </row>
    <row r="204">
      <c r="A204" s="11"/>
      <c r="B204" s="12"/>
      <c r="C204" s="12"/>
      <c r="D204" s="26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8"/>
      <c r="S204" s="18"/>
      <c r="T204" s="37"/>
      <c r="U204" s="11"/>
      <c r="V204" s="11"/>
      <c r="W204" s="11"/>
      <c r="X204" s="11"/>
      <c r="Y204" s="11"/>
    </row>
    <row r="205">
      <c r="A205" s="3" t="s">
        <v>3386</v>
      </c>
      <c r="B205" s="53" t="s">
        <v>1</v>
      </c>
      <c r="C205" s="53" t="s">
        <v>2</v>
      </c>
      <c r="D205" s="53" t="s">
        <v>1176</v>
      </c>
      <c r="E205" s="3" t="s">
        <v>1177</v>
      </c>
      <c r="F205" s="3" t="s">
        <v>1178</v>
      </c>
      <c r="G205" s="3" t="s">
        <v>522</v>
      </c>
      <c r="H205" s="3" t="s">
        <v>5</v>
      </c>
      <c r="I205" s="3" t="s">
        <v>1179</v>
      </c>
      <c r="J205" s="3" t="s">
        <v>7</v>
      </c>
      <c r="K205" s="2" t="s">
        <v>9</v>
      </c>
      <c r="L205" s="3" t="s">
        <v>524</v>
      </c>
      <c r="M205" s="3" t="s">
        <v>4</v>
      </c>
      <c r="N205" s="3" t="s">
        <v>1180</v>
      </c>
      <c r="O205" s="5" t="s">
        <v>13</v>
      </c>
      <c r="P205" s="6" t="s">
        <v>14</v>
      </c>
      <c r="Q205" s="7" t="s">
        <v>15</v>
      </c>
      <c r="R205" s="50" t="s">
        <v>16</v>
      </c>
      <c r="S205" s="3" t="s">
        <v>17</v>
      </c>
      <c r="T205" s="62"/>
      <c r="U205" s="60"/>
      <c r="V205" s="60"/>
      <c r="W205" s="60"/>
      <c r="X205" s="60"/>
      <c r="Y205" s="60"/>
      <c r="Z205" s="63"/>
      <c r="AA205" s="63"/>
      <c r="AB205" s="63"/>
      <c r="AC205" s="63"/>
    </row>
    <row r="206">
      <c r="A206" s="53" t="s">
        <v>494</v>
      </c>
      <c r="B206" s="28"/>
      <c r="C206" s="28"/>
      <c r="D206" s="26"/>
      <c r="E206" s="64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9"/>
      <c r="S206" s="29"/>
      <c r="T206" s="37"/>
      <c r="U206" s="28"/>
      <c r="V206" s="28"/>
      <c r="W206" s="28"/>
      <c r="X206" s="28"/>
      <c r="Y206" s="55"/>
    </row>
    <row r="207">
      <c r="A207" s="215" t="s">
        <v>44</v>
      </c>
      <c r="B207" s="28" t="s">
        <v>3387</v>
      </c>
      <c r="C207" s="28" t="s">
        <v>172</v>
      </c>
      <c r="D207" s="26">
        <v>532.0</v>
      </c>
      <c r="E207" s="28">
        <v>119.7</v>
      </c>
      <c r="F207" s="28">
        <v>3.7</v>
      </c>
      <c r="G207" s="28"/>
      <c r="H207" s="28"/>
      <c r="I207" s="28"/>
      <c r="J207" s="28"/>
      <c r="K207" s="28"/>
      <c r="L207" s="28"/>
      <c r="M207" s="28"/>
      <c r="N207" s="28"/>
      <c r="O207" s="28">
        <v>3.0</v>
      </c>
      <c r="P207" s="28"/>
      <c r="Q207" s="28"/>
      <c r="R207" s="29" t="s">
        <v>700</v>
      </c>
      <c r="S207" s="29" t="s">
        <v>3388</v>
      </c>
      <c r="T207" s="19" t="s">
        <v>3389</v>
      </c>
      <c r="U207" s="28"/>
      <c r="V207" s="28"/>
      <c r="W207" s="28"/>
      <c r="X207" s="12"/>
      <c r="Y207" s="11"/>
    </row>
    <row r="208">
      <c r="A208" s="216" t="s">
        <v>3391</v>
      </c>
      <c r="B208" s="64" t="s">
        <v>3394</v>
      </c>
      <c r="C208" s="64" t="s">
        <v>3395</v>
      </c>
      <c r="D208" s="147">
        <v>541.0</v>
      </c>
      <c r="E208" s="64">
        <v>118.6</v>
      </c>
      <c r="F208" s="64">
        <v>3.8</v>
      </c>
      <c r="G208" s="64">
        <v>37.0</v>
      </c>
      <c r="H208" s="64"/>
      <c r="I208" s="64"/>
      <c r="J208" s="64"/>
      <c r="K208" s="64"/>
      <c r="L208" s="64"/>
      <c r="M208" s="64">
        <v>55.0</v>
      </c>
      <c r="N208" s="64">
        <v>37.0</v>
      </c>
      <c r="O208" s="64"/>
      <c r="P208" s="64"/>
      <c r="Q208" s="64"/>
      <c r="R208" s="82"/>
      <c r="S208" s="82" t="s">
        <v>3396</v>
      </c>
      <c r="T208" s="146" t="s">
        <v>3397</v>
      </c>
      <c r="U208" s="64"/>
      <c r="V208" s="64"/>
      <c r="W208" s="64"/>
      <c r="X208" s="85"/>
      <c r="Y208" s="84"/>
      <c r="Z208" s="148"/>
      <c r="AA208" s="148"/>
      <c r="AB208" s="148"/>
      <c r="AC208" s="148"/>
    </row>
    <row r="209">
      <c r="A209" s="215" t="s">
        <v>3391</v>
      </c>
      <c r="B209" s="28" t="s">
        <v>3398</v>
      </c>
      <c r="C209" s="28" t="s">
        <v>3399</v>
      </c>
      <c r="D209" s="152">
        <v>527.0</v>
      </c>
      <c r="E209" s="28">
        <v>118.6</v>
      </c>
      <c r="F209" s="28">
        <v>3.7</v>
      </c>
      <c r="G209" s="28"/>
      <c r="H209" s="28"/>
      <c r="I209" s="28">
        <v>106.0</v>
      </c>
      <c r="J209" s="28">
        <v>52.0</v>
      </c>
      <c r="K209" s="28"/>
      <c r="L209" s="28"/>
      <c r="M209" s="28"/>
      <c r="N209" s="28"/>
      <c r="O209" s="28"/>
      <c r="P209" s="28"/>
      <c r="Q209" s="28"/>
      <c r="R209" s="29"/>
      <c r="S209" s="29"/>
      <c r="T209" s="19" t="s">
        <v>3400</v>
      </c>
      <c r="U209" s="28"/>
      <c r="V209" s="28"/>
      <c r="W209" s="28"/>
      <c r="X209" s="70"/>
      <c r="Y209" s="71"/>
    </row>
    <row r="210">
      <c r="A210" s="215" t="s">
        <v>44</v>
      </c>
      <c r="B210" s="28" t="s">
        <v>3401</v>
      </c>
      <c r="C210" s="28" t="s">
        <v>243</v>
      </c>
      <c r="D210" s="26">
        <v>519.0</v>
      </c>
      <c r="E210" s="28">
        <v>116.9</v>
      </c>
      <c r="F210" s="28">
        <v>3.7</v>
      </c>
      <c r="G210" s="28"/>
      <c r="H210" s="28"/>
      <c r="I210" s="28"/>
      <c r="J210" s="28">
        <v>30.0</v>
      </c>
      <c r="K210" s="28"/>
      <c r="L210" s="28"/>
      <c r="M210" s="28"/>
      <c r="N210" s="28">
        <v>50.0</v>
      </c>
      <c r="O210" s="28">
        <v>1.0</v>
      </c>
      <c r="P210" s="28">
        <v>2.0</v>
      </c>
      <c r="Q210" s="28"/>
      <c r="R210" s="29" t="s">
        <v>3402</v>
      </c>
      <c r="S210" s="29"/>
      <c r="T210" s="19" t="s">
        <v>3403</v>
      </c>
      <c r="U210" s="28"/>
      <c r="V210" s="28"/>
      <c r="W210" s="28"/>
      <c r="X210" s="12"/>
      <c r="Y210" s="11"/>
    </row>
    <row r="211">
      <c r="A211" s="216" t="s">
        <v>44</v>
      </c>
      <c r="B211" s="64" t="s">
        <v>3406</v>
      </c>
      <c r="C211" s="64" t="s">
        <v>40</v>
      </c>
      <c r="D211" s="147">
        <v>518.0</v>
      </c>
      <c r="E211" s="64">
        <v>119.9</v>
      </c>
      <c r="F211" s="64">
        <v>3.6</v>
      </c>
      <c r="G211" s="64">
        <v>43.0</v>
      </c>
      <c r="H211" s="64"/>
      <c r="I211" s="64"/>
      <c r="J211" s="64"/>
      <c r="K211" s="64"/>
      <c r="L211" s="64"/>
      <c r="M211" s="64">
        <v>51.0</v>
      </c>
      <c r="N211" s="64">
        <v>49.0</v>
      </c>
      <c r="O211" s="64"/>
      <c r="P211" s="64"/>
      <c r="Q211" s="64"/>
      <c r="R211" s="82"/>
      <c r="S211" s="82"/>
      <c r="T211" s="146" t="s">
        <v>3408</v>
      </c>
      <c r="U211" s="64"/>
      <c r="V211" s="64"/>
      <c r="W211" s="64"/>
      <c r="X211" s="85"/>
      <c r="Y211" s="84"/>
      <c r="Z211" s="148"/>
      <c r="AA211" s="148"/>
      <c r="AB211" s="148"/>
      <c r="AC211" s="148"/>
    </row>
    <row r="212">
      <c r="A212" s="215" t="s">
        <v>44</v>
      </c>
      <c r="B212" s="28" t="s">
        <v>2351</v>
      </c>
      <c r="C212" s="28" t="s">
        <v>73</v>
      </c>
      <c r="D212" s="26">
        <v>518.0</v>
      </c>
      <c r="E212" s="28">
        <v>119.9</v>
      </c>
      <c r="F212" s="28">
        <v>3.6</v>
      </c>
      <c r="G212" s="28"/>
      <c r="H212" s="28"/>
      <c r="I212" s="28">
        <v>124.0</v>
      </c>
      <c r="J212" s="28"/>
      <c r="K212" s="28"/>
      <c r="L212" s="28"/>
      <c r="M212" s="28">
        <v>66.0</v>
      </c>
      <c r="N212" s="28"/>
      <c r="O212" s="28"/>
      <c r="P212" s="28"/>
      <c r="Q212" s="28"/>
      <c r="R212" s="29"/>
      <c r="S212" s="29"/>
      <c r="T212" s="19" t="s">
        <v>2352</v>
      </c>
      <c r="U212" s="28"/>
      <c r="V212" s="28"/>
      <c r="W212" s="28"/>
      <c r="X212" s="12"/>
      <c r="Y212" s="11"/>
    </row>
    <row r="213">
      <c r="A213" s="215" t="s">
        <v>44</v>
      </c>
      <c r="B213" s="28" t="s">
        <v>3413</v>
      </c>
      <c r="C213" s="28" t="s">
        <v>114</v>
      </c>
      <c r="D213" s="26">
        <v>518.0</v>
      </c>
      <c r="E213" s="28">
        <v>119.9</v>
      </c>
      <c r="F213" s="28">
        <v>3.6</v>
      </c>
      <c r="G213" s="28"/>
      <c r="H213" s="28">
        <v>37.0</v>
      </c>
      <c r="I213" s="28"/>
      <c r="J213" s="28"/>
      <c r="K213" s="28"/>
      <c r="L213" s="28"/>
      <c r="M213" s="28">
        <v>41.0</v>
      </c>
      <c r="N213" s="28">
        <v>44.0</v>
      </c>
      <c r="O213" s="28">
        <v>2.0</v>
      </c>
      <c r="P213" s="28"/>
      <c r="Q213" s="28">
        <v>1.0</v>
      </c>
      <c r="R213" s="29" t="s">
        <v>198</v>
      </c>
      <c r="S213" s="29"/>
      <c r="T213" s="19" t="s">
        <v>3414</v>
      </c>
      <c r="U213" s="28"/>
      <c r="V213" s="28"/>
      <c r="W213" s="28"/>
      <c r="X213" s="12"/>
      <c r="Y213" s="11"/>
    </row>
    <row r="214" ht="14.25" customHeight="1">
      <c r="A214" s="217" t="s">
        <v>3391</v>
      </c>
      <c r="B214" s="16" t="s">
        <v>3419</v>
      </c>
      <c r="C214" s="16" t="s">
        <v>3420</v>
      </c>
      <c r="D214" s="26">
        <v>513.0</v>
      </c>
      <c r="E214" s="16">
        <v>118.6</v>
      </c>
      <c r="F214" s="16">
        <v>3.6</v>
      </c>
      <c r="G214" s="16">
        <v>44.0</v>
      </c>
      <c r="H214" s="16"/>
      <c r="I214" s="16"/>
      <c r="J214" s="16"/>
      <c r="K214" s="16"/>
      <c r="L214" s="16"/>
      <c r="M214" s="16"/>
      <c r="N214" s="16">
        <v>49.0</v>
      </c>
      <c r="O214" s="16"/>
      <c r="P214" s="16"/>
      <c r="Q214" s="16"/>
      <c r="R214" s="33"/>
      <c r="S214" s="33" t="s">
        <v>3421</v>
      </c>
      <c r="T214" s="39" t="s">
        <v>3422</v>
      </c>
      <c r="U214" s="34"/>
      <c r="V214" s="34"/>
      <c r="W214" s="34"/>
      <c r="X214" s="34"/>
      <c r="Y214" s="34"/>
      <c r="Z214" s="34"/>
      <c r="AA214" s="34"/>
      <c r="AB214" s="34"/>
      <c r="AC214" s="34"/>
    </row>
    <row r="215">
      <c r="A215" s="218"/>
      <c r="B215" s="28" t="s">
        <v>3427</v>
      </c>
      <c r="C215" s="28" t="s">
        <v>57</v>
      </c>
      <c r="D215" s="26">
        <v>513.0</v>
      </c>
      <c r="E215" s="28">
        <v>118.6</v>
      </c>
      <c r="F215" s="28">
        <v>3.6</v>
      </c>
      <c r="G215" s="28"/>
      <c r="H215" s="28"/>
      <c r="I215" s="28">
        <v>64.0</v>
      </c>
      <c r="J215" s="28">
        <v>35.0</v>
      </c>
      <c r="K215" s="28">
        <v>20.0</v>
      </c>
      <c r="L215" s="28"/>
      <c r="M215" s="28">
        <v>48.0</v>
      </c>
      <c r="N215" s="28"/>
      <c r="O215" s="28"/>
      <c r="P215" s="28"/>
      <c r="Q215" s="28"/>
      <c r="R215" s="29"/>
      <c r="S215" s="29" t="s">
        <v>820</v>
      </c>
      <c r="T215" s="19" t="s">
        <v>3429</v>
      </c>
      <c r="U215" s="28"/>
      <c r="V215" s="28"/>
      <c r="W215" s="28"/>
      <c r="X215" s="12"/>
      <c r="Y215" s="11"/>
    </row>
    <row r="216">
      <c r="A216" s="218"/>
      <c r="B216" s="64" t="s">
        <v>3433</v>
      </c>
      <c r="C216" s="64" t="s">
        <v>57</v>
      </c>
      <c r="D216" s="147">
        <v>513.0</v>
      </c>
      <c r="E216" s="64">
        <v>118.6</v>
      </c>
      <c r="F216" s="64">
        <v>3.6</v>
      </c>
      <c r="G216" s="64"/>
      <c r="H216" s="64"/>
      <c r="I216" s="64"/>
      <c r="J216" s="64">
        <v>35.0</v>
      </c>
      <c r="K216" s="64">
        <v>20.0</v>
      </c>
      <c r="L216" s="64"/>
      <c r="M216" s="64">
        <v>48.0</v>
      </c>
      <c r="N216" s="64">
        <v>32.0</v>
      </c>
      <c r="O216" s="64"/>
      <c r="P216" s="64"/>
      <c r="Q216" s="64"/>
      <c r="R216" s="82"/>
      <c r="S216" s="82" t="s">
        <v>820</v>
      </c>
      <c r="T216" s="146" t="s">
        <v>3429</v>
      </c>
      <c r="U216" s="64"/>
      <c r="V216" s="64"/>
      <c r="W216" s="64"/>
      <c r="X216" s="83"/>
      <c r="Y216" s="81"/>
      <c r="Z216" s="148"/>
      <c r="AA216" s="148"/>
      <c r="AB216" s="148"/>
      <c r="AC216" s="148"/>
    </row>
    <row r="217">
      <c r="A217" s="218"/>
      <c r="B217" s="64" t="s">
        <v>3440</v>
      </c>
      <c r="C217" s="64" t="s">
        <v>57</v>
      </c>
      <c r="D217" s="147">
        <v>513.0</v>
      </c>
      <c r="E217" s="64">
        <v>118.6</v>
      </c>
      <c r="F217" s="64">
        <v>3.6</v>
      </c>
      <c r="G217" s="64"/>
      <c r="H217" s="64"/>
      <c r="I217" s="64"/>
      <c r="J217" s="64">
        <v>35.0</v>
      </c>
      <c r="K217" s="64">
        <v>20.0</v>
      </c>
      <c r="L217" s="64"/>
      <c r="M217" s="64">
        <v>48.0</v>
      </c>
      <c r="N217" s="64">
        <v>32.0</v>
      </c>
      <c r="O217" s="64"/>
      <c r="P217" s="64"/>
      <c r="Q217" s="64"/>
      <c r="R217" s="82"/>
      <c r="S217" s="82" t="s">
        <v>820</v>
      </c>
      <c r="T217" s="146" t="s">
        <v>3441</v>
      </c>
      <c r="U217" s="64"/>
      <c r="V217" s="64"/>
      <c r="W217" s="64"/>
      <c r="X217" s="87"/>
      <c r="Y217" s="84"/>
      <c r="Z217" s="148"/>
      <c r="AA217" s="148"/>
      <c r="AB217" s="148"/>
      <c r="AC217" s="148"/>
    </row>
    <row r="218">
      <c r="A218" s="215" t="s">
        <v>44</v>
      </c>
      <c r="B218" s="12" t="s">
        <v>3445</v>
      </c>
      <c r="C218" s="12" t="s">
        <v>730</v>
      </c>
      <c r="D218" s="26">
        <v>479.0</v>
      </c>
      <c r="E218" s="12">
        <v>114.0</v>
      </c>
      <c r="F218" s="12">
        <v>3.5</v>
      </c>
      <c r="G218" s="12"/>
      <c r="H218" s="12"/>
      <c r="I218" s="12"/>
      <c r="J218" s="12"/>
      <c r="K218" s="12"/>
      <c r="L218" s="12"/>
      <c r="M218" s="12"/>
      <c r="N218" s="12">
        <v>52.0</v>
      </c>
      <c r="O218" s="12"/>
      <c r="P218" s="12"/>
      <c r="Q218" s="18"/>
      <c r="R218" s="18"/>
      <c r="S218" s="18" t="s">
        <v>3446</v>
      </c>
      <c r="T218" s="188" t="s">
        <v>3447</v>
      </c>
      <c r="U218" s="12"/>
      <c r="V218" s="12"/>
      <c r="W218" s="16"/>
      <c r="X218" s="11"/>
    </row>
    <row r="219">
      <c r="A219" s="215" t="s">
        <v>3451</v>
      </c>
      <c r="B219" s="12" t="s">
        <v>3452</v>
      </c>
      <c r="C219" s="12" t="s">
        <v>3399</v>
      </c>
      <c r="D219" s="26">
        <v>487.0</v>
      </c>
      <c r="E219" s="12">
        <v>109.6</v>
      </c>
      <c r="F219" s="12">
        <v>3.7</v>
      </c>
      <c r="G219" s="12"/>
      <c r="H219" s="12"/>
      <c r="I219" s="12">
        <v>96.0</v>
      </c>
      <c r="J219" s="12">
        <v>47.0</v>
      </c>
      <c r="K219" s="12"/>
      <c r="L219" s="12"/>
      <c r="M219" s="12"/>
      <c r="N219" s="12"/>
      <c r="O219" s="12"/>
      <c r="P219" s="12"/>
      <c r="Q219" s="12"/>
      <c r="R219" s="18"/>
      <c r="S219" s="18"/>
      <c r="T219" s="19" t="s">
        <v>3455</v>
      </c>
      <c r="U219" s="12"/>
      <c r="V219" s="12"/>
      <c r="W219" s="12"/>
      <c r="X219" s="16"/>
      <c r="Y219" s="11"/>
    </row>
    <row r="220">
      <c r="A220" s="215" t="s">
        <v>3451</v>
      </c>
      <c r="B220" s="28" t="s">
        <v>3459</v>
      </c>
      <c r="C220" s="28" t="s">
        <v>3395</v>
      </c>
      <c r="D220" s="152">
        <v>500.0</v>
      </c>
      <c r="E220" s="64">
        <v>109.6</v>
      </c>
      <c r="F220" s="28">
        <v>3.8</v>
      </c>
      <c r="G220" s="28">
        <v>37.0</v>
      </c>
      <c r="H220" s="28"/>
      <c r="I220" s="28"/>
      <c r="J220" s="28"/>
      <c r="K220" s="28"/>
      <c r="L220" s="28"/>
      <c r="M220" s="28">
        <v>55.0</v>
      </c>
      <c r="N220" s="28">
        <v>37.0</v>
      </c>
      <c r="O220" s="28"/>
      <c r="P220" s="28"/>
      <c r="Q220" s="28"/>
      <c r="R220" s="29"/>
      <c r="S220" s="29"/>
      <c r="T220" s="19" t="s">
        <v>3460</v>
      </c>
      <c r="U220" s="28"/>
      <c r="V220" s="28"/>
      <c r="W220" s="28"/>
      <c r="X220" s="12"/>
      <c r="Y220" s="11"/>
    </row>
    <row r="221">
      <c r="A221" s="215" t="s">
        <v>3451</v>
      </c>
      <c r="B221" s="12" t="s">
        <v>3463</v>
      </c>
      <c r="C221" s="12" t="s">
        <v>3420</v>
      </c>
      <c r="D221" s="26">
        <v>474.0</v>
      </c>
      <c r="E221" s="12">
        <v>109.6</v>
      </c>
      <c r="F221" s="12">
        <v>3.6</v>
      </c>
      <c r="G221" s="12">
        <v>42.0</v>
      </c>
      <c r="H221" s="12"/>
      <c r="I221" s="12"/>
      <c r="J221" s="12"/>
      <c r="K221" s="12"/>
      <c r="L221" s="12"/>
      <c r="M221" s="12"/>
      <c r="N221" s="12">
        <v>42.0</v>
      </c>
      <c r="O221" s="12"/>
      <c r="P221" s="12"/>
      <c r="Q221" s="12"/>
      <c r="R221" s="18"/>
      <c r="S221" s="18" t="s">
        <v>3464</v>
      </c>
      <c r="T221" s="19" t="s">
        <v>3465</v>
      </c>
      <c r="U221" s="12"/>
      <c r="V221" s="12"/>
      <c r="W221" s="12"/>
      <c r="X221" s="16"/>
      <c r="Y221" s="11"/>
    </row>
    <row r="222">
      <c r="A222" s="69"/>
      <c r="B222" s="28" t="s">
        <v>3473</v>
      </c>
      <c r="C222" s="28" t="s">
        <v>321</v>
      </c>
      <c r="D222" s="26">
        <v>456.0</v>
      </c>
      <c r="E222" s="28">
        <v>108.6</v>
      </c>
      <c r="F222" s="28">
        <v>3.5</v>
      </c>
      <c r="G222" s="28"/>
      <c r="H222" s="28"/>
      <c r="I222" s="28">
        <v>102.0</v>
      </c>
      <c r="J222" s="28">
        <v>30.0</v>
      </c>
      <c r="K222" s="28"/>
      <c r="L222" s="28"/>
      <c r="M222" s="28">
        <v>31.0</v>
      </c>
      <c r="N222" s="28"/>
      <c r="O222" s="28"/>
      <c r="P222" s="28"/>
      <c r="Q222" s="28"/>
      <c r="R222" s="29"/>
      <c r="S222" s="29"/>
      <c r="T222" s="19" t="s">
        <v>2343</v>
      </c>
      <c r="U222" s="28"/>
      <c r="V222" s="28"/>
      <c r="W222" s="28"/>
      <c r="X222" s="70"/>
      <c r="Y222" s="71"/>
    </row>
    <row r="223">
      <c r="A223" s="68"/>
      <c r="B223" s="28" t="s">
        <v>3479</v>
      </c>
      <c r="C223" s="28" t="s">
        <v>470</v>
      </c>
      <c r="D223" s="152">
        <v>443.0</v>
      </c>
      <c r="E223" s="64">
        <v>108.5</v>
      </c>
      <c r="F223" s="28">
        <v>3.4</v>
      </c>
      <c r="G223" s="28"/>
      <c r="H223" s="28"/>
      <c r="I223" s="28">
        <v>112.0</v>
      </c>
      <c r="J223" s="28">
        <v>30.0</v>
      </c>
      <c r="K223" s="28"/>
      <c r="L223" s="28"/>
      <c r="M223" s="28"/>
      <c r="N223" s="28"/>
      <c r="O223" s="28"/>
      <c r="P223" s="28"/>
      <c r="Q223" s="28"/>
      <c r="R223" s="29"/>
      <c r="S223" s="29"/>
      <c r="T223" s="19" t="s">
        <v>3482</v>
      </c>
      <c r="U223" s="28"/>
      <c r="V223" s="28"/>
      <c r="W223" s="28"/>
      <c r="X223" s="28"/>
      <c r="Y223" s="55"/>
    </row>
    <row r="224">
      <c r="A224" s="65"/>
      <c r="B224" s="28" t="s">
        <v>3485</v>
      </c>
      <c r="C224" s="28" t="s">
        <v>470</v>
      </c>
      <c r="D224" s="26">
        <v>430.0</v>
      </c>
      <c r="E224" s="28">
        <v>108.5</v>
      </c>
      <c r="F224" s="28">
        <v>3.3</v>
      </c>
      <c r="G224" s="28"/>
      <c r="H224" s="28"/>
      <c r="I224" s="28"/>
      <c r="J224" s="28"/>
      <c r="K224" s="28">
        <v>37.0</v>
      </c>
      <c r="L224" s="28"/>
      <c r="M224" s="28"/>
      <c r="N224" s="28">
        <v>50.0</v>
      </c>
      <c r="O224" s="28"/>
      <c r="P224" s="28"/>
      <c r="Q224" s="28"/>
      <c r="R224" s="29"/>
      <c r="S224" s="29" t="s">
        <v>3486</v>
      </c>
      <c r="T224" s="19" t="s">
        <v>3487</v>
      </c>
      <c r="U224" s="28"/>
      <c r="V224" s="28"/>
      <c r="W224" s="28"/>
      <c r="X224" s="32"/>
      <c r="Y224" s="66"/>
    </row>
    <row r="225">
      <c r="A225" s="69"/>
      <c r="B225" s="64" t="s">
        <v>3488</v>
      </c>
      <c r="C225" s="64" t="s">
        <v>470</v>
      </c>
      <c r="D225" s="147">
        <v>430.0</v>
      </c>
      <c r="E225" s="64">
        <v>108.5</v>
      </c>
      <c r="F225" s="64">
        <v>3.3</v>
      </c>
      <c r="G225" s="64"/>
      <c r="H225" s="64"/>
      <c r="I225" s="64"/>
      <c r="J225" s="64">
        <v>21.0</v>
      </c>
      <c r="K225" s="64"/>
      <c r="L225" s="64"/>
      <c r="M225" s="64">
        <v>46.0</v>
      </c>
      <c r="N225" s="64">
        <v>50.0</v>
      </c>
      <c r="O225" s="64"/>
      <c r="P225" s="64"/>
      <c r="Q225" s="64"/>
      <c r="R225" s="82"/>
      <c r="S225" s="82"/>
      <c r="T225" s="146" t="s">
        <v>3490</v>
      </c>
      <c r="U225" s="64"/>
      <c r="V225" s="64"/>
      <c r="W225" s="64"/>
      <c r="X225" s="85"/>
      <c r="Y225" s="86"/>
      <c r="Z225" s="148"/>
      <c r="AA225" s="148"/>
      <c r="AB225" s="148"/>
      <c r="AC225" s="148"/>
    </row>
    <row r="226">
      <c r="A226" s="81"/>
      <c r="B226" s="64" t="s">
        <v>3493</v>
      </c>
      <c r="C226" s="64" t="s">
        <v>107</v>
      </c>
      <c r="D226" s="147">
        <v>444.0</v>
      </c>
      <c r="E226" s="64">
        <v>105.6</v>
      </c>
      <c r="F226" s="64">
        <v>3.5</v>
      </c>
      <c r="G226" s="64"/>
      <c r="H226" s="64"/>
      <c r="I226" s="88"/>
      <c r="J226" s="88"/>
      <c r="K226" s="88"/>
      <c r="L226" s="88"/>
      <c r="M226" s="64"/>
      <c r="N226" s="88"/>
      <c r="O226" s="88"/>
      <c r="P226" s="88"/>
      <c r="Q226" s="88"/>
      <c r="R226" s="89"/>
      <c r="S226" s="82" t="s">
        <v>3494</v>
      </c>
      <c r="T226" s="146" t="s">
        <v>3495</v>
      </c>
      <c r="U226" s="88"/>
      <c r="V226" s="88"/>
      <c r="W226" s="88"/>
      <c r="X226" s="81"/>
      <c r="Y226" s="81"/>
      <c r="Z226" s="148"/>
      <c r="AA226" s="148"/>
      <c r="AB226" s="148"/>
      <c r="AC226" s="148"/>
    </row>
    <row r="227">
      <c r="A227" s="86"/>
      <c r="B227" s="64" t="s">
        <v>3499</v>
      </c>
      <c r="C227" s="64" t="s">
        <v>3500</v>
      </c>
      <c r="D227" s="147">
        <v>414.0</v>
      </c>
      <c r="E227" s="64">
        <v>93.2</v>
      </c>
      <c r="F227" s="64">
        <v>3.7</v>
      </c>
      <c r="G227" s="88"/>
      <c r="H227" s="88"/>
      <c r="I227" s="88"/>
      <c r="J227" s="64">
        <v>37.0</v>
      </c>
      <c r="K227" s="88"/>
      <c r="L227" s="88"/>
      <c r="M227" s="64">
        <v>34.0</v>
      </c>
      <c r="N227" s="88"/>
      <c r="O227" s="88"/>
      <c r="P227" s="88"/>
      <c r="Q227" s="88"/>
      <c r="R227" s="89"/>
      <c r="S227" s="82" t="s">
        <v>3501</v>
      </c>
      <c r="T227" s="146" t="s">
        <v>3502</v>
      </c>
      <c r="U227" s="88"/>
      <c r="V227" s="88"/>
      <c r="W227" s="88"/>
      <c r="X227" s="86"/>
      <c r="Y227" s="86"/>
      <c r="Z227" s="148"/>
      <c r="AA227" s="148"/>
      <c r="AB227" s="148"/>
      <c r="AC227" s="148"/>
    </row>
    <row r="228">
      <c r="A228" s="68"/>
      <c r="B228" s="72" t="s">
        <v>3503</v>
      </c>
      <c r="C228" s="28" t="s">
        <v>1864</v>
      </c>
      <c r="D228" s="152">
        <v>392.0</v>
      </c>
      <c r="E228" s="28">
        <v>93.3</v>
      </c>
      <c r="F228" s="28">
        <v>3.5</v>
      </c>
      <c r="G228" s="28"/>
      <c r="H228" s="28"/>
      <c r="I228" s="28"/>
      <c r="J228" s="28">
        <v>26.0</v>
      </c>
      <c r="K228" s="28"/>
      <c r="L228" s="28"/>
      <c r="M228" s="28">
        <v>45.0</v>
      </c>
      <c r="N228" s="28">
        <v>42.0</v>
      </c>
      <c r="O228" s="28"/>
      <c r="P228" s="28"/>
      <c r="Q228" s="28"/>
      <c r="R228" s="29"/>
      <c r="S228" s="29"/>
      <c r="T228" s="19" t="s">
        <v>3504</v>
      </c>
      <c r="U228" s="28"/>
      <c r="V228" s="28"/>
      <c r="W228" s="28"/>
      <c r="X228" s="28"/>
      <c r="Y228" s="55"/>
      <c r="Z228" s="34"/>
      <c r="AA228" s="34"/>
      <c r="AB228" s="34"/>
      <c r="AC228" s="34"/>
    </row>
    <row r="229">
      <c r="A229" s="65"/>
      <c r="B229" s="28" t="s">
        <v>3506</v>
      </c>
      <c r="C229" s="28" t="s">
        <v>3507</v>
      </c>
      <c r="D229" s="152">
        <v>392.0</v>
      </c>
      <c r="E229" s="28">
        <v>93.3</v>
      </c>
      <c r="F229" s="28">
        <v>3.5</v>
      </c>
      <c r="G229" s="28"/>
      <c r="H229" s="28"/>
      <c r="I229" s="28">
        <v>84.0</v>
      </c>
      <c r="J229" s="28"/>
      <c r="K229" s="28">
        <v>42.0</v>
      </c>
      <c r="L229" s="28"/>
      <c r="M229" s="28"/>
      <c r="N229" s="28"/>
      <c r="O229" s="28"/>
      <c r="P229" s="28"/>
      <c r="Q229" s="28"/>
      <c r="R229" s="29"/>
      <c r="S229" s="29"/>
      <c r="T229" s="19" t="s">
        <v>3509</v>
      </c>
      <c r="U229" s="28"/>
      <c r="V229" s="28"/>
      <c r="W229" s="28"/>
      <c r="X229" s="32"/>
      <c r="Y229" s="66"/>
    </row>
    <row r="230">
      <c r="A230" s="10"/>
      <c r="B230" s="181" t="s">
        <v>3512</v>
      </c>
      <c r="C230" s="181" t="s">
        <v>3513</v>
      </c>
      <c r="D230" s="182">
        <v>392.0</v>
      </c>
      <c r="E230" s="181">
        <v>93.3</v>
      </c>
      <c r="F230" s="181">
        <v>3.5</v>
      </c>
      <c r="G230" s="181"/>
      <c r="H230" s="181"/>
      <c r="I230" s="181">
        <v>84.0</v>
      </c>
      <c r="J230" s="148"/>
      <c r="K230" s="181">
        <v>42.0</v>
      </c>
      <c r="L230" s="148"/>
      <c r="M230" s="181"/>
      <c r="N230" s="148"/>
      <c r="O230" s="148"/>
      <c r="P230" s="148"/>
      <c r="Q230" s="148"/>
      <c r="R230" s="183"/>
      <c r="S230" s="183"/>
      <c r="T230" s="219" t="s">
        <v>3514</v>
      </c>
      <c r="U230" s="78"/>
      <c r="V230" s="78"/>
      <c r="W230" s="78"/>
      <c r="X230" s="78"/>
      <c r="Y230" s="81"/>
      <c r="Z230" s="78"/>
      <c r="AA230" s="78"/>
      <c r="AB230" s="78"/>
      <c r="AC230" s="78"/>
    </row>
    <row r="231">
      <c r="A231" s="81"/>
      <c r="B231" s="64" t="s">
        <v>3518</v>
      </c>
      <c r="C231" s="64" t="s">
        <v>130</v>
      </c>
      <c r="D231" s="147">
        <v>392.0</v>
      </c>
      <c r="E231" s="64">
        <v>93.3</v>
      </c>
      <c r="F231" s="64">
        <v>3.5</v>
      </c>
      <c r="G231" s="64">
        <v>35.0</v>
      </c>
      <c r="H231" s="64"/>
      <c r="I231" s="64">
        <v>62.0</v>
      </c>
      <c r="J231" s="88"/>
      <c r="K231" s="64">
        <v>24.0</v>
      </c>
      <c r="L231" s="88"/>
      <c r="M231" s="64">
        <v>30.0</v>
      </c>
      <c r="N231" s="88"/>
      <c r="O231" s="88"/>
      <c r="P231" s="88"/>
      <c r="Q231" s="88"/>
      <c r="R231" s="89"/>
      <c r="S231" s="89"/>
      <c r="T231" s="146" t="s">
        <v>2329</v>
      </c>
      <c r="U231" s="88"/>
      <c r="V231" s="88"/>
      <c r="W231" s="88"/>
      <c r="X231" s="81"/>
      <c r="Y231" s="81"/>
      <c r="Z231" s="148"/>
      <c r="AA231" s="148"/>
      <c r="AB231" s="148"/>
      <c r="AC231" s="148"/>
    </row>
    <row r="232">
      <c r="A232" s="68"/>
      <c r="B232" s="64" t="s">
        <v>3521</v>
      </c>
      <c r="C232" s="64" t="s">
        <v>192</v>
      </c>
      <c r="D232" s="147">
        <v>392.0</v>
      </c>
      <c r="E232" s="64">
        <v>93.3</v>
      </c>
      <c r="F232" s="64">
        <v>3.5</v>
      </c>
      <c r="G232" s="88"/>
      <c r="H232" s="88"/>
      <c r="I232" s="88"/>
      <c r="J232" s="88"/>
      <c r="K232" s="88"/>
      <c r="L232" s="88"/>
      <c r="M232" s="64">
        <v>28.0</v>
      </c>
      <c r="N232" s="64">
        <v>26.0</v>
      </c>
      <c r="O232" s="88"/>
      <c r="P232" s="88"/>
      <c r="Q232" s="88"/>
      <c r="R232" s="89"/>
      <c r="S232" s="82" t="s">
        <v>3522</v>
      </c>
      <c r="T232" s="146" t="s">
        <v>3523</v>
      </c>
      <c r="U232" s="88"/>
      <c r="V232" s="88"/>
      <c r="W232" s="88"/>
      <c r="X232" s="81"/>
      <c r="Y232" s="81"/>
      <c r="Z232" s="148"/>
      <c r="AA232" s="148"/>
      <c r="AB232" s="148"/>
      <c r="AC232" s="148"/>
    </row>
    <row r="233">
      <c r="A233" s="81"/>
      <c r="B233" s="64" t="s">
        <v>3526</v>
      </c>
      <c r="C233" s="64" t="s">
        <v>924</v>
      </c>
      <c r="D233" s="147">
        <v>418.0</v>
      </c>
      <c r="E233" s="64">
        <v>90.3</v>
      </c>
      <c r="F233" s="64">
        <v>3.7</v>
      </c>
      <c r="G233" s="88"/>
      <c r="H233" s="88"/>
      <c r="I233" s="88"/>
      <c r="J233" s="88"/>
      <c r="K233" s="88"/>
      <c r="L233" s="88"/>
      <c r="M233" s="64">
        <v>50.0</v>
      </c>
      <c r="N233" s="64">
        <v>31.0</v>
      </c>
      <c r="O233" s="88"/>
      <c r="P233" s="88"/>
      <c r="Q233" s="88"/>
      <c r="R233" s="89"/>
      <c r="S233" s="82" t="s">
        <v>3527</v>
      </c>
      <c r="T233" s="146" t="s">
        <v>3529</v>
      </c>
      <c r="U233" s="88"/>
      <c r="V233" s="88"/>
      <c r="W233" s="88"/>
      <c r="X233" s="81"/>
      <c r="Y233" s="81"/>
      <c r="Z233" s="148"/>
      <c r="AA233" s="148"/>
      <c r="AB233" s="148"/>
      <c r="AC233" s="148"/>
    </row>
    <row r="234">
      <c r="A234" s="81"/>
      <c r="B234" s="88"/>
      <c r="C234" s="88"/>
      <c r="D234" s="154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9"/>
      <c r="S234" s="89"/>
      <c r="T234" s="205"/>
      <c r="U234" s="88"/>
      <c r="V234" s="88"/>
      <c r="W234" s="88"/>
      <c r="X234" s="81"/>
      <c r="Y234" s="81"/>
      <c r="Z234" s="148"/>
      <c r="AA234" s="148"/>
      <c r="AB234" s="148"/>
      <c r="AC234" s="148"/>
    </row>
    <row r="235">
      <c r="A235" s="81"/>
      <c r="B235" s="88"/>
      <c r="C235" s="88"/>
      <c r="D235" s="154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9"/>
      <c r="S235" s="89"/>
      <c r="T235" s="205"/>
      <c r="U235" s="88"/>
      <c r="V235" s="88"/>
      <c r="W235" s="88"/>
      <c r="X235" s="81"/>
      <c r="Y235" s="81"/>
      <c r="Z235" s="148"/>
      <c r="AA235" s="148"/>
      <c r="AB235" s="148"/>
      <c r="AC235" s="148"/>
    </row>
    <row r="236">
      <c r="A236" s="65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9"/>
      <c r="S236" s="89"/>
      <c r="T236" s="205"/>
      <c r="U236" s="88"/>
      <c r="V236" s="88"/>
      <c r="W236" s="88"/>
      <c r="X236" s="84"/>
      <c r="Y236" s="84"/>
      <c r="Z236" s="148"/>
      <c r="AA236" s="148"/>
      <c r="AB236" s="148"/>
      <c r="AC236" s="148"/>
    </row>
    <row r="237">
      <c r="A237" s="69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9"/>
      <c r="S237" s="89"/>
      <c r="T237" s="205"/>
      <c r="U237" s="88"/>
      <c r="V237" s="88"/>
      <c r="W237" s="88"/>
      <c r="X237" s="86"/>
      <c r="Y237" s="86"/>
      <c r="Z237" s="148"/>
      <c r="AA237" s="148"/>
      <c r="AB237" s="148"/>
      <c r="AC237" s="148"/>
    </row>
    <row r="238">
      <c r="A238" s="6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9"/>
      <c r="S238" s="88"/>
      <c r="T238" s="205"/>
      <c r="U238" s="88"/>
      <c r="V238" s="88"/>
      <c r="W238" s="88"/>
      <c r="X238" s="81"/>
      <c r="Y238" s="81"/>
      <c r="Z238" s="148"/>
      <c r="AA238" s="148"/>
      <c r="AB238" s="148"/>
      <c r="AC238" s="148"/>
    </row>
    <row r="239">
      <c r="A239" s="6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9"/>
      <c r="S239" s="88"/>
      <c r="T239" s="205"/>
      <c r="U239" s="88"/>
      <c r="V239" s="88"/>
      <c r="W239" s="88"/>
      <c r="X239" s="81"/>
      <c r="Y239" s="81"/>
      <c r="Z239" s="148"/>
      <c r="AA239" s="148"/>
      <c r="AB239" s="148"/>
      <c r="AC239" s="148"/>
    </row>
    <row r="240">
      <c r="A240" s="6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9"/>
      <c r="S240" s="88"/>
      <c r="T240" s="205"/>
      <c r="U240" s="88"/>
      <c r="V240" s="88"/>
      <c r="W240" s="88"/>
      <c r="X240" s="81"/>
      <c r="Y240" s="81"/>
      <c r="Z240" s="148"/>
      <c r="AA240" s="148"/>
      <c r="AB240" s="148"/>
      <c r="AC240" s="148"/>
    </row>
    <row r="241">
      <c r="A241" s="69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9"/>
      <c r="S241" s="88"/>
      <c r="T241" s="88"/>
      <c r="U241" s="88"/>
      <c r="V241" s="88"/>
      <c r="W241" s="88"/>
      <c r="X241" s="86"/>
      <c r="Y241" s="86"/>
      <c r="Z241" s="148"/>
      <c r="AA241" s="148"/>
      <c r="AB241" s="148"/>
      <c r="AC241" s="148"/>
    </row>
    <row r="242">
      <c r="A242" s="6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9"/>
      <c r="S242" s="88"/>
      <c r="T242" s="88"/>
      <c r="U242" s="88"/>
      <c r="V242" s="88"/>
      <c r="W242" s="88"/>
      <c r="X242" s="81"/>
      <c r="Y242" s="81"/>
      <c r="Z242" s="148"/>
      <c r="AA242" s="148"/>
      <c r="AB242" s="148"/>
      <c r="AC242" s="148"/>
    </row>
    <row r="243">
      <c r="A243" s="68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1"/>
      <c r="S243" s="90"/>
      <c r="T243" s="90"/>
      <c r="U243" s="90"/>
      <c r="V243" s="90"/>
      <c r="W243" s="90"/>
      <c r="X243" s="81"/>
      <c r="Y243" s="81"/>
      <c r="Z243" s="148"/>
      <c r="AA243" s="148"/>
      <c r="AB243" s="148"/>
      <c r="AC243" s="148"/>
    </row>
    <row r="244">
      <c r="A244" s="68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1"/>
      <c r="S244" s="90"/>
      <c r="T244" s="90"/>
      <c r="U244" s="90"/>
      <c r="V244" s="90"/>
      <c r="W244" s="90"/>
      <c r="X244" s="81"/>
      <c r="Y244" s="81"/>
      <c r="Z244" s="148"/>
      <c r="AA244" s="148"/>
      <c r="AB244" s="148"/>
      <c r="AC244" s="148"/>
    </row>
    <row r="245">
      <c r="A245" s="1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1"/>
      <c r="S245" s="90"/>
      <c r="T245" s="90"/>
      <c r="U245" s="90"/>
      <c r="V245" s="90"/>
      <c r="W245" s="90"/>
      <c r="X245" s="81"/>
      <c r="Y245" s="81"/>
      <c r="Z245" s="148"/>
      <c r="AA245" s="148"/>
      <c r="AB245" s="148"/>
      <c r="AC245" s="148"/>
    </row>
    <row r="246">
      <c r="A246" s="11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92"/>
      <c r="S246" s="54"/>
      <c r="T246" s="54"/>
      <c r="U246" s="54"/>
      <c r="V246" s="54"/>
      <c r="W246" s="54"/>
      <c r="X246" s="11"/>
      <c r="Y246" s="11"/>
      <c r="Z246" s="34"/>
      <c r="AA246" s="34"/>
      <c r="AB246" s="34"/>
      <c r="AC246" s="34"/>
    </row>
    <row r="247">
      <c r="A247" s="69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92"/>
      <c r="S247" s="54"/>
      <c r="T247" s="54"/>
      <c r="U247" s="54"/>
      <c r="V247" s="54"/>
      <c r="W247" s="54"/>
      <c r="X247" s="71"/>
      <c r="Y247" s="71"/>
      <c r="Z247" s="34"/>
      <c r="AA247" s="34"/>
      <c r="AB247" s="34"/>
      <c r="AC247" s="34"/>
    </row>
    <row r="248">
      <c r="A248" s="69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92"/>
      <c r="S248" s="54"/>
      <c r="T248" s="54"/>
      <c r="U248" s="54"/>
      <c r="V248" s="54"/>
      <c r="W248" s="54"/>
      <c r="X248" s="71"/>
      <c r="Y248" s="71"/>
      <c r="Z248" s="34"/>
      <c r="AA248" s="34"/>
      <c r="AB248" s="34"/>
      <c r="AC248" s="34"/>
    </row>
    <row r="249">
      <c r="A249" s="68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92"/>
      <c r="S249" s="54"/>
      <c r="T249" s="54"/>
      <c r="U249" s="54"/>
      <c r="V249" s="54"/>
      <c r="W249" s="54"/>
      <c r="X249" s="11"/>
      <c r="Y249" s="11"/>
      <c r="Z249" s="34"/>
      <c r="AA249" s="34"/>
      <c r="AB249" s="34"/>
      <c r="AC249" s="34"/>
    </row>
    <row r="250">
      <c r="A250" s="68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92"/>
      <c r="S250" s="54"/>
      <c r="T250" s="54"/>
      <c r="U250" s="54"/>
      <c r="V250" s="54"/>
      <c r="W250" s="54"/>
      <c r="X250" s="11"/>
      <c r="Y250" s="11"/>
      <c r="Z250" s="34"/>
      <c r="AA250" s="34"/>
      <c r="AB250" s="34"/>
      <c r="AC250" s="34"/>
    </row>
    <row r="251">
      <c r="A251" s="68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92"/>
      <c r="S251" s="54"/>
      <c r="T251" s="54"/>
      <c r="U251" s="54"/>
      <c r="V251" s="54"/>
      <c r="W251" s="54"/>
      <c r="X251" s="11"/>
      <c r="Y251" s="11"/>
      <c r="Z251" s="34"/>
      <c r="AA251" s="34"/>
      <c r="AB251" s="34"/>
      <c r="AC251" s="34"/>
    </row>
    <row r="252">
      <c r="A252" s="68"/>
      <c r="B252" s="11"/>
      <c r="C252" s="11"/>
      <c r="D252" s="11"/>
      <c r="E252" s="11"/>
      <c r="F252" s="11"/>
      <c r="G252" s="54"/>
      <c r="H252" s="54"/>
      <c r="I252" s="11"/>
      <c r="J252" s="11"/>
      <c r="K252" s="11"/>
      <c r="L252" s="11"/>
      <c r="M252" s="11"/>
      <c r="N252" s="11"/>
      <c r="O252" s="11"/>
      <c r="P252" s="11"/>
      <c r="Q252" s="11"/>
      <c r="R252" s="13"/>
      <c r="S252" s="11"/>
      <c r="T252" s="11"/>
      <c r="U252" s="11"/>
      <c r="V252" s="11"/>
      <c r="W252" s="11"/>
      <c r="X252" s="11"/>
      <c r="Y252" s="11"/>
      <c r="Z252" s="34"/>
      <c r="AA252" s="34"/>
      <c r="AB252" s="34"/>
      <c r="AC252" s="34"/>
    </row>
    <row r="253">
      <c r="A253" s="68"/>
      <c r="B253" s="11"/>
      <c r="C253" s="11"/>
      <c r="D253" s="11"/>
      <c r="E253" s="11"/>
      <c r="F253" s="11"/>
      <c r="G253" s="54"/>
      <c r="H253" s="54"/>
      <c r="I253" s="11"/>
      <c r="J253" s="11"/>
      <c r="K253" s="11"/>
      <c r="L253" s="11"/>
      <c r="M253" s="11"/>
      <c r="N253" s="11"/>
      <c r="O253" s="11"/>
      <c r="P253" s="11"/>
      <c r="Q253" s="11"/>
      <c r="R253" s="13"/>
      <c r="S253" s="11"/>
      <c r="T253" s="11"/>
      <c r="U253" s="11"/>
      <c r="V253" s="11"/>
      <c r="W253" s="11"/>
      <c r="X253" s="11"/>
      <c r="Y253" s="11"/>
      <c r="Z253" s="34"/>
      <c r="AA253" s="34"/>
      <c r="AB253" s="34"/>
      <c r="AC253" s="34"/>
    </row>
    <row r="254">
      <c r="A254" s="68"/>
      <c r="B254" s="11"/>
      <c r="C254" s="11"/>
      <c r="D254" s="11"/>
      <c r="E254" s="11"/>
      <c r="F254" s="11"/>
      <c r="G254" s="54"/>
      <c r="H254" s="54"/>
      <c r="I254" s="11"/>
      <c r="J254" s="11"/>
      <c r="K254" s="11"/>
      <c r="L254" s="11"/>
      <c r="M254" s="11"/>
      <c r="N254" s="11"/>
      <c r="O254" s="11"/>
      <c r="P254" s="11"/>
      <c r="Q254" s="11"/>
      <c r="R254" s="13"/>
      <c r="S254" s="11"/>
      <c r="T254" s="11"/>
      <c r="U254" s="11"/>
      <c r="V254" s="11"/>
      <c r="W254" s="11"/>
      <c r="X254" s="11"/>
      <c r="Y254" s="11"/>
      <c r="Z254" s="34"/>
      <c r="AA254" s="34"/>
      <c r="AB254" s="34"/>
      <c r="AC254" s="34"/>
    </row>
    <row r="255">
      <c r="A255" s="68"/>
      <c r="B255" s="11"/>
      <c r="C255" s="11"/>
      <c r="D255" s="11"/>
      <c r="E255" s="11"/>
      <c r="F255" s="11"/>
      <c r="G255" s="54"/>
      <c r="H255" s="54"/>
      <c r="I255" s="11"/>
      <c r="J255" s="11"/>
      <c r="K255" s="11"/>
      <c r="L255" s="11"/>
      <c r="M255" s="11"/>
      <c r="N255" s="11"/>
      <c r="O255" s="11"/>
      <c r="P255" s="11"/>
      <c r="Q255" s="11"/>
      <c r="R255" s="13"/>
      <c r="S255" s="11"/>
      <c r="T255" s="11"/>
      <c r="U255" s="11"/>
      <c r="V255" s="11"/>
      <c r="W255" s="11"/>
      <c r="X255" s="11"/>
      <c r="Y255" s="11"/>
      <c r="Z255" s="34"/>
      <c r="AA255" s="34"/>
      <c r="AB255" s="34"/>
      <c r="AC255" s="34"/>
    </row>
    <row r="256">
      <c r="A256" s="68"/>
      <c r="B256" s="11"/>
      <c r="C256" s="11"/>
      <c r="D256" s="11"/>
      <c r="E256" s="11"/>
      <c r="F256" s="11"/>
      <c r="G256" s="54"/>
      <c r="H256" s="54"/>
      <c r="I256" s="11"/>
      <c r="J256" s="11"/>
      <c r="K256" s="11"/>
      <c r="L256" s="11"/>
      <c r="M256" s="11"/>
      <c r="N256" s="11"/>
      <c r="O256" s="11"/>
      <c r="P256" s="11"/>
      <c r="Q256" s="11"/>
      <c r="R256" s="13"/>
      <c r="S256" s="11"/>
      <c r="T256" s="11"/>
      <c r="U256" s="11"/>
      <c r="V256" s="11"/>
      <c r="W256" s="11"/>
      <c r="X256" s="11"/>
      <c r="Y256" s="11"/>
      <c r="Z256" s="34"/>
      <c r="AA256" s="34"/>
      <c r="AB256" s="34"/>
      <c r="AC256" s="34"/>
    </row>
    <row r="257">
      <c r="A257" s="68"/>
      <c r="B257" s="11"/>
      <c r="C257" s="11"/>
      <c r="D257" s="11"/>
      <c r="E257" s="11"/>
      <c r="F257" s="11"/>
      <c r="G257" s="54"/>
      <c r="H257" s="54"/>
      <c r="I257" s="11"/>
      <c r="J257" s="11"/>
      <c r="K257" s="11"/>
      <c r="L257" s="11"/>
      <c r="M257" s="11"/>
      <c r="N257" s="11"/>
      <c r="O257" s="11"/>
      <c r="P257" s="11"/>
      <c r="Q257" s="11"/>
      <c r="R257" s="13"/>
      <c r="S257" s="11"/>
      <c r="T257" s="11"/>
      <c r="U257" s="11"/>
      <c r="V257" s="11"/>
      <c r="W257" s="11"/>
      <c r="X257" s="11"/>
      <c r="Y257" s="11"/>
      <c r="Z257" s="34"/>
      <c r="AA257" s="34"/>
      <c r="AB257" s="34"/>
      <c r="AC257" s="34"/>
    </row>
    <row r="258">
      <c r="A258" s="68"/>
      <c r="B258" s="11"/>
      <c r="C258" s="11"/>
      <c r="D258" s="11"/>
      <c r="E258" s="11"/>
      <c r="F258" s="11"/>
      <c r="G258" s="54"/>
      <c r="H258" s="54"/>
      <c r="I258" s="11"/>
      <c r="J258" s="11"/>
      <c r="K258" s="11"/>
      <c r="L258" s="11"/>
      <c r="M258" s="11"/>
      <c r="N258" s="11"/>
      <c r="O258" s="11"/>
      <c r="P258" s="11"/>
      <c r="Q258" s="11"/>
      <c r="R258" s="13"/>
      <c r="S258" s="11"/>
      <c r="T258" s="11"/>
      <c r="U258" s="11"/>
      <c r="V258" s="11"/>
      <c r="W258" s="11"/>
      <c r="X258" s="11"/>
      <c r="Y258" s="11"/>
      <c r="Z258" s="34"/>
      <c r="AA258" s="34"/>
      <c r="AB258" s="34"/>
      <c r="AC258" s="34"/>
    </row>
    <row r="259">
      <c r="A259" s="68"/>
      <c r="B259" s="11"/>
      <c r="C259" s="11"/>
      <c r="D259" s="11"/>
      <c r="E259" s="11"/>
      <c r="F259" s="11"/>
      <c r="G259" s="54"/>
      <c r="H259" s="54"/>
      <c r="I259" s="11"/>
      <c r="J259" s="11"/>
      <c r="K259" s="11"/>
      <c r="L259" s="11"/>
      <c r="M259" s="11"/>
      <c r="N259" s="11"/>
      <c r="O259" s="11"/>
      <c r="P259" s="11"/>
      <c r="Q259" s="11"/>
      <c r="R259" s="13"/>
      <c r="S259" s="11"/>
      <c r="T259" s="11"/>
      <c r="U259" s="11"/>
      <c r="V259" s="11"/>
      <c r="W259" s="11"/>
      <c r="X259" s="11"/>
      <c r="Y259" s="11"/>
      <c r="Z259" s="34"/>
      <c r="AA259" s="34"/>
      <c r="AB259" s="34"/>
      <c r="AC259" s="34"/>
    </row>
    <row r="260">
      <c r="A260" s="68"/>
      <c r="B260" s="11"/>
      <c r="C260" s="11"/>
      <c r="D260" s="11"/>
      <c r="E260" s="11"/>
      <c r="F260" s="11"/>
      <c r="G260" s="54"/>
      <c r="H260" s="54"/>
      <c r="I260" s="11"/>
      <c r="J260" s="11"/>
      <c r="K260" s="11"/>
      <c r="L260" s="11"/>
      <c r="M260" s="11"/>
      <c r="N260" s="11"/>
      <c r="O260" s="11"/>
      <c r="P260" s="11"/>
      <c r="Q260" s="11"/>
      <c r="R260" s="13"/>
      <c r="S260" s="11"/>
      <c r="T260" s="11"/>
      <c r="U260" s="11"/>
      <c r="V260" s="11"/>
      <c r="W260" s="11"/>
      <c r="X260" s="11"/>
      <c r="Y260" s="11"/>
      <c r="Z260" s="34"/>
      <c r="AA260" s="34"/>
      <c r="AB260" s="34"/>
      <c r="AC260" s="34"/>
    </row>
    <row r="261">
      <c r="A261" s="68"/>
      <c r="B261" s="11"/>
      <c r="C261" s="11"/>
      <c r="D261" s="11"/>
      <c r="E261" s="11"/>
      <c r="F261" s="11"/>
      <c r="G261" s="55"/>
      <c r="H261" s="55"/>
      <c r="I261" s="11"/>
      <c r="J261" s="11"/>
      <c r="K261" s="11"/>
      <c r="L261" s="11"/>
      <c r="M261" s="11"/>
      <c r="N261" s="11"/>
      <c r="O261" s="11"/>
      <c r="P261" s="11"/>
      <c r="Q261" s="11"/>
      <c r="R261" s="13"/>
      <c r="S261" s="11"/>
      <c r="T261" s="11"/>
      <c r="U261" s="11"/>
      <c r="V261" s="11"/>
      <c r="W261" s="11"/>
      <c r="X261" s="11"/>
      <c r="Y261" s="11"/>
      <c r="Z261" s="34"/>
      <c r="AA261" s="34"/>
      <c r="AB261" s="34"/>
      <c r="AC261" s="34"/>
    </row>
    <row r="262">
      <c r="A262" s="68"/>
      <c r="B262" s="11"/>
      <c r="C262" s="11"/>
      <c r="D262" s="11"/>
      <c r="E262" s="11"/>
      <c r="F262" s="11"/>
      <c r="G262" s="55"/>
      <c r="H262" s="55"/>
      <c r="I262" s="11"/>
      <c r="J262" s="11"/>
      <c r="K262" s="11"/>
      <c r="L262" s="11"/>
      <c r="M262" s="11"/>
      <c r="N262" s="11"/>
      <c r="O262" s="11"/>
      <c r="P262" s="11"/>
      <c r="Q262" s="11"/>
      <c r="R262" s="13"/>
      <c r="S262" s="11"/>
      <c r="T262" s="11"/>
      <c r="U262" s="11"/>
      <c r="V262" s="11"/>
      <c r="W262" s="11"/>
      <c r="X262" s="11"/>
      <c r="Y262" s="11"/>
      <c r="Z262" s="34"/>
      <c r="AA262" s="34"/>
      <c r="AB262" s="34"/>
      <c r="AC262" s="34"/>
    </row>
    <row r="263">
      <c r="A263" s="68"/>
      <c r="B263" s="11"/>
      <c r="C263" s="11"/>
      <c r="D263" s="11"/>
      <c r="E263" s="11"/>
      <c r="F263" s="11"/>
      <c r="G263" s="55"/>
      <c r="H263" s="55"/>
      <c r="I263" s="11"/>
      <c r="J263" s="11"/>
      <c r="K263" s="11"/>
      <c r="L263" s="11"/>
      <c r="M263" s="11"/>
      <c r="N263" s="11"/>
      <c r="O263" s="11"/>
      <c r="P263" s="11"/>
      <c r="Q263" s="11"/>
      <c r="R263" s="13"/>
      <c r="S263" s="11"/>
      <c r="T263" s="11"/>
      <c r="U263" s="11"/>
      <c r="V263" s="11"/>
      <c r="W263" s="11"/>
      <c r="X263" s="11"/>
      <c r="Y263" s="11"/>
      <c r="Z263" s="34"/>
      <c r="AA263" s="34"/>
      <c r="AB263" s="34"/>
      <c r="AC263" s="34"/>
    </row>
    <row r="264">
      <c r="A264" s="68"/>
      <c r="B264" s="11"/>
      <c r="C264" s="11"/>
      <c r="D264" s="11"/>
      <c r="E264" s="11"/>
      <c r="F264" s="11"/>
      <c r="G264" s="28"/>
      <c r="H264" s="28"/>
      <c r="I264" s="11"/>
      <c r="J264" s="11"/>
      <c r="K264" s="11"/>
      <c r="L264" s="11"/>
      <c r="M264" s="11"/>
      <c r="N264" s="11"/>
      <c r="O264" s="11"/>
      <c r="P264" s="11"/>
      <c r="Q264" s="11"/>
      <c r="R264" s="13"/>
      <c r="S264" s="11"/>
      <c r="T264" s="11"/>
      <c r="U264" s="11"/>
      <c r="V264" s="11"/>
      <c r="W264" s="11"/>
      <c r="X264" s="11"/>
      <c r="Y264" s="11"/>
      <c r="Z264" s="34"/>
      <c r="AA264" s="34"/>
      <c r="AB264" s="34"/>
      <c r="AC264" s="34"/>
    </row>
    <row r="265">
      <c r="A265" s="68"/>
      <c r="B265" s="11"/>
      <c r="C265" s="11"/>
      <c r="D265" s="11"/>
      <c r="E265" s="11"/>
      <c r="F265" s="11"/>
      <c r="G265" s="28"/>
      <c r="H265" s="28"/>
      <c r="I265" s="11"/>
      <c r="J265" s="11"/>
      <c r="K265" s="11"/>
      <c r="L265" s="11"/>
      <c r="M265" s="11"/>
      <c r="N265" s="11"/>
      <c r="O265" s="11"/>
      <c r="P265" s="11"/>
      <c r="Q265" s="11"/>
      <c r="R265" s="13"/>
      <c r="S265" s="11"/>
      <c r="T265" s="11"/>
      <c r="U265" s="11"/>
      <c r="V265" s="11"/>
      <c r="W265" s="11"/>
      <c r="X265" s="11"/>
      <c r="Y265" s="11"/>
      <c r="Z265" s="34"/>
      <c r="AA265" s="34"/>
      <c r="AB265" s="34"/>
      <c r="AC265" s="34"/>
    </row>
    <row r="266">
      <c r="A266" s="68"/>
      <c r="B266" s="11"/>
      <c r="C266" s="11"/>
      <c r="D266" s="11"/>
      <c r="E266" s="11"/>
      <c r="F266" s="11"/>
      <c r="G266" s="28"/>
      <c r="H266" s="28"/>
      <c r="I266" s="11"/>
      <c r="J266" s="11"/>
      <c r="K266" s="11"/>
      <c r="L266" s="11"/>
      <c r="M266" s="11"/>
      <c r="N266" s="11"/>
      <c r="O266" s="11"/>
      <c r="P266" s="11"/>
      <c r="Q266" s="11"/>
      <c r="R266" s="13"/>
      <c r="S266" s="11"/>
      <c r="T266" s="11"/>
      <c r="U266" s="11"/>
      <c r="V266" s="11"/>
      <c r="W266" s="11"/>
      <c r="X266" s="11"/>
      <c r="Y266" s="11"/>
      <c r="Z266" s="34"/>
      <c r="AA266" s="34"/>
      <c r="AB266" s="34"/>
      <c r="AC266" s="34"/>
    </row>
    <row r="267">
      <c r="A267" s="68"/>
      <c r="B267" s="11"/>
      <c r="C267" s="11"/>
      <c r="D267" s="11"/>
      <c r="E267" s="11"/>
      <c r="F267" s="11"/>
      <c r="G267" s="28"/>
      <c r="H267" s="28"/>
      <c r="I267" s="11"/>
      <c r="J267" s="11"/>
      <c r="K267" s="11"/>
      <c r="L267" s="11"/>
      <c r="M267" s="11"/>
      <c r="N267" s="11"/>
      <c r="O267" s="11"/>
      <c r="P267" s="11"/>
      <c r="Q267" s="11"/>
      <c r="R267" s="13"/>
      <c r="S267" s="11"/>
      <c r="T267" s="11"/>
      <c r="U267" s="11"/>
      <c r="V267" s="11"/>
      <c r="W267" s="11"/>
      <c r="X267" s="11"/>
      <c r="Y267" s="11"/>
      <c r="Z267" s="34"/>
      <c r="AA267" s="34"/>
      <c r="AB267" s="34"/>
      <c r="AC267" s="34"/>
    </row>
    <row r="268">
      <c r="A268" s="68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3"/>
      <c r="S268" s="11"/>
      <c r="T268" s="11"/>
      <c r="U268" s="11"/>
      <c r="V268" s="11"/>
      <c r="W268" s="11"/>
      <c r="X268" s="11"/>
      <c r="Y268" s="11"/>
      <c r="Z268" s="34"/>
      <c r="AA268" s="34"/>
      <c r="AB268" s="34"/>
      <c r="AC268" s="34"/>
    </row>
    <row r="269">
      <c r="A269" s="68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3"/>
      <c r="S269" s="11"/>
      <c r="T269" s="11"/>
      <c r="U269" s="11"/>
      <c r="V269" s="11"/>
      <c r="W269" s="11"/>
      <c r="X269" s="11"/>
      <c r="Y269" s="11"/>
      <c r="Z269" s="34"/>
      <c r="AA269" s="34"/>
      <c r="AB269" s="34"/>
      <c r="AC269" s="34"/>
    </row>
    <row r="270">
      <c r="A270" s="68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3"/>
      <c r="S270" s="11"/>
      <c r="T270" s="11"/>
      <c r="U270" s="11"/>
      <c r="V270" s="11"/>
      <c r="W270" s="11"/>
      <c r="X270" s="11"/>
      <c r="Y270" s="11"/>
      <c r="Z270" s="34"/>
      <c r="AA270" s="34"/>
      <c r="AB270" s="34"/>
      <c r="AC270" s="34"/>
    </row>
    <row r="271">
      <c r="A271" s="68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3"/>
      <c r="S271" s="11"/>
      <c r="T271" s="11"/>
      <c r="U271" s="11"/>
      <c r="V271" s="11"/>
      <c r="W271" s="11"/>
      <c r="X271" s="11"/>
      <c r="Y271" s="11"/>
      <c r="Z271" s="34"/>
      <c r="AA271" s="34"/>
      <c r="AB271" s="34"/>
      <c r="AC271" s="34"/>
    </row>
    <row r="272">
      <c r="A272" s="68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3"/>
      <c r="S272" s="11"/>
      <c r="T272" s="11"/>
      <c r="U272" s="11"/>
      <c r="V272" s="11"/>
      <c r="W272" s="11"/>
      <c r="X272" s="11"/>
      <c r="Y272" s="11"/>
      <c r="Z272" s="34"/>
      <c r="AA272" s="34"/>
      <c r="AB272" s="34"/>
      <c r="AC272" s="34"/>
    </row>
    <row r="273">
      <c r="A273" s="68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3"/>
      <c r="S273" s="11"/>
      <c r="T273" s="11"/>
      <c r="U273" s="11"/>
      <c r="V273" s="11"/>
      <c r="W273" s="11"/>
      <c r="X273" s="11"/>
      <c r="Y273" s="11"/>
      <c r="Z273" s="34"/>
      <c r="AA273" s="34"/>
      <c r="AB273" s="34"/>
      <c r="AC273" s="34"/>
    </row>
    <row r="274">
      <c r="A274" s="6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3"/>
      <c r="S274" s="11"/>
      <c r="T274" s="11"/>
      <c r="U274" s="11"/>
      <c r="V274" s="11"/>
      <c r="W274" s="11"/>
      <c r="X274" s="11"/>
      <c r="Y274" s="11"/>
      <c r="Z274" s="34"/>
      <c r="AA274" s="34"/>
      <c r="AB274" s="34"/>
      <c r="AC274" s="34"/>
    </row>
    <row r="275">
      <c r="A275" s="6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3"/>
      <c r="S275" s="11"/>
      <c r="T275" s="11"/>
      <c r="U275" s="11"/>
      <c r="V275" s="11"/>
      <c r="W275" s="11"/>
      <c r="X275" s="11"/>
      <c r="Y275" s="11"/>
      <c r="Z275" s="34"/>
      <c r="AA275" s="34"/>
      <c r="AB275" s="34"/>
      <c r="AC275" s="34"/>
    </row>
    <row r="276">
      <c r="A276" s="68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3"/>
      <c r="S276" s="11"/>
      <c r="T276" s="11"/>
      <c r="U276" s="11"/>
      <c r="V276" s="11"/>
      <c r="W276" s="11"/>
      <c r="X276" s="11"/>
      <c r="Y276" s="11"/>
      <c r="Z276" s="34"/>
      <c r="AA276" s="34"/>
      <c r="AB276" s="34"/>
      <c r="AC276" s="34"/>
    </row>
    <row r="277">
      <c r="A277" s="68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3"/>
      <c r="S277" s="11"/>
      <c r="T277" s="11"/>
      <c r="U277" s="11"/>
      <c r="V277" s="11"/>
      <c r="W277" s="11"/>
      <c r="X277" s="11"/>
      <c r="Y277" s="11"/>
      <c r="Z277" s="34"/>
      <c r="AA277" s="34"/>
      <c r="AB277" s="34"/>
      <c r="AC277" s="34"/>
    </row>
    <row r="278">
      <c r="A278" s="68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3"/>
      <c r="S278" s="11"/>
      <c r="T278" s="11"/>
      <c r="U278" s="11"/>
      <c r="V278" s="11"/>
      <c r="W278" s="11"/>
      <c r="X278" s="11"/>
      <c r="Y278" s="11"/>
      <c r="Z278" s="34"/>
      <c r="AA278" s="34"/>
      <c r="AB278" s="34"/>
      <c r="AC278" s="34"/>
    </row>
    <row r="279">
      <c r="A279" s="68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3"/>
      <c r="S279" s="11"/>
      <c r="T279" s="11"/>
      <c r="U279" s="11"/>
      <c r="V279" s="11"/>
      <c r="W279" s="11"/>
      <c r="X279" s="11"/>
      <c r="Y279" s="11"/>
      <c r="Z279" s="34"/>
      <c r="AA279" s="34"/>
      <c r="AB279" s="34"/>
      <c r="AC279" s="34"/>
    </row>
    <row r="280">
      <c r="A280" s="68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3"/>
      <c r="S280" s="11"/>
      <c r="T280" s="11"/>
      <c r="U280" s="11"/>
      <c r="V280" s="11"/>
      <c r="W280" s="11"/>
      <c r="X280" s="11"/>
      <c r="Y280" s="11"/>
      <c r="Z280" s="34"/>
      <c r="AA280" s="34"/>
      <c r="AB280" s="34"/>
      <c r="AC280" s="34"/>
    </row>
    <row r="281">
      <c r="A281" s="68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3"/>
      <c r="S281" s="11"/>
      <c r="T281" s="11"/>
      <c r="U281" s="11"/>
      <c r="V281" s="11"/>
      <c r="W281" s="11"/>
      <c r="X281" s="11"/>
      <c r="Y281" s="11"/>
      <c r="Z281" s="34"/>
      <c r="AA281" s="34"/>
      <c r="AB281" s="34"/>
      <c r="AC281" s="34"/>
    </row>
    <row r="282">
      <c r="A282" s="68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3"/>
      <c r="S282" s="11"/>
      <c r="T282" s="11"/>
      <c r="U282" s="11"/>
      <c r="V282" s="11"/>
      <c r="W282" s="11"/>
      <c r="X282" s="11"/>
      <c r="Y282" s="11"/>
      <c r="Z282" s="34"/>
      <c r="AA282" s="34"/>
      <c r="AB282" s="34"/>
      <c r="AC282" s="34"/>
    </row>
    <row r="283">
      <c r="A283" s="68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3"/>
      <c r="S283" s="11"/>
      <c r="T283" s="11"/>
      <c r="U283" s="11"/>
      <c r="V283" s="11"/>
      <c r="W283" s="11"/>
      <c r="X283" s="11"/>
      <c r="Y283" s="11"/>
      <c r="Z283" s="34"/>
      <c r="AA283" s="34"/>
      <c r="AB283" s="34"/>
      <c r="AC283" s="34"/>
    </row>
    <row r="284">
      <c r="A284" s="6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3"/>
      <c r="S284" s="11"/>
      <c r="T284" s="11"/>
      <c r="U284" s="11"/>
      <c r="V284" s="11"/>
      <c r="W284" s="11"/>
      <c r="X284" s="11"/>
      <c r="Y284" s="11"/>
      <c r="Z284" s="34"/>
      <c r="AA284" s="34"/>
      <c r="AB284" s="34"/>
      <c r="AC284" s="34"/>
    </row>
    <row r="285">
      <c r="A285" s="6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3"/>
      <c r="S285" s="11"/>
      <c r="T285" s="11"/>
      <c r="U285" s="11"/>
      <c r="V285" s="11"/>
      <c r="W285" s="11"/>
      <c r="X285" s="11"/>
      <c r="Y285" s="11"/>
      <c r="Z285" s="34"/>
      <c r="AA285" s="34"/>
      <c r="AB285" s="34"/>
      <c r="AC285" s="34"/>
    </row>
    <row r="286">
      <c r="A286" s="6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3"/>
      <c r="S286" s="11"/>
      <c r="T286" s="11"/>
      <c r="U286" s="11"/>
      <c r="V286" s="11"/>
      <c r="W286" s="11"/>
      <c r="X286" s="11"/>
      <c r="Y286" s="11"/>
      <c r="Z286" s="34"/>
      <c r="AA286" s="34"/>
      <c r="AB286" s="34"/>
      <c r="AC286" s="34"/>
    </row>
    <row r="287">
      <c r="A287" s="68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3"/>
      <c r="S287" s="11"/>
      <c r="T287" s="11"/>
      <c r="U287" s="11"/>
      <c r="V287" s="11"/>
      <c r="W287" s="11"/>
      <c r="X287" s="11"/>
      <c r="Y287" s="11"/>
      <c r="Z287" s="34"/>
      <c r="AA287" s="34"/>
      <c r="AB287" s="34"/>
      <c r="AC287" s="34"/>
    </row>
    <row r="288">
      <c r="A288" s="68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3"/>
      <c r="S288" s="11"/>
      <c r="T288" s="11"/>
      <c r="U288" s="11"/>
      <c r="V288" s="11"/>
      <c r="W288" s="11"/>
      <c r="X288" s="11"/>
      <c r="Y288" s="11"/>
      <c r="Z288" s="34"/>
      <c r="AA288" s="34"/>
      <c r="AB288" s="34"/>
      <c r="AC288" s="34"/>
    </row>
    <row r="289">
      <c r="A289" s="68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3"/>
      <c r="S289" s="11"/>
      <c r="T289" s="11"/>
      <c r="U289" s="11"/>
      <c r="V289" s="11"/>
      <c r="W289" s="11"/>
      <c r="X289" s="11"/>
      <c r="Y289" s="11"/>
      <c r="Z289" s="34"/>
      <c r="AA289" s="34"/>
      <c r="AB289" s="34"/>
      <c r="AC289" s="34"/>
    </row>
    <row r="290">
      <c r="A290" s="6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3"/>
      <c r="S290" s="11"/>
      <c r="T290" s="11"/>
      <c r="U290" s="11"/>
      <c r="V290" s="11"/>
      <c r="W290" s="11"/>
      <c r="X290" s="11"/>
      <c r="Y290" s="11"/>
      <c r="Z290" s="34"/>
      <c r="AA290" s="34"/>
      <c r="AB290" s="34"/>
      <c r="AC290" s="34"/>
    </row>
    <row r="291">
      <c r="A291" s="68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34"/>
      <c r="AA291" s="34"/>
      <c r="AB291" s="34"/>
      <c r="AC291" s="34"/>
    </row>
    <row r="292">
      <c r="A292" s="68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34"/>
      <c r="AA292" s="34"/>
      <c r="AB292" s="34"/>
      <c r="AC292" s="34"/>
    </row>
    <row r="293">
      <c r="A293" s="6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34"/>
      <c r="AA293" s="34"/>
      <c r="AB293" s="34"/>
      <c r="AC293" s="34"/>
    </row>
    <row r="294">
      <c r="A294" s="6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34"/>
      <c r="AA294" s="34"/>
      <c r="AB294" s="34"/>
      <c r="AC294" s="34"/>
    </row>
    <row r="295">
      <c r="A295" s="6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34"/>
      <c r="AA295" s="34"/>
      <c r="AB295" s="34"/>
      <c r="AC295" s="34"/>
    </row>
    <row r="296">
      <c r="A296" s="6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34"/>
      <c r="AA296" s="34"/>
      <c r="AB296" s="34"/>
      <c r="AC296" s="34"/>
    </row>
    <row r="297">
      <c r="A297" s="6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34"/>
      <c r="AA297" s="34"/>
      <c r="AB297" s="34"/>
      <c r="AC297" s="34"/>
    </row>
    <row r="298">
      <c r="A298" s="6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34"/>
      <c r="AA298" s="34"/>
      <c r="AB298" s="34"/>
      <c r="AC298" s="34"/>
    </row>
    <row r="299">
      <c r="A299" s="6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34"/>
      <c r="AA299" s="34"/>
      <c r="AB299" s="34"/>
      <c r="AC299" s="34"/>
    </row>
    <row r="300">
      <c r="A300" s="6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34"/>
      <c r="AA300" s="34"/>
      <c r="AB300" s="34"/>
      <c r="AC300" s="34"/>
    </row>
    <row r="301">
      <c r="A301" s="6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34"/>
      <c r="AA301" s="34"/>
      <c r="AB301" s="34"/>
      <c r="AC301" s="34"/>
    </row>
    <row r="302">
      <c r="A302" s="6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34"/>
      <c r="AA302" s="34"/>
      <c r="AB302" s="34"/>
      <c r="AC302" s="34"/>
    </row>
    <row r="303">
      <c r="A303" s="6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34"/>
      <c r="AA303" s="34"/>
      <c r="AB303" s="34"/>
      <c r="AC303" s="34"/>
    </row>
    <row r="304">
      <c r="A304" s="6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34"/>
      <c r="AA304" s="34"/>
      <c r="AB304" s="34"/>
      <c r="AC304" s="34"/>
    </row>
    <row r="305">
      <c r="A305" s="6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34"/>
      <c r="AA305" s="34"/>
      <c r="AB305" s="34"/>
      <c r="AC305" s="34"/>
    </row>
    <row r="306">
      <c r="A306" s="6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34"/>
      <c r="AA306" s="34"/>
      <c r="AB306" s="34"/>
      <c r="AC306" s="34"/>
    </row>
    <row r="307">
      <c r="A307" s="6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34"/>
      <c r="AA307" s="34"/>
      <c r="AB307" s="34"/>
      <c r="AC307" s="34"/>
    </row>
    <row r="308">
      <c r="A308" s="6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34"/>
      <c r="AA308" s="34"/>
      <c r="AB308" s="34"/>
      <c r="AC308" s="34"/>
    </row>
  </sheetData>
  <hyperlinks>
    <hyperlink r:id="rId2" ref="T5"/>
    <hyperlink r:id="rId3" ref="T6"/>
    <hyperlink r:id="rId4" ref="T7"/>
    <hyperlink r:id="rId5" ref="T8"/>
    <hyperlink r:id="rId6" ref="T10"/>
    <hyperlink r:id="rId7" ref="T11"/>
    <hyperlink r:id="rId8" ref="T12"/>
    <hyperlink r:id="rId9" ref="T13"/>
    <hyperlink r:id="rId10" ref="T14"/>
    <hyperlink r:id="rId11" ref="T15"/>
    <hyperlink r:id="rId12" ref="T16"/>
    <hyperlink r:id="rId13" ref="T17"/>
    <hyperlink r:id="rId14" ref="T18"/>
    <hyperlink r:id="rId15" ref="T19"/>
    <hyperlink r:id="rId16" ref="T20"/>
    <hyperlink r:id="rId17" ref="T21"/>
    <hyperlink r:id="rId18" ref="T23"/>
    <hyperlink r:id="rId19" ref="T24"/>
    <hyperlink r:id="rId20" ref="T26"/>
    <hyperlink r:id="rId21" ref="T27"/>
    <hyperlink r:id="rId22" ref="T28"/>
    <hyperlink r:id="rId23" ref="T29"/>
    <hyperlink r:id="rId24" ref="T30"/>
    <hyperlink r:id="rId25" ref="T31"/>
    <hyperlink r:id="rId26" ref="T32"/>
    <hyperlink r:id="rId27" ref="T33"/>
    <hyperlink r:id="rId28" ref="T34"/>
    <hyperlink r:id="rId29" ref="T35"/>
    <hyperlink r:id="rId30" ref="T36"/>
    <hyperlink r:id="rId31" ref="T38"/>
    <hyperlink r:id="rId32" ref="T39"/>
    <hyperlink r:id="rId33" ref="T40"/>
    <hyperlink r:id="rId34" ref="T41"/>
    <hyperlink r:id="rId35" ref="T42"/>
    <hyperlink r:id="rId36" ref="T43"/>
    <hyperlink r:id="rId37" ref="T44"/>
    <hyperlink r:id="rId38" ref="T45"/>
    <hyperlink r:id="rId39" ref="T46"/>
    <hyperlink r:id="rId40" ref="T47"/>
    <hyperlink r:id="rId41" ref="T48"/>
    <hyperlink r:id="rId42" ref="T49"/>
    <hyperlink r:id="rId43" ref="T50"/>
    <hyperlink r:id="rId44" ref="T51"/>
    <hyperlink r:id="rId45" ref="T52"/>
    <hyperlink r:id="rId46" ref="T53"/>
    <hyperlink r:id="rId47" ref="T54"/>
    <hyperlink r:id="rId48" ref="T57"/>
    <hyperlink r:id="rId49" ref="T59"/>
    <hyperlink r:id="rId50" ref="T61"/>
    <hyperlink r:id="rId51" ref="T62"/>
    <hyperlink r:id="rId52" ref="T63"/>
    <hyperlink r:id="rId53" ref="T64"/>
    <hyperlink r:id="rId54" ref="T65"/>
    <hyperlink r:id="rId55" ref="T66"/>
    <hyperlink r:id="rId56" ref="T67"/>
    <hyperlink r:id="rId57" ref="T68"/>
    <hyperlink r:id="rId58" ref="T69"/>
    <hyperlink r:id="rId59" ref="T70"/>
    <hyperlink r:id="rId60" ref="T72"/>
    <hyperlink r:id="rId61" ref="T73"/>
    <hyperlink r:id="rId62" ref="T76"/>
    <hyperlink r:id="rId63" ref="T77"/>
    <hyperlink r:id="rId64" ref="T78"/>
    <hyperlink r:id="rId65" ref="T79"/>
    <hyperlink r:id="rId66" ref="T80"/>
    <hyperlink r:id="rId67" ref="T81"/>
    <hyperlink r:id="rId68" ref="T82"/>
    <hyperlink r:id="rId69" ref="T83"/>
    <hyperlink r:id="rId70" ref="T84"/>
    <hyperlink r:id="rId71" ref="T85"/>
    <hyperlink r:id="rId72" ref="T87"/>
    <hyperlink r:id="rId73" ref="T89"/>
    <hyperlink r:id="rId74" ref="T90"/>
    <hyperlink r:id="rId75" ref="T91"/>
    <hyperlink r:id="rId76" ref="T92"/>
    <hyperlink r:id="rId77" ref="T93"/>
    <hyperlink r:id="rId78" ref="T94"/>
    <hyperlink r:id="rId79" ref="T95"/>
    <hyperlink r:id="rId80" ref="T96"/>
    <hyperlink r:id="rId81" ref="T98"/>
    <hyperlink r:id="rId82" ref="T99"/>
    <hyperlink r:id="rId83" ref="T101"/>
    <hyperlink r:id="rId84" ref="T102"/>
    <hyperlink r:id="rId85" ref="T103"/>
    <hyperlink r:id="rId86" ref="T104"/>
    <hyperlink r:id="rId87" ref="T105"/>
    <hyperlink r:id="rId88" ref="T106"/>
    <hyperlink r:id="rId89" ref="T107"/>
    <hyperlink r:id="rId90" ref="T108"/>
    <hyperlink r:id="rId91" ref="T109"/>
    <hyperlink r:id="rId92" ref="T110"/>
    <hyperlink r:id="rId93" ref="T111"/>
    <hyperlink r:id="rId94" ref="T112"/>
    <hyperlink r:id="rId95" ref="T114"/>
    <hyperlink r:id="rId96" ref="T115"/>
    <hyperlink r:id="rId97" ref="T116"/>
    <hyperlink r:id="rId98" ref="T117"/>
    <hyperlink r:id="rId99" ref="T118"/>
    <hyperlink r:id="rId100" ref="T119"/>
    <hyperlink r:id="rId101" ref="T120"/>
    <hyperlink r:id="rId102" ref="T121"/>
    <hyperlink r:id="rId103" ref="T122"/>
    <hyperlink r:id="rId104" ref="T123"/>
    <hyperlink r:id="rId105" ref="T124"/>
    <hyperlink r:id="rId106" ref="T125"/>
    <hyperlink r:id="rId107" ref="T126"/>
    <hyperlink r:id="rId108" ref="T128"/>
    <hyperlink r:id="rId109" ref="T130"/>
    <hyperlink r:id="rId110" ref="T131"/>
    <hyperlink r:id="rId111" ref="T132"/>
    <hyperlink r:id="rId112" ref="T133"/>
    <hyperlink r:id="rId113" ref="T134"/>
    <hyperlink r:id="rId114" ref="T135"/>
    <hyperlink r:id="rId115" ref="T136"/>
    <hyperlink r:id="rId116" ref="T137"/>
    <hyperlink r:id="rId117" ref="T138"/>
    <hyperlink r:id="rId118" ref="T139"/>
    <hyperlink r:id="rId119" ref="T140"/>
    <hyperlink r:id="rId120" ref="T141"/>
    <hyperlink r:id="rId121" ref="T142"/>
    <hyperlink r:id="rId122" ref="T143"/>
    <hyperlink r:id="rId123" ref="T144"/>
    <hyperlink r:id="rId124" ref="T145"/>
    <hyperlink r:id="rId125" ref="T146"/>
    <hyperlink r:id="rId126" ref="T149"/>
    <hyperlink r:id="rId127" ref="T150"/>
    <hyperlink r:id="rId128" ref="T151"/>
    <hyperlink r:id="rId129" ref="T152"/>
    <hyperlink r:id="rId130" ref="T153"/>
    <hyperlink r:id="rId131" ref="T155"/>
    <hyperlink r:id="rId132" ref="T156"/>
    <hyperlink r:id="rId133" ref="T157"/>
    <hyperlink r:id="rId134" ref="T158"/>
    <hyperlink r:id="rId135" ref="T163"/>
    <hyperlink r:id="rId136" ref="T164"/>
    <hyperlink r:id="rId137" ref="T166"/>
    <hyperlink r:id="rId138" ref="T167"/>
    <hyperlink r:id="rId139" ref="T168"/>
    <hyperlink r:id="rId140" ref="T169"/>
    <hyperlink r:id="rId141" ref="T170"/>
    <hyperlink r:id="rId142" ref="T171"/>
    <hyperlink r:id="rId143" ref="T172"/>
    <hyperlink r:id="rId144" ref="T173"/>
    <hyperlink r:id="rId145" ref="T174"/>
    <hyperlink r:id="rId146" ref="T175"/>
    <hyperlink r:id="rId147" ref="T176"/>
    <hyperlink r:id="rId148" ref="T177"/>
    <hyperlink r:id="rId149" ref="T178"/>
    <hyperlink r:id="rId150" ref="T179"/>
    <hyperlink r:id="rId151" ref="T180"/>
    <hyperlink r:id="rId152" ref="T181"/>
    <hyperlink r:id="rId153" ref="T182"/>
    <hyperlink r:id="rId154" ref="T183"/>
    <hyperlink r:id="rId155" ref="T184"/>
    <hyperlink r:id="rId156" ref="T187"/>
    <hyperlink r:id="rId157" ref="T189"/>
    <hyperlink r:id="rId158" ref="T190"/>
    <hyperlink r:id="rId159" ref="T191"/>
    <hyperlink r:id="rId160" ref="T192"/>
    <hyperlink r:id="rId161" ref="T193"/>
    <hyperlink r:id="rId162" ref="T194"/>
    <hyperlink r:id="rId163" ref="T195"/>
    <hyperlink r:id="rId164" ref="T196"/>
    <hyperlink r:id="rId165" ref="T197"/>
    <hyperlink r:id="rId166" ref="T199"/>
    <hyperlink r:id="rId167" ref="T200"/>
    <hyperlink r:id="rId168" ref="T201"/>
    <hyperlink r:id="rId169" ref="T202"/>
    <hyperlink r:id="rId170" ref="T203"/>
    <hyperlink r:id="rId171" ref="T207"/>
    <hyperlink r:id="rId172" ref="T208"/>
    <hyperlink r:id="rId173" location="created-by" ref="T209"/>
    <hyperlink r:id="rId174" ref="T210"/>
    <hyperlink r:id="rId175" ref="T211"/>
    <hyperlink r:id="rId176" ref="T212"/>
    <hyperlink r:id="rId177" ref="T213"/>
    <hyperlink r:id="rId178" ref="T214"/>
    <hyperlink r:id="rId179" ref="T215"/>
    <hyperlink r:id="rId180" ref="T216"/>
    <hyperlink r:id="rId181" ref="T217"/>
    <hyperlink r:id="rId182" ref="T218"/>
    <hyperlink r:id="rId183" ref="T219"/>
    <hyperlink r:id="rId184" location="reagent-for" ref="T220"/>
    <hyperlink r:id="rId185" ref="T221"/>
    <hyperlink r:id="rId186" ref="T222"/>
    <hyperlink r:id="rId187" ref="T223"/>
    <hyperlink r:id="rId188" ref="T224"/>
    <hyperlink r:id="rId189" ref="T225"/>
    <hyperlink r:id="rId190" ref="T226"/>
    <hyperlink r:id="rId191" ref="T227"/>
    <hyperlink r:id="rId192" ref="T228"/>
    <hyperlink r:id="rId193" ref="T229"/>
    <hyperlink r:id="rId194" ref="T230"/>
    <hyperlink r:id="rId195" ref="T231"/>
    <hyperlink r:id="rId196" ref="T232"/>
    <hyperlink r:id="rId197" ref="T233"/>
  </hyperlinks>
  <drawing r:id="rId198"/>
  <legacyDrawing r:id="rId199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9.29"/>
    <col customWidth="1" min="6" max="6" width="6.57"/>
    <col customWidth="1" min="7" max="7" width="6.86"/>
    <col customWidth="1" min="8" max="8" width="6.43"/>
    <col customWidth="1" min="9" max="9" width="6.14"/>
    <col customWidth="1" min="10" max="10" width="7.0"/>
    <col customWidth="1" min="11" max="11" width="10.14"/>
    <col customWidth="1" min="12" max="12" width="10.71"/>
    <col customWidth="1" min="13" max="16" width="9.29"/>
    <col customWidth="1" min="17" max="17" width="16.0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1587</v>
      </c>
      <c r="G1" s="3" t="s">
        <v>522</v>
      </c>
      <c r="H1" s="3" t="s">
        <v>1179</v>
      </c>
      <c r="I1" s="3" t="s">
        <v>7</v>
      </c>
      <c r="J1" s="3" t="s">
        <v>8</v>
      </c>
      <c r="K1" s="3" t="s">
        <v>9</v>
      </c>
      <c r="L1" s="3" t="s">
        <v>524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84"/>
      <c r="B2" s="12"/>
      <c r="C2" s="12"/>
      <c r="D2" s="12" t="s">
        <v>2970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2" t="s">
        <v>44</v>
      </c>
      <c r="B5" s="12" t="s">
        <v>543</v>
      </c>
      <c r="C5" s="16" t="s">
        <v>46</v>
      </c>
      <c r="D5" s="17">
        <f t="shared" ref="D5:D8" si="1">ROUND((E5*0.05)+(F5*1)+(G5*0.69)+(H5*0.45)+(I5*0.85)+(J5*0.57)+(K5*1)+(L5*1)+(M5*25)+(N5*8)+(O5*8)+(P5*8), 2)</f>
        <v>134.11</v>
      </c>
      <c r="E5" s="33">
        <v>33.0</v>
      </c>
      <c r="F5" s="12"/>
      <c r="G5" s="12">
        <v>34.0</v>
      </c>
      <c r="H5" s="12"/>
      <c r="I5" s="12">
        <v>100.0</v>
      </c>
      <c r="J5" s="12"/>
      <c r="K5" s="12">
        <v>24.0</v>
      </c>
      <c r="L5" s="12"/>
      <c r="M5" s="12"/>
      <c r="N5" s="12"/>
      <c r="O5" s="12"/>
      <c r="P5" s="12"/>
      <c r="Q5" s="18"/>
      <c r="R5" s="18"/>
      <c r="S5" s="37" t="s">
        <v>544</v>
      </c>
      <c r="T5" s="37"/>
      <c r="U5" s="37"/>
      <c r="V5" s="37"/>
      <c r="W5" s="11"/>
      <c r="X5" s="11"/>
    </row>
    <row r="6">
      <c r="A6" s="11"/>
      <c r="B6" s="12" t="s">
        <v>2941</v>
      </c>
      <c r="C6" s="16" t="s">
        <v>28</v>
      </c>
      <c r="D6" s="17">
        <f t="shared" si="1"/>
        <v>127.7</v>
      </c>
      <c r="E6" s="12">
        <v>28.0</v>
      </c>
      <c r="F6" s="12">
        <v>48.0</v>
      </c>
      <c r="G6" s="12"/>
      <c r="H6" s="12"/>
      <c r="I6" s="12">
        <v>38.0</v>
      </c>
      <c r="J6" s="12"/>
      <c r="K6" s="12">
        <v>13.0</v>
      </c>
      <c r="L6" s="12"/>
      <c r="M6" s="12">
        <v>1.0</v>
      </c>
      <c r="N6" s="12"/>
      <c r="O6" s="12"/>
      <c r="P6" s="12">
        <v>1.0</v>
      </c>
      <c r="Q6" s="18" t="s">
        <v>1720</v>
      </c>
      <c r="R6" s="18" t="s">
        <v>30</v>
      </c>
      <c r="S6" s="19" t="s">
        <v>2945</v>
      </c>
      <c r="T6" s="11"/>
      <c r="U6" s="11"/>
      <c r="V6" s="11"/>
      <c r="W6" s="11"/>
      <c r="X6" s="11"/>
    </row>
    <row r="7">
      <c r="A7" s="21" t="s">
        <v>33</v>
      </c>
      <c r="B7" s="12" t="s">
        <v>2979</v>
      </c>
      <c r="C7" s="16" t="s">
        <v>40</v>
      </c>
      <c r="D7" s="17">
        <f t="shared" si="1"/>
        <v>114.65</v>
      </c>
      <c r="E7" s="12">
        <v>45.0</v>
      </c>
      <c r="F7" s="12">
        <v>45.0</v>
      </c>
      <c r="G7" s="12"/>
      <c r="H7" s="12"/>
      <c r="I7" s="12">
        <v>24.0</v>
      </c>
      <c r="J7" s="12"/>
      <c r="K7" s="12">
        <v>14.0</v>
      </c>
      <c r="L7" s="12"/>
      <c r="M7" s="12">
        <v>1.0</v>
      </c>
      <c r="N7" s="12"/>
      <c r="O7" s="12">
        <v>1.0</v>
      </c>
      <c r="P7" s="12"/>
      <c r="Q7" s="18" t="s">
        <v>898</v>
      </c>
      <c r="R7" s="18" t="s">
        <v>42</v>
      </c>
      <c r="S7" s="19" t="s">
        <v>2981</v>
      </c>
      <c r="T7" s="11"/>
      <c r="U7" s="11"/>
      <c r="V7" s="11"/>
      <c r="W7" s="11"/>
      <c r="X7" s="11"/>
    </row>
    <row r="8">
      <c r="A8" s="12" t="s">
        <v>44</v>
      </c>
      <c r="B8" s="12" t="s">
        <v>2985</v>
      </c>
      <c r="C8" s="16" t="s">
        <v>114</v>
      </c>
      <c r="D8" s="17">
        <f t="shared" si="1"/>
        <v>106.75</v>
      </c>
      <c r="E8" s="12">
        <v>45.0</v>
      </c>
      <c r="F8" s="12"/>
      <c r="G8" s="12"/>
      <c r="H8" s="12">
        <v>84.0</v>
      </c>
      <c r="I8" s="12">
        <v>42.0</v>
      </c>
      <c r="J8" s="12"/>
      <c r="K8" s="12">
        <v>31.0</v>
      </c>
      <c r="L8" s="12"/>
      <c r="M8" s="12"/>
      <c r="N8" s="12"/>
      <c r="O8" s="12"/>
      <c r="P8" s="12"/>
      <c r="Q8" s="18"/>
      <c r="R8" s="18"/>
      <c r="S8" s="19" t="s">
        <v>546</v>
      </c>
      <c r="T8" s="11"/>
      <c r="U8" s="11"/>
      <c r="V8" s="11"/>
      <c r="W8" s="11"/>
      <c r="X8" s="11"/>
    </row>
    <row r="9">
      <c r="A9" s="21" t="s">
        <v>52</v>
      </c>
      <c r="B9" s="12" t="s">
        <v>547</v>
      </c>
      <c r="C9" s="12" t="s">
        <v>366</v>
      </c>
      <c r="D9" s="17" t="s">
        <v>2991</v>
      </c>
      <c r="E9" s="12">
        <v>30.0</v>
      </c>
      <c r="F9" s="12"/>
      <c r="G9" s="12"/>
      <c r="H9" s="12">
        <v>56.0</v>
      </c>
      <c r="I9" s="12">
        <v>22.0</v>
      </c>
      <c r="J9" s="12"/>
      <c r="K9" s="12">
        <v>18.0</v>
      </c>
      <c r="L9" s="12"/>
      <c r="M9" s="12">
        <v>1.0</v>
      </c>
      <c r="N9" s="12"/>
      <c r="O9" s="12"/>
      <c r="P9" s="12">
        <v>1.0</v>
      </c>
      <c r="Q9" s="18" t="s">
        <v>549</v>
      </c>
      <c r="R9" s="18" t="s">
        <v>78</v>
      </c>
      <c r="S9" s="19" t="s">
        <v>550</v>
      </c>
      <c r="T9" s="11"/>
      <c r="U9" s="11"/>
      <c r="V9" s="11"/>
      <c r="W9" s="11"/>
      <c r="X9" s="11"/>
    </row>
    <row r="10">
      <c r="A10" s="11"/>
      <c r="B10" s="12" t="s">
        <v>540</v>
      </c>
      <c r="C10" s="16" t="s">
        <v>541</v>
      </c>
      <c r="D10" s="17">
        <f t="shared" ref="D10:D16" si="2">ROUND((E10*0.05)+(F10*1)+(G10*0.69)+(H10*0.45)+(I10*0.85)+(J10*0.57)+(K10*1)+(L10*1)+(M10*25)+(N10*8)+(O10*8)+(P10*8), 2)</f>
        <v>95</v>
      </c>
      <c r="E10" s="12">
        <v>21.0</v>
      </c>
      <c r="F10" s="12"/>
      <c r="G10" s="12">
        <v>25.0</v>
      </c>
      <c r="H10" s="12">
        <v>66.0</v>
      </c>
      <c r="I10" s="12"/>
      <c r="J10" s="12"/>
      <c r="K10" s="12">
        <v>14.0</v>
      </c>
      <c r="L10" s="12"/>
      <c r="M10" s="12">
        <v>1.0</v>
      </c>
      <c r="N10" s="12"/>
      <c r="O10" s="12">
        <v>1.0</v>
      </c>
      <c r="P10" s="12"/>
      <c r="Q10" s="18" t="s">
        <v>60</v>
      </c>
      <c r="R10" s="18"/>
      <c r="S10" s="19" t="s">
        <v>542</v>
      </c>
      <c r="T10" s="11"/>
      <c r="U10" s="11"/>
      <c r="V10" s="11"/>
      <c r="W10" s="11"/>
      <c r="X10" s="11"/>
    </row>
    <row r="11">
      <c r="A11" s="26" t="s">
        <v>55</v>
      </c>
      <c r="B11" s="12" t="s">
        <v>3004</v>
      </c>
      <c r="C11" s="12" t="s">
        <v>57</v>
      </c>
      <c r="D11" s="17">
        <f t="shared" si="2"/>
        <v>89.4</v>
      </c>
      <c r="E11" s="12">
        <v>52.0</v>
      </c>
      <c r="F11" s="12">
        <v>30.0</v>
      </c>
      <c r="G11" s="12"/>
      <c r="H11" s="12"/>
      <c r="I11" s="12">
        <v>28.0</v>
      </c>
      <c r="J11" s="12"/>
      <c r="K11" s="12"/>
      <c r="L11" s="12"/>
      <c r="M11" s="12">
        <v>1.0</v>
      </c>
      <c r="N11" s="12"/>
      <c r="O11" s="12">
        <v>1.0</v>
      </c>
      <c r="P11" s="12"/>
      <c r="Q11" s="18" t="s">
        <v>1699</v>
      </c>
      <c r="R11" s="18" t="s">
        <v>499</v>
      </c>
      <c r="S11" s="19" t="s">
        <v>3006</v>
      </c>
      <c r="T11" s="11"/>
      <c r="U11" s="11"/>
      <c r="V11" s="11"/>
      <c r="W11" s="11"/>
      <c r="X11" s="11"/>
    </row>
    <row r="12">
      <c r="A12" s="26"/>
      <c r="B12" s="12" t="s">
        <v>2961</v>
      </c>
      <c r="C12" s="12" t="s">
        <v>64</v>
      </c>
      <c r="D12" s="17">
        <f t="shared" si="2"/>
        <v>87.5</v>
      </c>
      <c r="E12" s="12">
        <v>22.0</v>
      </c>
      <c r="F12" s="12">
        <v>29.0</v>
      </c>
      <c r="G12" s="12"/>
      <c r="H12" s="12"/>
      <c r="I12" s="12">
        <v>24.0</v>
      </c>
      <c r="J12" s="12"/>
      <c r="K12" s="12">
        <v>13.0</v>
      </c>
      <c r="L12" s="12"/>
      <c r="M12" s="12"/>
      <c r="N12" s="12"/>
      <c r="O12" s="12">
        <v>2.0</v>
      </c>
      <c r="P12" s="12">
        <v>1.0</v>
      </c>
      <c r="Q12" s="18" t="s">
        <v>1699</v>
      </c>
      <c r="R12" s="18"/>
      <c r="S12" s="19" t="s">
        <v>2964</v>
      </c>
      <c r="T12" s="11"/>
      <c r="U12" s="11"/>
      <c r="V12" s="11"/>
      <c r="W12" s="11"/>
      <c r="X12" s="11"/>
    </row>
    <row r="13">
      <c r="A13" s="26"/>
      <c r="B13" s="12" t="s">
        <v>2967</v>
      </c>
      <c r="C13" s="12" t="s">
        <v>1254</v>
      </c>
      <c r="D13" s="17">
        <f t="shared" si="2"/>
        <v>83.82</v>
      </c>
      <c r="E13" s="12">
        <v>19.0</v>
      </c>
      <c r="F13" s="12">
        <v>30.0</v>
      </c>
      <c r="G13" s="12">
        <v>23.0</v>
      </c>
      <c r="H13" s="12"/>
      <c r="I13" s="12"/>
      <c r="J13" s="12"/>
      <c r="K13" s="12">
        <v>13.0</v>
      </c>
      <c r="L13" s="12"/>
      <c r="M13" s="12"/>
      <c r="N13" s="12">
        <v>1.0</v>
      </c>
      <c r="O13" s="12">
        <v>1.0</v>
      </c>
      <c r="P13" s="12">
        <v>1.0</v>
      </c>
      <c r="Q13" s="18" t="s">
        <v>1188</v>
      </c>
      <c r="R13" s="18"/>
      <c r="S13" s="19" t="s">
        <v>2968</v>
      </c>
      <c r="T13" s="11"/>
      <c r="U13" s="11"/>
      <c r="V13" s="11"/>
      <c r="W13" s="11"/>
      <c r="X13" s="11"/>
    </row>
    <row r="14">
      <c r="A14" s="12" t="s">
        <v>44</v>
      </c>
      <c r="B14" s="12" t="s">
        <v>2972</v>
      </c>
      <c r="C14" s="16" t="s">
        <v>172</v>
      </c>
      <c r="D14" s="17">
        <f t="shared" si="2"/>
        <v>82.12</v>
      </c>
      <c r="E14" s="12">
        <v>49.0</v>
      </c>
      <c r="F14" s="12">
        <v>50.0</v>
      </c>
      <c r="G14" s="12">
        <v>43.0</v>
      </c>
      <c r="H14" s="12"/>
      <c r="I14" s="12"/>
      <c r="J14" s="12"/>
      <c r="K14" s="12"/>
      <c r="L14" s="12"/>
      <c r="M14" s="12"/>
      <c r="N14" s="12"/>
      <c r="O14" s="12"/>
      <c r="P14" s="12"/>
      <c r="Q14" s="18"/>
      <c r="R14" s="18"/>
      <c r="S14" s="19" t="s">
        <v>2975</v>
      </c>
      <c r="T14" s="11"/>
      <c r="U14" s="11"/>
      <c r="V14" s="11"/>
      <c r="W14" s="11"/>
      <c r="X14" s="11"/>
    </row>
    <row r="15">
      <c r="A15" s="26"/>
      <c r="B15" s="12" t="s">
        <v>1665</v>
      </c>
      <c r="C15" s="12" t="s">
        <v>107</v>
      </c>
      <c r="D15" s="17">
        <f t="shared" si="2"/>
        <v>80.5</v>
      </c>
      <c r="E15" s="12"/>
      <c r="F15" s="12"/>
      <c r="G15" s="12"/>
      <c r="H15" s="12">
        <v>80.0</v>
      </c>
      <c r="I15" s="12">
        <v>30.0</v>
      </c>
      <c r="J15" s="12"/>
      <c r="K15" s="12">
        <v>19.0</v>
      </c>
      <c r="L15" s="12"/>
      <c r="M15" s="12"/>
      <c r="N15" s="12"/>
      <c r="O15" s="12"/>
      <c r="P15" s="12"/>
      <c r="Q15" s="18"/>
      <c r="R15" s="18"/>
      <c r="S15" s="19" t="s">
        <v>1667</v>
      </c>
      <c r="T15" s="11"/>
      <c r="U15" s="11"/>
      <c r="V15" s="11"/>
      <c r="W15" s="11"/>
      <c r="X15" s="11"/>
    </row>
    <row r="16">
      <c r="A16" s="26"/>
      <c r="B16" s="12" t="s">
        <v>556</v>
      </c>
      <c r="C16" s="12" t="s">
        <v>557</v>
      </c>
      <c r="D16" s="17">
        <f t="shared" si="2"/>
        <v>78.93</v>
      </c>
      <c r="E16" s="12">
        <v>42.0</v>
      </c>
      <c r="F16" s="12"/>
      <c r="G16" s="12">
        <v>37.0</v>
      </c>
      <c r="H16" s="12">
        <v>74.0</v>
      </c>
      <c r="I16" s="12"/>
      <c r="J16" s="12"/>
      <c r="K16" s="12">
        <v>18.0</v>
      </c>
      <c r="L16" s="12"/>
      <c r="M16" s="12"/>
      <c r="N16" s="12"/>
      <c r="O16" s="12"/>
      <c r="P16" s="12"/>
      <c r="Q16" s="18"/>
      <c r="R16" s="18"/>
      <c r="S16" s="19" t="s">
        <v>558</v>
      </c>
      <c r="T16" s="11"/>
      <c r="U16" s="11"/>
      <c r="V16" s="11"/>
      <c r="W16" s="11"/>
      <c r="X16" s="11"/>
    </row>
    <row r="17">
      <c r="A17" s="26"/>
      <c r="B17" s="12" t="s">
        <v>2980</v>
      </c>
      <c r="C17" s="12" t="s">
        <v>470</v>
      </c>
      <c r="D17" s="17" t="s">
        <v>3023</v>
      </c>
      <c r="E17" s="12"/>
      <c r="F17" s="12">
        <v>45.0</v>
      </c>
      <c r="G17" s="12"/>
      <c r="H17" s="12"/>
      <c r="I17" s="12">
        <v>37.0</v>
      </c>
      <c r="J17" s="12"/>
      <c r="K17" s="12"/>
      <c r="L17" s="12"/>
      <c r="M17" s="12"/>
      <c r="N17" s="12"/>
      <c r="O17" s="12"/>
      <c r="P17" s="12"/>
      <c r="Q17" s="18"/>
      <c r="R17" s="18" t="s">
        <v>1907</v>
      </c>
      <c r="S17" s="19" t="s">
        <v>2984</v>
      </c>
      <c r="T17" s="11"/>
      <c r="U17" s="11"/>
      <c r="V17" s="11"/>
      <c r="W17" s="11"/>
      <c r="X17" s="11"/>
    </row>
    <row r="18">
      <c r="A18" s="26"/>
      <c r="B18" s="12" t="s">
        <v>2997</v>
      </c>
      <c r="C18" s="12" t="s">
        <v>2153</v>
      </c>
      <c r="D18" s="17">
        <f>ROUND((E18*0.05)+(F18*1)+(G18*0.69)+(H18*0.45)+(I18*0.85)+(J18*0.57)+(K18*1)+(L18*1)+(M18*25)+(N18*8)+(O18*8)+(P18*8), 2)</f>
        <v>72.75</v>
      </c>
      <c r="E18" s="12">
        <v>30.0</v>
      </c>
      <c r="F18" s="12">
        <v>25.0</v>
      </c>
      <c r="G18" s="12"/>
      <c r="H18" s="12"/>
      <c r="I18" s="12">
        <v>25.0</v>
      </c>
      <c r="J18" s="12"/>
      <c r="K18" s="12"/>
      <c r="L18" s="12"/>
      <c r="M18" s="12">
        <v>1.0</v>
      </c>
      <c r="N18" s="12"/>
      <c r="O18" s="12"/>
      <c r="P18" s="12"/>
      <c r="Q18" s="18" t="s">
        <v>2998</v>
      </c>
      <c r="R18" s="18" t="s">
        <v>226</v>
      </c>
      <c r="S18" s="19" t="s">
        <v>2999</v>
      </c>
      <c r="T18" s="11"/>
      <c r="U18" s="11"/>
      <c r="V18" s="11"/>
      <c r="W18" s="11"/>
      <c r="X18" s="11"/>
    </row>
    <row r="19">
      <c r="A19" s="26" t="s">
        <v>52</v>
      </c>
      <c r="B19" s="12" t="s">
        <v>2986</v>
      </c>
      <c r="C19" s="12" t="s">
        <v>366</v>
      </c>
      <c r="D19" s="17" t="s">
        <v>3031</v>
      </c>
      <c r="E19" s="12">
        <v>39.0</v>
      </c>
      <c r="F19" s="12">
        <v>34.0</v>
      </c>
      <c r="G19" s="12"/>
      <c r="H19" s="12"/>
      <c r="I19" s="12"/>
      <c r="J19" s="12"/>
      <c r="K19" s="12"/>
      <c r="L19" s="12"/>
      <c r="M19" s="12">
        <v>1.0</v>
      </c>
      <c r="N19" s="12">
        <v>1.0</v>
      </c>
      <c r="O19" s="12"/>
      <c r="P19" s="12"/>
      <c r="Q19" s="18" t="s">
        <v>898</v>
      </c>
      <c r="R19" s="18" t="s">
        <v>78</v>
      </c>
      <c r="S19" s="19" t="s">
        <v>2988</v>
      </c>
      <c r="T19" s="11"/>
      <c r="U19" s="11"/>
      <c r="V19" s="11"/>
      <c r="W19" s="11"/>
      <c r="X19" s="11"/>
    </row>
    <row r="20">
      <c r="A20" s="26"/>
      <c r="B20" s="12" t="s">
        <v>3002</v>
      </c>
      <c r="C20" s="12" t="s">
        <v>1284</v>
      </c>
      <c r="D20" s="17">
        <f t="shared" ref="D20:D21" si="3">ROUND((E20*0.05)+(F20*1)+(G20*0.69)+(H20*0.45)+(I20*0.85)+(J20*0.57)+(K20*1)+(L20*1)+(M20*25)+(N20*8)+(O20*8)+(P20*8), 2)</f>
        <v>62.93</v>
      </c>
      <c r="E20" s="12">
        <v>37.0</v>
      </c>
      <c r="F20" s="12">
        <v>39.0</v>
      </c>
      <c r="G20" s="12">
        <v>32.0</v>
      </c>
      <c r="H20" s="12"/>
      <c r="I20" s="12"/>
      <c r="J20" s="12"/>
      <c r="K20" s="12"/>
      <c r="L20" s="12"/>
      <c r="M20" s="12"/>
      <c r="N20" s="12"/>
      <c r="O20" s="12"/>
      <c r="P20" s="12"/>
      <c r="Q20" s="18"/>
      <c r="R20" s="18"/>
      <c r="S20" s="19" t="s">
        <v>3003</v>
      </c>
      <c r="T20" s="11"/>
      <c r="U20" s="11"/>
      <c r="V20" s="11"/>
      <c r="W20" s="11"/>
      <c r="X20" s="11"/>
    </row>
    <row r="21">
      <c r="A21" s="26"/>
      <c r="B21" s="12" t="s">
        <v>3008</v>
      </c>
      <c r="C21" s="12" t="s">
        <v>3009</v>
      </c>
      <c r="D21" s="17">
        <f t="shared" si="3"/>
        <v>59.83</v>
      </c>
      <c r="E21" s="12">
        <v>33.0</v>
      </c>
      <c r="F21" s="12">
        <v>22.0</v>
      </c>
      <c r="G21" s="12">
        <v>22.0</v>
      </c>
      <c r="H21" s="12"/>
      <c r="I21" s="12"/>
      <c r="J21" s="12"/>
      <c r="K21" s="12">
        <v>21.0</v>
      </c>
      <c r="L21" s="12"/>
      <c r="M21" s="12"/>
      <c r="N21" s="12"/>
      <c r="O21" s="12"/>
      <c r="P21" s="12"/>
      <c r="Q21" s="18"/>
      <c r="R21" s="18"/>
      <c r="S21" s="19" t="s">
        <v>3010</v>
      </c>
      <c r="T21" s="11"/>
      <c r="U21" s="11"/>
      <c r="V21" s="11"/>
      <c r="W21" s="11"/>
      <c r="X21" s="11"/>
    </row>
    <row r="22">
      <c r="A22" s="2" t="s">
        <v>83</v>
      </c>
      <c r="B22" s="11"/>
      <c r="C22" s="11"/>
      <c r="D22" s="17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27"/>
      <c r="T22" s="11"/>
      <c r="U22" s="11"/>
      <c r="V22" s="11"/>
      <c r="W22" s="11"/>
      <c r="X22" s="11"/>
    </row>
    <row r="23">
      <c r="A23" s="11"/>
      <c r="B23" s="28" t="s">
        <v>559</v>
      </c>
      <c r="C23" s="28" t="s">
        <v>102</v>
      </c>
      <c r="D23" s="17">
        <f t="shared" ref="D23:D36" si="4">ROUND((E23*0.05)+(F23*1)+(G23*0.69)+(H23*0.45)+(I23*0.85)+(J23*0.57)+(K23*1)+(L23*1)+(M23*25)+(N23*8)+(O23*8)+(P23*8), 2)</f>
        <v>51.6</v>
      </c>
      <c r="E23" s="28">
        <v>18.0</v>
      </c>
      <c r="F23" s="28"/>
      <c r="G23" s="28">
        <v>20.0</v>
      </c>
      <c r="H23" s="28">
        <v>42.0</v>
      </c>
      <c r="I23" s="28"/>
      <c r="J23" s="28"/>
      <c r="K23" s="28">
        <v>18.0</v>
      </c>
      <c r="L23" s="28"/>
      <c r="M23" s="28"/>
      <c r="N23" s="28"/>
      <c r="O23" s="28"/>
      <c r="P23" s="28"/>
      <c r="Q23" s="29"/>
      <c r="R23" s="30"/>
      <c r="S23" s="31" t="s">
        <v>560</v>
      </c>
      <c r="T23" s="32"/>
      <c r="U23" s="11"/>
      <c r="V23" s="11"/>
      <c r="W23" s="11"/>
      <c r="X23" s="11"/>
      <c r="Y23" s="11"/>
    </row>
    <row r="24">
      <c r="A24" s="170" t="s">
        <v>44</v>
      </c>
      <c r="B24" s="171" t="s">
        <v>561</v>
      </c>
      <c r="C24" s="171" t="s">
        <v>239</v>
      </c>
      <c r="D24" s="17">
        <f t="shared" si="4"/>
        <v>50.75</v>
      </c>
      <c r="E24" s="33">
        <v>21.0</v>
      </c>
      <c r="F24" s="173"/>
      <c r="G24" s="172">
        <v>20.0</v>
      </c>
      <c r="H24" s="173">
        <v>42.0</v>
      </c>
      <c r="I24" s="172"/>
      <c r="J24" s="22"/>
      <c r="K24" s="173">
        <v>17.0</v>
      </c>
      <c r="L24" s="209"/>
      <c r="M24" s="173"/>
      <c r="N24" s="24"/>
      <c r="O24" s="24"/>
      <c r="P24" s="24"/>
      <c r="Q24" s="24"/>
      <c r="R24" s="24"/>
      <c r="S24" s="187" t="s">
        <v>562</v>
      </c>
      <c r="T24" s="187"/>
      <c r="U24" s="187"/>
      <c r="V24" s="187"/>
      <c r="W24" s="20"/>
      <c r="X24" s="20"/>
      <c r="Y24" s="20"/>
      <c r="Z24" s="20"/>
      <c r="AA24" s="20"/>
      <c r="AB24" s="20"/>
    </row>
    <row r="25">
      <c r="A25" s="11"/>
      <c r="B25" s="28" t="s">
        <v>573</v>
      </c>
      <c r="C25" s="28" t="s">
        <v>518</v>
      </c>
      <c r="D25" s="17">
        <f t="shared" si="4"/>
        <v>45.3</v>
      </c>
      <c r="E25" s="28">
        <v>18.0</v>
      </c>
      <c r="F25" s="28"/>
      <c r="G25" s="28"/>
      <c r="H25" s="28">
        <v>38.0</v>
      </c>
      <c r="I25" s="28">
        <v>18.0</v>
      </c>
      <c r="J25" s="28"/>
      <c r="K25" s="28">
        <v>12.0</v>
      </c>
      <c r="L25" s="28"/>
      <c r="M25" s="28"/>
      <c r="N25" s="28"/>
      <c r="O25" s="28"/>
      <c r="P25" s="28"/>
      <c r="Q25" s="29"/>
      <c r="R25" s="30"/>
      <c r="S25" s="31" t="s">
        <v>575</v>
      </c>
      <c r="T25" s="32"/>
      <c r="U25" s="11"/>
      <c r="V25" s="11"/>
      <c r="W25" s="11"/>
      <c r="X25" s="11"/>
      <c r="Y25" s="11"/>
    </row>
    <row r="26">
      <c r="A26" s="11"/>
      <c r="B26" s="12" t="s">
        <v>568</v>
      </c>
      <c r="C26" s="12" t="s">
        <v>569</v>
      </c>
      <c r="D26" s="17">
        <f t="shared" si="4"/>
        <v>45.25</v>
      </c>
      <c r="E26" s="12"/>
      <c r="F26" s="12"/>
      <c r="G26" s="12"/>
      <c r="H26" s="12">
        <v>50.0</v>
      </c>
      <c r="I26" s="12">
        <v>15.0</v>
      </c>
      <c r="J26" s="12"/>
      <c r="K26" s="12">
        <v>10.0</v>
      </c>
      <c r="L26" s="12"/>
      <c r="M26" s="12"/>
      <c r="N26" s="12"/>
      <c r="O26" s="12"/>
      <c r="P26" s="12"/>
      <c r="Q26" s="18"/>
      <c r="R26" s="30"/>
      <c r="S26" s="19" t="s">
        <v>570</v>
      </c>
      <c r="T26" s="12"/>
      <c r="U26" s="11"/>
      <c r="V26" s="11"/>
      <c r="W26" s="11"/>
      <c r="X26" s="11"/>
      <c r="Y26" s="11"/>
    </row>
    <row r="27">
      <c r="A27" s="12" t="s">
        <v>44</v>
      </c>
      <c r="B27" s="28" t="s">
        <v>1641</v>
      </c>
      <c r="C27" s="28" t="s">
        <v>590</v>
      </c>
      <c r="D27" s="17">
        <f t="shared" si="4"/>
        <v>44.28</v>
      </c>
      <c r="E27" s="33">
        <v>22.0</v>
      </c>
      <c r="F27" s="28">
        <v>28.0</v>
      </c>
      <c r="G27" s="28">
        <v>22.0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31" t="s">
        <v>1645</v>
      </c>
      <c r="T27" s="31"/>
      <c r="U27" s="30"/>
      <c r="V27" s="31"/>
      <c r="W27" s="32"/>
      <c r="X27" s="11"/>
      <c r="Y27" s="11"/>
      <c r="Z27" s="11"/>
      <c r="AA27" s="11"/>
      <c r="AB27" s="11"/>
    </row>
    <row r="28">
      <c r="A28" s="11"/>
      <c r="B28" s="12" t="s">
        <v>563</v>
      </c>
      <c r="C28" s="12" t="s">
        <v>446</v>
      </c>
      <c r="D28" s="17">
        <f t="shared" si="4"/>
        <v>43.21</v>
      </c>
      <c r="E28" s="12">
        <v>18.0</v>
      </c>
      <c r="F28" s="12"/>
      <c r="G28" s="12">
        <v>19.0</v>
      </c>
      <c r="H28" s="12">
        <v>36.0</v>
      </c>
      <c r="I28" s="12"/>
      <c r="J28" s="12"/>
      <c r="K28" s="12">
        <v>13.0</v>
      </c>
      <c r="L28" s="12"/>
      <c r="M28" s="12"/>
      <c r="N28" s="12"/>
      <c r="O28" s="12"/>
      <c r="P28" s="12"/>
      <c r="Q28" s="18"/>
      <c r="R28" s="30"/>
      <c r="S28" s="19" t="s">
        <v>564</v>
      </c>
      <c r="T28" s="11"/>
      <c r="U28" s="11"/>
      <c r="V28" s="11"/>
      <c r="W28" s="11"/>
      <c r="X28" s="11"/>
      <c r="Y28" s="11"/>
    </row>
    <row r="29">
      <c r="A29" s="11"/>
      <c r="B29" s="12" t="s">
        <v>1646</v>
      </c>
      <c r="C29" s="12" t="s">
        <v>374</v>
      </c>
      <c r="D29" s="17">
        <f t="shared" si="4"/>
        <v>41.75</v>
      </c>
      <c r="E29" s="12">
        <v>19.0</v>
      </c>
      <c r="F29" s="12"/>
      <c r="G29" s="12"/>
      <c r="H29" s="12">
        <v>34.0</v>
      </c>
      <c r="I29" s="12">
        <v>30.0</v>
      </c>
      <c r="J29" s="12"/>
      <c r="K29" s="12"/>
      <c r="L29" s="12"/>
      <c r="M29" s="12"/>
      <c r="N29" s="12"/>
      <c r="O29" s="12"/>
      <c r="P29" s="12"/>
      <c r="Q29" s="18"/>
      <c r="R29" s="30"/>
      <c r="S29" s="19" t="s">
        <v>1647</v>
      </c>
      <c r="T29" s="12"/>
      <c r="U29" s="11"/>
      <c r="V29" s="11"/>
      <c r="W29" s="11"/>
      <c r="X29" s="11"/>
      <c r="Y29" s="11"/>
    </row>
    <row r="30">
      <c r="A30" s="11"/>
      <c r="B30" s="12" t="s">
        <v>1671</v>
      </c>
      <c r="C30" s="12" t="s">
        <v>1672</v>
      </c>
      <c r="D30" s="17">
        <f t="shared" si="4"/>
        <v>41.3</v>
      </c>
      <c r="E30" s="12">
        <v>21.0</v>
      </c>
      <c r="F30" s="12"/>
      <c r="G30" s="12"/>
      <c r="H30" s="12">
        <v>30.0</v>
      </c>
      <c r="I30" s="12">
        <v>15.0</v>
      </c>
      <c r="J30" s="12"/>
      <c r="K30" s="12">
        <v>14.0</v>
      </c>
      <c r="L30" s="12"/>
      <c r="M30" s="12"/>
      <c r="N30" s="12"/>
      <c r="O30" s="12"/>
      <c r="P30" s="12"/>
      <c r="Q30" s="18"/>
      <c r="R30" s="33"/>
      <c r="S30" s="19" t="s">
        <v>1673</v>
      </c>
      <c r="T30" s="11"/>
      <c r="U30" s="11"/>
      <c r="V30" s="11"/>
      <c r="W30" s="11"/>
      <c r="X30" s="11"/>
      <c r="Y30" s="11"/>
    </row>
    <row r="31">
      <c r="A31" s="11"/>
      <c r="B31" s="12" t="s">
        <v>3039</v>
      </c>
      <c r="C31" s="12" t="s">
        <v>1341</v>
      </c>
      <c r="D31" s="17">
        <f t="shared" si="4"/>
        <v>39.05</v>
      </c>
      <c r="E31" s="12">
        <v>19.0</v>
      </c>
      <c r="F31" s="12"/>
      <c r="G31" s="12"/>
      <c r="H31" s="12">
        <v>38.0</v>
      </c>
      <c r="I31" s="12"/>
      <c r="J31" s="12"/>
      <c r="K31" s="12">
        <v>21.0</v>
      </c>
      <c r="L31" s="12"/>
      <c r="M31" s="12"/>
      <c r="N31" s="12"/>
      <c r="O31" s="12"/>
      <c r="P31" s="12"/>
      <c r="Q31" s="18"/>
      <c r="R31" s="33"/>
      <c r="S31" s="19" t="s">
        <v>3040</v>
      </c>
      <c r="T31" s="12"/>
      <c r="U31" s="11"/>
      <c r="V31" s="11"/>
      <c r="W31" s="11"/>
      <c r="X31" s="11"/>
      <c r="Y31" s="11"/>
    </row>
    <row r="32">
      <c r="A32" s="11"/>
      <c r="B32" s="12" t="s">
        <v>3050</v>
      </c>
      <c r="C32" s="12" t="s">
        <v>3051</v>
      </c>
      <c r="D32" s="17">
        <f t="shared" si="4"/>
        <v>38.75</v>
      </c>
      <c r="E32" s="12"/>
      <c r="F32" s="12"/>
      <c r="G32" s="12"/>
      <c r="H32" s="12">
        <v>54.0</v>
      </c>
      <c r="I32" s="12">
        <v>17.0</v>
      </c>
      <c r="J32" s="12"/>
      <c r="K32" s="12"/>
      <c r="L32" s="12"/>
      <c r="M32" s="12"/>
      <c r="N32" s="12"/>
      <c r="O32" s="12"/>
      <c r="P32" s="12"/>
      <c r="Q32" s="18"/>
      <c r="R32" s="33"/>
      <c r="S32" s="19" t="s">
        <v>3052</v>
      </c>
      <c r="T32" s="12"/>
      <c r="U32" s="11"/>
      <c r="V32" s="11"/>
      <c r="W32" s="11"/>
      <c r="X32" s="11"/>
      <c r="Y32" s="11"/>
    </row>
    <row r="33">
      <c r="A33" s="11"/>
      <c r="B33" s="12" t="s">
        <v>565</v>
      </c>
      <c r="C33" s="12" t="s">
        <v>566</v>
      </c>
      <c r="D33" s="17">
        <f t="shared" si="4"/>
        <v>37.87</v>
      </c>
      <c r="E33" s="12"/>
      <c r="F33" s="12"/>
      <c r="G33" s="12">
        <v>23.0</v>
      </c>
      <c r="H33" s="12">
        <v>20.0</v>
      </c>
      <c r="I33" s="12"/>
      <c r="J33" s="12"/>
      <c r="K33" s="12">
        <v>13.0</v>
      </c>
      <c r="L33" s="12"/>
      <c r="M33" s="12"/>
      <c r="N33" s="12"/>
      <c r="O33" s="12"/>
      <c r="P33" s="12"/>
      <c r="Q33" s="18"/>
      <c r="R33" s="33"/>
      <c r="S33" s="19" t="s">
        <v>567</v>
      </c>
      <c r="T33" s="11"/>
      <c r="U33" s="11"/>
      <c r="V33" s="11"/>
      <c r="W33" s="11"/>
      <c r="X33" s="11"/>
      <c r="Y33" s="11"/>
    </row>
    <row r="34">
      <c r="A34" s="11"/>
      <c r="B34" s="12" t="s">
        <v>3044</v>
      </c>
      <c r="C34" s="12" t="s">
        <v>646</v>
      </c>
      <c r="D34" s="17">
        <f t="shared" si="4"/>
        <v>35.06</v>
      </c>
      <c r="E34" s="12">
        <v>19.0</v>
      </c>
      <c r="F34" s="12">
        <v>21.0</v>
      </c>
      <c r="G34" s="12">
        <v>19.0</v>
      </c>
      <c r="H34" s="12"/>
      <c r="I34" s="12"/>
      <c r="J34" s="12"/>
      <c r="K34" s="12"/>
      <c r="L34" s="12"/>
      <c r="M34" s="12"/>
      <c r="N34" s="12"/>
      <c r="O34" s="12"/>
      <c r="P34" s="12"/>
      <c r="Q34" s="18"/>
      <c r="R34" s="33"/>
      <c r="S34" s="19" t="s">
        <v>3046</v>
      </c>
      <c r="T34" s="12"/>
      <c r="U34" s="11"/>
      <c r="V34" s="11"/>
      <c r="W34" s="11"/>
      <c r="X34" s="11"/>
      <c r="Y34" s="11"/>
    </row>
    <row r="35">
      <c r="A35" s="11"/>
      <c r="B35" s="12" t="s">
        <v>1685</v>
      </c>
      <c r="C35" s="12" t="s">
        <v>88</v>
      </c>
      <c r="D35" s="17">
        <f t="shared" si="4"/>
        <v>34.1</v>
      </c>
      <c r="E35" s="12">
        <v>28.0</v>
      </c>
      <c r="F35" s="12"/>
      <c r="G35" s="12"/>
      <c r="H35" s="12">
        <v>36.0</v>
      </c>
      <c r="I35" s="12">
        <v>10.0</v>
      </c>
      <c r="J35" s="12"/>
      <c r="K35" s="12"/>
      <c r="L35" s="12"/>
      <c r="M35" s="12"/>
      <c r="N35" s="12"/>
      <c r="O35" s="12">
        <v>1.0</v>
      </c>
      <c r="P35" s="12"/>
      <c r="Q35" s="18" t="s">
        <v>661</v>
      </c>
      <c r="R35" s="33" t="s">
        <v>1686</v>
      </c>
      <c r="S35" s="19" t="s">
        <v>1688</v>
      </c>
      <c r="T35" s="12"/>
      <c r="U35" s="11"/>
      <c r="V35" s="11"/>
      <c r="W35" s="11"/>
      <c r="X35" s="11"/>
      <c r="Y35" s="11"/>
    </row>
    <row r="36">
      <c r="A36" s="11"/>
      <c r="B36" s="12" t="s">
        <v>1681</v>
      </c>
      <c r="C36" s="12" t="s">
        <v>100</v>
      </c>
      <c r="D36" s="17">
        <f t="shared" si="4"/>
        <v>31.49</v>
      </c>
      <c r="E36" s="12">
        <v>20.0</v>
      </c>
      <c r="F36" s="12"/>
      <c r="G36" s="12">
        <v>21.0</v>
      </c>
      <c r="H36" s="12"/>
      <c r="I36" s="12"/>
      <c r="J36" s="12"/>
      <c r="K36" s="12"/>
      <c r="L36" s="12"/>
      <c r="M36" s="12"/>
      <c r="N36" s="12">
        <v>2.0</v>
      </c>
      <c r="O36" s="12"/>
      <c r="P36" s="12"/>
      <c r="Q36" s="18" t="s">
        <v>611</v>
      </c>
      <c r="R36" s="33"/>
      <c r="S36" s="19" t="s">
        <v>1683</v>
      </c>
      <c r="T36" s="11"/>
      <c r="U36" s="11"/>
      <c r="V36" s="11"/>
      <c r="W36" s="11"/>
      <c r="X36" s="11"/>
      <c r="Y36" s="11"/>
    </row>
    <row r="37">
      <c r="A37" s="2" t="s">
        <v>111</v>
      </c>
      <c r="B37" s="11"/>
      <c r="C37" s="11"/>
      <c r="D37" s="17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31"/>
      <c r="T37" s="11"/>
      <c r="U37" s="11"/>
      <c r="V37" s="11"/>
      <c r="W37" s="11"/>
      <c r="X37" s="11"/>
    </row>
    <row r="38">
      <c r="A38" s="21" t="s">
        <v>44</v>
      </c>
      <c r="B38" s="12" t="s">
        <v>3053</v>
      </c>
      <c r="C38" s="12" t="s">
        <v>151</v>
      </c>
      <c r="D38" s="17">
        <f t="shared" ref="D38:D41" si="5">ROUND((E38*0.05)+(F38*1)+(G38*0.69)+(H38*0.45)+(I38*0.85)+(J38*0.57)+(K38*1)+(L38*1)+(M38*25)+(N38*8)+(O38*8)+(P38*8), 2)</f>
        <v>86.7</v>
      </c>
      <c r="E38" s="12"/>
      <c r="F38" s="12">
        <v>39.0</v>
      </c>
      <c r="G38" s="12"/>
      <c r="H38" s="12"/>
      <c r="I38" s="12">
        <v>22.0</v>
      </c>
      <c r="J38" s="12"/>
      <c r="K38" s="12">
        <v>13.0</v>
      </c>
      <c r="L38" s="12"/>
      <c r="M38" s="12"/>
      <c r="N38" s="12"/>
      <c r="O38" s="12">
        <v>2.0</v>
      </c>
      <c r="P38" s="12"/>
      <c r="Q38" s="18" t="s">
        <v>3037</v>
      </c>
      <c r="R38" s="18"/>
      <c r="S38" s="19" t="s">
        <v>3054</v>
      </c>
      <c r="T38" s="11"/>
      <c r="U38" s="11"/>
      <c r="V38" s="11"/>
      <c r="W38" s="11"/>
      <c r="X38" s="11"/>
      <c r="Y38" s="11"/>
    </row>
    <row r="39">
      <c r="A39" s="21" t="s">
        <v>33</v>
      </c>
      <c r="B39" s="12" t="s">
        <v>3075</v>
      </c>
      <c r="C39" s="12" t="s">
        <v>114</v>
      </c>
      <c r="D39" s="17">
        <f t="shared" si="5"/>
        <v>77.83</v>
      </c>
      <c r="E39" s="12">
        <v>33.0</v>
      </c>
      <c r="F39" s="12">
        <v>32.0</v>
      </c>
      <c r="G39" s="12">
        <v>22.0</v>
      </c>
      <c r="H39" s="12"/>
      <c r="I39" s="12"/>
      <c r="J39" s="12"/>
      <c r="K39" s="12">
        <v>13.0</v>
      </c>
      <c r="L39" s="12"/>
      <c r="M39" s="12"/>
      <c r="N39" s="12"/>
      <c r="O39" s="12">
        <v>1.0</v>
      </c>
      <c r="P39" s="12">
        <v>1.0</v>
      </c>
      <c r="Q39" s="18" t="s">
        <v>2998</v>
      </c>
      <c r="R39" s="18" t="s">
        <v>42</v>
      </c>
      <c r="S39" s="19" t="s">
        <v>3076</v>
      </c>
      <c r="T39" s="11"/>
      <c r="U39" s="11"/>
      <c r="V39" s="11"/>
      <c r="W39" s="11"/>
      <c r="X39" s="11"/>
      <c r="Y39" s="11"/>
    </row>
    <row r="40">
      <c r="A40" s="21" t="s">
        <v>44</v>
      </c>
      <c r="B40" s="12" t="s">
        <v>609</v>
      </c>
      <c r="C40" s="12" t="s">
        <v>590</v>
      </c>
      <c r="D40" s="17">
        <f t="shared" si="5"/>
        <v>74.45</v>
      </c>
      <c r="E40" s="12">
        <v>30.0</v>
      </c>
      <c r="F40" s="12"/>
      <c r="G40" s="12"/>
      <c r="H40" s="172">
        <v>58.0</v>
      </c>
      <c r="I40" s="172">
        <v>21.0</v>
      </c>
      <c r="J40" s="24"/>
      <c r="K40" s="172">
        <v>13.0</v>
      </c>
      <c r="L40" s="172"/>
      <c r="M40" s="12"/>
      <c r="N40" s="12"/>
      <c r="O40" s="172">
        <v>2.0</v>
      </c>
      <c r="P40" s="24"/>
      <c r="Q40" s="172" t="s">
        <v>611</v>
      </c>
      <c r="R40" s="24"/>
      <c r="S40" s="174" t="s">
        <v>612</v>
      </c>
      <c r="T40" s="187"/>
      <c r="U40" s="175"/>
      <c r="V40" s="11"/>
      <c r="W40" s="11"/>
      <c r="X40" s="11"/>
      <c r="Y40" s="11"/>
    </row>
    <row r="41">
      <c r="A41" s="21"/>
      <c r="B41" s="12" t="s">
        <v>586</v>
      </c>
      <c r="C41" s="12" t="s">
        <v>587</v>
      </c>
      <c r="D41" s="17">
        <f t="shared" si="5"/>
        <v>73.75</v>
      </c>
      <c r="E41" s="12"/>
      <c r="F41" s="12"/>
      <c r="G41" s="12">
        <v>25.0</v>
      </c>
      <c r="H41" s="12">
        <v>50.0</v>
      </c>
      <c r="I41" s="12"/>
      <c r="J41" s="12"/>
      <c r="K41" s="12">
        <v>34.0</v>
      </c>
      <c r="L41" s="12"/>
      <c r="M41" s="12"/>
      <c r="N41" s="12"/>
      <c r="O41" s="12"/>
      <c r="P41" s="12"/>
      <c r="Q41" s="18"/>
      <c r="R41" s="18"/>
      <c r="S41" s="19" t="s">
        <v>591</v>
      </c>
      <c r="T41" s="11"/>
      <c r="U41" s="11"/>
      <c r="V41" s="11"/>
      <c r="W41" s="11"/>
      <c r="X41" s="11"/>
      <c r="Y41" s="11"/>
    </row>
    <row r="42">
      <c r="A42" s="21"/>
      <c r="B42" s="12" t="s">
        <v>3061</v>
      </c>
      <c r="C42" s="12" t="s">
        <v>470</v>
      </c>
      <c r="D42" s="17" t="s">
        <v>3078</v>
      </c>
      <c r="E42" s="12">
        <v>12.0</v>
      </c>
      <c r="F42" s="12">
        <v>32.0</v>
      </c>
      <c r="G42" s="12"/>
      <c r="H42" s="12"/>
      <c r="I42" s="12">
        <v>17.0</v>
      </c>
      <c r="J42" s="12"/>
      <c r="K42" s="12">
        <v>9.0</v>
      </c>
      <c r="L42" s="12"/>
      <c r="M42" s="12"/>
      <c r="N42" s="12"/>
      <c r="O42" s="12">
        <v>2.0</v>
      </c>
      <c r="P42" s="12"/>
      <c r="Q42" s="18" t="s">
        <v>599</v>
      </c>
      <c r="R42" s="18" t="s">
        <v>1907</v>
      </c>
      <c r="S42" s="19" t="s">
        <v>3065</v>
      </c>
      <c r="T42" s="11"/>
      <c r="U42" s="11"/>
      <c r="V42" s="11"/>
      <c r="W42" s="11"/>
      <c r="X42" s="11"/>
    </row>
    <row r="43">
      <c r="A43" s="21"/>
      <c r="B43" s="12" t="s">
        <v>622</v>
      </c>
      <c r="C43" s="12" t="s">
        <v>208</v>
      </c>
      <c r="D43" s="17">
        <f>ROUND((E43*0.05)+(F43*1)+(G43*0.69)+(H43*0.45)+(I43*0.85)+(J43*0.57)+(K43*1)+(L43*1)+(M43*25)+(N43*8)+(O43*8)+(P43*8), 2)</f>
        <v>68.75</v>
      </c>
      <c r="E43" s="12">
        <v>24.0</v>
      </c>
      <c r="F43" s="12"/>
      <c r="G43" s="12"/>
      <c r="H43" s="12">
        <v>20.0</v>
      </c>
      <c r="I43" s="12">
        <v>23.0</v>
      </c>
      <c r="J43" s="12"/>
      <c r="K43" s="12">
        <v>23.0</v>
      </c>
      <c r="L43" s="12"/>
      <c r="M43" s="12"/>
      <c r="N43" s="12">
        <v>2.0</v>
      </c>
      <c r="O43" s="12"/>
      <c r="P43" s="12"/>
      <c r="Q43" s="18" t="s">
        <v>624</v>
      </c>
      <c r="R43" s="18"/>
      <c r="S43" s="19" t="s">
        <v>625</v>
      </c>
      <c r="T43" s="11"/>
      <c r="U43" s="11"/>
      <c r="V43" s="11"/>
      <c r="W43" s="11"/>
      <c r="X43" s="11"/>
      <c r="Y43" s="11"/>
    </row>
    <row r="44">
      <c r="A44" s="21" t="s">
        <v>52</v>
      </c>
      <c r="B44" s="12" t="s">
        <v>594</v>
      </c>
      <c r="C44" s="12" t="s">
        <v>595</v>
      </c>
      <c r="D44" s="17" t="s">
        <v>3087</v>
      </c>
      <c r="E44" s="12">
        <v>13.0</v>
      </c>
      <c r="F44" s="12"/>
      <c r="G44" s="12">
        <v>25.0</v>
      </c>
      <c r="H44" s="12">
        <v>34.0</v>
      </c>
      <c r="I44" s="12"/>
      <c r="J44" s="12"/>
      <c r="K44" s="12">
        <v>16.0</v>
      </c>
      <c r="L44" s="12"/>
      <c r="M44" s="12"/>
      <c r="N44" s="12">
        <v>1.0</v>
      </c>
      <c r="O44" s="12"/>
      <c r="P44" s="12">
        <v>1.0</v>
      </c>
      <c r="Q44" s="18" t="s">
        <v>599</v>
      </c>
      <c r="R44" s="18" t="s">
        <v>78</v>
      </c>
      <c r="S44" s="19" t="s">
        <v>600</v>
      </c>
      <c r="T44" s="11"/>
      <c r="U44" s="11"/>
      <c r="V44" s="11"/>
      <c r="W44" s="11"/>
      <c r="X44" s="11"/>
    </row>
    <row r="45">
      <c r="A45" s="21" t="s">
        <v>55</v>
      </c>
      <c r="B45" s="12" t="s">
        <v>3089</v>
      </c>
      <c r="C45" s="12" t="s">
        <v>57</v>
      </c>
      <c r="D45" s="17">
        <f t="shared" ref="D45:D47" si="6">ROUND((E45*0.05)+(F45*1)+(G45*0.69)+(H45*0.45)+(I45*0.85)+(J45*0.57)+(K45*1)+(L45*1)+(M45*25)+(N45*8)+(O45*8)+(P45*8), 2)</f>
        <v>59.8</v>
      </c>
      <c r="E45" s="12">
        <v>45.0</v>
      </c>
      <c r="F45" s="12">
        <v>22.0</v>
      </c>
      <c r="G45" s="12"/>
      <c r="H45" s="12"/>
      <c r="I45" s="12">
        <v>23.0</v>
      </c>
      <c r="J45" s="12"/>
      <c r="K45" s="12"/>
      <c r="L45" s="12"/>
      <c r="M45" s="12"/>
      <c r="N45" s="12">
        <v>1.0</v>
      </c>
      <c r="O45" s="12">
        <v>1.0</v>
      </c>
      <c r="P45" s="12"/>
      <c r="Q45" s="18" t="s">
        <v>2998</v>
      </c>
      <c r="R45" s="18" t="s">
        <v>686</v>
      </c>
      <c r="S45" s="19" t="s">
        <v>3091</v>
      </c>
      <c r="T45" s="11"/>
      <c r="U45" s="11"/>
      <c r="V45" s="11"/>
      <c r="W45" s="11"/>
      <c r="X45" s="11"/>
    </row>
    <row r="46">
      <c r="A46" s="21"/>
      <c r="B46" s="12" t="s">
        <v>1779</v>
      </c>
      <c r="C46" s="12" t="s">
        <v>386</v>
      </c>
      <c r="D46" s="17">
        <f t="shared" si="6"/>
        <v>54.5</v>
      </c>
      <c r="E46" s="12">
        <v>25.0</v>
      </c>
      <c r="F46" s="12"/>
      <c r="G46" s="12"/>
      <c r="H46" s="12">
        <v>52.0</v>
      </c>
      <c r="I46" s="12">
        <v>21.0</v>
      </c>
      <c r="J46" s="12"/>
      <c r="K46" s="12">
        <v>12.0</v>
      </c>
      <c r="L46" s="12"/>
      <c r="M46" s="12"/>
      <c r="N46" s="12"/>
      <c r="O46" s="12"/>
      <c r="P46" s="12"/>
      <c r="Q46" s="18"/>
      <c r="R46" s="18"/>
      <c r="S46" s="19" t="s">
        <v>1780</v>
      </c>
      <c r="T46" s="11"/>
      <c r="U46" s="11"/>
      <c r="V46" s="11"/>
      <c r="W46" s="11"/>
      <c r="X46" s="11"/>
      <c r="Y46" s="11"/>
    </row>
    <row r="47">
      <c r="A47" s="21"/>
      <c r="B47" s="12" t="s">
        <v>3088</v>
      </c>
      <c r="C47" s="12" t="s">
        <v>3051</v>
      </c>
      <c r="D47" s="17">
        <f t="shared" si="6"/>
        <v>54.05</v>
      </c>
      <c r="E47" s="12">
        <v>22.0</v>
      </c>
      <c r="F47" s="12">
        <v>30.0</v>
      </c>
      <c r="G47" s="12"/>
      <c r="H47" s="12"/>
      <c r="I47" s="12">
        <v>27.0</v>
      </c>
      <c r="J47" s="12"/>
      <c r="K47" s="12"/>
      <c r="L47" s="12"/>
      <c r="M47" s="12"/>
      <c r="N47" s="12"/>
      <c r="O47" s="12"/>
      <c r="P47" s="12"/>
      <c r="Q47" s="18"/>
      <c r="R47" s="18"/>
      <c r="S47" s="19" t="s">
        <v>3090</v>
      </c>
      <c r="T47" s="11"/>
      <c r="U47" s="11"/>
      <c r="V47" s="11"/>
      <c r="W47" s="11"/>
      <c r="X47" s="11"/>
    </row>
    <row r="48">
      <c r="A48" s="21" t="s">
        <v>52</v>
      </c>
      <c r="B48" s="12" t="s">
        <v>3084</v>
      </c>
      <c r="C48" s="12" t="s">
        <v>446</v>
      </c>
      <c r="D48" s="17" t="s">
        <v>3100</v>
      </c>
      <c r="E48" s="12">
        <v>22.0</v>
      </c>
      <c r="F48" s="12">
        <v>19.0</v>
      </c>
      <c r="G48" s="12"/>
      <c r="H48" s="12"/>
      <c r="I48" s="12">
        <v>20.0</v>
      </c>
      <c r="J48" s="12"/>
      <c r="K48" s="12"/>
      <c r="L48" s="12"/>
      <c r="M48" s="12"/>
      <c r="N48" s="12">
        <v>2.0</v>
      </c>
      <c r="O48" s="12"/>
      <c r="P48" s="12"/>
      <c r="Q48" s="18" t="s">
        <v>2810</v>
      </c>
      <c r="R48" s="18" t="s">
        <v>78</v>
      </c>
      <c r="S48" s="19" t="s">
        <v>3086</v>
      </c>
      <c r="T48" s="11"/>
      <c r="U48" s="11"/>
      <c r="V48" s="11"/>
      <c r="W48" s="11"/>
      <c r="X48" s="11"/>
    </row>
    <row r="49">
      <c r="A49" s="21"/>
      <c r="B49" s="12" t="s">
        <v>3092</v>
      </c>
      <c r="C49" s="12" t="s">
        <v>2075</v>
      </c>
      <c r="D49" s="17">
        <f t="shared" ref="D49:D53" si="7">ROUND((E49*0.05)+(F49*1)+(G49*0.69)+(H49*0.45)+(I49*0.85)+(J49*0.57)+(K49*1)+(L49*1)+(M49*25)+(N49*8)+(O49*8)+(P49*8), 2)</f>
        <v>52.2</v>
      </c>
      <c r="E49" s="12">
        <v>12.0</v>
      </c>
      <c r="F49" s="12">
        <v>30.0</v>
      </c>
      <c r="G49" s="12"/>
      <c r="H49" s="12"/>
      <c r="I49" s="12">
        <v>16.0</v>
      </c>
      <c r="J49" s="12"/>
      <c r="K49" s="12">
        <v>8.0</v>
      </c>
      <c r="L49" s="12"/>
      <c r="M49" s="12"/>
      <c r="N49" s="12"/>
      <c r="O49" s="12"/>
      <c r="P49" s="12"/>
      <c r="Q49" s="18"/>
      <c r="R49" s="18"/>
      <c r="S49" s="19" t="s">
        <v>3094</v>
      </c>
      <c r="T49" s="11"/>
      <c r="U49" s="11"/>
      <c r="V49" s="11"/>
      <c r="W49" s="11"/>
      <c r="X49" s="11"/>
    </row>
    <row r="50">
      <c r="A50" s="21"/>
      <c r="B50" s="12" t="s">
        <v>3099</v>
      </c>
      <c r="C50" s="12" t="s">
        <v>76</v>
      </c>
      <c r="D50" s="17">
        <f t="shared" si="7"/>
        <v>41.4</v>
      </c>
      <c r="E50" s="12">
        <v>28.0</v>
      </c>
      <c r="F50" s="12">
        <v>40.0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8"/>
      <c r="R50" s="18"/>
      <c r="S50" s="19" t="s">
        <v>3101</v>
      </c>
      <c r="T50" s="11"/>
      <c r="U50" s="11"/>
      <c r="V50" s="11"/>
      <c r="W50" s="11"/>
      <c r="X50" s="11"/>
    </row>
    <row r="51">
      <c r="A51" s="21"/>
      <c r="B51" s="12" t="s">
        <v>3109</v>
      </c>
      <c r="C51" s="12" t="s">
        <v>3110</v>
      </c>
      <c r="D51" s="17">
        <f t="shared" si="7"/>
        <v>41.1</v>
      </c>
      <c r="E51" s="12">
        <v>22.0</v>
      </c>
      <c r="F51" s="12">
        <v>23.0</v>
      </c>
      <c r="G51" s="12"/>
      <c r="H51" s="12"/>
      <c r="I51" s="12">
        <v>20.0</v>
      </c>
      <c r="J51" s="12"/>
      <c r="K51" s="12"/>
      <c r="L51" s="12"/>
      <c r="M51" s="12"/>
      <c r="N51" s="12"/>
      <c r="O51" s="12"/>
      <c r="P51" s="12"/>
      <c r="Q51" s="18"/>
      <c r="R51" s="18"/>
      <c r="S51" s="19" t="s">
        <v>3111</v>
      </c>
      <c r="T51" s="11"/>
      <c r="U51" s="11"/>
      <c r="V51" s="11"/>
      <c r="W51" s="11"/>
      <c r="X51" s="11"/>
    </row>
    <row r="52">
      <c r="A52" s="21"/>
      <c r="B52" s="12" t="s">
        <v>2814</v>
      </c>
      <c r="C52" s="12" t="s">
        <v>295</v>
      </c>
      <c r="D52" s="17">
        <f t="shared" si="7"/>
        <v>40.35</v>
      </c>
      <c r="E52" s="12">
        <v>27.0</v>
      </c>
      <c r="F52" s="12">
        <v>23.0</v>
      </c>
      <c r="G52" s="12"/>
      <c r="H52" s="12"/>
      <c r="I52" s="12"/>
      <c r="J52" s="12"/>
      <c r="K52" s="12"/>
      <c r="L52" s="12"/>
      <c r="M52" s="12"/>
      <c r="N52" s="12">
        <v>1.0</v>
      </c>
      <c r="O52" s="12">
        <v>1.0</v>
      </c>
      <c r="P52" s="12"/>
      <c r="Q52" s="18" t="s">
        <v>599</v>
      </c>
      <c r="R52" s="18"/>
      <c r="S52" s="19" t="s">
        <v>2815</v>
      </c>
      <c r="T52" s="11"/>
      <c r="U52" s="11"/>
      <c r="V52" s="11"/>
      <c r="W52" s="11"/>
      <c r="X52" s="11"/>
    </row>
    <row r="53">
      <c r="A53" s="21"/>
      <c r="B53" s="12" t="s">
        <v>3118</v>
      </c>
      <c r="C53" s="12" t="s">
        <v>3119</v>
      </c>
      <c r="D53" s="17">
        <f t="shared" si="7"/>
        <v>34.51</v>
      </c>
      <c r="E53" s="12">
        <v>28.0</v>
      </c>
      <c r="F53" s="12">
        <v>20.0</v>
      </c>
      <c r="G53" s="12">
        <v>19.0</v>
      </c>
      <c r="H53" s="12"/>
      <c r="I53" s="12"/>
      <c r="J53" s="12"/>
      <c r="K53" s="12"/>
      <c r="L53" s="12"/>
      <c r="M53" s="12"/>
      <c r="N53" s="12"/>
      <c r="O53" s="12"/>
      <c r="P53" s="12"/>
      <c r="Q53" s="18"/>
      <c r="R53" s="18"/>
      <c r="S53" s="19" t="s">
        <v>3122</v>
      </c>
      <c r="T53" s="11"/>
      <c r="U53" s="11"/>
      <c r="V53" s="11"/>
      <c r="W53" s="11"/>
      <c r="X53" s="11"/>
    </row>
    <row r="54">
      <c r="A54" s="2" t="s">
        <v>145</v>
      </c>
      <c r="B54" s="11"/>
      <c r="C54" s="11"/>
      <c r="D54" s="17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3"/>
      <c r="R54" s="13"/>
      <c r="S54" s="27"/>
      <c r="T54" s="11"/>
      <c r="U54" s="11"/>
      <c r="V54" s="11"/>
      <c r="W54" s="11"/>
      <c r="X54" s="11"/>
    </row>
    <row r="55">
      <c r="A55" s="57" t="s">
        <v>44</v>
      </c>
      <c r="B55" s="22" t="s">
        <v>654</v>
      </c>
      <c r="C55" s="22" t="s">
        <v>243</v>
      </c>
      <c r="D55" s="17">
        <f t="shared" ref="D55:D71" si="8">ROUND((E55*0.05)+(F55*1)+(G55*0.69)+(H55*0.45)+(I55*0.85)+(J55*0.57)+(K55*1)+(L55*1)+(M55*25)+(N55*8)+(O55*8)+(P55*8), 2)</f>
        <v>52.5</v>
      </c>
      <c r="E55" s="24"/>
      <c r="F55" s="24"/>
      <c r="G55" s="24"/>
      <c r="H55" s="173">
        <v>60.0</v>
      </c>
      <c r="I55" s="194">
        <v>30.0</v>
      </c>
      <c r="J55" s="23"/>
      <c r="K55" s="24"/>
      <c r="L55" s="24"/>
      <c r="M55" s="24"/>
      <c r="N55" s="24"/>
      <c r="O55" s="24"/>
      <c r="P55" s="24"/>
      <c r="Q55" s="24"/>
      <c r="R55" s="24"/>
      <c r="S55" s="175" t="str">
        <f>HYPERLINK("https://www.burning-crusade.com/database/?item=30729","https://www.burning-crusade.com/database/?item=30729")</f>
        <v>https://www.burning-crusade.com/database/?item=30729</v>
      </c>
      <c r="T55" s="175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11"/>
      <c r="B56" s="16" t="s">
        <v>660</v>
      </c>
      <c r="C56" s="12" t="s">
        <v>35</v>
      </c>
      <c r="D56" s="17">
        <f t="shared" si="8"/>
        <v>50.95</v>
      </c>
      <c r="E56" s="12"/>
      <c r="F56" s="12"/>
      <c r="G56" s="12"/>
      <c r="H56" s="12">
        <v>52.0</v>
      </c>
      <c r="I56" s="12">
        <v>23.0</v>
      </c>
      <c r="J56" s="12"/>
      <c r="K56" s="12"/>
      <c r="L56" s="12"/>
      <c r="M56" s="12"/>
      <c r="N56" s="12">
        <v>1.0</v>
      </c>
      <c r="O56" s="12"/>
      <c r="P56" s="12"/>
      <c r="Q56" s="18" t="s">
        <v>661</v>
      </c>
      <c r="R56" s="30"/>
      <c r="S56" s="19" t="s">
        <v>663</v>
      </c>
      <c r="T56" s="12"/>
      <c r="U56" s="11"/>
      <c r="V56" s="11"/>
      <c r="W56" s="11"/>
      <c r="X56" s="11"/>
      <c r="Y56" s="11"/>
    </row>
    <row r="57">
      <c r="A57" s="12" t="s">
        <v>44</v>
      </c>
      <c r="B57" s="16" t="s">
        <v>643</v>
      </c>
      <c r="C57" s="12" t="s">
        <v>141</v>
      </c>
      <c r="D57" s="17">
        <f t="shared" si="8"/>
        <v>49.91</v>
      </c>
      <c r="E57" s="12">
        <v>21.0</v>
      </c>
      <c r="F57" s="12"/>
      <c r="G57" s="12">
        <v>24.0</v>
      </c>
      <c r="H57" s="12">
        <v>34.0</v>
      </c>
      <c r="I57" s="12"/>
      <c r="J57" s="12"/>
      <c r="K57" s="12">
        <v>17.0</v>
      </c>
      <c r="L57" s="12"/>
      <c r="M57" s="12"/>
      <c r="N57" s="12"/>
      <c r="O57" s="12"/>
      <c r="P57" s="12"/>
      <c r="Q57" s="18"/>
      <c r="R57" s="30"/>
      <c r="S57" s="37" t="s">
        <v>651</v>
      </c>
      <c r="T57" s="37"/>
      <c r="U57" s="37"/>
      <c r="V57" s="11"/>
      <c r="W57" s="11"/>
      <c r="X57" s="11"/>
      <c r="Y57" s="11"/>
    </row>
    <row r="58">
      <c r="A58" s="12" t="s">
        <v>44</v>
      </c>
      <c r="B58" s="16" t="s">
        <v>680</v>
      </c>
      <c r="C58" s="12" t="s">
        <v>172</v>
      </c>
      <c r="D58" s="17">
        <f t="shared" si="8"/>
        <v>47</v>
      </c>
      <c r="E58" s="12">
        <v>28.0</v>
      </c>
      <c r="F58" s="12"/>
      <c r="G58" s="12"/>
      <c r="H58" s="12">
        <v>56.0</v>
      </c>
      <c r="I58" s="12">
        <v>24.0</v>
      </c>
      <c r="J58" s="12"/>
      <c r="K58" s="12"/>
      <c r="L58" s="12"/>
      <c r="M58" s="12"/>
      <c r="N58" s="12"/>
      <c r="O58" s="12"/>
      <c r="P58" s="12"/>
      <c r="Q58" s="12"/>
      <c r="R58" s="18"/>
      <c r="S58" s="56" t="str">
        <f>HYPERLINK("https://www.burning-crusade.com/database/?item=28777","https://www.burning-crusade.com/database/?item=28777")</f>
        <v>https://www.burning-crusade.com/database/?item=28777</v>
      </c>
      <c r="T58" s="196"/>
      <c r="U58" s="12"/>
      <c r="V58" s="11"/>
      <c r="W58" s="11"/>
      <c r="X58" s="11"/>
      <c r="Y58" s="11"/>
      <c r="Z58" s="11"/>
    </row>
    <row r="59">
      <c r="A59" s="34"/>
      <c r="B59" s="16" t="s">
        <v>1802</v>
      </c>
      <c r="C59" s="16" t="s">
        <v>97</v>
      </c>
      <c r="D59" s="17">
        <f t="shared" si="8"/>
        <v>45.55</v>
      </c>
      <c r="E59" s="12">
        <v>15.0</v>
      </c>
      <c r="F59" s="12"/>
      <c r="G59" s="12"/>
      <c r="H59" s="12">
        <v>30.0</v>
      </c>
      <c r="I59" s="12">
        <v>18.0</v>
      </c>
      <c r="J59" s="12"/>
      <c r="K59" s="12">
        <v>16.0</v>
      </c>
      <c r="L59" s="12"/>
      <c r="M59" s="12"/>
      <c r="N59" s="12"/>
      <c r="O59" s="12"/>
      <c r="P59" s="12"/>
      <c r="Q59" s="18"/>
      <c r="R59" s="18"/>
      <c r="S59" s="19" t="s">
        <v>1804</v>
      </c>
      <c r="T59" s="11"/>
      <c r="U59" s="11"/>
      <c r="V59" s="11"/>
      <c r="W59" s="11"/>
      <c r="X59" s="11"/>
      <c r="Y59" s="34"/>
      <c r="Z59" s="34"/>
      <c r="AA59" s="34"/>
      <c r="AB59" s="34"/>
      <c r="AC59" s="34"/>
    </row>
    <row r="60">
      <c r="A60" s="11"/>
      <c r="B60" s="16" t="s">
        <v>665</v>
      </c>
      <c r="C60" s="12" t="s">
        <v>595</v>
      </c>
      <c r="D60" s="17">
        <f t="shared" si="8"/>
        <v>44.3</v>
      </c>
      <c r="E60" s="12">
        <v>15.0</v>
      </c>
      <c r="F60" s="12"/>
      <c r="G60" s="12">
        <v>15.0</v>
      </c>
      <c r="H60" s="12">
        <v>36.0</v>
      </c>
      <c r="I60" s="12"/>
      <c r="J60" s="12"/>
      <c r="K60" s="12">
        <v>17.0</v>
      </c>
      <c r="L60" s="12"/>
      <c r="M60" s="12"/>
      <c r="N60" s="12"/>
      <c r="O60" s="12"/>
      <c r="P60" s="12"/>
      <c r="Q60" s="18"/>
      <c r="R60" s="30"/>
      <c r="S60" s="19" t="s">
        <v>667</v>
      </c>
      <c r="T60" s="12"/>
      <c r="U60" s="11"/>
      <c r="V60" s="11"/>
      <c r="W60" s="11"/>
      <c r="X60" s="11"/>
      <c r="Y60" s="11"/>
    </row>
    <row r="61">
      <c r="A61" s="12" t="s">
        <v>44</v>
      </c>
      <c r="B61" s="16" t="s">
        <v>2310</v>
      </c>
      <c r="C61" s="12" t="s">
        <v>85</v>
      </c>
      <c r="D61" s="17">
        <f t="shared" si="8"/>
        <v>43.55</v>
      </c>
      <c r="E61" s="12">
        <v>31.0</v>
      </c>
      <c r="F61" s="12">
        <v>26.0</v>
      </c>
      <c r="G61" s="12"/>
      <c r="H61" s="12"/>
      <c r="I61" s="12"/>
      <c r="J61" s="12"/>
      <c r="K61" s="12">
        <v>16.0</v>
      </c>
      <c r="L61" s="12"/>
      <c r="M61" s="12"/>
      <c r="N61" s="12"/>
      <c r="O61" s="12"/>
      <c r="P61" s="12"/>
      <c r="Q61" s="12"/>
      <c r="R61" s="18"/>
      <c r="S61" s="37" t="s">
        <v>2314</v>
      </c>
      <c r="T61" s="37"/>
      <c r="U61" s="12"/>
      <c r="V61" s="11"/>
      <c r="W61" s="11"/>
      <c r="X61" s="11"/>
      <c r="Y61" s="11"/>
      <c r="Z61" s="11"/>
    </row>
    <row r="62">
      <c r="A62" s="11"/>
      <c r="B62" s="12" t="s">
        <v>670</v>
      </c>
      <c r="C62" s="12" t="s">
        <v>107</v>
      </c>
      <c r="D62" s="17">
        <f t="shared" si="8"/>
        <v>39.25</v>
      </c>
      <c r="E62" s="12"/>
      <c r="F62" s="12"/>
      <c r="G62" s="12">
        <v>25.0</v>
      </c>
      <c r="H62" s="12">
        <v>20.0</v>
      </c>
      <c r="I62" s="12"/>
      <c r="J62" s="12"/>
      <c r="K62" s="12">
        <v>13.0</v>
      </c>
      <c r="L62" s="12"/>
      <c r="M62" s="12"/>
      <c r="N62" s="12"/>
      <c r="O62" s="12"/>
      <c r="P62" s="12"/>
      <c r="Q62" s="18"/>
      <c r="R62" s="30"/>
      <c r="S62" s="19" t="s">
        <v>673</v>
      </c>
      <c r="T62" s="11"/>
      <c r="U62" s="11"/>
      <c r="V62" s="11"/>
      <c r="W62" s="11"/>
      <c r="X62" s="11"/>
      <c r="Y62" s="11"/>
    </row>
    <row r="63">
      <c r="A63" s="11"/>
      <c r="B63" s="12" t="s">
        <v>675</v>
      </c>
      <c r="C63" s="12" t="s">
        <v>102</v>
      </c>
      <c r="D63" s="17">
        <f t="shared" si="8"/>
        <v>38.57</v>
      </c>
      <c r="E63" s="12">
        <v>22.0</v>
      </c>
      <c r="F63" s="12"/>
      <c r="G63" s="12">
        <v>23.0</v>
      </c>
      <c r="H63" s="12">
        <v>48.0</v>
      </c>
      <c r="I63" s="12"/>
      <c r="J63" s="12"/>
      <c r="K63" s="12"/>
      <c r="L63" s="12"/>
      <c r="M63" s="12"/>
      <c r="N63" s="12"/>
      <c r="O63" s="12"/>
      <c r="P63" s="12"/>
      <c r="Q63" s="18"/>
      <c r="R63" s="30"/>
      <c r="S63" s="19" t="s">
        <v>677</v>
      </c>
      <c r="T63" s="11"/>
      <c r="U63" s="11"/>
      <c r="V63" s="11"/>
      <c r="W63" s="11"/>
      <c r="X63" s="11"/>
      <c r="Y63" s="11"/>
    </row>
    <row r="64">
      <c r="A64" s="11"/>
      <c r="B64" s="16" t="s">
        <v>3156</v>
      </c>
      <c r="C64" s="12" t="s">
        <v>192</v>
      </c>
      <c r="D64" s="17">
        <f t="shared" si="8"/>
        <v>37.8</v>
      </c>
      <c r="E64" s="12">
        <v>19.0</v>
      </c>
      <c r="F64" s="12">
        <v>19.0</v>
      </c>
      <c r="G64" s="12"/>
      <c r="H64" s="12"/>
      <c r="I64" s="12">
        <v>21.0</v>
      </c>
      <c r="J64" s="12"/>
      <c r="K64" s="12"/>
      <c r="L64" s="12"/>
      <c r="M64" s="12"/>
      <c r="N64" s="12"/>
      <c r="O64" s="12"/>
      <c r="P64" s="12"/>
      <c r="Q64" s="18"/>
      <c r="R64" s="30"/>
      <c r="S64" s="19" t="s">
        <v>3158</v>
      </c>
      <c r="T64" s="12"/>
      <c r="U64" s="11"/>
      <c r="V64" s="11"/>
      <c r="W64" s="11"/>
      <c r="X64" s="11"/>
      <c r="Y64" s="11"/>
    </row>
    <row r="65">
      <c r="A65" s="11"/>
      <c r="B65" s="16" t="s">
        <v>3152</v>
      </c>
      <c r="C65" s="12" t="s">
        <v>1807</v>
      </c>
      <c r="D65" s="17">
        <f t="shared" si="8"/>
        <v>37.71</v>
      </c>
      <c r="E65" s="12">
        <v>21.0</v>
      </c>
      <c r="F65" s="12">
        <v>14.0</v>
      </c>
      <c r="G65" s="12">
        <v>14.0</v>
      </c>
      <c r="H65" s="12"/>
      <c r="I65" s="12"/>
      <c r="J65" s="12"/>
      <c r="K65" s="12">
        <v>13.0</v>
      </c>
      <c r="L65" s="12"/>
      <c r="M65" s="12"/>
      <c r="N65" s="12"/>
      <c r="O65" s="12"/>
      <c r="P65" s="12"/>
      <c r="Q65" s="18"/>
      <c r="R65" s="30"/>
      <c r="S65" s="19" t="s">
        <v>3153</v>
      </c>
      <c r="T65" s="12"/>
      <c r="U65" s="11"/>
      <c r="V65" s="11"/>
      <c r="W65" s="11"/>
      <c r="X65" s="11"/>
      <c r="Y65" s="11"/>
    </row>
    <row r="66">
      <c r="A66" s="11"/>
      <c r="B66" s="16" t="s">
        <v>1806</v>
      </c>
      <c r="C66" s="12" t="s">
        <v>1807</v>
      </c>
      <c r="D66" s="17">
        <f t="shared" si="8"/>
        <v>37.21</v>
      </c>
      <c r="E66" s="12">
        <v>19.0</v>
      </c>
      <c r="F66" s="12"/>
      <c r="G66" s="12">
        <v>14.0</v>
      </c>
      <c r="H66" s="12">
        <v>28.0</v>
      </c>
      <c r="I66" s="12"/>
      <c r="J66" s="12"/>
      <c r="K66" s="12">
        <v>14.0</v>
      </c>
      <c r="L66" s="12"/>
      <c r="M66" s="12"/>
      <c r="N66" s="12"/>
      <c r="O66" s="12"/>
      <c r="P66" s="12"/>
      <c r="Q66" s="18"/>
      <c r="R66" s="30"/>
      <c r="S66" s="19" t="s">
        <v>1810</v>
      </c>
      <c r="T66" s="12"/>
      <c r="U66" s="11"/>
      <c r="V66" s="11"/>
      <c r="W66" s="11"/>
      <c r="X66" s="11"/>
      <c r="Y66" s="11"/>
    </row>
    <row r="67">
      <c r="A67" s="11"/>
      <c r="B67" s="12" t="s">
        <v>1812</v>
      </c>
      <c r="C67" s="12" t="s">
        <v>765</v>
      </c>
      <c r="D67" s="17">
        <f t="shared" si="8"/>
        <v>36.18</v>
      </c>
      <c r="E67" s="12"/>
      <c r="F67" s="12"/>
      <c r="G67" s="12">
        <v>12.0</v>
      </c>
      <c r="H67" s="12">
        <v>42.0</v>
      </c>
      <c r="I67" s="12"/>
      <c r="J67" s="12"/>
      <c r="K67" s="12">
        <v>9.0</v>
      </c>
      <c r="L67" s="12"/>
      <c r="M67" s="12"/>
      <c r="N67" s="12"/>
      <c r="O67" s="12"/>
      <c r="P67" s="12"/>
      <c r="Q67" s="18"/>
      <c r="R67" s="30"/>
      <c r="S67" s="19" t="s">
        <v>1814</v>
      </c>
      <c r="T67" s="11"/>
      <c r="U67" s="11"/>
      <c r="V67" s="11"/>
      <c r="W67" s="11"/>
      <c r="X67" s="11"/>
      <c r="Y67" s="11"/>
    </row>
    <row r="68">
      <c r="A68" s="11"/>
      <c r="B68" s="16" t="s">
        <v>3157</v>
      </c>
      <c r="C68" s="12" t="s">
        <v>1360</v>
      </c>
      <c r="D68" s="17">
        <f t="shared" si="8"/>
        <v>35.37</v>
      </c>
      <c r="E68" s="12">
        <v>19.0</v>
      </c>
      <c r="F68" s="12">
        <v>22.0</v>
      </c>
      <c r="G68" s="12">
        <v>18.0</v>
      </c>
      <c r="H68" s="12"/>
      <c r="I68" s="12"/>
      <c r="J68" s="12"/>
      <c r="K68" s="12"/>
      <c r="L68" s="12"/>
      <c r="M68" s="12"/>
      <c r="N68" s="12"/>
      <c r="O68" s="12"/>
      <c r="P68" s="12"/>
      <c r="Q68" s="18"/>
      <c r="R68" s="30"/>
      <c r="S68" s="19" t="s">
        <v>3159</v>
      </c>
      <c r="T68" s="12"/>
      <c r="U68" s="11"/>
      <c r="V68" s="11"/>
      <c r="W68" s="11"/>
      <c r="X68" s="11"/>
      <c r="Y68" s="11"/>
    </row>
    <row r="69">
      <c r="A69" s="11"/>
      <c r="B69" s="16" t="s">
        <v>3174</v>
      </c>
      <c r="C69" s="12" t="s">
        <v>107</v>
      </c>
      <c r="D69" s="17">
        <f t="shared" si="8"/>
        <v>34.6</v>
      </c>
      <c r="E69" s="12"/>
      <c r="F69" s="12">
        <v>21.0</v>
      </c>
      <c r="G69" s="12"/>
      <c r="H69" s="12"/>
      <c r="I69" s="12">
        <v>16.0</v>
      </c>
      <c r="J69" s="12"/>
      <c r="K69" s="12"/>
      <c r="L69" s="12"/>
      <c r="M69" s="12"/>
      <c r="N69" s="12"/>
      <c r="O69" s="12"/>
      <c r="P69" s="12"/>
      <c r="Q69" s="18"/>
      <c r="R69" s="30"/>
      <c r="S69" s="19" t="s">
        <v>3177</v>
      </c>
      <c r="T69" s="12"/>
      <c r="U69" s="11"/>
      <c r="V69" s="11"/>
      <c r="W69" s="11"/>
      <c r="X69" s="11"/>
      <c r="Y69" s="11"/>
    </row>
    <row r="70">
      <c r="A70" s="11"/>
      <c r="B70" s="12" t="s">
        <v>685</v>
      </c>
      <c r="C70" s="12" t="s">
        <v>167</v>
      </c>
      <c r="D70" s="17">
        <f t="shared" si="8"/>
        <v>34.6</v>
      </c>
      <c r="E70" s="12">
        <v>27.0</v>
      </c>
      <c r="F70" s="12"/>
      <c r="G70" s="12"/>
      <c r="H70" s="12">
        <v>38.0</v>
      </c>
      <c r="I70" s="12">
        <v>19.0</v>
      </c>
      <c r="J70" s="12"/>
      <c r="K70" s="12"/>
      <c r="L70" s="12"/>
      <c r="M70" s="12"/>
      <c r="N70" s="12"/>
      <c r="O70" s="12"/>
      <c r="P70" s="12"/>
      <c r="Q70" s="18"/>
      <c r="R70" s="33" t="s">
        <v>686</v>
      </c>
      <c r="S70" s="19" t="s">
        <v>687</v>
      </c>
      <c r="T70" s="11"/>
      <c r="U70" s="11"/>
      <c r="V70" s="11"/>
      <c r="W70" s="11"/>
      <c r="X70" s="11"/>
      <c r="Y70" s="11"/>
    </row>
    <row r="71">
      <c r="A71" s="12" t="s">
        <v>44</v>
      </c>
      <c r="B71" s="16" t="s">
        <v>690</v>
      </c>
      <c r="C71" s="12" t="s">
        <v>40</v>
      </c>
      <c r="D71" s="17">
        <f t="shared" si="8"/>
        <v>33.3</v>
      </c>
      <c r="E71" s="12">
        <v>36.0</v>
      </c>
      <c r="F71" s="12"/>
      <c r="G71" s="12"/>
      <c r="H71" s="12">
        <v>70.0</v>
      </c>
      <c r="I71" s="23"/>
      <c r="J71" s="24"/>
      <c r="K71" s="24"/>
      <c r="L71" s="24"/>
      <c r="M71" s="24"/>
      <c r="N71" s="24"/>
      <c r="O71" s="24"/>
      <c r="P71" s="24"/>
      <c r="Q71" s="24"/>
      <c r="R71" s="20"/>
      <c r="S71" s="25" t="s">
        <v>691</v>
      </c>
      <c r="T71" s="25"/>
      <c r="U71" s="25"/>
      <c r="V71" s="11"/>
      <c r="W71" s="11"/>
      <c r="X71" s="11"/>
      <c r="Y71" s="11"/>
    </row>
    <row r="72">
      <c r="A72" s="2" t="s">
        <v>170</v>
      </c>
      <c r="B72" s="11"/>
      <c r="C72" s="11"/>
      <c r="D72" s="17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3"/>
      <c r="R72" s="30"/>
      <c r="S72" s="27"/>
      <c r="T72" s="11"/>
      <c r="U72" s="11"/>
      <c r="V72" s="11"/>
      <c r="W72" s="11"/>
      <c r="X72" s="11"/>
    </row>
    <row r="73">
      <c r="A73" s="12" t="s">
        <v>44</v>
      </c>
      <c r="B73" s="35" t="s">
        <v>696</v>
      </c>
      <c r="C73" s="12" t="s">
        <v>243</v>
      </c>
      <c r="D73" s="17">
        <f t="shared" ref="D73:D79" si="9">ROUND((E73*0.05)+(F73*1)+(G73*0.69)+(H73*0.45)+(I73*0.85)+(J73*0.57)+(K73*1)+(L73*1)+(M73*25)+(N73*8)+(O73*8)+(P73*8), 2)</f>
        <v>109.45</v>
      </c>
      <c r="E73" s="12"/>
      <c r="F73" s="12"/>
      <c r="G73" s="12"/>
      <c r="H73" s="12">
        <v>96.0</v>
      </c>
      <c r="I73" s="12">
        <v>25.0</v>
      </c>
      <c r="J73" s="12"/>
      <c r="K73" s="12">
        <v>21.0</v>
      </c>
      <c r="L73" s="12"/>
      <c r="M73" s="12"/>
      <c r="N73" s="12">
        <v>1.0</v>
      </c>
      <c r="O73" s="12">
        <v>2.0</v>
      </c>
      <c r="P73" s="12"/>
      <c r="Q73" s="18" t="s">
        <v>700</v>
      </c>
      <c r="R73" s="18"/>
      <c r="S73" s="56" t="str">
        <f>HYPERLINK("https://www.burning-crusade.com/database/?item=30730","https://www.burning-crusade.com/database/?item=30730")</f>
        <v>https://www.burning-crusade.com/database/?item=30730</v>
      </c>
      <c r="T73" s="161"/>
      <c r="U73" s="11"/>
      <c r="V73" s="11"/>
      <c r="W73" s="11"/>
      <c r="X73" s="11"/>
      <c r="Y73" s="11"/>
    </row>
    <row r="74">
      <c r="A74" s="21" t="s">
        <v>33</v>
      </c>
      <c r="B74" s="35" t="s">
        <v>3187</v>
      </c>
      <c r="C74" s="12" t="s">
        <v>172</v>
      </c>
      <c r="D74" s="17">
        <f t="shared" si="9"/>
        <v>92.05</v>
      </c>
      <c r="E74" s="12">
        <v>39.0</v>
      </c>
      <c r="F74" s="12">
        <v>44.0</v>
      </c>
      <c r="G74" s="12"/>
      <c r="H74" s="12"/>
      <c r="I74" s="12">
        <v>26.0</v>
      </c>
      <c r="J74" s="12"/>
      <c r="K74" s="12"/>
      <c r="L74" s="12"/>
      <c r="M74" s="12"/>
      <c r="N74" s="12"/>
      <c r="O74" s="12">
        <v>1.0</v>
      </c>
      <c r="P74" s="12">
        <v>2.0</v>
      </c>
      <c r="Q74" s="18" t="s">
        <v>700</v>
      </c>
      <c r="R74" s="18" t="s">
        <v>42</v>
      </c>
      <c r="S74" s="19" t="s">
        <v>3188</v>
      </c>
      <c r="T74" s="11"/>
      <c r="U74" s="11"/>
      <c r="V74" s="11"/>
      <c r="W74" s="11"/>
      <c r="X74" s="11"/>
    </row>
    <row r="75">
      <c r="A75" s="21" t="s">
        <v>55</v>
      </c>
      <c r="B75" s="35" t="s">
        <v>3190</v>
      </c>
      <c r="C75" s="12" t="s">
        <v>57</v>
      </c>
      <c r="D75" s="17">
        <f t="shared" si="9"/>
        <v>86.95</v>
      </c>
      <c r="E75" s="12">
        <v>49.0</v>
      </c>
      <c r="F75" s="12">
        <v>23.0</v>
      </c>
      <c r="G75" s="12"/>
      <c r="H75" s="12"/>
      <c r="I75" s="12">
        <v>30.0</v>
      </c>
      <c r="J75" s="12"/>
      <c r="K75" s="12">
        <v>12.0</v>
      </c>
      <c r="L75" s="12"/>
      <c r="M75" s="12"/>
      <c r="N75" s="12">
        <v>2.0</v>
      </c>
      <c r="O75" s="12">
        <v>1.0</v>
      </c>
      <c r="P75" s="12"/>
      <c r="Q75" s="18" t="s">
        <v>700</v>
      </c>
      <c r="R75" s="18" t="s">
        <v>552</v>
      </c>
      <c r="S75" s="19" t="s">
        <v>3192</v>
      </c>
      <c r="T75" s="11"/>
      <c r="U75" s="11"/>
      <c r="V75" s="11"/>
      <c r="W75" s="11"/>
      <c r="X75" s="11"/>
    </row>
    <row r="76">
      <c r="A76" s="11"/>
      <c r="B76" s="35" t="s">
        <v>3194</v>
      </c>
      <c r="C76" s="12" t="s">
        <v>3195</v>
      </c>
      <c r="D76" s="17">
        <f t="shared" si="9"/>
        <v>79.6</v>
      </c>
      <c r="E76" s="12">
        <v>27.0</v>
      </c>
      <c r="F76" s="12">
        <v>35.0</v>
      </c>
      <c r="G76" s="12"/>
      <c r="H76" s="12"/>
      <c r="I76" s="12">
        <v>25.0</v>
      </c>
      <c r="J76" s="12"/>
      <c r="K76" s="12">
        <v>22.0</v>
      </c>
      <c r="L76" s="12"/>
      <c r="M76" s="12"/>
      <c r="N76" s="12"/>
      <c r="O76" s="12"/>
      <c r="P76" s="12"/>
      <c r="Q76" s="18"/>
      <c r="R76" s="18"/>
      <c r="S76" s="19" t="s">
        <v>3197</v>
      </c>
      <c r="T76" s="11"/>
      <c r="U76" s="11"/>
      <c r="V76" s="11"/>
      <c r="W76" s="11"/>
      <c r="X76" s="11"/>
    </row>
    <row r="77">
      <c r="A77" s="11"/>
      <c r="B77" s="35" t="s">
        <v>3198</v>
      </c>
      <c r="C77" s="12" t="s">
        <v>883</v>
      </c>
      <c r="D77" s="17">
        <f t="shared" si="9"/>
        <v>77.05</v>
      </c>
      <c r="E77" s="12">
        <v>27.0</v>
      </c>
      <c r="F77" s="12">
        <v>30.0</v>
      </c>
      <c r="G77" s="12">
        <v>30.0</v>
      </c>
      <c r="H77" s="12"/>
      <c r="I77" s="12"/>
      <c r="J77" s="12"/>
      <c r="K77" s="12">
        <v>25.0</v>
      </c>
      <c r="L77" s="12"/>
      <c r="M77" s="12"/>
      <c r="N77" s="12"/>
      <c r="O77" s="12"/>
      <c r="P77" s="12"/>
      <c r="Q77" s="18"/>
      <c r="R77" s="18"/>
      <c r="S77" s="19" t="s">
        <v>3199</v>
      </c>
      <c r="T77" s="11"/>
      <c r="U77" s="11"/>
      <c r="V77" s="11"/>
      <c r="W77" s="11"/>
      <c r="X77" s="11"/>
    </row>
    <row r="78">
      <c r="A78" s="11"/>
      <c r="B78" s="35" t="s">
        <v>3200</v>
      </c>
      <c r="C78" s="12" t="s">
        <v>214</v>
      </c>
      <c r="D78" s="17">
        <f t="shared" si="9"/>
        <v>76.35</v>
      </c>
      <c r="E78" s="12">
        <v>45.0</v>
      </c>
      <c r="F78" s="12">
        <v>36.0</v>
      </c>
      <c r="G78" s="12"/>
      <c r="H78" s="12"/>
      <c r="I78" s="12">
        <v>26.0</v>
      </c>
      <c r="J78" s="12"/>
      <c r="K78" s="12">
        <v>16.0</v>
      </c>
      <c r="L78" s="12"/>
      <c r="M78" s="12"/>
      <c r="N78" s="12"/>
      <c r="O78" s="12"/>
      <c r="P78" s="12"/>
      <c r="Q78" s="18"/>
      <c r="R78" s="18"/>
      <c r="S78" s="19" t="s">
        <v>3201</v>
      </c>
      <c r="T78" s="11"/>
      <c r="U78" s="11"/>
      <c r="V78" s="11"/>
      <c r="W78" s="11"/>
      <c r="X78" s="11"/>
    </row>
    <row r="79">
      <c r="A79" s="11"/>
      <c r="B79" s="35" t="s">
        <v>3202</v>
      </c>
      <c r="C79" s="12" t="s">
        <v>107</v>
      </c>
      <c r="D79" s="17">
        <f t="shared" si="9"/>
        <v>76.25</v>
      </c>
      <c r="E79" s="12">
        <v>33.0</v>
      </c>
      <c r="F79" s="12">
        <v>44.0</v>
      </c>
      <c r="G79" s="12"/>
      <c r="H79" s="12"/>
      <c r="I79" s="12">
        <v>36.0</v>
      </c>
      <c r="J79" s="12"/>
      <c r="K79" s="12"/>
      <c r="L79" s="12"/>
      <c r="M79" s="12"/>
      <c r="N79" s="12"/>
      <c r="O79" s="12"/>
      <c r="P79" s="12"/>
      <c r="Q79" s="18"/>
      <c r="R79" s="18"/>
      <c r="S79" s="19" t="s">
        <v>3203</v>
      </c>
      <c r="T79" s="11"/>
      <c r="U79" s="11"/>
      <c r="V79" s="11"/>
      <c r="W79" s="11"/>
      <c r="X79" s="11"/>
    </row>
    <row r="80">
      <c r="A80" s="11"/>
      <c r="B80" s="35" t="s">
        <v>3204</v>
      </c>
      <c r="C80" s="12" t="s">
        <v>470</v>
      </c>
      <c r="D80" s="143" t="s">
        <v>3205</v>
      </c>
      <c r="E80" s="12"/>
      <c r="F80" s="12">
        <v>50.0</v>
      </c>
      <c r="G80" s="12"/>
      <c r="H80" s="12"/>
      <c r="I80" s="12">
        <v>29.0</v>
      </c>
      <c r="J80" s="12"/>
      <c r="K80" s="12"/>
      <c r="L80" s="12"/>
      <c r="M80" s="12"/>
      <c r="N80" s="12"/>
      <c r="O80" s="12"/>
      <c r="P80" s="12"/>
      <c r="Q80" s="18"/>
      <c r="R80" s="18" t="s">
        <v>1907</v>
      </c>
      <c r="S80" s="19" t="s">
        <v>3206</v>
      </c>
      <c r="T80" s="11"/>
      <c r="U80" s="11"/>
      <c r="V80" s="11"/>
      <c r="W80" s="11"/>
      <c r="X80" s="11"/>
    </row>
    <row r="81">
      <c r="A81" s="21" t="s">
        <v>52</v>
      </c>
      <c r="B81" s="35" t="s">
        <v>3208</v>
      </c>
      <c r="C81" s="12" t="s">
        <v>67</v>
      </c>
      <c r="D81" s="17" t="s">
        <v>3209</v>
      </c>
      <c r="E81" s="12">
        <v>27.0</v>
      </c>
      <c r="F81" s="12">
        <v>30.0</v>
      </c>
      <c r="G81" s="12"/>
      <c r="H81" s="12"/>
      <c r="I81" s="12">
        <v>19.0</v>
      </c>
      <c r="J81" s="12"/>
      <c r="K81" s="12"/>
      <c r="L81" s="12"/>
      <c r="M81" s="12"/>
      <c r="N81" s="12">
        <v>2.0</v>
      </c>
      <c r="O81" s="12"/>
      <c r="P81" s="12">
        <v>1.0</v>
      </c>
      <c r="Q81" s="18" t="s">
        <v>700</v>
      </c>
      <c r="R81" s="18" t="s">
        <v>78</v>
      </c>
      <c r="S81" s="19" t="s">
        <v>3210</v>
      </c>
      <c r="T81" s="11"/>
      <c r="U81" s="11"/>
      <c r="V81" s="11"/>
      <c r="W81" s="11"/>
      <c r="X81" s="11"/>
    </row>
    <row r="82">
      <c r="A82" s="11"/>
      <c r="B82" s="35" t="s">
        <v>3211</v>
      </c>
      <c r="C82" s="12" t="s">
        <v>3212</v>
      </c>
      <c r="D82" s="17">
        <f t="shared" ref="D82:D83" si="10">ROUND((E82*0.05)+(F82*1)+(G82*0.69)+(H82*0.45)+(I82*0.85)+(J82*0.57)+(K82*1)+(L82*1)+(M82*25)+(N82*8)+(O82*8)+(P82*8), 2)</f>
        <v>70.3</v>
      </c>
      <c r="E82" s="12">
        <v>34.0</v>
      </c>
      <c r="F82" s="12">
        <v>31.0</v>
      </c>
      <c r="G82" s="12"/>
      <c r="H82" s="12"/>
      <c r="I82" s="12">
        <v>16.0</v>
      </c>
      <c r="J82" s="12"/>
      <c r="K82" s="12"/>
      <c r="L82" s="12"/>
      <c r="M82" s="12"/>
      <c r="N82" s="12"/>
      <c r="O82" s="12">
        <v>2.0</v>
      </c>
      <c r="P82" s="12">
        <v>1.0</v>
      </c>
      <c r="Q82" s="18" t="s">
        <v>60</v>
      </c>
      <c r="R82" s="18"/>
      <c r="S82" s="19" t="s">
        <v>3213</v>
      </c>
      <c r="T82" s="11"/>
      <c r="U82" s="11"/>
      <c r="V82" s="11"/>
      <c r="W82" s="11"/>
      <c r="X82" s="11"/>
    </row>
    <row r="83">
      <c r="A83" s="11"/>
      <c r="B83" s="35" t="s">
        <v>3214</v>
      </c>
      <c r="C83" s="12" t="s">
        <v>470</v>
      </c>
      <c r="D83" s="17">
        <f t="shared" si="10"/>
        <v>60</v>
      </c>
      <c r="E83" s="12">
        <v>40.0</v>
      </c>
      <c r="F83" s="12">
        <v>34.0</v>
      </c>
      <c r="G83" s="12"/>
      <c r="H83" s="12"/>
      <c r="I83" s="12"/>
      <c r="J83" s="12"/>
      <c r="K83" s="12"/>
      <c r="L83" s="12"/>
      <c r="M83" s="12"/>
      <c r="N83" s="12">
        <v>1.0</v>
      </c>
      <c r="O83" s="12"/>
      <c r="P83" s="12">
        <v>2.0</v>
      </c>
      <c r="Q83" s="18" t="s">
        <v>549</v>
      </c>
      <c r="R83" s="18"/>
      <c r="S83" s="19" t="s">
        <v>3216</v>
      </c>
      <c r="T83" s="11"/>
      <c r="U83" s="11"/>
      <c r="V83" s="11"/>
      <c r="W83" s="11"/>
      <c r="X83" s="11"/>
    </row>
    <row r="84">
      <c r="A84" s="2" t="s">
        <v>212</v>
      </c>
      <c r="B84" s="11"/>
      <c r="C84" s="11"/>
      <c r="D84" s="17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3"/>
      <c r="R84" s="13"/>
      <c r="S84" s="27"/>
      <c r="T84" s="11"/>
      <c r="U84" s="11"/>
      <c r="V84" s="11"/>
      <c r="W84" s="11"/>
      <c r="X84" s="11"/>
    </row>
    <row r="85">
      <c r="A85" s="12" t="s">
        <v>44</v>
      </c>
      <c r="B85" s="12" t="s">
        <v>3217</v>
      </c>
      <c r="C85" s="12" t="s">
        <v>114</v>
      </c>
      <c r="D85" s="17">
        <f t="shared" ref="D85:D94" si="11">ROUND((E85*0.05)+(F85*1)+(G85*0.69)+(H85*0.45)+(I85*0.85)+(J85*0.57)+(K85*1)+(L85*1)+(M85*25)+(N85*8)+(O85*8)+(P85*8), 2)</f>
        <v>57.2</v>
      </c>
      <c r="E85" s="12">
        <v>16.0</v>
      </c>
      <c r="F85" s="12">
        <v>20.0</v>
      </c>
      <c r="G85" s="12"/>
      <c r="H85" s="12"/>
      <c r="I85" s="12">
        <v>24.0</v>
      </c>
      <c r="J85" s="12"/>
      <c r="K85" s="12"/>
      <c r="L85" s="12"/>
      <c r="M85" s="12"/>
      <c r="N85" s="12">
        <v>1.0</v>
      </c>
      <c r="O85" s="12"/>
      <c r="P85" s="12">
        <v>1.0</v>
      </c>
      <c r="Q85" s="18" t="s">
        <v>3037</v>
      </c>
      <c r="R85" s="18"/>
      <c r="S85" s="19" t="s">
        <v>3218</v>
      </c>
      <c r="T85" s="12"/>
      <c r="U85" s="12"/>
      <c r="V85" s="11"/>
      <c r="W85" s="11"/>
      <c r="X85" s="11"/>
      <c r="Y85" s="11"/>
      <c r="Z85" s="11"/>
    </row>
    <row r="86">
      <c r="A86" s="11"/>
      <c r="B86" s="12" t="s">
        <v>3219</v>
      </c>
      <c r="C86" s="12" t="s">
        <v>470</v>
      </c>
      <c r="D86" s="17">
        <f t="shared" si="11"/>
        <v>45.45</v>
      </c>
      <c r="E86" s="12">
        <v>15.0</v>
      </c>
      <c r="F86" s="12">
        <v>26.0</v>
      </c>
      <c r="G86" s="12"/>
      <c r="H86" s="12"/>
      <c r="I86" s="12">
        <v>22.0</v>
      </c>
      <c r="J86" s="12"/>
      <c r="K86" s="12"/>
      <c r="L86" s="12"/>
      <c r="M86" s="12"/>
      <c r="N86" s="12"/>
      <c r="O86" s="12"/>
      <c r="P86" s="12"/>
      <c r="Q86" s="18"/>
      <c r="R86" s="30"/>
      <c r="S86" s="19" t="s">
        <v>3220</v>
      </c>
      <c r="T86" s="12"/>
      <c r="U86" s="11"/>
      <c r="V86" s="11"/>
      <c r="W86" s="11"/>
      <c r="X86" s="11"/>
      <c r="Y86" s="11"/>
    </row>
    <row r="87">
      <c r="A87" s="22" t="s">
        <v>44</v>
      </c>
      <c r="B87" s="22" t="s">
        <v>776</v>
      </c>
      <c r="C87" s="22" t="s">
        <v>230</v>
      </c>
      <c r="D87" s="17">
        <f t="shared" si="11"/>
        <v>42.45</v>
      </c>
      <c r="E87" s="33">
        <v>25.0</v>
      </c>
      <c r="F87" s="173"/>
      <c r="G87" s="24"/>
      <c r="H87" s="173">
        <v>50.0</v>
      </c>
      <c r="I87" s="194">
        <v>22.0</v>
      </c>
      <c r="J87" s="23"/>
      <c r="K87" s="24"/>
      <c r="L87" s="24"/>
      <c r="M87" s="24"/>
      <c r="N87" s="24"/>
      <c r="O87" s="24"/>
      <c r="P87" s="24"/>
      <c r="Q87" s="24"/>
      <c r="R87" s="24"/>
      <c r="S87" s="197" t="s">
        <v>780</v>
      </c>
      <c r="T87" s="197"/>
      <c r="U87" s="197"/>
      <c r="V87" s="197"/>
      <c r="W87" s="24"/>
      <c r="X87" s="20"/>
      <c r="Y87" s="20"/>
      <c r="Z87" s="20"/>
      <c r="AA87" s="20"/>
      <c r="AB87" s="20"/>
    </row>
    <row r="88">
      <c r="A88" s="11"/>
      <c r="B88" s="12" t="s">
        <v>2903</v>
      </c>
      <c r="C88" s="12" t="s">
        <v>771</v>
      </c>
      <c r="D88" s="17">
        <f t="shared" si="11"/>
        <v>40.15</v>
      </c>
      <c r="E88" s="12">
        <v>25.0</v>
      </c>
      <c r="F88" s="12">
        <v>19.0</v>
      </c>
      <c r="G88" s="12"/>
      <c r="H88" s="12"/>
      <c r="I88" s="12">
        <v>14.0</v>
      </c>
      <c r="J88" s="12"/>
      <c r="K88" s="12"/>
      <c r="L88" s="12"/>
      <c r="M88" s="12"/>
      <c r="N88" s="12"/>
      <c r="O88" s="12">
        <v>1.0</v>
      </c>
      <c r="P88" s="12"/>
      <c r="Q88" s="18" t="s">
        <v>773</v>
      </c>
      <c r="R88" s="33" t="s">
        <v>3221</v>
      </c>
      <c r="S88" s="19" t="s">
        <v>2905</v>
      </c>
      <c r="T88" s="12"/>
      <c r="U88" s="11"/>
      <c r="V88" s="11"/>
      <c r="W88" s="11"/>
      <c r="X88" s="11"/>
      <c r="Y88" s="11"/>
    </row>
    <row r="89">
      <c r="A89" s="11"/>
      <c r="B89" s="12" t="s">
        <v>764</v>
      </c>
      <c r="C89" s="12" t="s">
        <v>765</v>
      </c>
      <c r="D89" s="17">
        <f t="shared" si="11"/>
        <v>36.18</v>
      </c>
      <c r="E89" s="12"/>
      <c r="F89" s="12"/>
      <c r="G89" s="12">
        <v>12.0</v>
      </c>
      <c r="H89" s="12">
        <v>42.0</v>
      </c>
      <c r="I89" s="12"/>
      <c r="J89" s="12"/>
      <c r="K89" s="12">
        <v>9.0</v>
      </c>
      <c r="L89" s="12"/>
      <c r="M89" s="12"/>
      <c r="N89" s="12"/>
      <c r="O89" s="12"/>
      <c r="P89" s="12"/>
      <c r="Q89" s="18"/>
      <c r="R89" s="30"/>
      <c r="S89" s="19" t="s">
        <v>767</v>
      </c>
      <c r="T89" s="12"/>
      <c r="U89" s="11"/>
      <c r="V89" s="11"/>
      <c r="W89" s="11"/>
      <c r="X89" s="11"/>
      <c r="Y89" s="11"/>
    </row>
    <row r="90">
      <c r="A90" s="11"/>
      <c r="B90" s="12" t="s">
        <v>756</v>
      </c>
      <c r="C90" s="12" t="s">
        <v>757</v>
      </c>
      <c r="D90" s="17">
        <f t="shared" si="11"/>
        <v>36.17</v>
      </c>
      <c r="E90" s="12">
        <v>15.0</v>
      </c>
      <c r="F90" s="12"/>
      <c r="G90" s="12">
        <v>18.0</v>
      </c>
      <c r="H90" s="12"/>
      <c r="I90" s="12"/>
      <c r="J90" s="12"/>
      <c r="K90" s="12">
        <v>15.0</v>
      </c>
      <c r="L90" s="12"/>
      <c r="M90" s="12"/>
      <c r="N90" s="12">
        <v>1.0</v>
      </c>
      <c r="O90" s="12"/>
      <c r="P90" s="12"/>
      <c r="Q90" s="18" t="s">
        <v>759</v>
      </c>
      <c r="R90" s="33"/>
      <c r="S90" s="19" t="s">
        <v>760</v>
      </c>
      <c r="T90" s="12"/>
      <c r="U90" s="11"/>
      <c r="V90" s="11"/>
      <c r="W90" s="11"/>
      <c r="X90" s="11"/>
      <c r="Y90" s="11"/>
    </row>
    <row r="91">
      <c r="A91" s="11"/>
      <c r="B91" s="12" t="s">
        <v>3224</v>
      </c>
      <c r="C91" s="12" t="s">
        <v>928</v>
      </c>
      <c r="D91" s="17">
        <f t="shared" si="11"/>
        <v>35.01</v>
      </c>
      <c r="E91" s="12">
        <v>18.0</v>
      </c>
      <c r="F91" s="12">
        <v>21.0</v>
      </c>
      <c r="G91" s="12">
        <v>19.0</v>
      </c>
      <c r="H91" s="12"/>
      <c r="I91" s="12"/>
      <c r="J91" s="12"/>
      <c r="K91" s="12"/>
      <c r="L91" s="12"/>
      <c r="M91" s="12"/>
      <c r="N91" s="12"/>
      <c r="O91" s="12"/>
      <c r="P91" s="12"/>
      <c r="Q91" s="18"/>
      <c r="R91" s="30"/>
      <c r="S91" s="19" t="s">
        <v>3225</v>
      </c>
      <c r="T91" s="12"/>
      <c r="U91" s="11"/>
      <c r="V91" s="11"/>
      <c r="W91" s="11"/>
      <c r="X91" s="11"/>
      <c r="Y91" s="11"/>
    </row>
    <row r="92">
      <c r="A92" s="11"/>
      <c r="B92" s="12" t="s">
        <v>3226</v>
      </c>
      <c r="C92" s="12" t="s">
        <v>2215</v>
      </c>
      <c r="D92" s="17">
        <f t="shared" si="11"/>
        <v>32.62</v>
      </c>
      <c r="E92" s="12">
        <v>13.0</v>
      </c>
      <c r="F92" s="12">
        <v>23.0</v>
      </c>
      <c r="G92" s="12">
        <v>13.0</v>
      </c>
      <c r="H92" s="12"/>
      <c r="I92" s="12"/>
      <c r="J92" s="12"/>
      <c r="K92" s="12"/>
      <c r="L92" s="12"/>
      <c r="M92" s="12"/>
      <c r="N92" s="12"/>
      <c r="O92" s="12"/>
      <c r="P92" s="12"/>
      <c r="Q92" s="18"/>
      <c r="R92" s="30"/>
      <c r="S92" s="19" t="s">
        <v>3228</v>
      </c>
      <c r="T92" s="12"/>
      <c r="U92" s="11"/>
      <c r="V92" s="11"/>
      <c r="W92" s="11"/>
      <c r="X92" s="11"/>
      <c r="Y92" s="11"/>
    </row>
    <row r="93">
      <c r="A93" s="11"/>
      <c r="B93" s="12" t="s">
        <v>3231</v>
      </c>
      <c r="C93" s="12" t="s">
        <v>470</v>
      </c>
      <c r="D93" s="17">
        <f t="shared" si="11"/>
        <v>31.2</v>
      </c>
      <c r="E93" s="12">
        <v>24.0</v>
      </c>
      <c r="F93" s="12">
        <v>22.0</v>
      </c>
      <c r="G93" s="12"/>
      <c r="H93" s="12"/>
      <c r="I93" s="12"/>
      <c r="J93" s="12"/>
      <c r="K93" s="12"/>
      <c r="L93" s="12"/>
      <c r="M93" s="12"/>
      <c r="N93" s="12"/>
      <c r="O93" s="12"/>
      <c r="P93" s="12">
        <v>1.0</v>
      </c>
      <c r="Q93" s="18" t="s">
        <v>3232</v>
      </c>
      <c r="R93" s="30"/>
      <c r="S93" s="19" t="s">
        <v>3233</v>
      </c>
      <c r="T93" s="12"/>
      <c r="U93" s="11"/>
      <c r="V93" s="11"/>
      <c r="W93" s="11"/>
      <c r="X93" s="11"/>
      <c r="Y93" s="11"/>
    </row>
    <row r="94">
      <c r="A94" s="11"/>
      <c r="B94" s="12" t="s">
        <v>3234</v>
      </c>
      <c r="C94" s="12" t="s">
        <v>107</v>
      </c>
      <c r="D94" s="17">
        <f t="shared" si="11"/>
        <v>29.9</v>
      </c>
      <c r="E94" s="12">
        <v>18.0</v>
      </c>
      <c r="F94" s="12">
        <v>29.0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8"/>
      <c r="R94" s="30"/>
      <c r="S94" s="19" t="s">
        <v>3235</v>
      </c>
      <c r="T94" s="12"/>
      <c r="U94" s="11"/>
      <c r="V94" s="11"/>
      <c r="W94" s="11"/>
      <c r="X94" s="11"/>
      <c r="Y94" s="11"/>
    </row>
    <row r="95">
      <c r="A95" s="2" t="s">
        <v>241</v>
      </c>
      <c r="B95" s="11"/>
      <c r="C95" s="11"/>
      <c r="D95" s="17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3"/>
      <c r="R95" s="13"/>
      <c r="S95" s="27"/>
      <c r="T95" s="11"/>
      <c r="U95" s="11"/>
      <c r="V95" s="11"/>
      <c r="W95" s="11"/>
      <c r="X95" s="11"/>
    </row>
    <row r="96">
      <c r="A96" s="21" t="s">
        <v>44</v>
      </c>
      <c r="B96" s="12" t="s">
        <v>3236</v>
      </c>
      <c r="C96" s="12" t="s">
        <v>73</v>
      </c>
      <c r="D96" s="17">
        <f t="shared" ref="D96:D101" si="12">ROUND((E96*0.05)+(F96*1)+(G96*0.69)+(H96*0.45)+(I96*0.85)+(J96*0.57)+(K96*1)+(L96*1)+(M96*25)+(N96*8)+(O96*8)+(P96*8), 2)</f>
        <v>73.25</v>
      </c>
      <c r="E96" s="12">
        <v>34.0</v>
      </c>
      <c r="F96" s="12">
        <v>36.0</v>
      </c>
      <c r="G96" s="12"/>
      <c r="H96" s="12"/>
      <c r="I96" s="12">
        <v>23.0</v>
      </c>
      <c r="J96" s="12"/>
      <c r="K96" s="12"/>
      <c r="L96" s="12"/>
      <c r="M96" s="12"/>
      <c r="N96" s="12"/>
      <c r="O96" s="12">
        <v>1.0</v>
      </c>
      <c r="P96" s="12">
        <v>1.0</v>
      </c>
      <c r="Q96" s="18" t="s">
        <v>3037</v>
      </c>
      <c r="R96" s="18"/>
      <c r="S96" s="19" t="s">
        <v>3237</v>
      </c>
      <c r="T96" s="11"/>
      <c r="U96" s="11"/>
      <c r="V96" s="11"/>
      <c r="W96" s="11"/>
      <c r="X96" s="11"/>
    </row>
    <row r="97">
      <c r="A97" s="21" t="s">
        <v>33</v>
      </c>
      <c r="B97" s="12" t="s">
        <v>3238</v>
      </c>
      <c r="C97" s="12" t="s">
        <v>251</v>
      </c>
      <c r="D97" s="17">
        <f t="shared" si="12"/>
        <v>69.52</v>
      </c>
      <c r="E97" s="12">
        <v>33.0</v>
      </c>
      <c r="F97" s="12">
        <v>34.0</v>
      </c>
      <c r="G97" s="12">
        <v>23.0</v>
      </c>
      <c r="H97" s="12"/>
      <c r="I97" s="12"/>
      <c r="J97" s="12"/>
      <c r="K97" s="12">
        <v>18.0</v>
      </c>
      <c r="L97" s="12"/>
      <c r="M97" s="12"/>
      <c r="N97" s="12"/>
      <c r="O97" s="12"/>
      <c r="P97" s="12"/>
      <c r="Q97" s="18"/>
      <c r="R97" s="18" t="s">
        <v>42</v>
      </c>
      <c r="S97" s="19" t="s">
        <v>3239</v>
      </c>
      <c r="T97" s="11"/>
      <c r="U97" s="11"/>
      <c r="V97" s="11"/>
      <c r="W97" s="11"/>
      <c r="X97" s="11"/>
    </row>
    <row r="98">
      <c r="A98" s="21"/>
      <c r="B98" s="12" t="s">
        <v>1819</v>
      </c>
      <c r="C98" s="12" t="s">
        <v>557</v>
      </c>
      <c r="D98" s="17">
        <f t="shared" si="12"/>
        <v>65.4</v>
      </c>
      <c r="E98" s="12">
        <v>33.0</v>
      </c>
      <c r="F98" s="12"/>
      <c r="G98" s="12"/>
      <c r="H98" s="12">
        <v>50.0</v>
      </c>
      <c r="I98" s="12">
        <v>25.0</v>
      </c>
      <c r="J98" s="12"/>
      <c r="K98" s="12">
        <v>20.0</v>
      </c>
      <c r="L98" s="12"/>
      <c r="M98" s="12"/>
      <c r="N98" s="12"/>
      <c r="O98" s="12"/>
      <c r="P98" s="12"/>
      <c r="Q98" s="18"/>
      <c r="R98" s="18"/>
      <c r="S98" s="19" t="s">
        <v>1820</v>
      </c>
      <c r="T98" s="11"/>
      <c r="U98" s="11"/>
      <c r="V98" s="11"/>
      <c r="W98" s="11"/>
      <c r="X98" s="11"/>
    </row>
    <row r="99" ht="14.25" customHeight="1">
      <c r="A99" s="26" t="s">
        <v>44</v>
      </c>
      <c r="B99" s="12" t="s">
        <v>782</v>
      </c>
      <c r="C99" s="12" t="s">
        <v>255</v>
      </c>
      <c r="D99" s="17">
        <f t="shared" si="12"/>
        <v>63.71</v>
      </c>
      <c r="E99" s="33">
        <v>34.0</v>
      </c>
      <c r="F99" s="12"/>
      <c r="G99" s="12">
        <v>29.0</v>
      </c>
      <c r="H99" s="12">
        <v>60.0</v>
      </c>
      <c r="I99" s="12"/>
      <c r="J99" s="12"/>
      <c r="K99" s="12"/>
      <c r="L99" s="12">
        <v>15.0</v>
      </c>
      <c r="M99" s="12"/>
      <c r="N99" s="12"/>
      <c r="O99" s="12"/>
      <c r="P99" s="12"/>
      <c r="Q99" s="18"/>
      <c r="R99" s="18"/>
      <c r="S99" s="37" t="s">
        <v>784</v>
      </c>
      <c r="T99" s="37"/>
      <c r="U99" s="37"/>
      <c r="V99" s="37"/>
      <c r="W99" s="11"/>
      <c r="X99" s="11"/>
    </row>
    <row r="100" ht="14.25" customHeight="1">
      <c r="A100" s="26" t="s">
        <v>44</v>
      </c>
      <c r="B100" s="12" t="s">
        <v>788</v>
      </c>
      <c r="C100" s="12" t="s">
        <v>239</v>
      </c>
      <c r="D100" s="17">
        <f t="shared" si="12"/>
        <v>60.15</v>
      </c>
      <c r="E100" s="33">
        <v>22.0</v>
      </c>
      <c r="F100" s="12"/>
      <c r="G100" s="12">
        <v>35.0</v>
      </c>
      <c r="H100" s="12">
        <v>42.0</v>
      </c>
      <c r="I100" s="12"/>
      <c r="J100" s="12"/>
      <c r="K100" s="12"/>
      <c r="L100" s="12"/>
      <c r="M100" s="12"/>
      <c r="N100" s="12">
        <v>1.0</v>
      </c>
      <c r="O100" s="12"/>
      <c r="P100" s="12">
        <v>1.0</v>
      </c>
      <c r="Q100" s="18" t="s">
        <v>599</v>
      </c>
      <c r="R100" s="18"/>
      <c r="S100" s="188" t="s">
        <v>789</v>
      </c>
      <c r="T100" s="12"/>
      <c r="U100" s="11"/>
      <c r="V100" s="12"/>
      <c r="W100" s="11"/>
      <c r="X100" s="11"/>
    </row>
    <row r="101">
      <c r="B101" s="12" t="s">
        <v>2061</v>
      </c>
      <c r="C101" s="12" t="s">
        <v>346</v>
      </c>
      <c r="D101" s="17">
        <f t="shared" si="12"/>
        <v>59.25</v>
      </c>
      <c r="E101" s="12">
        <v>16.0</v>
      </c>
      <c r="F101" s="12"/>
      <c r="G101" s="12"/>
      <c r="H101" s="12">
        <v>48.0</v>
      </c>
      <c r="I101" s="12">
        <v>21.0</v>
      </c>
      <c r="J101" s="12"/>
      <c r="K101" s="12">
        <v>19.0</v>
      </c>
      <c r="L101" s="12"/>
      <c r="M101" s="12"/>
      <c r="N101" s="12"/>
      <c r="O101" s="12"/>
      <c r="P101" s="12"/>
      <c r="Q101" s="18"/>
      <c r="R101" s="18"/>
      <c r="S101" s="19" t="s">
        <v>2064</v>
      </c>
      <c r="T101" s="11"/>
      <c r="U101" s="11"/>
      <c r="V101" s="11"/>
      <c r="W101" s="11"/>
      <c r="X101" s="11"/>
    </row>
    <row r="102">
      <c r="B102" s="12" t="s">
        <v>3245</v>
      </c>
      <c r="C102" s="12" t="s">
        <v>470</v>
      </c>
      <c r="D102" s="17" t="s">
        <v>3246</v>
      </c>
      <c r="E102" s="12"/>
      <c r="F102" s="12">
        <v>35.0</v>
      </c>
      <c r="G102" s="12"/>
      <c r="H102" s="12"/>
      <c r="I102" s="12">
        <v>27.0</v>
      </c>
      <c r="J102" s="12"/>
      <c r="K102" s="12"/>
      <c r="L102" s="12"/>
      <c r="M102" s="12"/>
      <c r="N102" s="12"/>
      <c r="O102" s="12"/>
      <c r="P102" s="12"/>
      <c r="Q102" s="18"/>
      <c r="R102" s="18" t="s">
        <v>1907</v>
      </c>
      <c r="S102" s="19" t="s">
        <v>3247</v>
      </c>
      <c r="T102" s="11"/>
      <c r="U102" s="11"/>
      <c r="V102" s="11"/>
      <c r="W102" s="11"/>
      <c r="X102" s="11"/>
    </row>
    <row r="103">
      <c r="A103" s="21" t="s">
        <v>52</v>
      </c>
      <c r="B103" s="12" t="s">
        <v>2043</v>
      </c>
      <c r="C103" s="12" t="s">
        <v>76</v>
      </c>
      <c r="D103" s="17">
        <f>ROUND((E103*0.05)+(F103*1)+(G103*0.69)+(H103*0.45)+(I103*0.85)+(J103*0.57)+(K103*1)+(L103*1)+(M103*25)+(N103*8)+(O103*8)+(P103*8), 2)</f>
        <v>57.95</v>
      </c>
      <c r="E103" s="12">
        <v>24.0</v>
      </c>
      <c r="F103" s="12"/>
      <c r="G103" s="12">
        <v>25.0</v>
      </c>
      <c r="H103" s="12">
        <v>50.0</v>
      </c>
      <c r="I103" s="12"/>
      <c r="J103" s="12"/>
      <c r="K103" s="12">
        <v>17.0</v>
      </c>
      <c r="L103" s="12"/>
      <c r="M103" s="12"/>
      <c r="N103" s="12"/>
      <c r="O103" s="12"/>
      <c r="P103" s="12"/>
      <c r="Q103" s="18"/>
      <c r="R103" s="18" t="s">
        <v>42</v>
      </c>
      <c r="S103" s="19" t="s">
        <v>2044</v>
      </c>
      <c r="T103" s="11"/>
      <c r="U103" s="11"/>
      <c r="V103" s="11"/>
      <c r="W103" s="11"/>
      <c r="X103" s="11"/>
    </row>
    <row r="104">
      <c r="A104" s="26" t="s">
        <v>52</v>
      </c>
      <c r="B104" s="12" t="s">
        <v>3242</v>
      </c>
      <c r="C104" s="12" t="s">
        <v>646</v>
      </c>
      <c r="D104" s="17" t="s">
        <v>3251</v>
      </c>
      <c r="E104" s="12">
        <v>25.0</v>
      </c>
      <c r="F104" s="12">
        <v>31.0</v>
      </c>
      <c r="G104" s="12"/>
      <c r="H104" s="12"/>
      <c r="I104" s="12"/>
      <c r="J104" s="12"/>
      <c r="K104" s="12"/>
      <c r="L104" s="12"/>
      <c r="M104" s="12"/>
      <c r="N104" s="12"/>
      <c r="O104" s="12">
        <v>2.0</v>
      </c>
      <c r="P104" s="12">
        <v>1.0</v>
      </c>
      <c r="Q104" s="18" t="s">
        <v>611</v>
      </c>
      <c r="R104" s="18" t="s">
        <v>78</v>
      </c>
      <c r="S104" s="19" t="s">
        <v>3244</v>
      </c>
      <c r="T104" s="11"/>
      <c r="U104" s="11"/>
      <c r="V104" s="11"/>
      <c r="W104" s="11"/>
      <c r="X104" s="11"/>
    </row>
    <row r="105">
      <c r="B105" s="12" t="s">
        <v>3252</v>
      </c>
      <c r="C105" s="12" t="s">
        <v>1297</v>
      </c>
      <c r="D105" s="17">
        <f t="shared" ref="D105:D110" si="13">ROUND((E105*0.05)+(F105*1)+(G105*0.69)+(H105*0.45)+(I105*0.85)+(J105*0.57)+(K105*1)+(L105*1)+(M105*25)+(N105*8)+(O105*8)+(P105*8), 2)</f>
        <v>55.37</v>
      </c>
      <c r="E105" s="12">
        <v>30.0</v>
      </c>
      <c r="F105" s="12">
        <v>24.0</v>
      </c>
      <c r="G105" s="12">
        <v>23.0</v>
      </c>
      <c r="H105" s="12"/>
      <c r="I105" s="12"/>
      <c r="J105" s="12"/>
      <c r="K105" s="12">
        <v>14.0</v>
      </c>
      <c r="L105" s="12"/>
      <c r="M105" s="12"/>
      <c r="N105" s="12"/>
      <c r="O105" s="12"/>
      <c r="P105" s="12"/>
      <c r="Q105" s="18"/>
      <c r="R105" s="18"/>
      <c r="S105" s="19" t="s">
        <v>3253</v>
      </c>
      <c r="T105" s="11"/>
      <c r="U105" s="11"/>
      <c r="V105" s="11"/>
      <c r="W105" s="11"/>
      <c r="X105" s="11"/>
    </row>
    <row r="106">
      <c r="B106" s="12" t="s">
        <v>3254</v>
      </c>
      <c r="C106" s="12" t="s">
        <v>3255</v>
      </c>
      <c r="D106" s="17">
        <f t="shared" si="13"/>
        <v>53.1</v>
      </c>
      <c r="E106" s="12">
        <v>22.0</v>
      </c>
      <c r="F106" s="12">
        <v>35.0</v>
      </c>
      <c r="G106" s="12"/>
      <c r="H106" s="12"/>
      <c r="I106" s="12">
        <v>20.0</v>
      </c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3257</v>
      </c>
      <c r="T106" s="11"/>
      <c r="U106" s="11"/>
      <c r="V106" s="11"/>
      <c r="W106" s="11"/>
      <c r="X106" s="11"/>
    </row>
    <row r="107">
      <c r="B107" s="12" t="s">
        <v>3258</v>
      </c>
      <c r="C107" s="12" t="s">
        <v>3113</v>
      </c>
      <c r="D107" s="17">
        <f t="shared" si="13"/>
        <v>52.61</v>
      </c>
      <c r="E107" s="12">
        <v>19.0</v>
      </c>
      <c r="F107" s="12">
        <v>20.0</v>
      </c>
      <c r="G107" s="12">
        <v>14.0</v>
      </c>
      <c r="H107" s="12"/>
      <c r="I107" s="12"/>
      <c r="J107" s="12"/>
      <c r="K107" s="12">
        <v>6.0</v>
      </c>
      <c r="L107" s="12"/>
      <c r="M107" s="12"/>
      <c r="N107" s="12">
        <v>1.0</v>
      </c>
      <c r="O107" s="12">
        <v>1.0</v>
      </c>
      <c r="P107" s="12"/>
      <c r="Q107" s="18" t="s">
        <v>2810</v>
      </c>
      <c r="R107" s="18"/>
      <c r="S107" s="19" t="s">
        <v>3259</v>
      </c>
      <c r="T107" s="11"/>
      <c r="U107" s="11"/>
      <c r="V107" s="11"/>
      <c r="W107" s="11"/>
      <c r="X107" s="11"/>
    </row>
    <row r="108">
      <c r="A108" s="21" t="s">
        <v>55</v>
      </c>
      <c r="B108" s="12" t="s">
        <v>3262</v>
      </c>
      <c r="C108" s="12" t="s">
        <v>57</v>
      </c>
      <c r="D108" s="17">
        <f t="shared" si="13"/>
        <v>52.2</v>
      </c>
      <c r="E108" s="12">
        <v>42.0</v>
      </c>
      <c r="F108" s="12">
        <v>28.0</v>
      </c>
      <c r="G108" s="12"/>
      <c r="H108" s="12"/>
      <c r="I108" s="12">
        <v>26.0</v>
      </c>
      <c r="J108" s="12"/>
      <c r="K108" s="12"/>
      <c r="L108" s="12"/>
      <c r="M108" s="12"/>
      <c r="N108" s="12"/>
      <c r="O108" s="12"/>
      <c r="P108" s="12"/>
      <c r="Q108" s="18"/>
      <c r="R108" s="18" t="s">
        <v>122</v>
      </c>
      <c r="S108" s="19" t="s">
        <v>3263</v>
      </c>
      <c r="T108" s="11"/>
      <c r="U108" s="11"/>
      <c r="V108" s="11"/>
      <c r="W108" s="11"/>
      <c r="X108" s="11"/>
    </row>
    <row r="109">
      <c r="B109" s="12" t="s">
        <v>3264</v>
      </c>
      <c r="C109" s="12" t="s">
        <v>2807</v>
      </c>
      <c r="D109" s="17">
        <f t="shared" si="13"/>
        <v>49.1</v>
      </c>
      <c r="E109" s="12">
        <v>25.0</v>
      </c>
      <c r="F109" s="12">
        <v>30.0</v>
      </c>
      <c r="G109" s="12"/>
      <c r="H109" s="12"/>
      <c r="I109" s="12">
        <v>21.0</v>
      </c>
      <c r="J109" s="12"/>
      <c r="K109" s="12"/>
      <c r="L109" s="12"/>
      <c r="M109" s="12"/>
      <c r="N109" s="12"/>
      <c r="O109" s="12"/>
      <c r="P109" s="12"/>
      <c r="Q109" s="18"/>
      <c r="R109" s="18"/>
      <c r="S109" s="19" t="s">
        <v>3265</v>
      </c>
      <c r="T109" s="11"/>
      <c r="U109" s="11"/>
      <c r="V109" s="11"/>
      <c r="W109" s="11"/>
      <c r="X109" s="11"/>
    </row>
    <row r="110">
      <c r="B110" s="12" t="s">
        <v>3266</v>
      </c>
      <c r="C110" s="12" t="s">
        <v>470</v>
      </c>
      <c r="D110" s="17">
        <f t="shared" si="13"/>
        <v>41.7</v>
      </c>
      <c r="E110" s="12">
        <v>34.0</v>
      </c>
      <c r="F110" s="12">
        <v>24.0</v>
      </c>
      <c r="G110" s="12"/>
      <c r="H110" s="12"/>
      <c r="I110" s="12"/>
      <c r="J110" s="12"/>
      <c r="K110" s="12"/>
      <c r="L110" s="12"/>
      <c r="M110" s="12"/>
      <c r="N110" s="12">
        <v>1.0</v>
      </c>
      <c r="O110" s="12"/>
      <c r="P110" s="12">
        <v>1.0</v>
      </c>
      <c r="Q110" s="18" t="s">
        <v>810</v>
      </c>
      <c r="R110" s="18"/>
      <c r="S110" s="19" t="s">
        <v>3267</v>
      </c>
      <c r="T110" s="11"/>
      <c r="U110" s="11"/>
      <c r="V110" s="11"/>
      <c r="W110" s="11"/>
      <c r="X110" s="11"/>
    </row>
    <row r="111">
      <c r="A111" s="2" t="s">
        <v>272</v>
      </c>
      <c r="B111" s="11"/>
      <c r="C111" s="11"/>
      <c r="D111" s="17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3"/>
      <c r="R111" s="13"/>
      <c r="S111" s="40"/>
      <c r="T111" s="11"/>
      <c r="U111" s="11"/>
      <c r="V111" s="11"/>
      <c r="W111" s="11"/>
      <c r="X111" s="11"/>
    </row>
    <row r="112">
      <c r="A112" s="12" t="s">
        <v>44</v>
      </c>
      <c r="B112" s="12" t="s">
        <v>847</v>
      </c>
      <c r="C112" s="12" t="s">
        <v>590</v>
      </c>
      <c r="D112" s="17">
        <f t="shared" ref="D112:D124" si="14">ROUND((E112*0.05)+(F112*1)+(G112*0.69)+(H112*0.45)+(I112*0.85)+(J112*0.57)+(K112*1)+(L112*1)+(M112*25)+(N112*8)+(O112*8)+(P112*8), 2)</f>
        <v>79.57</v>
      </c>
      <c r="E112" s="12">
        <v>37.0</v>
      </c>
      <c r="F112" s="12"/>
      <c r="G112" s="12">
        <v>18.0</v>
      </c>
      <c r="H112" s="12"/>
      <c r="I112" s="12">
        <v>58.0</v>
      </c>
      <c r="J112" s="12"/>
      <c r="K112" s="12"/>
      <c r="L112" s="12"/>
      <c r="M112" s="12"/>
      <c r="N112" s="172">
        <v>2.0</v>
      </c>
      <c r="O112" s="24"/>
      <c r="P112" s="24"/>
      <c r="Q112" s="172" t="s">
        <v>848</v>
      </c>
      <c r="R112" s="24"/>
      <c r="S112" s="174" t="s">
        <v>849</v>
      </c>
      <c r="T112" s="187"/>
      <c r="U112" s="175"/>
      <c r="V112" s="11"/>
      <c r="W112" s="11"/>
      <c r="X112" s="11"/>
    </row>
    <row r="113">
      <c r="A113" s="12" t="s">
        <v>44</v>
      </c>
      <c r="B113" s="12" t="s">
        <v>3269</v>
      </c>
      <c r="C113" s="12" t="s">
        <v>172</v>
      </c>
      <c r="D113" s="17">
        <f t="shared" si="14"/>
        <v>75.3</v>
      </c>
      <c r="E113" s="12">
        <v>30.0</v>
      </c>
      <c r="F113" s="12">
        <v>34.0</v>
      </c>
      <c r="G113" s="12"/>
      <c r="H113" s="12"/>
      <c r="I113" s="12">
        <v>28.0</v>
      </c>
      <c r="J113" s="12"/>
      <c r="K113" s="12"/>
      <c r="L113" s="12"/>
      <c r="M113" s="12"/>
      <c r="N113" s="12">
        <v>1.0</v>
      </c>
      <c r="O113" s="12"/>
      <c r="P113" s="12">
        <v>1.0</v>
      </c>
      <c r="Q113" s="18" t="s">
        <v>599</v>
      </c>
      <c r="R113" s="18"/>
      <c r="S113" s="37"/>
      <c r="T113" s="11"/>
      <c r="U113" s="11"/>
      <c r="V113" s="11"/>
      <c r="W113" s="11"/>
      <c r="X113" s="11"/>
    </row>
    <row r="114">
      <c r="A114" s="12" t="s">
        <v>44</v>
      </c>
      <c r="B114" s="12" t="s">
        <v>827</v>
      </c>
      <c r="C114" s="12" t="s">
        <v>73</v>
      </c>
      <c r="D114" s="17">
        <f t="shared" si="14"/>
        <v>71</v>
      </c>
      <c r="E114" s="12">
        <v>27.0</v>
      </c>
      <c r="F114" s="12"/>
      <c r="G114" s="12"/>
      <c r="H114" s="12">
        <v>72.0</v>
      </c>
      <c r="I114" s="12">
        <v>25.0</v>
      </c>
      <c r="J114" s="12"/>
      <c r="K114" s="12"/>
      <c r="L114" s="12"/>
      <c r="M114" s="12"/>
      <c r="N114" s="12"/>
      <c r="O114" s="12">
        <v>1.0</v>
      </c>
      <c r="P114" s="12">
        <v>1.0</v>
      </c>
      <c r="Q114" s="18" t="s">
        <v>599</v>
      </c>
      <c r="R114" s="18"/>
      <c r="S114" s="19" t="s">
        <v>828</v>
      </c>
      <c r="T114" s="11"/>
      <c r="U114" s="11"/>
      <c r="V114" s="11"/>
      <c r="W114" s="11"/>
      <c r="X114" s="11"/>
    </row>
    <row r="115">
      <c r="A115" s="11"/>
      <c r="B115" s="12" t="s">
        <v>822</v>
      </c>
      <c r="C115" s="12" t="s">
        <v>321</v>
      </c>
      <c r="D115" s="17">
        <f t="shared" si="14"/>
        <v>65.92</v>
      </c>
      <c r="E115" s="12">
        <v>28.0</v>
      </c>
      <c r="F115" s="12"/>
      <c r="G115" s="12">
        <v>28.0</v>
      </c>
      <c r="H115" s="12">
        <v>56.0</v>
      </c>
      <c r="I115" s="12"/>
      <c r="J115" s="12"/>
      <c r="K115" s="12">
        <v>20.0</v>
      </c>
      <c r="L115" s="12"/>
      <c r="M115" s="12"/>
      <c r="N115" s="12"/>
      <c r="O115" s="12"/>
      <c r="P115" s="12"/>
      <c r="Q115" s="18"/>
      <c r="R115" s="18"/>
      <c r="S115" s="19" t="s">
        <v>825</v>
      </c>
      <c r="T115" s="11"/>
      <c r="U115" s="11"/>
      <c r="V115" s="11"/>
      <c r="W115" s="11"/>
      <c r="X115" s="11"/>
    </row>
    <row r="116">
      <c r="A116" s="11"/>
      <c r="B116" s="12" t="s">
        <v>831</v>
      </c>
      <c r="C116" s="12" t="s">
        <v>832</v>
      </c>
      <c r="D116" s="17">
        <f t="shared" si="14"/>
        <v>58.52</v>
      </c>
      <c r="E116" s="12">
        <v>21.0</v>
      </c>
      <c r="F116" s="12"/>
      <c r="G116" s="12">
        <v>23.0</v>
      </c>
      <c r="H116" s="12">
        <v>48.0</v>
      </c>
      <c r="I116" s="12"/>
      <c r="J116" s="12"/>
      <c r="K116" s="12">
        <v>20.0</v>
      </c>
      <c r="L116" s="12"/>
      <c r="M116" s="12"/>
      <c r="N116" s="12"/>
      <c r="O116" s="12"/>
      <c r="P116" s="12"/>
      <c r="Q116" s="18"/>
      <c r="R116" s="18"/>
      <c r="S116" s="19" t="s">
        <v>833</v>
      </c>
      <c r="T116" s="11"/>
      <c r="U116" s="11"/>
      <c r="V116" s="11"/>
      <c r="W116" s="11"/>
      <c r="X116" s="11"/>
    </row>
    <row r="117">
      <c r="A117" s="11"/>
      <c r="B117" s="12" t="s">
        <v>836</v>
      </c>
      <c r="C117" s="12" t="s">
        <v>366</v>
      </c>
      <c r="D117" s="17">
        <f t="shared" si="14"/>
        <v>53.45</v>
      </c>
      <c r="E117" s="12">
        <v>24.0</v>
      </c>
      <c r="F117" s="12"/>
      <c r="G117" s="12">
        <v>25.0</v>
      </c>
      <c r="H117" s="12">
        <v>40.0</v>
      </c>
      <c r="I117" s="12"/>
      <c r="J117" s="12"/>
      <c r="K117" s="12">
        <v>17.0</v>
      </c>
      <c r="L117" s="12"/>
      <c r="M117" s="12"/>
      <c r="N117" s="12"/>
      <c r="O117" s="12"/>
      <c r="P117" s="12"/>
      <c r="Q117" s="18"/>
      <c r="R117" s="18"/>
      <c r="S117" s="19" t="s">
        <v>837</v>
      </c>
      <c r="T117" s="11"/>
      <c r="U117" s="11"/>
      <c r="V117" s="11"/>
      <c r="W117" s="11"/>
      <c r="X117" s="11"/>
    </row>
    <row r="118">
      <c r="A118" s="11"/>
      <c r="B118" s="12" t="s">
        <v>840</v>
      </c>
      <c r="C118" s="12" t="s">
        <v>841</v>
      </c>
      <c r="D118" s="17">
        <f t="shared" si="14"/>
        <v>52.05</v>
      </c>
      <c r="E118" s="12"/>
      <c r="F118" s="12"/>
      <c r="G118" s="12">
        <v>25.0</v>
      </c>
      <c r="H118" s="12">
        <v>44.0</v>
      </c>
      <c r="I118" s="12"/>
      <c r="J118" s="12"/>
      <c r="K118" s="12">
        <v>15.0</v>
      </c>
      <c r="L118" s="12"/>
      <c r="M118" s="12"/>
      <c r="N118" s="12"/>
      <c r="O118" s="12"/>
      <c r="P118" s="12"/>
      <c r="Q118" s="18"/>
      <c r="R118" s="18" t="s">
        <v>842</v>
      </c>
      <c r="S118" s="19" t="s">
        <v>843</v>
      </c>
      <c r="T118" s="11"/>
      <c r="U118" s="11"/>
      <c r="V118" s="11"/>
      <c r="W118" s="11"/>
      <c r="X118" s="11"/>
    </row>
    <row r="119">
      <c r="A119" s="11"/>
      <c r="B119" s="12" t="s">
        <v>3272</v>
      </c>
      <c r="C119" s="12" t="s">
        <v>861</v>
      </c>
      <c r="D119" s="17">
        <f t="shared" si="14"/>
        <v>51.95</v>
      </c>
      <c r="E119" s="12">
        <v>40.0</v>
      </c>
      <c r="F119" s="12">
        <v>27.0</v>
      </c>
      <c r="G119" s="12"/>
      <c r="H119" s="12"/>
      <c r="I119" s="12">
        <v>27.0</v>
      </c>
      <c r="J119" s="12"/>
      <c r="K119" s="12"/>
      <c r="L119" s="12"/>
      <c r="M119" s="12"/>
      <c r="N119" s="12"/>
      <c r="O119" s="12"/>
      <c r="P119" s="12"/>
      <c r="Q119" s="18"/>
      <c r="R119" s="18" t="s">
        <v>1703</v>
      </c>
      <c r="S119" s="19" t="s">
        <v>3273</v>
      </c>
      <c r="T119" s="11"/>
      <c r="U119" s="11"/>
      <c r="V119" s="11"/>
      <c r="W119" s="11"/>
      <c r="X119" s="11"/>
    </row>
    <row r="120">
      <c r="A120" s="11"/>
      <c r="B120" s="12" t="s">
        <v>3274</v>
      </c>
      <c r="C120" s="12" t="s">
        <v>706</v>
      </c>
      <c r="D120" s="17">
        <f t="shared" si="14"/>
        <v>47.75</v>
      </c>
      <c r="E120" s="12">
        <v>29.0</v>
      </c>
      <c r="F120" s="12">
        <v>31.0</v>
      </c>
      <c r="G120" s="12"/>
      <c r="H120" s="12"/>
      <c r="I120" s="12">
        <v>18.0</v>
      </c>
      <c r="J120" s="12"/>
      <c r="K120" s="12"/>
      <c r="L120" s="12"/>
      <c r="M120" s="12"/>
      <c r="N120" s="12"/>
      <c r="O120" s="12"/>
      <c r="P120" s="12"/>
      <c r="Q120" s="18"/>
      <c r="R120" s="18"/>
      <c r="S120" s="19" t="s">
        <v>3275</v>
      </c>
      <c r="T120" s="11"/>
      <c r="U120" s="11"/>
      <c r="V120" s="11"/>
      <c r="W120" s="11"/>
      <c r="X120" s="11"/>
    </row>
    <row r="121">
      <c r="A121" s="11"/>
      <c r="B121" s="12" t="s">
        <v>3278</v>
      </c>
      <c r="C121" s="12" t="s">
        <v>107</v>
      </c>
      <c r="D121" s="17">
        <f t="shared" si="14"/>
        <v>46.2</v>
      </c>
      <c r="E121" s="12">
        <v>18.0</v>
      </c>
      <c r="F121" s="12">
        <v>30.0</v>
      </c>
      <c r="G121" s="12"/>
      <c r="H121" s="12"/>
      <c r="I121" s="12">
        <v>18.0</v>
      </c>
      <c r="J121" s="12"/>
      <c r="K121" s="12"/>
      <c r="L121" s="12"/>
      <c r="M121" s="12"/>
      <c r="N121" s="12"/>
      <c r="O121" s="12"/>
      <c r="P121" s="12"/>
      <c r="Q121" s="18"/>
      <c r="R121" s="18"/>
      <c r="S121" s="19" t="s">
        <v>3279</v>
      </c>
      <c r="T121" s="11"/>
      <c r="U121" s="11"/>
      <c r="V121" s="11"/>
      <c r="W121" s="11"/>
      <c r="X121" s="11"/>
    </row>
    <row r="122">
      <c r="A122" s="11"/>
      <c r="B122" s="12" t="s">
        <v>3276</v>
      </c>
      <c r="C122" s="12" t="s">
        <v>1988</v>
      </c>
      <c r="D122" s="17">
        <f t="shared" si="14"/>
        <v>45.14</v>
      </c>
      <c r="E122" s="12">
        <v>24.0</v>
      </c>
      <c r="F122" s="12">
        <v>26.0</v>
      </c>
      <c r="G122" s="12">
        <v>26.0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8"/>
      <c r="R122" s="18"/>
      <c r="S122" s="19" t="s">
        <v>3277</v>
      </c>
      <c r="T122" s="11"/>
      <c r="U122" s="11"/>
      <c r="V122" s="11"/>
      <c r="W122" s="11"/>
      <c r="X122" s="11"/>
    </row>
    <row r="123">
      <c r="A123" s="11"/>
      <c r="B123" s="12" t="s">
        <v>3280</v>
      </c>
      <c r="C123" s="12" t="s">
        <v>154</v>
      </c>
      <c r="D123" s="17">
        <f t="shared" si="14"/>
        <v>40.25</v>
      </c>
      <c r="E123" s="12">
        <v>25.0</v>
      </c>
      <c r="F123" s="12">
        <v>22.0</v>
      </c>
      <c r="G123" s="12"/>
      <c r="H123" s="12"/>
      <c r="I123" s="12">
        <v>20.0</v>
      </c>
      <c r="J123" s="12"/>
      <c r="K123" s="12"/>
      <c r="L123" s="12"/>
      <c r="M123" s="12"/>
      <c r="N123" s="12"/>
      <c r="O123" s="12"/>
      <c r="P123" s="12"/>
      <c r="Q123" s="18"/>
      <c r="R123" s="18"/>
      <c r="S123" s="19" t="s">
        <v>3281</v>
      </c>
      <c r="T123" s="11"/>
      <c r="U123" s="11"/>
      <c r="V123" s="11"/>
      <c r="W123" s="11"/>
      <c r="X123" s="11"/>
    </row>
    <row r="124">
      <c r="A124" s="11"/>
      <c r="B124" s="12" t="s">
        <v>3282</v>
      </c>
      <c r="C124" s="12" t="s">
        <v>3283</v>
      </c>
      <c r="D124" s="17">
        <f t="shared" si="14"/>
        <v>39.35</v>
      </c>
      <c r="E124" s="12">
        <v>24.0</v>
      </c>
      <c r="F124" s="12">
        <v>22.0</v>
      </c>
      <c r="G124" s="12"/>
      <c r="H124" s="12"/>
      <c r="I124" s="12">
        <v>19.0</v>
      </c>
      <c r="J124" s="12"/>
      <c r="K124" s="12"/>
      <c r="L124" s="12"/>
      <c r="M124" s="12"/>
      <c r="N124" s="12"/>
      <c r="O124" s="12"/>
      <c r="P124" s="12"/>
      <c r="Q124" s="18"/>
      <c r="R124" s="18" t="s">
        <v>686</v>
      </c>
      <c r="S124" s="19" t="s">
        <v>3284</v>
      </c>
      <c r="T124" s="11"/>
      <c r="U124" s="11"/>
      <c r="V124" s="11"/>
      <c r="W124" s="11"/>
      <c r="X124" s="11"/>
    </row>
    <row r="125">
      <c r="A125" s="2" t="s">
        <v>308</v>
      </c>
      <c r="B125" s="11"/>
      <c r="C125" s="11"/>
      <c r="D125" s="17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3"/>
      <c r="R125" s="13"/>
      <c r="S125" s="27"/>
      <c r="T125" s="11"/>
      <c r="U125" s="11"/>
      <c r="V125" s="11"/>
      <c r="W125" s="11"/>
      <c r="X125" s="11"/>
    </row>
    <row r="126">
      <c r="A126" s="21" t="s">
        <v>44</v>
      </c>
      <c r="B126" s="12" t="s">
        <v>867</v>
      </c>
      <c r="C126" s="12" t="s">
        <v>46</v>
      </c>
      <c r="D126" s="17">
        <f t="shared" ref="D126:D134" si="15">ROUND((E126*0.05)+(F126*1)+(G126*0.69)+(H126*0.45)+(I126*0.85)+(J126*0.57)+(K126*1)+(L126*1)+(M126*25)+(N126*8)+(O126*8)+(P126*8), 2)</f>
        <v>104.28</v>
      </c>
      <c r="E126" s="33">
        <v>28.0</v>
      </c>
      <c r="F126" s="12"/>
      <c r="G126" s="12">
        <v>32.0</v>
      </c>
      <c r="H126" s="12">
        <v>64.0</v>
      </c>
      <c r="I126" s="12"/>
      <c r="J126" s="12"/>
      <c r="K126" s="12">
        <v>28.0</v>
      </c>
      <c r="L126" s="12"/>
      <c r="M126" s="12"/>
      <c r="N126" s="23">
        <v>2.0</v>
      </c>
      <c r="O126" s="24"/>
      <c r="P126" s="23">
        <v>1.0</v>
      </c>
      <c r="Q126" s="23" t="s">
        <v>727</v>
      </c>
      <c r="R126" s="24"/>
      <c r="S126" s="212" t="s">
        <v>872</v>
      </c>
      <c r="T126" s="37"/>
      <c r="U126" s="37"/>
      <c r="V126" s="37"/>
      <c r="W126" s="11"/>
      <c r="X126" s="11"/>
      <c r="Y126" s="11"/>
    </row>
    <row r="127">
      <c r="A127" s="21" t="s">
        <v>44</v>
      </c>
      <c r="B127" s="12" t="s">
        <v>1880</v>
      </c>
      <c r="C127" s="12" t="s">
        <v>151</v>
      </c>
      <c r="D127" s="17">
        <f t="shared" si="15"/>
        <v>99.73</v>
      </c>
      <c r="E127" s="12"/>
      <c r="F127" s="12"/>
      <c r="G127" s="12">
        <v>37.0</v>
      </c>
      <c r="H127" s="12">
        <v>76.0</v>
      </c>
      <c r="I127" s="12"/>
      <c r="J127" s="12"/>
      <c r="K127" s="12">
        <v>16.0</v>
      </c>
      <c r="L127" s="12"/>
      <c r="M127" s="12"/>
      <c r="N127" s="12">
        <v>3.0</v>
      </c>
      <c r="O127" s="12"/>
      <c r="P127" s="12"/>
      <c r="Q127" s="18" t="s">
        <v>535</v>
      </c>
      <c r="R127" s="18"/>
      <c r="S127" s="19" t="s">
        <v>1881</v>
      </c>
      <c r="T127" s="12"/>
      <c r="U127" s="11"/>
      <c r="V127" s="11"/>
      <c r="W127" s="11"/>
      <c r="X127" s="11"/>
      <c r="Y127" s="11"/>
    </row>
    <row r="128">
      <c r="A128" s="124"/>
      <c r="B128" s="12" t="s">
        <v>897</v>
      </c>
      <c r="C128" s="12" t="s">
        <v>374</v>
      </c>
      <c r="D128" s="17">
        <f t="shared" si="15"/>
        <v>94.25</v>
      </c>
      <c r="E128" s="12">
        <v>30.0</v>
      </c>
      <c r="F128" s="12"/>
      <c r="G128" s="12"/>
      <c r="H128" s="12">
        <v>64.0</v>
      </c>
      <c r="I128" s="12">
        <v>27.0</v>
      </c>
      <c r="J128" s="12"/>
      <c r="K128" s="12">
        <v>17.0</v>
      </c>
      <c r="L128" s="12"/>
      <c r="M128" s="12"/>
      <c r="N128" s="12">
        <v>2.0</v>
      </c>
      <c r="O128" s="12"/>
      <c r="P128" s="12">
        <v>1.0</v>
      </c>
      <c r="Q128" s="18" t="s">
        <v>898</v>
      </c>
      <c r="R128" s="18"/>
      <c r="S128" s="19" t="s">
        <v>899</v>
      </c>
      <c r="T128" s="11"/>
      <c r="U128" s="11"/>
      <c r="V128" s="11"/>
      <c r="W128" s="11"/>
      <c r="X128" s="11"/>
    </row>
    <row r="129">
      <c r="A129" s="124"/>
      <c r="B129" s="12" t="s">
        <v>890</v>
      </c>
      <c r="C129" s="12" t="s">
        <v>557</v>
      </c>
      <c r="D129" s="17">
        <f t="shared" si="15"/>
        <v>93.65</v>
      </c>
      <c r="E129" s="12"/>
      <c r="F129" s="12"/>
      <c r="G129" s="12"/>
      <c r="H129" s="12">
        <v>52.0</v>
      </c>
      <c r="I129" s="12">
        <v>25.0</v>
      </c>
      <c r="J129" s="12"/>
      <c r="K129" s="12">
        <v>25.0</v>
      </c>
      <c r="L129" s="12"/>
      <c r="M129" s="12"/>
      <c r="N129" s="12">
        <v>1.0</v>
      </c>
      <c r="O129" s="12">
        <v>2.0</v>
      </c>
      <c r="P129" s="12"/>
      <c r="Q129" s="18" t="s">
        <v>549</v>
      </c>
      <c r="R129" s="33" t="s">
        <v>42</v>
      </c>
      <c r="S129" s="19" t="s">
        <v>895</v>
      </c>
      <c r="T129" s="12"/>
      <c r="U129" s="11"/>
      <c r="V129" s="11"/>
      <c r="W129" s="11"/>
      <c r="X129" s="11"/>
      <c r="Y129" s="11"/>
    </row>
    <row r="130">
      <c r="A130" s="21" t="s">
        <v>55</v>
      </c>
      <c r="B130" s="16" t="s">
        <v>3296</v>
      </c>
      <c r="C130" s="12" t="s">
        <v>57</v>
      </c>
      <c r="D130" s="17">
        <f t="shared" si="15"/>
        <v>85.35</v>
      </c>
      <c r="E130" s="12">
        <v>55.0</v>
      </c>
      <c r="F130" s="12">
        <v>40.0</v>
      </c>
      <c r="G130" s="12"/>
      <c r="H130" s="12"/>
      <c r="I130" s="12">
        <v>36.0</v>
      </c>
      <c r="J130" s="12"/>
      <c r="K130" s="12">
        <v>12.0</v>
      </c>
      <c r="L130" s="12"/>
      <c r="M130" s="12"/>
      <c r="N130" s="12"/>
      <c r="O130" s="12"/>
      <c r="P130" s="12"/>
      <c r="Q130" s="18"/>
      <c r="R130" s="18" t="s">
        <v>122</v>
      </c>
      <c r="S130" s="39" t="s">
        <v>3298</v>
      </c>
      <c r="T130" s="11"/>
      <c r="U130" s="11"/>
      <c r="V130" s="11"/>
      <c r="W130" s="11"/>
      <c r="X130" s="11"/>
    </row>
    <row r="131">
      <c r="A131" s="21" t="s">
        <v>33</v>
      </c>
      <c r="B131" s="12" t="s">
        <v>3301</v>
      </c>
      <c r="C131" s="12" t="s">
        <v>73</v>
      </c>
      <c r="D131" s="17">
        <f t="shared" si="15"/>
        <v>85.15</v>
      </c>
      <c r="E131" s="12">
        <v>54.0</v>
      </c>
      <c r="F131" s="12">
        <v>51.0</v>
      </c>
      <c r="G131" s="12"/>
      <c r="H131" s="12"/>
      <c r="I131" s="12">
        <v>37.0</v>
      </c>
      <c r="J131" s="12"/>
      <c r="K131" s="12"/>
      <c r="L131" s="12"/>
      <c r="M131" s="12"/>
      <c r="N131" s="12"/>
      <c r="O131" s="12"/>
      <c r="P131" s="12"/>
      <c r="Q131" s="18"/>
      <c r="R131" s="18" t="s">
        <v>42</v>
      </c>
      <c r="S131" s="19" t="s">
        <v>3302</v>
      </c>
      <c r="T131" s="11"/>
      <c r="U131" s="11"/>
      <c r="V131" s="11"/>
      <c r="W131" s="11"/>
      <c r="X131" s="11"/>
    </row>
    <row r="132">
      <c r="A132" s="124"/>
      <c r="B132" s="12" t="s">
        <v>3292</v>
      </c>
      <c r="C132" s="12" t="s">
        <v>107</v>
      </c>
      <c r="D132" s="17">
        <f t="shared" si="15"/>
        <v>85.08</v>
      </c>
      <c r="E132" s="12"/>
      <c r="F132" s="12">
        <v>39.0</v>
      </c>
      <c r="G132" s="12">
        <v>32.0</v>
      </c>
      <c r="H132" s="12"/>
      <c r="I132" s="12"/>
      <c r="J132" s="12"/>
      <c r="K132" s="12">
        <v>24.0</v>
      </c>
      <c r="L132" s="12"/>
      <c r="M132" s="12"/>
      <c r="N132" s="12"/>
      <c r="O132" s="12"/>
      <c r="P132" s="12"/>
      <c r="Q132" s="18"/>
      <c r="R132" s="33"/>
      <c r="S132" s="19" t="s">
        <v>3293</v>
      </c>
      <c r="T132" s="12"/>
      <c r="U132" s="11"/>
      <c r="V132" s="11"/>
      <c r="W132" s="11"/>
      <c r="X132" s="11"/>
      <c r="Y132" s="11"/>
    </row>
    <row r="133">
      <c r="A133" s="124"/>
      <c r="B133" s="12" t="s">
        <v>3294</v>
      </c>
      <c r="C133" s="12" t="s">
        <v>1971</v>
      </c>
      <c r="D133" s="17">
        <f t="shared" si="15"/>
        <v>81.35</v>
      </c>
      <c r="E133" s="12">
        <v>36.0</v>
      </c>
      <c r="F133" s="12">
        <v>36.0</v>
      </c>
      <c r="G133" s="12"/>
      <c r="H133" s="12"/>
      <c r="I133" s="12">
        <v>23.0</v>
      </c>
      <c r="J133" s="12"/>
      <c r="K133" s="12"/>
      <c r="L133" s="12"/>
      <c r="M133" s="12"/>
      <c r="N133" s="12">
        <v>2.0</v>
      </c>
      <c r="O133" s="12"/>
      <c r="P133" s="12">
        <v>1.0</v>
      </c>
      <c r="Q133" s="18" t="s">
        <v>898</v>
      </c>
      <c r="R133" s="33"/>
      <c r="S133" s="19" t="s">
        <v>3295</v>
      </c>
      <c r="T133" s="12"/>
      <c r="U133" s="11"/>
      <c r="V133" s="11"/>
      <c r="W133" s="11"/>
      <c r="X133" s="11"/>
      <c r="Y133" s="11"/>
    </row>
    <row r="134">
      <c r="A134" s="124"/>
      <c r="B134" s="12" t="s">
        <v>2155</v>
      </c>
      <c r="C134" s="12" t="s">
        <v>883</v>
      </c>
      <c r="D134" s="17">
        <f t="shared" si="15"/>
        <v>78.7</v>
      </c>
      <c r="E134" s="12">
        <v>24.0</v>
      </c>
      <c r="F134" s="12"/>
      <c r="G134" s="12"/>
      <c r="H134" s="12">
        <v>60.0</v>
      </c>
      <c r="I134" s="12">
        <v>30.0</v>
      </c>
      <c r="J134" s="12"/>
      <c r="K134" s="12">
        <v>25.0</v>
      </c>
      <c r="L134" s="12"/>
      <c r="M134" s="12"/>
      <c r="N134" s="12"/>
      <c r="O134" s="12"/>
      <c r="P134" s="12"/>
      <c r="Q134" s="18"/>
      <c r="R134" s="17"/>
      <c r="S134" s="19" t="s">
        <v>2156</v>
      </c>
      <c r="T134" s="12"/>
      <c r="U134" s="11"/>
      <c r="V134" s="11"/>
      <c r="W134" s="11"/>
      <c r="X134" s="11"/>
      <c r="Y134" s="11"/>
    </row>
    <row r="135">
      <c r="A135" s="21" t="s">
        <v>52</v>
      </c>
      <c r="B135" s="12" t="s">
        <v>903</v>
      </c>
      <c r="C135" s="12" t="s">
        <v>386</v>
      </c>
      <c r="D135" s="17" t="s">
        <v>3310</v>
      </c>
      <c r="E135" s="12">
        <v>27.0</v>
      </c>
      <c r="F135" s="12"/>
      <c r="G135" s="12">
        <v>31.0</v>
      </c>
      <c r="H135" s="12">
        <v>28.0</v>
      </c>
      <c r="I135" s="12"/>
      <c r="J135" s="12"/>
      <c r="K135" s="12">
        <v>19.0</v>
      </c>
      <c r="L135" s="12"/>
      <c r="M135" s="12"/>
      <c r="N135" s="12">
        <v>2.0</v>
      </c>
      <c r="O135" s="12"/>
      <c r="P135" s="12">
        <v>1.0</v>
      </c>
      <c r="Q135" s="18" t="s">
        <v>60</v>
      </c>
      <c r="R135" s="33" t="s">
        <v>907</v>
      </c>
      <c r="S135" s="19" t="s">
        <v>908</v>
      </c>
      <c r="T135" s="12"/>
      <c r="U135" s="11"/>
      <c r="V135" s="11"/>
      <c r="W135" s="11"/>
      <c r="X135" s="11"/>
      <c r="Y135" s="11"/>
    </row>
    <row r="136">
      <c r="A136" s="21" t="s">
        <v>52</v>
      </c>
      <c r="B136" s="12" t="s">
        <v>3308</v>
      </c>
      <c r="C136" s="12" t="s">
        <v>1637</v>
      </c>
      <c r="D136" s="17" t="s">
        <v>3312</v>
      </c>
      <c r="E136" s="12">
        <v>33.0</v>
      </c>
      <c r="F136" s="12">
        <v>36.0</v>
      </c>
      <c r="G136" s="12"/>
      <c r="H136" s="12"/>
      <c r="I136" s="12">
        <v>27.0</v>
      </c>
      <c r="J136" s="12"/>
      <c r="K136" s="12">
        <v>17.0</v>
      </c>
      <c r="L136" s="12"/>
      <c r="M136" s="12"/>
      <c r="N136" s="12"/>
      <c r="O136" s="12"/>
      <c r="P136" s="12"/>
      <c r="Q136" s="18"/>
      <c r="R136" s="33" t="s">
        <v>78</v>
      </c>
      <c r="S136" s="19" t="s">
        <v>3311</v>
      </c>
      <c r="T136" s="12"/>
      <c r="U136" s="11"/>
      <c r="V136" s="11"/>
      <c r="W136" s="11"/>
      <c r="X136" s="11"/>
      <c r="Y136" s="11"/>
    </row>
    <row r="137">
      <c r="A137" s="124"/>
      <c r="B137" s="12" t="s">
        <v>3306</v>
      </c>
      <c r="C137" s="12" t="s">
        <v>1767</v>
      </c>
      <c r="D137" s="17">
        <f t="shared" ref="D137:D143" si="16">ROUND((E137*0.05)+(F137*1)+(G137*0.69)+(H137*0.45)+(I137*0.85)+(J137*0.57)+(K137*1)+(L137*1)+(M137*25)+(N137*8)+(O137*8)+(P137*8), 2)</f>
        <v>72.7</v>
      </c>
      <c r="E137" s="12">
        <v>27.0</v>
      </c>
      <c r="F137" s="12">
        <v>38.0</v>
      </c>
      <c r="G137" s="12"/>
      <c r="H137" s="12"/>
      <c r="I137" s="12">
        <v>11.0</v>
      </c>
      <c r="J137" s="12"/>
      <c r="K137" s="12"/>
      <c r="L137" s="12"/>
      <c r="M137" s="12"/>
      <c r="N137" s="12">
        <v>1.0</v>
      </c>
      <c r="O137" s="12">
        <v>1.0</v>
      </c>
      <c r="P137" s="12">
        <v>1.0</v>
      </c>
      <c r="Q137" s="18" t="s">
        <v>38</v>
      </c>
      <c r="R137" s="33"/>
      <c r="S137" s="19" t="s">
        <v>3307</v>
      </c>
      <c r="T137" s="12"/>
      <c r="U137" s="11"/>
      <c r="V137" s="11"/>
      <c r="W137" s="11"/>
      <c r="X137" s="11"/>
      <c r="Y137" s="11"/>
    </row>
    <row r="138">
      <c r="A138" s="124"/>
      <c r="B138" s="12" t="s">
        <v>3315</v>
      </c>
      <c r="C138" s="12" t="s">
        <v>3316</v>
      </c>
      <c r="D138" s="17">
        <f t="shared" si="16"/>
        <v>67.65</v>
      </c>
      <c r="E138" s="12">
        <v>16.0</v>
      </c>
      <c r="F138" s="12">
        <v>39.0</v>
      </c>
      <c r="G138" s="12"/>
      <c r="H138" s="12"/>
      <c r="I138" s="12">
        <v>21.0</v>
      </c>
      <c r="J138" s="12"/>
      <c r="K138" s="12">
        <v>10.0</v>
      </c>
      <c r="L138" s="12"/>
      <c r="M138" s="12"/>
      <c r="N138" s="12"/>
      <c r="O138" s="12"/>
      <c r="P138" s="12"/>
      <c r="Q138" s="18"/>
      <c r="R138" s="33"/>
      <c r="S138" s="19" t="s">
        <v>3317</v>
      </c>
      <c r="T138" s="12"/>
      <c r="U138" s="11"/>
      <c r="V138" s="11"/>
      <c r="W138" s="11"/>
      <c r="X138" s="11"/>
      <c r="Y138" s="11"/>
    </row>
    <row r="139">
      <c r="A139" s="124"/>
      <c r="B139" s="12" t="s">
        <v>3313</v>
      </c>
      <c r="C139" s="12" t="s">
        <v>1951</v>
      </c>
      <c r="D139" s="17">
        <f t="shared" si="16"/>
        <v>64.65</v>
      </c>
      <c r="E139" s="12">
        <v>33.0</v>
      </c>
      <c r="F139" s="12">
        <v>32.0</v>
      </c>
      <c r="G139" s="12"/>
      <c r="H139" s="12"/>
      <c r="I139" s="12"/>
      <c r="J139" s="12"/>
      <c r="K139" s="12">
        <v>7.0</v>
      </c>
      <c r="L139" s="12"/>
      <c r="M139" s="12"/>
      <c r="N139" s="12"/>
      <c r="O139" s="12">
        <v>2.0</v>
      </c>
      <c r="P139" s="12">
        <v>1.0</v>
      </c>
      <c r="Q139" s="18" t="s">
        <v>898</v>
      </c>
      <c r="R139" s="33"/>
      <c r="S139" s="19" t="s">
        <v>3314</v>
      </c>
      <c r="T139" s="12"/>
      <c r="U139" s="11"/>
      <c r="V139" s="11"/>
      <c r="W139" s="11"/>
      <c r="X139" s="11"/>
      <c r="Y139" s="11"/>
    </row>
    <row r="140">
      <c r="A140" s="124"/>
      <c r="B140" s="12" t="s">
        <v>3318</v>
      </c>
      <c r="C140" s="12" t="s">
        <v>2092</v>
      </c>
      <c r="D140" s="17">
        <f t="shared" si="16"/>
        <v>55.95</v>
      </c>
      <c r="E140" s="12">
        <v>22.0</v>
      </c>
      <c r="F140" s="12">
        <v>37.0</v>
      </c>
      <c r="G140" s="12"/>
      <c r="H140" s="12"/>
      <c r="I140" s="12">
        <v>21.0</v>
      </c>
      <c r="J140" s="12"/>
      <c r="K140" s="12"/>
      <c r="L140" s="12"/>
      <c r="M140" s="12"/>
      <c r="N140" s="12"/>
      <c r="O140" s="12"/>
      <c r="P140" s="12"/>
      <c r="Q140" s="18"/>
      <c r="R140" s="33"/>
      <c r="S140" s="19" t="s">
        <v>3319</v>
      </c>
      <c r="T140" s="12"/>
      <c r="U140" s="11"/>
      <c r="V140" s="11"/>
      <c r="W140" s="11"/>
      <c r="X140" s="11"/>
      <c r="Y140" s="11"/>
    </row>
    <row r="141">
      <c r="A141" s="124"/>
      <c r="B141" s="12" t="s">
        <v>3320</v>
      </c>
      <c r="C141" s="12" t="s">
        <v>3321</v>
      </c>
      <c r="D141" s="17">
        <f t="shared" si="16"/>
        <v>54.5</v>
      </c>
      <c r="E141" s="12">
        <v>24.0</v>
      </c>
      <c r="F141" s="12">
        <v>21.0</v>
      </c>
      <c r="G141" s="12"/>
      <c r="H141" s="12"/>
      <c r="I141" s="12">
        <v>38.0</v>
      </c>
      <c r="J141" s="12"/>
      <c r="K141" s="12"/>
      <c r="L141" s="12"/>
      <c r="M141" s="12"/>
      <c r="N141" s="12"/>
      <c r="O141" s="12"/>
      <c r="P141" s="12"/>
      <c r="Q141" s="18"/>
      <c r="R141" s="33"/>
      <c r="S141" s="19" t="s">
        <v>3322</v>
      </c>
      <c r="T141" s="12"/>
      <c r="U141" s="11"/>
      <c r="V141" s="11"/>
      <c r="W141" s="11"/>
      <c r="X141" s="11"/>
      <c r="Y141" s="11"/>
    </row>
    <row r="142">
      <c r="A142" s="124"/>
      <c r="B142" s="12" t="s">
        <v>3323</v>
      </c>
      <c r="C142" s="12" t="s">
        <v>3324</v>
      </c>
      <c r="D142" s="17">
        <f t="shared" si="16"/>
        <v>49.4</v>
      </c>
      <c r="E142" s="12">
        <v>39.0</v>
      </c>
      <c r="F142" s="12">
        <v>25.0</v>
      </c>
      <c r="G142" s="12"/>
      <c r="H142" s="12"/>
      <c r="I142" s="12">
        <v>17.0</v>
      </c>
      <c r="J142" s="12"/>
      <c r="K142" s="12"/>
      <c r="L142" s="12"/>
      <c r="M142" s="12"/>
      <c r="N142" s="12"/>
      <c r="O142" s="12">
        <v>1.0</v>
      </c>
      <c r="P142" s="12"/>
      <c r="Q142" s="18" t="s">
        <v>773</v>
      </c>
      <c r="R142" s="33" t="s">
        <v>499</v>
      </c>
      <c r="S142" s="19" t="s">
        <v>3325</v>
      </c>
      <c r="T142" s="12"/>
      <c r="U142" s="11"/>
      <c r="V142" s="11"/>
      <c r="W142" s="11"/>
      <c r="X142" s="11"/>
      <c r="Y142" s="11"/>
    </row>
    <row r="143">
      <c r="A143" s="124"/>
      <c r="B143" s="12" t="s">
        <v>3326</v>
      </c>
      <c r="C143" s="12" t="s">
        <v>1672</v>
      </c>
      <c r="D143" s="17">
        <f t="shared" si="16"/>
        <v>40.4</v>
      </c>
      <c r="E143" s="12">
        <v>64.0</v>
      </c>
      <c r="F143" s="12">
        <v>12.0</v>
      </c>
      <c r="G143" s="12"/>
      <c r="H143" s="12"/>
      <c r="I143" s="12">
        <v>12.0</v>
      </c>
      <c r="J143" s="12"/>
      <c r="K143" s="12">
        <v>15.0</v>
      </c>
      <c r="L143" s="12"/>
      <c r="M143" s="12"/>
      <c r="N143" s="12"/>
      <c r="O143" s="12"/>
      <c r="P143" s="12"/>
      <c r="Q143" s="18"/>
      <c r="R143" s="33"/>
      <c r="S143" s="19" t="s">
        <v>3327</v>
      </c>
      <c r="T143" s="12"/>
      <c r="U143" s="11"/>
      <c r="V143" s="11"/>
      <c r="W143" s="11"/>
      <c r="X143" s="11"/>
      <c r="Y143" s="11"/>
    </row>
    <row r="144">
      <c r="A144" s="2" t="s">
        <v>335</v>
      </c>
      <c r="B144" s="11"/>
      <c r="C144" s="11"/>
      <c r="D144" s="17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3"/>
      <c r="R144" s="13"/>
      <c r="S144" s="27"/>
      <c r="T144" s="11"/>
      <c r="U144" s="11"/>
      <c r="V144" s="11"/>
      <c r="W144" s="11"/>
      <c r="X144" s="11"/>
    </row>
    <row r="145">
      <c r="A145" s="124"/>
      <c r="B145" s="12" t="s">
        <v>932</v>
      </c>
      <c r="C145" s="12" t="s">
        <v>557</v>
      </c>
      <c r="D145" s="17">
        <f t="shared" ref="D145:D155" si="17">ROUND((E145*0.05)+(F145*1)+(G145*0.69)+(H145*0.45)+(I145*0.85)+(J145*0.57)+(K145*1)+(L145*1)+(M145*25)+(N145*8)+(O145*8)+(P145*8), 2)</f>
        <v>71.65</v>
      </c>
      <c r="E145" s="12"/>
      <c r="F145" s="12"/>
      <c r="G145" s="12"/>
      <c r="H145" s="12">
        <v>36.0</v>
      </c>
      <c r="I145" s="12">
        <v>17.0</v>
      </c>
      <c r="J145" s="12"/>
      <c r="K145" s="12">
        <v>25.0</v>
      </c>
      <c r="L145" s="12"/>
      <c r="M145" s="12"/>
      <c r="N145" s="12">
        <v>1.0</v>
      </c>
      <c r="O145" s="12">
        <v>1.0</v>
      </c>
      <c r="P145" s="12"/>
      <c r="Q145" s="18" t="s">
        <v>810</v>
      </c>
      <c r="R145" s="18" t="s">
        <v>42</v>
      </c>
      <c r="S145" s="19" t="s">
        <v>933</v>
      </c>
      <c r="T145" s="11"/>
      <c r="U145" s="11"/>
      <c r="V145" s="11"/>
      <c r="W145" s="11"/>
      <c r="X145" s="11"/>
    </row>
    <row r="146">
      <c r="A146" s="21" t="s">
        <v>44</v>
      </c>
      <c r="B146" s="12" t="s">
        <v>925</v>
      </c>
      <c r="C146" s="12" t="s">
        <v>85</v>
      </c>
      <c r="D146" s="17">
        <f t="shared" si="17"/>
        <v>70.21</v>
      </c>
      <c r="E146" s="33">
        <v>28.0</v>
      </c>
      <c r="F146" s="12"/>
      <c r="G146" s="12">
        <v>29.0</v>
      </c>
      <c r="H146" s="12">
        <v>44.0</v>
      </c>
      <c r="I146" s="12"/>
      <c r="J146" s="12"/>
      <c r="K146" s="12">
        <v>13.0</v>
      </c>
      <c r="L146" s="12"/>
      <c r="M146" s="12"/>
      <c r="N146" s="12">
        <v>1.0</v>
      </c>
      <c r="O146" s="12">
        <v>1.0</v>
      </c>
      <c r="P146" s="12"/>
      <c r="Q146" s="18" t="s">
        <v>611</v>
      </c>
      <c r="R146" s="18"/>
      <c r="S146" s="37" t="s">
        <v>930</v>
      </c>
      <c r="T146" s="37"/>
      <c r="U146" s="37"/>
      <c r="V146" s="37"/>
      <c r="W146" s="11"/>
      <c r="X146" s="11"/>
    </row>
    <row r="147">
      <c r="A147" s="21" t="s">
        <v>44</v>
      </c>
      <c r="B147" s="12" t="s">
        <v>3329</v>
      </c>
      <c r="C147" s="12" t="s">
        <v>203</v>
      </c>
      <c r="D147" s="17">
        <f t="shared" si="17"/>
        <v>64.2</v>
      </c>
      <c r="E147" s="12">
        <v>28.0</v>
      </c>
      <c r="F147" s="12">
        <v>33.0</v>
      </c>
      <c r="G147" s="12">
        <v>20.0</v>
      </c>
      <c r="H147" s="12"/>
      <c r="I147" s="12"/>
      <c r="J147" s="12"/>
      <c r="K147" s="12"/>
      <c r="L147" s="12"/>
      <c r="M147" s="12"/>
      <c r="N147" s="12">
        <v>1.0</v>
      </c>
      <c r="O147" s="12">
        <v>1.0</v>
      </c>
      <c r="P147" s="12"/>
      <c r="Q147" s="18" t="s">
        <v>3037</v>
      </c>
      <c r="R147" s="18"/>
      <c r="S147" s="19" t="s">
        <v>3331</v>
      </c>
      <c r="T147" s="11"/>
      <c r="U147" s="11"/>
      <c r="V147" s="11"/>
      <c r="W147" s="11"/>
      <c r="X147" s="11"/>
    </row>
    <row r="148">
      <c r="A148" s="124"/>
      <c r="B148" s="12" t="s">
        <v>949</v>
      </c>
      <c r="C148" s="12" t="s">
        <v>296</v>
      </c>
      <c r="D148" s="17">
        <f t="shared" si="17"/>
        <v>59.2</v>
      </c>
      <c r="E148" s="12">
        <v>25.0</v>
      </c>
      <c r="F148" s="12"/>
      <c r="G148" s="12"/>
      <c r="H148" s="12">
        <v>64.0</v>
      </c>
      <c r="I148" s="12">
        <v>19.0</v>
      </c>
      <c r="J148" s="12"/>
      <c r="K148" s="12">
        <v>13.0</v>
      </c>
      <c r="L148" s="12"/>
      <c r="M148" s="12"/>
      <c r="N148" s="12"/>
      <c r="O148" s="12"/>
      <c r="P148" s="12"/>
      <c r="Q148" s="18"/>
      <c r="R148" s="18"/>
      <c r="S148" s="19" t="s">
        <v>950</v>
      </c>
      <c r="T148" s="11"/>
      <c r="U148" s="11"/>
      <c r="V148" s="11"/>
      <c r="W148" s="11"/>
      <c r="X148" s="11"/>
    </row>
    <row r="149">
      <c r="A149" s="21" t="s">
        <v>44</v>
      </c>
      <c r="B149" s="12" t="s">
        <v>953</v>
      </c>
      <c r="C149" s="12" t="s">
        <v>141</v>
      </c>
      <c r="D149" s="17">
        <f t="shared" si="17"/>
        <v>58.6</v>
      </c>
      <c r="E149" s="33">
        <v>26.0</v>
      </c>
      <c r="F149" s="12"/>
      <c r="G149" s="12"/>
      <c r="H149" s="12">
        <v>82.0</v>
      </c>
      <c r="I149" s="12">
        <v>24.0</v>
      </c>
      <c r="J149" s="12"/>
      <c r="K149" s="12"/>
      <c r="L149" s="12"/>
      <c r="M149" s="12"/>
      <c r="N149" s="12"/>
      <c r="O149" s="12"/>
      <c r="P149" s="12"/>
      <c r="Q149" s="18"/>
      <c r="R149" s="18"/>
      <c r="S149" s="37" t="s">
        <v>954</v>
      </c>
      <c r="T149" s="37"/>
      <c r="U149" s="37"/>
      <c r="V149" s="37"/>
      <c r="W149" s="11"/>
      <c r="X149" s="11"/>
    </row>
    <row r="150">
      <c r="A150" s="124"/>
      <c r="B150" s="12" t="s">
        <v>3334</v>
      </c>
      <c r="C150" s="12" t="s">
        <v>3335</v>
      </c>
      <c r="D150" s="17">
        <f t="shared" si="17"/>
        <v>55.59</v>
      </c>
      <c r="E150" s="12">
        <v>22.0</v>
      </c>
      <c r="F150" s="12">
        <v>24.0</v>
      </c>
      <c r="G150" s="12">
        <v>21.0</v>
      </c>
      <c r="H150" s="12"/>
      <c r="I150" s="12"/>
      <c r="J150" s="12"/>
      <c r="K150" s="12"/>
      <c r="L150" s="12"/>
      <c r="M150" s="12"/>
      <c r="N150" s="12">
        <v>1.0</v>
      </c>
      <c r="O150" s="12"/>
      <c r="P150" s="12">
        <v>1.0</v>
      </c>
      <c r="Q150" s="18" t="s">
        <v>121</v>
      </c>
      <c r="R150" s="18"/>
      <c r="S150" s="19" t="s">
        <v>3336</v>
      </c>
      <c r="T150" s="11"/>
      <c r="U150" s="11"/>
      <c r="V150" s="11"/>
      <c r="W150" s="11"/>
      <c r="X150" s="11"/>
    </row>
    <row r="151">
      <c r="A151" s="124"/>
      <c r="B151" s="12" t="s">
        <v>937</v>
      </c>
      <c r="C151" s="12" t="s">
        <v>107</v>
      </c>
      <c r="D151" s="17">
        <f t="shared" si="17"/>
        <v>55.11</v>
      </c>
      <c r="E151" s="12">
        <v>19.0</v>
      </c>
      <c r="F151" s="12"/>
      <c r="G151" s="12">
        <v>24.0</v>
      </c>
      <c r="H151" s="12">
        <v>48.0</v>
      </c>
      <c r="I151" s="12"/>
      <c r="J151" s="12"/>
      <c r="K151" s="12">
        <v>16.0</v>
      </c>
      <c r="L151" s="12"/>
      <c r="M151" s="12"/>
      <c r="N151" s="12"/>
      <c r="O151" s="12"/>
      <c r="P151" s="12"/>
      <c r="Q151" s="18"/>
      <c r="R151" s="18" t="s">
        <v>940</v>
      </c>
      <c r="S151" s="19" t="s">
        <v>941</v>
      </c>
      <c r="T151" s="11"/>
      <c r="U151" s="11"/>
      <c r="V151" s="11"/>
      <c r="W151" s="11"/>
      <c r="X151" s="11"/>
    </row>
    <row r="152">
      <c r="A152" s="124"/>
      <c r="B152" s="12" t="s">
        <v>944</v>
      </c>
      <c r="C152" s="12" t="s">
        <v>945</v>
      </c>
      <c r="D152" s="17">
        <f t="shared" si="17"/>
        <v>52.77</v>
      </c>
      <c r="E152" s="12">
        <v>15.0</v>
      </c>
      <c r="F152" s="12"/>
      <c r="G152" s="12">
        <v>18.0</v>
      </c>
      <c r="H152" s="12">
        <v>68.0</v>
      </c>
      <c r="I152" s="12"/>
      <c r="J152" s="12"/>
      <c r="K152" s="12">
        <v>9.0</v>
      </c>
      <c r="L152" s="12"/>
      <c r="M152" s="12"/>
      <c r="N152" s="12"/>
      <c r="O152" s="12"/>
      <c r="P152" s="12"/>
      <c r="Q152" s="18"/>
      <c r="R152" s="18"/>
      <c r="S152" s="19" t="s">
        <v>946</v>
      </c>
      <c r="T152" s="11"/>
      <c r="U152" s="11"/>
      <c r="V152" s="11"/>
      <c r="W152" s="11"/>
      <c r="X152" s="11"/>
    </row>
    <row r="153">
      <c r="A153" s="124"/>
      <c r="B153" s="12" t="s">
        <v>3337</v>
      </c>
      <c r="C153" s="12" t="s">
        <v>958</v>
      </c>
      <c r="D153" s="17">
        <f t="shared" si="17"/>
        <v>51.95</v>
      </c>
      <c r="E153" s="12">
        <v>40.0</v>
      </c>
      <c r="F153" s="12">
        <v>27.0</v>
      </c>
      <c r="G153" s="12"/>
      <c r="H153" s="12"/>
      <c r="I153" s="12">
        <v>27.0</v>
      </c>
      <c r="J153" s="12"/>
      <c r="K153" s="12"/>
      <c r="L153" s="12"/>
      <c r="M153" s="12"/>
      <c r="N153" s="12"/>
      <c r="O153" s="12"/>
      <c r="P153" s="12"/>
      <c r="Q153" s="18"/>
      <c r="R153" s="18" t="s">
        <v>1703</v>
      </c>
      <c r="S153" s="19" t="s">
        <v>3338</v>
      </c>
      <c r="T153" s="11"/>
      <c r="U153" s="11"/>
      <c r="V153" s="11"/>
      <c r="W153" s="11"/>
      <c r="X153" s="11"/>
    </row>
    <row r="154">
      <c r="A154" s="124"/>
      <c r="B154" s="12" t="s">
        <v>3036</v>
      </c>
      <c r="C154" s="12" t="s">
        <v>1238</v>
      </c>
      <c r="D154" s="17">
        <f t="shared" si="17"/>
        <v>51.5</v>
      </c>
      <c r="E154" s="12">
        <v>30.0</v>
      </c>
      <c r="F154" s="12">
        <v>34.0</v>
      </c>
      <c r="G154" s="12"/>
      <c r="H154" s="12"/>
      <c r="I154" s="12"/>
      <c r="J154" s="12"/>
      <c r="K154" s="12"/>
      <c r="L154" s="12"/>
      <c r="M154" s="12"/>
      <c r="N154" s="12"/>
      <c r="O154" s="12">
        <v>2.0</v>
      </c>
      <c r="P154" s="12"/>
      <c r="Q154" s="18" t="s">
        <v>2998</v>
      </c>
      <c r="R154" s="18"/>
      <c r="S154" s="19" t="s">
        <v>3038</v>
      </c>
      <c r="T154" s="11"/>
      <c r="U154" s="11"/>
      <c r="V154" s="11"/>
      <c r="W154" s="11"/>
      <c r="X154" s="11"/>
    </row>
    <row r="155">
      <c r="A155" s="124"/>
      <c r="B155" s="12" t="s">
        <v>3339</v>
      </c>
      <c r="C155" s="12" t="s">
        <v>646</v>
      </c>
      <c r="D155" s="17">
        <f t="shared" si="17"/>
        <v>49.45</v>
      </c>
      <c r="E155" s="12">
        <v>29.0</v>
      </c>
      <c r="F155" s="12">
        <v>31.0</v>
      </c>
      <c r="G155" s="12"/>
      <c r="H155" s="12"/>
      <c r="I155" s="12"/>
      <c r="J155" s="12"/>
      <c r="K155" s="12">
        <v>17.0</v>
      </c>
      <c r="L155" s="12"/>
      <c r="M155" s="12"/>
      <c r="N155" s="12"/>
      <c r="O155" s="12"/>
      <c r="P155" s="12"/>
      <c r="Q155" s="18"/>
      <c r="R155" s="18"/>
      <c r="S155" s="19" t="s">
        <v>3340</v>
      </c>
      <c r="T155" s="11"/>
      <c r="U155" s="11"/>
      <c r="V155" s="11"/>
      <c r="W155" s="11"/>
      <c r="X155" s="11"/>
    </row>
    <row r="156">
      <c r="A156" s="2" t="s">
        <v>358</v>
      </c>
      <c r="B156" s="11"/>
      <c r="C156" s="11"/>
      <c r="D156" s="17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3"/>
      <c r="R156" s="13"/>
      <c r="S156" s="27"/>
      <c r="T156" s="11"/>
      <c r="U156" s="11"/>
      <c r="V156" s="11"/>
      <c r="W156" s="11"/>
      <c r="X156" s="11"/>
    </row>
    <row r="157">
      <c r="A157" s="12" t="s">
        <v>44</v>
      </c>
      <c r="B157" s="12" t="s">
        <v>972</v>
      </c>
      <c r="C157" s="12" t="s">
        <v>40</v>
      </c>
      <c r="D157" s="17">
        <f t="shared" ref="D157:D181" si="18">ROUND((E157*0.05)+(F157*1)+(G157*0.69)+(H157*0.45)+(I157*0.85)+(J157*0.57)+(K157*1)+(L157*1)+(M157*25)+(N157*8)+(O157*8)+(P157*8), 2)</f>
        <v>59.4</v>
      </c>
      <c r="E157" s="12">
        <v>21.0</v>
      </c>
      <c r="F157" s="12"/>
      <c r="G157" s="12"/>
      <c r="H157" s="172">
        <v>44.0</v>
      </c>
      <c r="I157" s="172">
        <v>23.0</v>
      </c>
      <c r="J157" s="24"/>
      <c r="K157" s="172">
        <v>19.0</v>
      </c>
      <c r="L157" s="172"/>
      <c r="M157" s="24"/>
      <c r="N157" s="24"/>
      <c r="O157" s="24"/>
      <c r="P157" s="24"/>
      <c r="Q157" s="24"/>
      <c r="R157" s="24"/>
      <c r="S157" s="25" t="s">
        <v>973</v>
      </c>
      <c r="T157" s="175"/>
      <c r="U157" s="175"/>
      <c r="V157" s="11"/>
      <c r="W157" s="11"/>
      <c r="X157" s="11"/>
    </row>
    <row r="158">
      <c r="A158" s="12" t="s">
        <v>44</v>
      </c>
      <c r="B158" s="12" t="s">
        <v>963</v>
      </c>
      <c r="C158" s="12" t="s">
        <v>151</v>
      </c>
      <c r="D158" s="17">
        <f t="shared" si="18"/>
        <v>59.05</v>
      </c>
      <c r="E158" s="12"/>
      <c r="F158" s="12"/>
      <c r="G158" s="12"/>
      <c r="H158" s="12">
        <v>62.0</v>
      </c>
      <c r="I158" s="12">
        <v>19.0</v>
      </c>
      <c r="J158" s="12"/>
      <c r="K158" s="12">
        <v>15.0</v>
      </c>
      <c r="L158" s="12"/>
      <c r="M158" s="12"/>
      <c r="N158" s="12"/>
      <c r="O158" s="12"/>
      <c r="P158" s="12"/>
      <c r="Q158" s="18"/>
      <c r="R158" s="18"/>
      <c r="S158" s="37"/>
      <c r="T158" s="11"/>
      <c r="U158" s="11"/>
      <c r="V158" s="11"/>
      <c r="W158" s="11"/>
      <c r="X158" s="11"/>
    </row>
    <row r="159">
      <c r="A159" s="11"/>
      <c r="B159" s="12" t="s">
        <v>984</v>
      </c>
      <c r="C159" s="12" t="s">
        <v>411</v>
      </c>
      <c r="D159" s="17">
        <f t="shared" si="18"/>
        <v>54</v>
      </c>
      <c r="E159" s="12"/>
      <c r="F159" s="12"/>
      <c r="G159" s="12"/>
      <c r="H159" s="12">
        <v>40.0</v>
      </c>
      <c r="I159" s="12">
        <v>20.0</v>
      </c>
      <c r="J159" s="12"/>
      <c r="K159" s="12">
        <v>19.0</v>
      </c>
      <c r="L159" s="12"/>
      <c r="M159" s="12"/>
      <c r="N159" s="12"/>
      <c r="O159" s="12"/>
      <c r="P159" s="12"/>
      <c r="Q159" s="18"/>
      <c r="R159" s="18"/>
      <c r="S159" s="19" t="s">
        <v>986</v>
      </c>
      <c r="T159" s="11"/>
      <c r="U159" s="11"/>
      <c r="V159" s="11"/>
      <c r="W159" s="11"/>
      <c r="X159" s="11"/>
    </row>
    <row r="160">
      <c r="A160" s="12" t="s">
        <v>44</v>
      </c>
      <c r="B160" s="12" t="s">
        <v>991</v>
      </c>
      <c r="C160" s="12" t="s">
        <v>369</v>
      </c>
      <c r="D160" s="17">
        <f t="shared" si="18"/>
        <v>51.6</v>
      </c>
      <c r="E160" s="33">
        <v>28.0</v>
      </c>
      <c r="F160" s="12"/>
      <c r="G160" s="12"/>
      <c r="H160" s="12">
        <v>56.0</v>
      </c>
      <c r="I160" s="12"/>
      <c r="J160" s="12"/>
      <c r="K160" s="12">
        <v>25.0</v>
      </c>
      <c r="L160" s="12"/>
      <c r="M160" s="12"/>
      <c r="N160" s="12"/>
      <c r="O160" s="12"/>
      <c r="P160" s="12"/>
      <c r="Q160" s="18"/>
      <c r="R160" s="18"/>
      <c r="S160" s="19" t="s">
        <v>993</v>
      </c>
      <c r="T160" s="12"/>
      <c r="U160" s="12"/>
      <c r="V160" s="12"/>
      <c r="W160" s="11"/>
      <c r="X160" s="11"/>
    </row>
    <row r="161">
      <c r="A161" s="12" t="s">
        <v>44</v>
      </c>
      <c r="B161" s="16" t="s">
        <v>976</v>
      </c>
      <c r="C161" s="12" t="s">
        <v>251</v>
      </c>
      <c r="D161" s="17">
        <f t="shared" si="18"/>
        <v>51.05</v>
      </c>
      <c r="E161" s="12">
        <v>25.0</v>
      </c>
      <c r="F161" s="12"/>
      <c r="G161" s="12">
        <v>20.0</v>
      </c>
      <c r="H161" s="12">
        <v>40.0</v>
      </c>
      <c r="I161" s="12"/>
      <c r="J161" s="12"/>
      <c r="K161" s="12">
        <v>18.0</v>
      </c>
      <c r="L161" s="12"/>
      <c r="M161" s="12"/>
      <c r="N161" s="12"/>
      <c r="O161" s="12"/>
      <c r="P161" s="12"/>
      <c r="Q161" s="12"/>
      <c r="R161" s="18"/>
      <c r="S161" s="37" t="s">
        <v>978</v>
      </c>
      <c r="T161" s="37"/>
      <c r="U161" s="11"/>
      <c r="V161" s="11"/>
      <c r="W161" s="11"/>
      <c r="X161" s="11"/>
      <c r="Y161" s="11"/>
    </row>
    <row r="162">
      <c r="A162" s="12" t="s">
        <v>44</v>
      </c>
      <c r="B162" s="12" t="s">
        <v>1961</v>
      </c>
      <c r="C162" s="12" t="s">
        <v>46</v>
      </c>
      <c r="D162" s="17">
        <f t="shared" si="18"/>
        <v>45.9</v>
      </c>
      <c r="E162" s="33">
        <v>24.0</v>
      </c>
      <c r="F162" s="12">
        <v>26.0</v>
      </c>
      <c r="G162" s="12"/>
      <c r="H162" s="12"/>
      <c r="I162" s="12">
        <v>22.0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37" t="s">
        <v>1962</v>
      </c>
      <c r="T162" s="37"/>
      <c r="U162" s="18"/>
      <c r="V162" s="37"/>
      <c r="W162" s="11"/>
      <c r="X162" s="11"/>
      <c r="Y162" s="11"/>
      <c r="Z162" s="11"/>
      <c r="AA162" s="11"/>
    </row>
    <row r="163">
      <c r="A163" s="11"/>
      <c r="B163" s="12" t="s">
        <v>3349</v>
      </c>
      <c r="C163" s="12" t="s">
        <v>2807</v>
      </c>
      <c r="D163" s="17">
        <f t="shared" si="18"/>
        <v>43.9</v>
      </c>
      <c r="E163" s="12">
        <v>18.0</v>
      </c>
      <c r="F163" s="12"/>
      <c r="G163" s="12"/>
      <c r="H163" s="12">
        <v>20.0</v>
      </c>
      <c r="I163" s="12">
        <v>40.0</v>
      </c>
      <c r="J163" s="12"/>
      <c r="K163" s="12"/>
      <c r="L163" s="12"/>
      <c r="M163" s="12"/>
      <c r="N163" s="12"/>
      <c r="O163" s="12"/>
      <c r="P163" s="12"/>
      <c r="Q163" s="18"/>
      <c r="R163" s="18"/>
      <c r="S163" s="19" t="s">
        <v>3350</v>
      </c>
      <c r="T163" s="11"/>
      <c r="U163" s="11"/>
      <c r="V163" s="11"/>
      <c r="W163" s="11"/>
      <c r="X163" s="11"/>
    </row>
    <row r="164">
      <c r="A164" s="11"/>
      <c r="B164" s="12" t="s">
        <v>999</v>
      </c>
      <c r="C164" s="12" t="s">
        <v>1000</v>
      </c>
      <c r="D164" s="17">
        <f t="shared" si="18"/>
        <v>42.85</v>
      </c>
      <c r="E164" s="12"/>
      <c r="F164" s="12"/>
      <c r="G164" s="12">
        <v>15.0</v>
      </c>
      <c r="H164" s="12">
        <v>50.0</v>
      </c>
      <c r="I164" s="12"/>
      <c r="J164" s="12"/>
      <c r="K164" s="12">
        <v>10.0</v>
      </c>
      <c r="L164" s="12"/>
      <c r="M164" s="12"/>
      <c r="N164" s="12"/>
      <c r="O164" s="12"/>
      <c r="P164" s="12"/>
      <c r="Q164" s="18"/>
      <c r="R164" s="18"/>
      <c r="S164" s="19" t="s">
        <v>1002</v>
      </c>
      <c r="T164" s="11"/>
      <c r="U164" s="11"/>
      <c r="V164" s="11"/>
      <c r="W164" s="11"/>
      <c r="X164" s="11"/>
    </row>
    <row r="165">
      <c r="A165" s="11"/>
      <c r="B165" s="12" t="s">
        <v>1006</v>
      </c>
      <c r="C165" s="12" t="s">
        <v>1007</v>
      </c>
      <c r="D165" s="17">
        <f t="shared" si="18"/>
        <v>42.85</v>
      </c>
      <c r="E165" s="12"/>
      <c r="F165" s="12"/>
      <c r="G165" s="12">
        <v>15.0</v>
      </c>
      <c r="H165" s="12">
        <v>50.0</v>
      </c>
      <c r="I165" s="12"/>
      <c r="J165" s="12"/>
      <c r="K165" s="12">
        <v>10.0</v>
      </c>
      <c r="L165" s="12"/>
      <c r="M165" s="12"/>
      <c r="N165" s="12"/>
      <c r="O165" s="12"/>
      <c r="P165" s="12"/>
      <c r="Q165" s="18"/>
      <c r="R165" s="18"/>
      <c r="S165" s="19" t="s">
        <v>1008</v>
      </c>
      <c r="T165" s="11"/>
      <c r="U165" s="11"/>
      <c r="V165" s="11"/>
      <c r="W165" s="11"/>
      <c r="X165" s="11"/>
    </row>
    <row r="166">
      <c r="A166" s="11"/>
      <c r="B166" s="12" t="s">
        <v>2218</v>
      </c>
      <c r="C166" s="12" t="s">
        <v>94</v>
      </c>
      <c r="D166" s="17">
        <f t="shared" si="18"/>
        <v>42.4</v>
      </c>
      <c r="E166" s="12">
        <v>15.0</v>
      </c>
      <c r="F166" s="12"/>
      <c r="G166" s="12"/>
      <c r="H166" s="12">
        <v>24.0</v>
      </c>
      <c r="I166" s="12">
        <v>21.0</v>
      </c>
      <c r="J166" s="12"/>
      <c r="K166" s="12">
        <v>13.0</v>
      </c>
      <c r="L166" s="12"/>
      <c r="M166" s="12"/>
      <c r="N166" s="12"/>
      <c r="O166" s="12"/>
      <c r="P166" s="12"/>
      <c r="Q166" s="18"/>
      <c r="R166" s="18"/>
      <c r="S166" s="19" t="s">
        <v>2219</v>
      </c>
      <c r="T166" s="11"/>
      <c r="U166" s="11"/>
      <c r="V166" s="11"/>
      <c r="W166" s="11"/>
      <c r="X166" s="11"/>
    </row>
    <row r="167">
      <c r="A167" s="12" t="s">
        <v>44</v>
      </c>
      <c r="B167" s="12" t="s">
        <v>1013</v>
      </c>
      <c r="C167" s="12" t="s">
        <v>360</v>
      </c>
      <c r="D167" s="17">
        <f t="shared" si="18"/>
        <v>42.21</v>
      </c>
      <c r="E167" s="12">
        <v>27.0</v>
      </c>
      <c r="F167" s="12"/>
      <c r="G167" s="12">
        <v>24.0</v>
      </c>
      <c r="H167" s="12">
        <v>54.0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8"/>
      <c r="S167" s="19" t="s">
        <v>1017</v>
      </c>
      <c r="T167" s="12"/>
      <c r="U167" s="11"/>
      <c r="V167" s="11"/>
      <c r="W167" s="11"/>
      <c r="X167" s="11"/>
      <c r="Y167" s="11"/>
    </row>
    <row r="168">
      <c r="A168" s="11"/>
      <c r="B168" s="12" t="s">
        <v>1028</v>
      </c>
      <c r="C168" s="12" t="s">
        <v>102</v>
      </c>
      <c r="D168" s="17">
        <f t="shared" si="18"/>
        <v>41.45</v>
      </c>
      <c r="E168" s="12">
        <v>24.0</v>
      </c>
      <c r="F168" s="12"/>
      <c r="G168" s="12"/>
      <c r="H168" s="12">
        <v>46.0</v>
      </c>
      <c r="I168" s="12">
        <v>23.0</v>
      </c>
      <c r="J168" s="12"/>
      <c r="K168" s="12"/>
      <c r="L168" s="12"/>
      <c r="M168" s="12"/>
      <c r="N168" s="12"/>
      <c r="O168" s="12"/>
      <c r="P168" s="12"/>
      <c r="Q168" s="18"/>
      <c r="R168" s="18"/>
      <c r="S168" s="19" t="s">
        <v>1031</v>
      </c>
      <c r="T168" s="11"/>
      <c r="U168" s="11"/>
      <c r="V168" s="11"/>
      <c r="W168" s="11"/>
      <c r="X168" s="11"/>
    </row>
    <row r="169">
      <c r="A169" s="11"/>
      <c r="B169" s="12" t="s">
        <v>2212</v>
      </c>
      <c r="C169" s="12" t="s">
        <v>2008</v>
      </c>
      <c r="D169" s="17">
        <f t="shared" si="18"/>
        <v>41.47</v>
      </c>
      <c r="E169" s="12"/>
      <c r="F169" s="12"/>
      <c r="G169" s="12">
        <v>13.0</v>
      </c>
      <c r="H169" s="12">
        <v>50.0</v>
      </c>
      <c r="I169" s="12"/>
      <c r="J169" s="12"/>
      <c r="K169" s="12">
        <v>10.0</v>
      </c>
      <c r="L169" s="12"/>
      <c r="M169" s="12"/>
      <c r="N169" s="12"/>
      <c r="O169" s="12"/>
      <c r="P169" s="12"/>
      <c r="Q169" s="18"/>
      <c r="R169" s="18"/>
      <c r="S169" s="19" t="s">
        <v>2213</v>
      </c>
      <c r="T169" s="11"/>
      <c r="U169" s="11"/>
      <c r="V169" s="11"/>
      <c r="W169" s="11"/>
      <c r="X169" s="11"/>
    </row>
    <row r="170">
      <c r="A170" s="11"/>
      <c r="B170" s="12" t="s">
        <v>2209</v>
      </c>
      <c r="C170" s="12" t="s">
        <v>154</v>
      </c>
      <c r="D170" s="17">
        <f t="shared" si="18"/>
        <v>41.05</v>
      </c>
      <c r="E170" s="12">
        <v>15.0</v>
      </c>
      <c r="F170" s="12"/>
      <c r="G170" s="12">
        <v>20.0</v>
      </c>
      <c r="H170" s="12">
        <v>30.0</v>
      </c>
      <c r="I170" s="12"/>
      <c r="J170" s="12"/>
      <c r="K170" s="12">
        <v>13.0</v>
      </c>
      <c r="L170" s="12"/>
      <c r="M170" s="12"/>
      <c r="N170" s="12"/>
      <c r="O170" s="12"/>
      <c r="P170" s="12"/>
      <c r="Q170" s="18"/>
      <c r="R170" s="18"/>
      <c r="S170" s="19" t="s">
        <v>2210</v>
      </c>
      <c r="T170" s="11"/>
      <c r="U170" s="11"/>
      <c r="V170" s="11"/>
      <c r="W170" s="11"/>
      <c r="X170" s="11"/>
    </row>
    <row r="171">
      <c r="A171" s="11"/>
      <c r="B171" s="16" t="s">
        <v>3344</v>
      </c>
      <c r="C171" s="12" t="s">
        <v>3166</v>
      </c>
      <c r="D171" s="17">
        <f t="shared" si="18"/>
        <v>40.94</v>
      </c>
      <c r="E171" s="12">
        <v>18.0</v>
      </c>
      <c r="F171" s="12">
        <v>29.0</v>
      </c>
      <c r="G171" s="12">
        <v>16.0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8"/>
      <c r="R171" s="18"/>
      <c r="S171" s="19" t="s">
        <v>3345</v>
      </c>
      <c r="T171" s="11"/>
      <c r="U171" s="11"/>
      <c r="V171" s="11"/>
      <c r="W171" s="11"/>
      <c r="X171" s="11"/>
    </row>
    <row r="172">
      <c r="A172" s="11"/>
      <c r="B172" s="12" t="s">
        <v>3355</v>
      </c>
      <c r="C172" s="12" t="s">
        <v>3356</v>
      </c>
      <c r="D172" s="17">
        <f t="shared" si="18"/>
        <v>40.1</v>
      </c>
      <c r="E172" s="12">
        <v>24.0</v>
      </c>
      <c r="F172" s="12"/>
      <c r="G172" s="12"/>
      <c r="H172" s="12">
        <v>34.0</v>
      </c>
      <c r="I172" s="12">
        <v>16.0</v>
      </c>
      <c r="J172" s="12"/>
      <c r="K172" s="12">
        <v>10.0</v>
      </c>
      <c r="L172" s="12"/>
      <c r="M172" s="12"/>
      <c r="N172" s="12"/>
      <c r="O172" s="12"/>
      <c r="P172" s="12"/>
      <c r="Q172" s="18"/>
      <c r="R172" s="18" t="s">
        <v>226</v>
      </c>
      <c r="S172" s="19" t="s">
        <v>3357</v>
      </c>
      <c r="T172" s="11"/>
      <c r="U172" s="11"/>
      <c r="V172" s="11"/>
      <c r="W172" s="11"/>
      <c r="X172" s="11"/>
    </row>
    <row r="173">
      <c r="A173" s="11"/>
      <c r="B173" s="16" t="s">
        <v>3351</v>
      </c>
      <c r="C173" s="12" t="s">
        <v>1284</v>
      </c>
      <c r="D173" s="17">
        <f t="shared" si="18"/>
        <v>39.2</v>
      </c>
      <c r="E173" s="12">
        <v>18.0</v>
      </c>
      <c r="F173" s="12">
        <v>23.0</v>
      </c>
      <c r="G173" s="12"/>
      <c r="H173" s="12"/>
      <c r="I173" s="12">
        <v>18.0</v>
      </c>
      <c r="J173" s="12"/>
      <c r="K173" s="12"/>
      <c r="L173" s="12"/>
      <c r="M173" s="12"/>
      <c r="N173" s="12"/>
      <c r="O173" s="12"/>
      <c r="P173" s="12"/>
      <c r="Q173" s="18"/>
      <c r="R173" s="18"/>
      <c r="S173" s="19" t="s">
        <v>3352</v>
      </c>
      <c r="T173" s="11"/>
      <c r="U173" s="11"/>
      <c r="V173" s="11"/>
      <c r="W173" s="11"/>
      <c r="X173" s="11"/>
    </row>
    <row r="174">
      <c r="A174" s="11"/>
      <c r="B174" s="12" t="s">
        <v>1020</v>
      </c>
      <c r="C174" s="12" t="s">
        <v>1022</v>
      </c>
      <c r="D174" s="17">
        <f t="shared" si="18"/>
        <v>38.15</v>
      </c>
      <c r="E174" s="12">
        <v>18.0</v>
      </c>
      <c r="F174" s="12"/>
      <c r="G174" s="12">
        <v>25.0</v>
      </c>
      <c r="H174" s="12"/>
      <c r="I174" s="12"/>
      <c r="J174" s="12"/>
      <c r="K174" s="12"/>
      <c r="L174" s="12">
        <v>20.0</v>
      </c>
      <c r="M174" s="12"/>
      <c r="N174" s="12"/>
      <c r="O174" s="12"/>
      <c r="P174" s="12"/>
      <c r="Q174" s="18"/>
      <c r="R174" s="18"/>
      <c r="S174" s="19" t="s">
        <v>1023</v>
      </c>
      <c r="T174" s="11"/>
      <c r="U174" s="11"/>
      <c r="V174" s="11"/>
      <c r="W174" s="11"/>
      <c r="X174" s="11"/>
    </row>
    <row r="175">
      <c r="A175" s="11"/>
      <c r="B175" s="12" t="s">
        <v>2214</v>
      </c>
      <c r="C175" s="12" t="s">
        <v>2215</v>
      </c>
      <c r="D175" s="17">
        <f t="shared" si="18"/>
        <v>37.19</v>
      </c>
      <c r="E175" s="12">
        <v>15.0</v>
      </c>
      <c r="F175" s="12"/>
      <c r="G175" s="12">
        <v>16.0</v>
      </c>
      <c r="H175" s="12">
        <v>32.0</v>
      </c>
      <c r="I175" s="12"/>
      <c r="J175" s="12"/>
      <c r="K175" s="12">
        <v>11.0</v>
      </c>
      <c r="L175" s="12"/>
      <c r="M175" s="12"/>
      <c r="N175" s="12"/>
      <c r="O175" s="12"/>
      <c r="P175" s="12"/>
      <c r="Q175" s="18"/>
      <c r="R175" s="18"/>
      <c r="S175" s="19" t="s">
        <v>2216</v>
      </c>
      <c r="T175" s="11"/>
      <c r="U175" s="11"/>
      <c r="V175" s="11"/>
      <c r="W175" s="11"/>
      <c r="X175" s="11"/>
    </row>
    <row r="176">
      <c r="B176" s="12" t="s">
        <v>2220</v>
      </c>
      <c r="C176" s="12" t="s">
        <v>2221</v>
      </c>
      <c r="D176" s="17">
        <f t="shared" si="18"/>
        <v>37.38</v>
      </c>
      <c r="E176" s="12"/>
      <c r="F176" s="12"/>
      <c r="G176" s="12">
        <v>12.0</v>
      </c>
      <c r="H176" s="12">
        <v>38.0</v>
      </c>
      <c r="I176" s="12"/>
      <c r="J176" s="12"/>
      <c r="K176" s="12">
        <v>12.0</v>
      </c>
      <c r="L176" s="12"/>
      <c r="M176" s="12"/>
      <c r="N176" s="12"/>
      <c r="O176" s="12"/>
      <c r="P176" s="12"/>
      <c r="Q176" s="18"/>
      <c r="R176" s="18"/>
      <c r="S176" s="39" t="s">
        <v>2222</v>
      </c>
      <c r="T176" s="11"/>
      <c r="U176" s="11"/>
      <c r="V176" s="11"/>
      <c r="W176" s="11"/>
      <c r="X176" s="11"/>
    </row>
    <row r="177">
      <c r="A177" s="11"/>
      <c r="B177" s="12" t="s">
        <v>3363</v>
      </c>
      <c r="C177" s="12" t="s">
        <v>2200</v>
      </c>
      <c r="D177" s="17">
        <f t="shared" si="18"/>
        <v>31.95</v>
      </c>
      <c r="E177" s="12">
        <v>27.0</v>
      </c>
      <c r="F177" s="12"/>
      <c r="G177" s="12"/>
      <c r="H177" s="12">
        <v>34.0</v>
      </c>
      <c r="I177" s="12">
        <v>18.0</v>
      </c>
      <c r="J177" s="12"/>
      <c r="K177" s="12"/>
      <c r="L177" s="12"/>
      <c r="M177" s="12"/>
      <c r="N177" s="12"/>
      <c r="O177" s="12"/>
      <c r="P177" s="12"/>
      <c r="Q177" s="18"/>
      <c r="R177" s="18"/>
      <c r="S177" s="19" t="s">
        <v>3364</v>
      </c>
      <c r="T177" s="11"/>
      <c r="U177" s="11"/>
      <c r="V177" s="11"/>
      <c r="W177" s="11"/>
      <c r="X177" s="11"/>
    </row>
    <row r="178">
      <c r="A178" s="11"/>
      <c r="B178" s="12" t="s">
        <v>3365</v>
      </c>
      <c r="C178" s="12" t="s">
        <v>2197</v>
      </c>
      <c r="D178" s="17">
        <f t="shared" si="18"/>
        <v>31.95</v>
      </c>
      <c r="E178" s="12">
        <v>27.0</v>
      </c>
      <c r="F178" s="12"/>
      <c r="G178" s="12"/>
      <c r="H178" s="12">
        <v>34.0</v>
      </c>
      <c r="I178" s="12">
        <v>18.0</v>
      </c>
      <c r="J178" s="12"/>
      <c r="K178" s="12"/>
      <c r="L178" s="12"/>
      <c r="M178" s="12"/>
      <c r="N178" s="12"/>
      <c r="O178" s="12"/>
      <c r="P178" s="12"/>
      <c r="Q178" s="18"/>
      <c r="R178" s="18"/>
      <c r="S178" s="19" t="s">
        <v>3366</v>
      </c>
      <c r="T178" s="11"/>
      <c r="U178" s="11"/>
      <c r="V178" s="11"/>
      <c r="W178" s="11"/>
      <c r="X178" s="11"/>
    </row>
    <row r="179">
      <c r="A179" s="11"/>
      <c r="B179" s="16" t="s">
        <v>3360</v>
      </c>
      <c r="C179" s="12" t="s">
        <v>507</v>
      </c>
      <c r="D179" s="17">
        <f t="shared" si="18"/>
        <v>30.87</v>
      </c>
      <c r="E179" s="12">
        <v>27.0</v>
      </c>
      <c r="F179" s="12"/>
      <c r="G179" s="12">
        <v>18.0</v>
      </c>
      <c r="H179" s="12">
        <v>38.0</v>
      </c>
      <c r="I179" s="12"/>
      <c r="J179" s="12"/>
      <c r="K179" s="12"/>
      <c r="L179" s="12"/>
      <c r="M179" s="12"/>
      <c r="N179" s="12"/>
      <c r="O179" s="12"/>
      <c r="P179" s="12"/>
      <c r="Q179" s="18"/>
      <c r="R179" s="18"/>
      <c r="S179" s="19" t="s">
        <v>3362</v>
      </c>
      <c r="T179" s="11"/>
      <c r="U179" s="11"/>
      <c r="V179" s="11"/>
      <c r="W179" s="11"/>
      <c r="X179" s="11"/>
    </row>
    <row r="180">
      <c r="A180" s="11"/>
      <c r="B180" s="12" t="s">
        <v>3358</v>
      </c>
      <c r="C180" s="12" t="s">
        <v>1438</v>
      </c>
      <c r="D180" s="17">
        <f t="shared" si="18"/>
        <v>29.29</v>
      </c>
      <c r="E180" s="12">
        <v>25.0</v>
      </c>
      <c r="F180" s="12">
        <v>17.0</v>
      </c>
      <c r="G180" s="12">
        <v>16.0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8"/>
      <c r="R180" s="18"/>
      <c r="S180" s="19" t="s">
        <v>3359</v>
      </c>
      <c r="T180" s="11"/>
      <c r="U180" s="11"/>
      <c r="V180" s="11"/>
      <c r="W180" s="11"/>
      <c r="X180" s="11"/>
    </row>
    <row r="181">
      <c r="A181" s="11"/>
      <c r="B181" s="12" t="s">
        <v>1036</v>
      </c>
      <c r="C181" s="12" t="s">
        <v>1037</v>
      </c>
      <c r="D181" s="17">
        <f t="shared" si="18"/>
        <v>29.05</v>
      </c>
      <c r="E181" s="12">
        <v>21.0</v>
      </c>
      <c r="F181" s="12"/>
      <c r="G181" s="12"/>
      <c r="H181" s="12">
        <v>32.0</v>
      </c>
      <c r="I181" s="12">
        <v>16.0</v>
      </c>
      <c r="J181" s="12"/>
      <c r="K181" s="12"/>
      <c r="L181" s="12"/>
      <c r="M181" s="12"/>
      <c r="N181" s="12"/>
      <c r="O181" s="12"/>
      <c r="P181" s="12"/>
      <c r="Q181" s="18"/>
      <c r="R181" s="18" t="s">
        <v>168</v>
      </c>
      <c r="S181" s="19" t="s">
        <v>1042</v>
      </c>
      <c r="T181" s="11"/>
      <c r="U181" s="11"/>
      <c r="V181" s="11"/>
      <c r="W181" s="11"/>
      <c r="X181" s="11"/>
    </row>
    <row r="182">
      <c r="A182" s="2" t="s">
        <v>393</v>
      </c>
      <c r="B182" s="127"/>
      <c r="C182" s="11"/>
      <c r="D182" s="17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3"/>
      <c r="R182" s="13"/>
      <c r="S182" s="27"/>
      <c r="T182" s="11"/>
      <c r="U182" s="11"/>
      <c r="V182" s="11"/>
      <c r="W182" s="11"/>
      <c r="X182" s="11"/>
    </row>
    <row r="183">
      <c r="A183" s="11"/>
      <c r="B183" s="12" t="s">
        <v>1056</v>
      </c>
      <c r="C183" s="12" t="s">
        <v>399</v>
      </c>
      <c r="D183" s="17"/>
      <c r="E183" s="12"/>
      <c r="F183" s="12"/>
      <c r="G183" s="12"/>
      <c r="H183" s="12">
        <v>72.0</v>
      </c>
      <c r="I183" s="12"/>
      <c r="J183" s="12"/>
      <c r="K183" s="12"/>
      <c r="L183" s="12"/>
      <c r="M183" s="12"/>
      <c r="N183" s="12"/>
      <c r="O183" s="12"/>
      <c r="P183" s="12"/>
      <c r="Q183" s="18"/>
      <c r="R183" s="18" t="s">
        <v>1057</v>
      </c>
      <c r="S183" s="19" t="s">
        <v>1058</v>
      </c>
      <c r="T183" s="12"/>
      <c r="U183" s="11"/>
      <c r="V183" s="11"/>
      <c r="W183" s="11"/>
      <c r="X183" s="11"/>
      <c r="Y183" s="11"/>
    </row>
    <row r="184">
      <c r="A184" s="11"/>
      <c r="B184" s="12" t="s">
        <v>1062</v>
      </c>
      <c r="C184" s="12" t="s">
        <v>328</v>
      </c>
      <c r="D184" s="17"/>
      <c r="E184" s="12"/>
      <c r="F184" s="12"/>
      <c r="G184" s="12"/>
      <c r="H184" s="12"/>
      <c r="I184" s="12">
        <v>32.0</v>
      </c>
      <c r="J184" s="12"/>
      <c r="K184" s="12"/>
      <c r="L184" s="12"/>
      <c r="M184" s="12"/>
      <c r="N184" s="12"/>
      <c r="O184" s="12"/>
      <c r="P184" s="12"/>
      <c r="Q184" s="18"/>
      <c r="R184" s="18" t="s">
        <v>1063</v>
      </c>
      <c r="S184" s="19" t="s">
        <v>1064</v>
      </c>
      <c r="T184" s="12"/>
      <c r="U184" s="11"/>
      <c r="V184" s="11"/>
      <c r="W184" s="11"/>
      <c r="X184" s="11"/>
      <c r="Y184" s="11"/>
    </row>
    <row r="185">
      <c r="A185" s="12" t="s">
        <v>44</v>
      </c>
      <c r="B185" s="12" t="s">
        <v>1045</v>
      </c>
      <c r="C185" s="12" t="s">
        <v>73</v>
      </c>
      <c r="D185" s="17"/>
      <c r="E185" s="12"/>
      <c r="F185" s="12"/>
      <c r="G185" s="12"/>
      <c r="H185" s="12">
        <v>40.0</v>
      </c>
      <c r="I185" s="12"/>
      <c r="J185" s="12"/>
      <c r="K185" s="12"/>
      <c r="L185" s="12"/>
      <c r="M185" s="12"/>
      <c r="N185" s="12"/>
      <c r="O185" s="12"/>
      <c r="P185" s="12"/>
      <c r="Q185" s="18"/>
      <c r="R185" s="18" t="s">
        <v>2229</v>
      </c>
      <c r="S185" s="56" t="str">
        <f>HYPERLINK("https://www.burning-crusade.com/database/?item=28830","https://www.burning-crusade.com/database/?item=28830")</f>
        <v>https://www.burning-crusade.com/database/?item=28830</v>
      </c>
      <c r="T185" s="12"/>
      <c r="U185" s="11"/>
      <c r="V185" s="11"/>
      <c r="W185" s="11"/>
      <c r="X185" s="11"/>
      <c r="Y185" s="11"/>
    </row>
    <row r="186">
      <c r="A186" s="12" t="s">
        <v>44</v>
      </c>
      <c r="B186" s="12" t="s">
        <v>1052</v>
      </c>
      <c r="C186" s="12" t="s">
        <v>730</v>
      </c>
      <c r="D186" s="43"/>
      <c r="E186" s="12"/>
      <c r="F186" s="12"/>
      <c r="G186" s="12"/>
      <c r="H186" s="12"/>
      <c r="I186" s="12"/>
      <c r="J186" s="12"/>
      <c r="K186" s="12">
        <v>35.0</v>
      </c>
      <c r="L186" s="12"/>
      <c r="M186" s="12"/>
      <c r="N186" s="12"/>
      <c r="O186" s="12"/>
      <c r="P186" s="12"/>
      <c r="Q186" s="18"/>
      <c r="R186" s="23" t="s">
        <v>1053</v>
      </c>
      <c r="S186" s="212" t="s">
        <v>1054</v>
      </c>
      <c r="T186" s="37"/>
      <c r="U186" s="18"/>
      <c r="V186" s="37"/>
      <c r="W186" s="11"/>
      <c r="X186" s="11"/>
      <c r="Y186" s="11"/>
    </row>
    <row r="187">
      <c r="A187" s="11"/>
      <c r="B187" s="12" t="s">
        <v>1068</v>
      </c>
      <c r="C187" s="12" t="s">
        <v>54</v>
      </c>
      <c r="D187" s="17"/>
      <c r="E187" s="12"/>
      <c r="F187" s="12"/>
      <c r="G187" s="12"/>
      <c r="H187" s="12">
        <v>64.0</v>
      </c>
      <c r="I187" s="12"/>
      <c r="J187" s="12"/>
      <c r="K187" s="12"/>
      <c r="L187" s="12"/>
      <c r="M187" s="12"/>
      <c r="N187" s="12"/>
      <c r="O187" s="12"/>
      <c r="P187" s="12"/>
      <c r="Q187" s="18"/>
      <c r="R187" s="18" t="s">
        <v>1069</v>
      </c>
      <c r="S187" s="19" t="s">
        <v>1070</v>
      </c>
      <c r="T187" s="11"/>
      <c r="U187" s="11"/>
      <c r="V187" s="11"/>
      <c r="W187" s="11"/>
      <c r="X187" s="11"/>
    </row>
    <row r="188">
      <c r="A188" s="11"/>
      <c r="B188" s="12" t="s">
        <v>1076</v>
      </c>
      <c r="C188" s="12" t="s">
        <v>646</v>
      </c>
      <c r="D188" s="17"/>
      <c r="E188" s="12"/>
      <c r="F188" s="12"/>
      <c r="G188" s="12"/>
      <c r="H188" s="12"/>
      <c r="I188" s="12"/>
      <c r="J188" s="12"/>
      <c r="K188" s="12">
        <v>30.0</v>
      </c>
      <c r="L188" s="12"/>
      <c r="M188" s="12"/>
      <c r="N188" s="12"/>
      <c r="O188" s="12"/>
      <c r="P188" s="12"/>
      <c r="Q188" s="18"/>
      <c r="R188" s="18" t="s">
        <v>1077</v>
      </c>
      <c r="S188" s="19" t="s">
        <v>1078</v>
      </c>
      <c r="T188" s="12"/>
      <c r="U188" s="11"/>
      <c r="V188" s="11"/>
      <c r="W188" s="11"/>
      <c r="X188" s="11"/>
      <c r="Y188" s="11"/>
    </row>
    <row r="189">
      <c r="A189" s="11"/>
      <c r="B189" s="12" t="s">
        <v>395</v>
      </c>
      <c r="C189" s="16" t="s">
        <v>396</v>
      </c>
      <c r="D189" s="17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8"/>
      <c r="R189" s="18" t="s">
        <v>1082</v>
      </c>
      <c r="S189" s="19" t="s">
        <v>397</v>
      </c>
      <c r="T189" s="12"/>
      <c r="U189" s="11"/>
      <c r="V189" s="11"/>
      <c r="W189" s="11"/>
      <c r="X189" s="11"/>
      <c r="Y189" s="11"/>
    </row>
    <row r="190">
      <c r="A190" s="11"/>
      <c r="B190" s="12" t="s">
        <v>1086</v>
      </c>
      <c r="C190" s="12" t="s">
        <v>1087</v>
      </c>
      <c r="D190" s="17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8"/>
      <c r="R190" s="18" t="s">
        <v>1088</v>
      </c>
      <c r="S190" s="19" t="s">
        <v>1089</v>
      </c>
      <c r="T190" s="11"/>
      <c r="U190" s="11"/>
      <c r="V190" s="11"/>
      <c r="W190" s="11"/>
      <c r="X190" s="11"/>
    </row>
    <row r="191">
      <c r="A191" s="11"/>
      <c r="B191" s="12" t="s">
        <v>1091</v>
      </c>
      <c r="C191" s="12" t="s">
        <v>1073</v>
      </c>
      <c r="D191" s="17"/>
      <c r="E191" s="12"/>
      <c r="F191" s="12"/>
      <c r="G191" s="12"/>
      <c r="H191" s="12">
        <v>52.0</v>
      </c>
      <c r="I191" s="12"/>
      <c r="J191" s="12"/>
      <c r="K191" s="12"/>
      <c r="L191" s="12"/>
      <c r="M191" s="12"/>
      <c r="N191" s="12"/>
      <c r="O191" s="12"/>
      <c r="P191" s="12"/>
      <c r="Q191" s="18"/>
      <c r="R191" s="18" t="s">
        <v>1092</v>
      </c>
      <c r="S191" s="19" t="s">
        <v>1093</v>
      </c>
      <c r="T191" s="11"/>
      <c r="U191" s="11"/>
      <c r="V191" s="11"/>
      <c r="W191" s="11"/>
      <c r="X191" s="11"/>
    </row>
    <row r="192">
      <c r="A192" s="11"/>
      <c r="B192" s="12" t="s">
        <v>1094</v>
      </c>
      <c r="C192" s="12" t="s">
        <v>1043</v>
      </c>
      <c r="D192" s="17"/>
      <c r="E192" s="12"/>
      <c r="F192" s="12"/>
      <c r="G192" s="12"/>
      <c r="H192" s="12"/>
      <c r="I192" s="12">
        <v>26.0</v>
      </c>
      <c r="J192" s="12"/>
      <c r="K192" s="12"/>
      <c r="L192" s="12"/>
      <c r="M192" s="12"/>
      <c r="N192" s="12"/>
      <c r="O192" s="12"/>
      <c r="P192" s="12"/>
      <c r="Q192" s="18"/>
      <c r="R192" s="18" t="s">
        <v>1092</v>
      </c>
      <c r="S192" s="19" t="s">
        <v>1095</v>
      </c>
      <c r="T192" s="11"/>
      <c r="U192" s="11"/>
      <c r="V192" s="11"/>
      <c r="W192" s="11"/>
      <c r="X192" s="11"/>
    </row>
    <row r="193">
      <c r="A193" s="11"/>
      <c r="B193" s="12" t="s">
        <v>1097</v>
      </c>
      <c r="C193" s="12" t="s">
        <v>431</v>
      </c>
      <c r="D193" s="17"/>
      <c r="E193" s="12"/>
      <c r="F193" s="12"/>
      <c r="G193" s="12"/>
      <c r="H193" s="12">
        <v>54.0</v>
      </c>
      <c r="I193" s="12"/>
      <c r="J193" s="12"/>
      <c r="K193" s="12"/>
      <c r="L193" s="12"/>
      <c r="M193" s="12"/>
      <c r="N193" s="12"/>
      <c r="O193" s="12"/>
      <c r="P193" s="12"/>
      <c r="Q193" s="18"/>
      <c r="R193" s="18" t="s">
        <v>3369</v>
      </c>
      <c r="S193" s="19" t="s">
        <v>1099</v>
      </c>
      <c r="T193" s="11"/>
      <c r="U193" s="11"/>
      <c r="V193" s="11"/>
      <c r="W193" s="11"/>
      <c r="X193" s="11"/>
    </row>
    <row r="194">
      <c r="A194" s="11"/>
      <c r="B194" s="12" t="s">
        <v>1994</v>
      </c>
      <c r="C194" s="12" t="s">
        <v>431</v>
      </c>
      <c r="D194" s="26"/>
      <c r="E194" s="12"/>
      <c r="F194" s="12"/>
      <c r="G194" s="12"/>
      <c r="H194" s="12">
        <v>68.0</v>
      </c>
      <c r="I194" s="12"/>
      <c r="J194" s="12"/>
      <c r="K194" s="12"/>
      <c r="L194" s="12"/>
      <c r="M194" s="12"/>
      <c r="N194" s="12"/>
      <c r="O194" s="12"/>
      <c r="P194" s="12"/>
      <c r="Q194" s="18"/>
      <c r="R194" s="18" t="s">
        <v>3373</v>
      </c>
      <c r="S194" s="19" t="s">
        <v>1996</v>
      </c>
      <c r="T194" s="11"/>
      <c r="U194" s="11"/>
      <c r="V194" s="11"/>
      <c r="W194" s="11"/>
      <c r="X194" s="11"/>
    </row>
    <row r="195">
      <c r="A195" s="2" t="s">
        <v>438</v>
      </c>
      <c r="B195" s="11"/>
      <c r="C195" s="11"/>
      <c r="D195" s="26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3"/>
      <c r="S195" s="27"/>
      <c r="T195" s="11"/>
      <c r="U195" s="11"/>
      <c r="V195" s="11"/>
      <c r="W195" s="11"/>
      <c r="X195" s="11"/>
    </row>
    <row r="196">
      <c r="A196" s="12" t="s">
        <v>44</v>
      </c>
      <c r="B196" s="12" t="s">
        <v>1141</v>
      </c>
      <c r="C196" s="12" t="s">
        <v>239</v>
      </c>
      <c r="D196" s="26">
        <f t="shared" ref="D196:D218" si="19">ROUND((E196*0.05)+(F196*1)+(G196*0.69)+(H196*0.45)+(I196*0.85)+(J196*0.57)+(K196*1)+(L196*1)+(M196*25)+(N196*8)+(O196*8)+(P196*8), 2)</f>
        <v>29.5</v>
      </c>
      <c r="E196" s="12"/>
      <c r="F196" s="12"/>
      <c r="G196" s="12"/>
      <c r="H196" s="12">
        <v>30.0</v>
      </c>
      <c r="I196" s="47"/>
      <c r="J196" s="12"/>
      <c r="K196" s="12">
        <v>16.0</v>
      </c>
      <c r="L196" s="47"/>
      <c r="M196" s="47"/>
      <c r="N196" s="47"/>
      <c r="O196" s="47"/>
      <c r="P196" s="47"/>
      <c r="Q196" s="48"/>
      <c r="R196" s="18" t="s">
        <v>1142</v>
      </c>
      <c r="S196" s="19" t="s">
        <v>1143</v>
      </c>
      <c r="T196" s="11"/>
      <c r="U196" s="11"/>
      <c r="V196" s="11"/>
      <c r="W196" s="11"/>
      <c r="X196" s="11"/>
    </row>
    <row r="197">
      <c r="A197" s="11"/>
      <c r="B197" s="12" t="s">
        <v>1120</v>
      </c>
      <c r="C197" s="12" t="s">
        <v>1121</v>
      </c>
      <c r="D197" s="26">
        <f t="shared" si="19"/>
        <v>29.18</v>
      </c>
      <c r="E197" s="12"/>
      <c r="F197" s="12"/>
      <c r="G197" s="12">
        <v>12.0</v>
      </c>
      <c r="H197" s="12">
        <v>22.0</v>
      </c>
      <c r="I197" s="47"/>
      <c r="J197" s="47"/>
      <c r="K197" s="12">
        <v>11.0</v>
      </c>
      <c r="L197" s="47"/>
      <c r="M197" s="47"/>
      <c r="N197" s="47"/>
      <c r="O197" s="47"/>
      <c r="P197" s="47"/>
      <c r="Q197" s="48"/>
      <c r="R197" s="18" t="s">
        <v>1123</v>
      </c>
      <c r="S197" s="19" t="s">
        <v>1124</v>
      </c>
      <c r="T197" s="11"/>
      <c r="U197" s="11"/>
      <c r="V197" s="11"/>
      <c r="W197" s="11"/>
      <c r="X197" s="11"/>
    </row>
    <row r="198">
      <c r="A198" s="11"/>
      <c r="B198" s="12" t="s">
        <v>1128</v>
      </c>
      <c r="C198" s="12" t="s">
        <v>1129</v>
      </c>
      <c r="D198" s="26">
        <f t="shared" si="19"/>
        <v>29.18</v>
      </c>
      <c r="E198" s="12"/>
      <c r="F198" s="12"/>
      <c r="G198" s="12">
        <v>12.0</v>
      </c>
      <c r="H198" s="12">
        <v>22.0</v>
      </c>
      <c r="I198" s="47"/>
      <c r="J198" s="47"/>
      <c r="K198" s="12">
        <v>11.0</v>
      </c>
      <c r="L198" s="47"/>
      <c r="M198" s="47"/>
      <c r="N198" s="47"/>
      <c r="O198" s="47"/>
      <c r="P198" s="47"/>
      <c r="Q198" s="48"/>
      <c r="R198" s="18" t="s">
        <v>1131</v>
      </c>
      <c r="S198" s="19" t="s">
        <v>1134</v>
      </c>
      <c r="T198" s="11"/>
      <c r="U198" s="11"/>
      <c r="V198" s="11"/>
      <c r="W198" s="11"/>
      <c r="X198" s="11"/>
    </row>
    <row r="199">
      <c r="A199" s="12" t="s">
        <v>44</v>
      </c>
      <c r="B199" s="28" t="s">
        <v>1158</v>
      </c>
      <c r="C199" s="28" t="s">
        <v>281</v>
      </c>
      <c r="D199" s="26">
        <f t="shared" si="19"/>
        <v>29</v>
      </c>
      <c r="E199" s="28"/>
      <c r="F199" s="28"/>
      <c r="G199" s="28"/>
      <c r="H199" s="28"/>
      <c r="I199" s="16">
        <v>20.0</v>
      </c>
      <c r="J199" s="28"/>
      <c r="K199" s="28">
        <v>12.0</v>
      </c>
      <c r="L199" s="28"/>
      <c r="M199" s="28"/>
      <c r="N199" s="28"/>
      <c r="O199" s="28"/>
      <c r="P199" s="28"/>
      <c r="Q199" s="29"/>
      <c r="R199" s="29" t="s">
        <v>1159</v>
      </c>
      <c r="S199" s="214" t="s">
        <v>1160</v>
      </c>
      <c r="T199" s="29"/>
      <c r="U199" s="28"/>
      <c r="V199" s="28"/>
      <c r="W199" s="28"/>
      <c r="X199" s="28"/>
      <c r="Y199" s="28"/>
      <c r="Z199" s="55"/>
    </row>
    <row r="200">
      <c r="A200" s="12" t="s">
        <v>44</v>
      </c>
      <c r="B200" s="12" t="s">
        <v>1105</v>
      </c>
      <c r="C200" s="12" t="s">
        <v>40</v>
      </c>
      <c r="D200" s="26">
        <f t="shared" si="19"/>
        <v>28.41</v>
      </c>
      <c r="E200" s="12"/>
      <c r="F200" s="12"/>
      <c r="G200" s="12">
        <v>19.0</v>
      </c>
      <c r="H200" s="12">
        <v>34.0</v>
      </c>
      <c r="I200" s="47"/>
      <c r="J200" s="12"/>
      <c r="K200" s="47"/>
      <c r="L200" s="47"/>
      <c r="M200" s="47"/>
      <c r="N200" s="47"/>
      <c r="O200" s="47"/>
      <c r="P200" s="47"/>
      <c r="Q200" s="48"/>
      <c r="R200" s="18" t="s">
        <v>1114</v>
      </c>
      <c r="S200" s="19" t="s">
        <v>1115</v>
      </c>
      <c r="T200" s="11"/>
      <c r="U200" s="11"/>
      <c r="V200" s="11"/>
      <c r="W200" s="11"/>
      <c r="X200" s="11"/>
    </row>
    <row r="201">
      <c r="A201" s="11"/>
      <c r="B201" s="12" t="s">
        <v>3390</v>
      </c>
      <c r="C201" s="12" t="s">
        <v>1112</v>
      </c>
      <c r="D201" s="26">
        <f t="shared" si="19"/>
        <v>27.5</v>
      </c>
      <c r="E201" s="12"/>
      <c r="F201" s="12"/>
      <c r="G201" s="12"/>
      <c r="H201" s="12">
        <v>20.0</v>
      </c>
      <c r="I201" s="12">
        <v>10.0</v>
      </c>
      <c r="J201" s="12"/>
      <c r="K201" s="12">
        <v>10.0</v>
      </c>
      <c r="L201" s="12"/>
      <c r="M201" s="12"/>
      <c r="N201" s="12"/>
      <c r="O201" s="12"/>
      <c r="P201" s="12"/>
      <c r="Q201" s="18"/>
      <c r="R201" s="18" t="s">
        <v>3392</v>
      </c>
      <c r="S201" s="19" t="s">
        <v>3393</v>
      </c>
      <c r="T201" s="11"/>
      <c r="U201" s="11"/>
      <c r="V201" s="11"/>
      <c r="W201" s="11"/>
      <c r="X201" s="11"/>
    </row>
    <row r="202">
      <c r="A202" s="12" t="s">
        <v>44</v>
      </c>
      <c r="B202" s="28" t="s">
        <v>1138</v>
      </c>
      <c r="C202" s="28" t="s">
        <v>243</v>
      </c>
      <c r="D202" s="26">
        <f t="shared" si="19"/>
        <v>27.04</v>
      </c>
      <c r="E202" s="28"/>
      <c r="F202" s="28"/>
      <c r="G202" s="28">
        <v>16.0</v>
      </c>
      <c r="H202" s="28"/>
      <c r="I202" s="16"/>
      <c r="J202" s="28"/>
      <c r="K202" s="28"/>
      <c r="L202" s="28"/>
      <c r="M202" s="28"/>
      <c r="N202" s="28">
        <v>2.0</v>
      </c>
      <c r="O202" s="28"/>
      <c r="P202" s="28"/>
      <c r="Q202" s="29" t="s">
        <v>599</v>
      </c>
      <c r="R202" s="29" t="s">
        <v>1140</v>
      </c>
      <c r="S202" s="214" t="str">
        <f>HYPERLINK("https://www.burning-crusade.com/database/?item=30724","https://www.burning-crusade.com/database/?item=30724")</f>
        <v>https://www.burning-crusade.com/database/?item=30724</v>
      </c>
      <c r="T202" s="29"/>
      <c r="U202" s="28"/>
      <c r="V202" s="28"/>
      <c r="W202" s="28"/>
      <c r="X202" s="28"/>
      <c r="Y202" s="28"/>
      <c r="Z202" s="55"/>
    </row>
    <row r="203">
      <c r="B203" s="12" t="s">
        <v>1152</v>
      </c>
      <c r="C203" s="16" t="s">
        <v>1153</v>
      </c>
      <c r="D203" s="26">
        <f t="shared" si="19"/>
        <v>26.4</v>
      </c>
      <c r="E203" s="12"/>
      <c r="F203" s="12"/>
      <c r="G203" s="12">
        <v>10.0</v>
      </c>
      <c r="H203" s="12">
        <v>32.0</v>
      </c>
      <c r="I203" s="12">
        <v>6.0</v>
      </c>
      <c r="J203" s="12"/>
      <c r="K203" s="12"/>
      <c r="L203" s="12"/>
      <c r="M203" s="12"/>
      <c r="N203" s="12"/>
      <c r="O203" s="12"/>
      <c r="P203" s="12"/>
      <c r="Q203" s="18"/>
      <c r="R203" s="18" t="s">
        <v>1154</v>
      </c>
      <c r="S203" s="19" t="s">
        <v>1155</v>
      </c>
      <c r="T203" s="11"/>
      <c r="U203" s="11"/>
      <c r="V203" s="11"/>
      <c r="W203" s="11"/>
      <c r="X203" s="11"/>
    </row>
    <row r="204">
      <c r="A204" s="11"/>
      <c r="B204" s="12" t="s">
        <v>3405</v>
      </c>
      <c r="C204" s="12" t="s">
        <v>924</v>
      </c>
      <c r="D204" s="26">
        <f t="shared" si="19"/>
        <v>25.7</v>
      </c>
      <c r="E204" s="12"/>
      <c r="F204" s="12"/>
      <c r="G204" s="12"/>
      <c r="H204" s="12">
        <v>26.0</v>
      </c>
      <c r="I204" s="12"/>
      <c r="J204" s="47"/>
      <c r="K204" s="12">
        <v>14.0</v>
      </c>
      <c r="L204" s="47"/>
      <c r="M204" s="47"/>
      <c r="N204" s="47"/>
      <c r="O204" s="47"/>
      <c r="P204" s="47"/>
      <c r="Q204" s="48"/>
      <c r="R204" s="18" t="s">
        <v>3407</v>
      </c>
      <c r="S204" s="19" t="s">
        <v>2313</v>
      </c>
      <c r="T204" s="11"/>
      <c r="U204" s="11"/>
      <c r="V204" s="11"/>
      <c r="W204" s="11"/>
      <c r="X204" s="11"/>
    </row>
    <row r="205">
      <c r="A205" s="26" t="s">
        <v>44</v>
      </c>
      <c r="B205" s="12" t="s">
        <v>1146</v>
      </c>
      <c r="C205" s="16" t="s">
        <v>693</v>
      </c>
      <c r="D205" s="26">
        <f t="shared" si="19"/>
        <v>24.75</v>
      </c>
      <c r="E205" s="12"/>
      <c r="F205" s="12"/>
      <c r="G205" s="12">
        <v>15.0</v>
      </c>
      <c r="H205" s="12">
        <v>32.0</v>
      </c>
      <c r="I205" s="12"/>
      <c r="J205" s="12"/>
      <c r="K205" s="12"/>
      <c r="L205" s="12"/>
      <c r="M205" s="12"/>
      <c r="N205" s="12"/>
      <c r="O205" s="12"/>
      <c r="P205" s="12"/>
      <c r="Q205" s="18"/>
      <c r="R205" s="18" t="s">
        <v>1148</v>
      </c>
      <c r="S205" s="19" t="s">
        <v>1149</v>
      </c>
      <c r="T205" s="11"/>
      <c r="U205" s="11"/>
      <c r="V205" s="11"/>
      <c r="W205" s="11"/>
      <c r="X205" s="11"/>
    </row>
    <row r="206">
      <c r="A206" s="11"/>
      <c r="B206" s="12" t="s">
        <v>3412</v>
      </c>
      <c r="C206" s="12" t="s">
        <v>2296</v>
      </c>
      <c r="D206" s="26">
        <f t="shared" si="19"/>
        <v>22.66</v>
      </c>
      <c r="E206" s="12"/>
      <c r="F206" s="12"/>
      <c r="G206" s="12">
        <v>14.0</v>
      </c>
      <c r="H206" s="12"/>
      <c r="I206" s="12"/>
      <c r="J206" s="47"/>
      <c r="K206" s="12">
        <v>13.0</v>
      </c>
      <c r="L206" s="47"/>
      <c r="M206" s="47"/>
      <c r="N206" s="47"/>
      <c r="O206" s="47"/>
      <c r="P206" s="47"/>
      <c r="Q206" s="48"/>
      <c r="R206" s="18" t="s">
        <v>3415</v>
      </c>
      <c r="S206" s="19" t="s">
        <v>2297</v>
      </c>
      <c r="T206" s="11"/>
      <c r="U206" s="11"/>
      <c r="V206" s="11"/>
      <c r="W206" s="11"/>
      <c r="X206" s="11"/>
    </row>
    <row r="207">
      <c r="A207" s="11"/>
      <c r="B207" s="12" t="s">
        <v>3417</v>
      </c>
      <c r="C207" s="12" t="s">
        <v>3418</v>
      </c>
      <c r="D207" s="26">
        <f t="shared" si="19"/>
        <v>22.26</v>
      </c>
      <c r="E207" s="12"/>
      <c r="F207" s="12"/>
      <c r="G207" s="12">
        <v>14.0</v>
      </c>
      <c r="H207" s="12">
        <v>28.0</v>
      </c>
      <c r="I207" s="12"/>
      <c r="J207" s="47"/>
      <c r="K207" s="47"/>
      <c r="L207" s="47"/>
      <c r="M207" s="47"/>
      <c r="N207" s="47"/>
      <c r="O207" s="47"/>
      <c r="P207" s="47"/>
      <c r="Q207" s="48"/>
      <c r="R207" s="18" t="s">
        <v>3423</v>
      </c>
      <c r="S207" s="19" t="s">
        <v>3424</v>
      </c>
      <c r="T207" s="11"/>
      <c r="U207" s="11"/>
      <c r="V207" s="11"/>
      <c r="W207" s="11"/>
      <c r="X207" s="11"/>
    </row>
    <row r="208">
      <c r="A208" s="11"/>
      <c r="B208" s="12" t="s">
        <v>2318</v>
      </c>
      <c r="C208" s="12" t="s">
        <v>671</v>
      </c>
      <c r="D208" s="26">
        <f t="shared" si="19"/>
        <v>22</v>
      </c>
      <c r="E208" s="12"/>
      <c r="F208" s="12"/>
      <c r="G208" s="12"/>
      <c r="H208" s="12">
        <v>30.0</v>
      </c>
      <c r="I208" s="12">
        <v>10.0</v>
      </c>
      <c r="J208" s="12"/>
      <c r="K208" s="12"/>
      <c r="L208" s="12"/>
      <c r="M208" s="12"/>
      <c r="N208" s="12"/>
      <c r="O208" s="12"/>
      <c r="P208" s="12"/>
      <c r="Q208" s="18"/>
      <c r="R208" s="18" t="s">
        <v>3428</v>
      </c>
      <c r="S208" s="19" t="s">
        <v>2319</v>
      </c>
      <c r="T208" s="11"/>
      <c r="U208" s="11"/>
      <c r="V208" s="11"/>
      <c r="W208" s="11"/>
      <c r="X208" s="11"/>
    </row>
    <row r="209">
      <c r="A209" s="11"/>
      <c r="B209" s="12" t="s">
        <v>2307</v>
      </c>
      <c r="C209" s="12" t="s">
        <v>1553</v>
      </c>
      <c r="D209" s="26">
        <f t="shared" si="19"/>
        <v>21.6</v>
      </c>
      <c r="E209" s="12"/>
      <c r="F209" s="12"/>
      <c r="G209" s="12"/>
      <c r="H209" s="12">
        <v>14.0</v>
      </c>
      <c r="I209" s="12">
        <v>18.0</v>
      </c>
      <c r="J209" s="12"/>
      <c r="K209" s="12"/>
      <c r="L209" s="12"/>
      <c r="M209" s="12"/>
      <c r="N209" s="12"/>
      <c r="O209" s="12"/>
      <c r="P209" s="12"/>
      <c r="Q209" s="18"/>
      <c r="R209" s="18" t="s">
        <v>3436</v>
      </c>
      <c r="S209" s="19" t="s">
        <v>2309</v>
      </c>
      <c r="T209" s="11"/>
      <c r="U209" s="11"/>
      <c r="V209" s="11"/>
      <c r="W209" s="11"/>
      <c r="X209" s="11"/>
    </row>
    <row r="210">
      <c r="A210" s="11"/>
      <c r="B210" s="12" t="s">
        <v>3439</v>
      </c>
      <c r="C210" s="12" t="s">
        <v>54</v>
      </c>
      <c r="D210" s="26">
        <f t="shared" si="19"/>
        <v>21.57</v>
      </c>
      <c r="E210" s="12"/>
      <c r="F210" s="12"/>
      <c r="G210" s="12">
        <v>13.0</v>
      </c>
      <c r="H210" s="12">
        <v>28.0</v>
      </c>
      <c r="I210" s="12"/>
      <c r="J210" s="47"/>
      <c r="K210" s="47"/>
      <c r="L210" s="47"/>
      <c r="M210" s="47"/>
      <c r="N210" s="47"/>
      <c r="O210" s="47"/>
      <c r="P210" s="47"/>
      <c r="Q210" s="48"/>
      <c r="R210" s="18" t="s">
        <v>3442</v>
      </c>
      <c r="S210" s="19" t="s">
        <v>2305</v>
      </c>
      <c r="T210" s="11"/>
      <c r="U210" s="11"/>
      <c r="V210" s="11"/>
      <c r="W210" s="11"/>
      <c r="X210" s="11"/>
    </row>
    <row r="211">
      <c r="A211" s="11"/>
      <c r="B211" s="12" t="s">
        <v>3448</v>
      </c>
      <c r="C211" s="12" t="s">
        <v>2015</v>
      </c>
      <c r="D211" s="26">
        <f t="shared" si="19"/>
        <v>21.8</v>
      </c>
      <c r="E211" s="12"/>
      <c r="F211" s="12"/>
      <c r="G211" s="12"/>
      <c r="H211" s="12">
        <v>24.0</v>
      </c>
      <c r="I211" s="47"/>
      <c r="J211" s="47"/>
      <c r="K211" s="12">
        <v>11.0</v>
      </c>
      <c r="L211" s="47"/>
      <c r="M211" s="47"/>
      <c r="N211" s="47"/>
      <c r="O211" s="47"/>
      <c r="P211" s="47"/>
      <c r="Q211" s="48"/>
      <c r="R211" s="18" t="s">
        <v>3449</v>
      </c>
      <c r="S211" s="19" t="s">
        <v>3450</v>
      </c>
      <c r="T211" s="11"/>
      <c r="U211" s="11"/>
      <c r="V211" s="11"/>
      <c r="W211" s="11"/>
      <c r="X211" s="11"/>
    </row>
    <row r="212">
      <c r="A212" s="11"/>
      <c r="B212" s="12" t="s">
        <v>2326</v>
      </c>
      <c r="C212" s="12" t="s">
        <v>1543</v>
      </c>
      <c r="D212" s="26">
        <f t="shared" si="19"/>
        <v>21</v>
      </c>
      <c r="E212" s="12"/>
      <c r="F212" s="12"/>
      <c r="G212" s="12"/>
      <c r="H212" s="12">
        <v>24.0</v>
      </c>
      <c r="I212" s="12">
        <v>12.0</v>
      </c>
      <c r="J212" s="12"/>
      <c r="K212" s="12"/>
      <c r="L212" s="12"/>
      <c r="M212" s="12"/>
      <c r="N212" s="12"/>
      <c r="O212" s="12"/>
      <c r="P212" s="12"/>
      <c r="Q212" s="18"/>
      <c r="R212" s="18" t="s">
        <v>3456</v>
      </c>
      <c r="S212" s="19" t="s">
        <v>2327</v>
      </c>
      <c r="T212" s="11"/>
      <c r="U212" s="11"/>
      <c r="V212" s="11"/>
      <c r="W212" s="11"/>
      <c r="X212" s="11"/>
    </row>
    <row r="213">
      <c r="A213" s="11"/>
      <c r="B213" s="12" t="s">
        <v>1164</v>
      </c>
      <c r="C213" s="12" t="s">
        <v>57</v>
      </c>
      <c r="D213" s="26">
        <f t="shared" si="19"/>
        <v>20.9</v>
      </c>
      <c r="E213" s="12">
        <v>15.0</v>
      </c>
      <c r="F213" s="12"/>
      <c r="G213" s="12"/>
      <c r="H213" s="12">
        <v>24.0</v>
      </c>
      <c r="I213" s="12">
        <v>11.0</v>
      </c>
      <c r="J213" s="47"/>
      <c r="K213" s="12"/>
      <c r="L213" s="47"/>
      <c r="M213" s="47"/>
      <c r="N213" s="47"/>
      <c r="O213" s="47"/>
      <c r="P213" s="47"/>
      <c r="Q213" s="48"/>
      <c r="R213" s="18" t="s">
        <v>1166</v>
      </c>
      <c r="S213" s="19" t="s">
        <v>1167</v>
      </c>
      <c r="T213" s="11"/>
      <c r="U213" s="11"/>
      <c r="V213" s="11"/>
      <c r="W213" s="11"/>
      <c r="X213" s="11"/>
    </row>
    <row r="214">
      <c r="A214" s="11"/>
      <c r="B214" s="12" t="s">
        <v>3467</v>
      </c>
      <c r="C214" s="12" t="s">
        <v>646</v>
      </c>
      <c r="D214" s="26">
        <f t="shared" si="19"/>
        <v>20.35</v>
      </c>
      <c r="E214" s="12"/>
      <c r="F214" s="12"/>
      <c r="G214" s="12">
        <v>15.0</v>
      </c>
      <c r="H214" s="12"/>
      <c r="I214" s="12"/>
      <c r="J214" s="47"/>
      <c r="K214" s="12">
        <v>10.0</v>
      </c>
      <c r="L214" s="47"/>
      <c r="M214" s="47"/>
      <c r="N214" s="47"/>
      <c r="O214" s="47"/>
      <c r="P214" s="47"/>
      <c r="Q214" s="48"/>
      <c r="R214" s="18" t="s">
        <v>3436</v>
      </c>
      <c r="S214" s="19" t="s">
        <v>3468</v>
      </c>
      <c r="T214" s="11"/>
      <c r="U214" s="11"/>
      <c r="V214" s="11"/>
      <c r="W214" s="11"/>
      <c r="X214" s="11"/>
    </row>
    <row r="215">
      <c r="A215" s="11"/>
      <c r="B215" s="12" t="s">
        <v>3469</v>
      </c>
      <c r="C215" s="12" t="s">
        <v>1543</v>
      </c>
      <c r="D215" s="26">
        <f t="shared" si="19"/>
        <v>20.28</v>
      </c>
      <c r="E215" s="12"/>
      <c r="F215" s="12"/>
      <c r="G215" s="12">
        <v>12.0</v>
      </c>
      <c r="H215" s="12"/>
      <c r="I215" s="12"/>
      <c r="J215" s="12"/>
      <c r="K215" s="12">
        <v>12.0</v>
      </c>
      <c r="L215" s="12"/>
      <c r="M215" s="12"/>
      <c r="N215" s="12"/>
      <c r="O215" s="12"/>
      <c r="P215" s="12"/>
      <c r="Q215" s="18"/>
      <c r="R215" s="18" t="s">
        <v>3470</v>
      </c>
      <c r="S215" s="19" t="s">
        <v>3471</v>
      </c>
      <c r="T215" s="11"/>
      <c r="U215" s="11"/>
      <c r="V215" s="11"/>
      <c r="W215" s="11"/>
      <c r="X215" s="11"/>
    </row>
    <row r="216">
      <c r="A216" s="11"/>
      <c r="B216" s="12" t="s">
        <v>3474</v>
      </c>
      <c r="C216" s="12" t="s">
        <v>928</v>
      </c>
      <c r="D216" s="26">
        <f t="shared" si="19"/>
        <v>20.25</v>
      </c>
      <c r="E216" s="12"/>
      <c r="F216" s="12"/>
      <c r="G216" s="12">
        <v>15.0</v>
      </c>
      <c r="H216" s="12">
        <v>22.0</v>
      </c>
      <c r="I216" s="12"/>
      <c r="J216" s="12"/>
      <c r="K216" s="12"/>
      <c r="L216" s="12"/>
      <c r="M216" s="12"/>
      <c r="N216" s="12"/>
      <c r="O216" s="12"/>
      <c r="P216" s="12"/>
      <c r="Q216" s="18"/>
      <c r="R216" s="18" t="s">
        <v>3475</v>
      </c>
      <c r="S216" s="19" t="s">
        <v>3477</v>
      </c>
      <c r="T216" s="11"/>
      <c r="U216" s="11"/>
      <c r="V216" s="11"/>
      <c r="W216" s="11"/>
      <c r="X216" s="11"/>
    </row>
    <row r="217">
      <c r="A217" s="11"/>
      <c r="B217" s="12" t="s">
        <v>3480</v>
      </c>
      <c r="C217" s="12" t="s">
        <v>133</v>
      </c>
      <c r="D217" s="26">
        <f t="shared" si="19"/>
        <v>19.98</v>
      </c>
      <c r="E217" s="12"/>
      <c r="F217" s="12"/>
      <c r="G217" s="12">
        <v>12.0</v>
      </c>
      <c r="H217" s="12">
        <v>26.0</v>
      </c>
      <c r="I217" s="12"/>
      <c r="J217" s="47"/>
      <c r="K217" s="12"/>
      <c r="L217" s="47"/>
      <c r="M217" s="47"/>
      <c r="N217" s="47"/>
      <c r="O217" s="47"/>
      <c r="P217" s="47"/>
      <c r="Q217" s="48"/>
      <c r="R217" s="18" t="s">
        <v>3483</v>
      </c>
      <c r="S217" s="19" t="s">
        <v>2321</v>
      </c>
      <c r="T217" s="11"/>
      <c r="U217" s="11"/>
      <c r="V217" s="11"/>
      <c r="W217" s="11"/>
      <c r="X217" s="11"/>
    </row>
    <row r="218">
      <c r="A218" s="11"/>
      <c r="B218" s="12" t="s">
        <v>3425</v>
      </c>
      <c r="C218" s="12" t="s">
        <v>73</v>
      </c>
      <c r="D218" s="26">
        <f t="shared" si="19"/>
        <v>19.85</v>
      </c>
      <c r="E218" s="12">
        <v>19.0</v>
      </c>
      <c r="F218" s="12"/>
      <c r="G218" s="12"/>
      <c r="H218" s="12">
        <v>42.0</v>
      </c>
      <c r="I218" s="47"/>
      <c r="J218" s="47"/>
      <c r="K218" s="12"/>
      <c r="L218" s="47"/>
      <c r="M218" s="47"/>
      <c r="N218" s="47"/>
      <c r="O218" s="47"/>
      <c r="P218" s="47"/>
      <c r="Q218" s="48"/>
      <c r="R218" s="18" t="s">
        <v>1173</v>
      </c>
      <c r="S218" s="19" t="s">
        <v>1174</v>
      </c>
      <c r="T218" s="11"/>
      <c r="U218" s="11"/>
      <c r="V218" s="11"/>
      <c r="W218" s="11"/>
      <c r="X218" s="11"/>
    </row>
    <row r="219">
      <c r="A219" s="11"/>
      <c r="B219" s="12"/>
      <c r="C219" s="12"/>
      <c r="D219" s="26"/>
      <c r="E219" s="12"/>
      <c r="F219" s="12"/>
      <c r="G219" s="12"/>
      <c r="H219" s="12"/>
      <c r="I219" s="47"/>
      <c r="J219" s="12"/>
      <c r="K219" s="47"/>
      <c r="L219" s="12"/>
      <c r="M219" s="47"/>
      <c r="N219" s="47"/>
      <c r="O219" s="47"/>
      <c r="P219" s="47"/>
      <c r="Q219" s="48"/>
      <c r="R219" s="18"/>
      <c r="S219" s="37"/>
      <c r="T219" s="11"/>
      <c r="U219" s="11"/>
      <c r="V219" s="11"/>
      <c r="W219" s="11"/>
      <c r="X219" s="11"/>
    </row>
    <row r="220">
      <c r="A220" s="3" t="s">
        <v>3489</v>
      </c>
      <c r="B220" s="53" t="s">
        <v>1</v>
      </c>
      <c r="C220" s="53" t="s">
        <v>2</v>
      </c>
      <c r="D220" s="53" t="s">
        <v>1176</v>
      </c>
      <c r="E220" s="3" t="s">
        <v>1177</v>
      </c>
      <c r="F220" s="3" t="s">
        <v>1178</v>
      </c>
      <c r="G220" s="3" t="s">
        <v>522</v>
      </c>
      <c r="H220" s="3" t="s">
        <v>1179</v>
      </c>
      <c r="I220" s="3" t="s">
        <v>7</v>
      </c>
      <c r="J220" s="2" t="s">
        <v>9</v>
      </c>
      <c r="K220" s="3" t="s">
        <v>524</v>
      </c>
      <c r="L220" s="3" t="s">
        <v>4</v>
      </c>
      <c r="M220" s="3" t="s">
        <v>1180</v>
      </c>
      <c r="N220" s="5" t="s">
        <v>13</v>
      </c>
      <c r="O220" s="6" t="s">
        <v>14</v>
      </c>
      <c r="P220" s="7" t="s">
        <v>15</v>
      </c>
      <c r="Q220" s="50" t="s">
        <v>16</v>
      </c>
      <c r="R220" s="3" t="s">
        <v>17</v>
      </c>
      <c r="S220" s="51" t="s">
        <v>18</v>
      </c>
      <c r="T220" s="2"/>
      <c r="U220" s="52"/>
      <c r="V220" s="49"/>
      <c r="W220" s="49"/>
      <c r="X220" s="49"/>
    </row>
    <row r="221">
      <c r="A221" s="53" t="s">
        <v>459</v>
      </c>
      <c r="B221" s="28"/>
      <c r="C221" s="28"/>
      <c r="D221" s="26"/>
      <c r="E221" s="28"/>
      <c r="F221" s="28"/>
      <c r="G221" s="26"/>
      <c r="H221" s="28"/>
      <c r="I221" s="28"/>
      <c r="J221" s="28"/>
      <c r="K221" s="28"/>
      <c r="L221" s="28"/>
      <c r="M221" s="28"/>
      <c r="N221" s="28"/>
      <c r="O221" s="28"/>
      <c r="P221" s="28"/>
      <c r="Q221" s="29"/>
      <c r="R221" s="29"/>
      <c r="S221" s="37"/>
      <c r="T221" s="28"/>
      <c r="U221" s="54"/>
      <c r="V221" s="28"/>
      <c r="W221" s="28"/>
      <c r="X221" s="55"/>
    </row>
    <row r="222">
      <c r="A222" s="12" t="s">
        <v>44</v>
      </c>
      <c r="B222" s="28" t="s">
        <v>2027</v>
      </c>
      <c r="C222" s="28" t="s">
        <v>40</v>
      </c>
      <c r="D222" s="26">
        <v>312.0</v>
      </c>
      <c r="E222" s="28">
        <v>92.1</v>
      </c>
      <c r="F222" s="28">
        <v>2.6</v>
      </c>
      <c r="G222" s="28"/>
      <c r="H222" s="28"/>
      <c r="I222" s="28">
        <v>27.0</v>
      </c>
      <c r="J222" s="28"/>
      <c r="K222" s="28"/>
      <c r="L222" s="28"/>
      <c r="M222" s="28"/>
      <c r="N222" s="28"/>
      <c r="O222" s="28"/>
      <c r="P222" s="28"/>
      <c r="Q222" s="29"/>
      <c r="R222" s="29" t="s">
        <v>2028</v>
      </c>
      <c r="S222" s="19" t="s">
        <v>2029</v>
      </c>
      <c r="T222" s="28"/>
      <c r="U222" s="28"/>
      <c r="V222" s="28"/>
      <c r="W222" s="28"/>
      <c r="X222" s="55"/>
    </row>
    <row r="223">
      <c r="A223" s="11"/>
      <c r="B223" s="28" t="s">
        <v>1181</v>
      </c>
      <c r="C223" s="28" t="s">
        <v>57</v>
      </c>
      <c r="D223" s="26">
        <v>285.0</v>
      </c>
      <c r="E223" s="28">
        <v>91.2</v>
      </c>
      <c r="F223" s="28">
        <v>2.6</v>
      </c>
      <c r="G223" s="28"/>
      <c r="H223" s="28">
        <v>28.0</v>
      </c>
      <c r="I223" s="28">
        <v>15.0</v>
      </c>
      <c r="J223" s="28">
        <v>9.0</v>
      </c>
      <c r="K223" s="28"/>
      <c r="L223" s="28">
        <v>21.0</v>
      </c>
      <c r="M223" s="28"/>
      <c r="N223" s="28"/>
      <c r="O223" s="28"/>
      <c r="P223" s="28"/>
      <c r="Q223" s="29"/>
      <c r="R223" s="29" t="s">
        <v>1183</v>
      </c>
      <c r="S223" s="19" t="s">
        <v>1184</v>
      </c>
      <c r="T223" s="28"/>
      <c r="U223" s="28"/>
      <c r="V223" s="28"/>
      <c r="W223" s="28"/>
      <c r="X223" s="55"/>
    </row>
    <row r="224">
      <c r="A224" s="12" t="s">
        <v>44</v>
      </c>
      <c r="B224" s="28" t="s">
        <v>1185</v>
      </c>
      <c r="C224" s="28" t="s">
        <v>151</v>
      </c>
      <c r="D224" s="26">
        <v>304.0</v>
      </c>
      <c r="E224" s="28">
        <v>89.8</v>
      </c>
      <c r="F224" s="28">
        <v>2.6</v>
      </c>
      <c r="G224" s="28"/>
      <c r="H224" s="28">
        <v>70.0</v>
      </c>
      <c r="I224" s="28"/>
      <c r="J224" s="28"/>
      <c r="K224" s="28"/>
      <c r="L224" s="28"/>
      <c r="M224" s="28"/>
      <c r="N224" s="28"/>
      <c r="O224" s="28"/>
      <c r="P224" s="28"/>
      <c r="Q224" s="29"/>
      <c r="R224" s="29"/>
      <c r="S224" s="19" t="s">
        <v>1187</v>
      </c>
      <c r="T224" s="28"/>
      <c r="U224" s="28"/>
      <c r="V224" s="28"/>
      <c r="W224" s="28"/>
      <c r="X224" s="55"/>
    </row>
    <row r="225">
      <c r="A225" s="12" t="s">
        <v>44</v>
      </c>
      <c r="B225" s="28" t="s">
        <v>1190</v>
      </c>
      <c r="C225" s="28" t="s">
        <v>46</v>
      </c>
      <c r="D225" s="26">
        <v>308.0</v>
      </c>
      <c r="E225" s="28">
        <v>87.6</v>
      </c>
      <c r="F225" s="28">
        <v>2.7</v>
      </c>
      <c r="G225" s="28">
        <v>14.0</v>
      </c>
      <c r="H225" s="28">
        <v>46.0</v>
      </c>
      <c r="I225" s="28"/>
      <c r="J225" s="28"/>
      <c r="K225" s="28"/>
      <c r="L225" s="28">
        <v>16.0</v>
      </c>
      <c r="M225" s="28"/>
      <c r="N225" s="28"/>
      <c r="O225" s="28"/>
      <c r="P225" s="28"/>
      <c r="Q225" s="29"/>
      <c r="R225" s="29"/>
      <c r="S225" s="19" t="s">
        <v>1191</v>
      </c>
      <c r="T225" s="28"/>
      <c r="U225" s="28"/>
      <c r="V225" s="28"/>
      <c r="W225" s="28"/>
      <c r="X225" s="55"/>
    </row>
    <row r="226">
      <c r="A226" s="11"/>
      <c r="B226" s="28" t="s">
        <v>1195</v>
      </c>
      <c r="C226" s="28" t="s">
        <v>1196</v>
      </c>
      <c r="D226" s="26">
        <v>296.0</v>
      </c>
      <c r="E226" s="28">
        <v>84.3</v>
      </c>
      <c r="F226" s="28">
        <v>2.7</v>
      </c>
      <c r="G226" s="16"/>
      <c r="H226" s="28"/>
      <c r="I226" s="28"/>
      <c r="J226" s="28"/>
      <c r="K226" s="28"/>
      <c r="L226" s="28"/>
      <c r="M226" s="28"/>
      <c r="N226" s="28"/>
      <c r="O226" s="28"/>
      <c r="P226" s="28"/>
      <c r="Q226" s="29"/>
      <c r="R226" s="29" t="s">
        <v>1197</v>
      </c>
      <c r="S226" s="19" t="s">
        <v>1198</v>
      </c>
      <c r="T226" s="28"/>
      <c r="U226" s="28"/>
      <c r="V226" s="28"/>
      <c r="W226" s="28"/>
      <c r="X226" s="55"/>
    </row>
    <row r="227">
      <c r="A227" s="12" t="s">
        <v>44</v>
      </c>
      <c r="B227" s="28" t="s">
        <v>1201</v>
      </c>
      <c r="C227" s="28" t="s">
        <v>281</v>
      </c>
      <c r="D227" s="26">
        <v>296.0</v>
      </c>
      <c r="E227" s="28">
        <v>87.5</v>
      </c>
      <c r="F227" s="28">
        <v>2.6</v>
      </c>
      <c r="G227" s="16"/>
      <c r="H227" s="28">
        <v>30.0</v>
      </c>
      <c r="I227" s="28">
        <v>24.0</v>
      </c>
      <c r="J227" s="28"/>
      <c r="K227" s="28"/>
      <c r="L227" s="28"/>
      <c r="M227" s="28"/>
      <c r="N227" s="28"/>
      <c r="O227" s="28">
        <v>1.0</v>
      </c>
      <c r="P227" s="28"/>
      <c r="Q227" s="29" t="s">
        <v>938</v>
      </c>
      <c r="R227" s="29"/>
      <c r="S227" s="19" t="s">
        <v>1202</v>
      </c>
      <c r="T227" s="28"/>
      <c r="U227" s="28"/>
      <c r="V227" s="28"/>
      <c r="W227" s="28"/>
      <c r="X227" s="55"/>
    </row>
    <row r="228">
      <c r="A228" s="11"/>
      <c r="B228" s="28" t="s">
        <v>3517</v>
      </c>
      <c r="C228" s="28" t="s">
        <v>2025</v>
      </c>
      <c r="D228" s="26">
        <v>296.0</v>
      </c>
      <c r="E228" s="28">
        <v>84.3</v>
      </c>
      <c r="F228" s="28">
        <v>2.7</v>
      </c>
      <c r="G228" s="16"/>
      <c r="H228" s="28">
        <v>42.0</v>
      </c>
      <c r="I228" s="28">
        <v>20.0</v>
      </c>
      <c r="J228" s="28"/>
      <c r="K228" s="28"/>
      <c r="L228" s="28"/>
      <c r="M228" s="28"/>
      <c r="N228" s="28"/>
      <c r="O228" s="28"/>
      <c r="P228" s="28"/>
      <c r="Q228" s="29"/>
      <c r="R228" s="29"/>
      <c r="S228" s="19" t="s">
        <v>2038</v>
      </c>
      <c r="T228" s="28"/>
      <c r="U228" s="28"/>
      <c r="V228" s="28"/>
      <c r="W228" s="28"/>
      <c r="X228" s="55"/>
    </row>
    <row r="229">
      <c r="A229" s="12" t="s">
        <v>44</v>
      </c>
      <c r="B229" s="28" t="s">
        <v>2041</v>
      </c>
      <c r="C229" s="28" t="s">
        <v>693</v>
      </c>
      <c r="D229" s="26">
        <v>285.0</v>
      </c>
      <c r="E229" s="28">
        <v>87.6</v>
      </c>
      <c r="F229" s="28">
        <v>2.5</v>
      </c>
      <c r="G229" s="16">
        <v>17.0</v>
      </c>
      <c r="H229" s="28"/>
      <c r="I229" s="28">
        <v>20.0</v>
      </c>
      <c r="J229" s="28"/>
      <c r="K229" s="28"/>
      <c r="L229" s="28">
        <v>18.0</v>
      </c>
      <c r="M229" s="28"/>
      <c r="N229" s="28"/>
      <c r="O229" s="28"/>
      <c r="P229" s="28"/>
      <c r="Q229" s="29"/>
      <c r="R229" s="29"/>
      <c r="S229" s="19" t="s">
        <v>1206</v>
      </c>
      <c r="T229" s="28"/>
      <c r="U229" s="28"/>
      <c r="V229" s="28"/>
      <c r="W229" s="28"/>
      <c r="X229" s="55"/>
    </row>
    <row r="230">
      <c r="A230" s="11"/>
      <c r="B230" s="28" t="s">
        <v>1207</v>
      </c>
      <c r="C230" s="28" t="s">
        <v>1208</v>
      </c>
      <c r="D230" s="26">
        <v>283.0</v>
      </c>
      <c r="E230" s="28">
        <v>83.7</v>
      </c>
      <c r="F230" s="28">
        <v>2.6</v>
      </c>
      <c r="G230" s="16"/>
      <c r="H230" s="28"/>
      <c r="I230" s="28"/>
      <c r="J230" s="28"/>
      <c r="K230" s="28"/>
      <c r="L230" s="28"/>
      <c r="M230" s="28"/>
      <c r="N230" s="28"/>
      <c r="O230" s="28"/>
      <c r="P230" s="28"/>
      <c r="Q230" s="29"/>
      <c r="R230" s="29" t="s">
        <v>1209</v>
      </c>
      <c r="S230" s="19" t="s">
        <v>1210</v>
      </c>
      <c r="T230" s="28"/>
      <c r="U230" s="28"/>
      <c r="V230" s="28"/>
      <c r="W230" s="28"/>
      <c r="X230" s="55"/>
    </row>
    <row r="231">
      <c r="A231" s="11"/>
      <c r="B231" s="28" t="s">
        <v>1211</v>
      </c>
      <c r="C231" s="28" t="s">
        <v>1212</v>
      </c>
      <c r="D231" s="26">
        <v>275.0</v>
      </c>
      <c r="E231" s="28">
        <v>81.2</v>
      </c>
      <c r="F231" s="28">
        <v>2.6</v>
      </c>
      <c r="G231" s="16"/>
      <c r="H231" s="28">
        <v>38.0</v>
      </c>
      <c r="I231" s="28"/>
      <c r="J231" s="28">
        <v>19.0</v>
      </c>
      <c r="K231" s="28"/>
      <c r="L231" s="28"/>
      <c r="M231" s="28"/>
      <c r="N231" s="28"/>
      <c r="O231" s="28"/>
      <c r="P231" s="28"/>
      <c r="Q231" s="29"/>
      <c r="R231" s="29"/>
      <c r="S231" s="19" t="s">
        <v>1213</v>
      </c>
      <c r="T231" s="28"/>
      <c r="U231" s="28"/>
      <c r="V231" s="28"/>
      <c r="W231" s="28"/>
      <c r="X231" s="55"/>
    </row>
    <row r="232">
      <c r="A232" s="11"/>
      <c r="B232" s="28" t="s">
        <v>1214</v>
      </c>
      <c r="C232" s="28" t="s">
        <v>107</v>
      </c>
      <c r="D232" s="26">
        <v>275.0</v>
      </c>
      <c r="E232" s="28">
        <v>81.2</v>
      </c>
      <c r="F232" s="28">
        <v>2.6</v>
      </c>
      <c r="G232" s="16"/>
      <c r="H232" s="28"/>
      <c r="I232" s="28"/>
      <c r="J232" s="28"/>
      <c r="K232" s="28"/>
      <c r="L232" s="28"/>
      <c r="M232" s="28"/>
      <c r="N232" s="28"/>
      <c r="O232" s="28"/>
      <c r="P232" s="28"/>
      <c r="Q232" s="29"/>
      <c r="R232" s="29" t="s">
        <v>1216</v>
      </c>
      <c r="S232" s="19" t="s">
        <v>1217</v>
      </c>
      <c r="T232" s="28"/>
      <c r="U232" s="28"/>
      <c r="V232" s="28"/>
      <c r="W232" s="28"/>
      <c r="X232" s="55"/>
    </row>
    <row r="233">
      <c r="A233" s="11"/>
      <c r="B233" s="28" t="s">
        <v>3532</v>
      </c>
      <c r="C233" s="28" t="s">
        <v>1112</v>
      </c>
      <c r="D233" s="26">
        <v>239.0</v>
      </c>
      <c r="E233" s="28">
        <v>83.4</v>
      </c>
      <c r="F233" s="28">
        <v>2.2</v>
      </c>
      <c r="G233" s="16"/>
      <c r="H233" s="28"/>
      <c r="I233" s="28">
        <v>21.0</v>
      </c>
      <c r="J233" s="28">
        <v>14.0</v>
      </c>
      <c r="K233" s="28"/>
      <c r="L233" s="28"/>
      <c r="M233" s="28"/>
      <c r="N233" s="28">
        <v>1.0</v>
      </c>
      <c r="O233" s="28"/>
      <c r="P233" s="28"/>
      <c r="Q233" s="29" t="s">
        <v>938</v>
      </c>
      <c r="R233" s="29"/>
      <c r="S233" s="19" t="s">
        <v>3533</v>
      </c>
      <c r="T233" s="28"/>
      <c r="U233" s="28"/>
      <c r="V233" s="28"/>
      <c r="W233" s="28"/>
      <c r="X233" s="55"/>
    </row>
    <row r="234">
      <c r="A234" s="11"/>
      <c r="B234" s="28" t="s">
        <v>1218</v>
      </c>
      <c r="C234" s="28" t="s">
        <v>1112</v>
      </c>
      <c r="D234" s="26">
        <v>239.0</v>
      </c>
      <c r="E234" s="28">
        <v>83.4</v>
      </c>
      <c r="F234" s="28">
        <v>2.2</v>
      </c>
      <c r="G234" s="16">
        <v>26.0</v>
      </c>
      <c r="H234" s="28"/>
      <c r="I234" s="28"/>
      <c r="J234" s="28"/>
      <c r="K234" s="28"/>
      <c r="L234" s="28">
        <v>15.0</v>
      </c>
      <c r="M234" s="28"/>
      <c r="N234" s="28"/>
      <c r="O234" s="28"/>
      <c r="P234" s="28"/>
      <c r="Q234" s="29"/>
      <c r="R234" s="29"/>
      <c r="S234" s="19" t="s">
        <v>1219</v>
      </c>
      <c r="T234" s="28"/>
      <c r="U234" s="28"/>
      <c r="V234" s="28"/>
      <c r="W234" s="28"/>
      <c r="X234" s="55"/>
    </row>
    <row r="235">
      <c r="A235" s="11"/>
      <c r="B235" s="28" t="s">
        <v>1220</v>
      </c>
      <c r="C235" s="28" t="s">
        <v>1112</v>
      </c>
      <c r="D235" s="26">
        <v>261.0</v>
      </c>
      <c r="E235" s="28">
        <v>83.5</v>
      </c>
      <c r="F235" s="28">
        <v>2.4</v>
      </c>
      <c r="G235" s="16"/>
      <c r="H235" s="28">
        <v>50.0</v>
      </c>
      <c r="I235" s="28"/>
      <c r="J235" s="28"/>
      <c r="K235" s="28"/>
      <c r="L235" s="28"/>
      <c r="M235" s="28"/>
      <c r="N235" s="28"/>
      <c r="O235" s="28"/>
      <c r="P235" s="28"/>
      <c r="Q235" s="29"/>
      <c r="R235" s="29"/>
      <c r="S235" s="19" t="s">
        <v>1221</v>
      </c>
      <c r="T235" s="28"/>
      <c r="U235" s="28"/>
      <c r="V235" s="28"/>
      <c r="W235" s="28"/>
      <c r="X235" s="55"/>
    </row>
    <row r="236">
      <c r="A236" s="11"/>
      <c r="B236" s="28" t="s">
        <v>3534</v>
      </c>
      <c r="C236" s="28" t="s">
        <v>449</v>
      </c>
      <c r="D236" s="26">
        <v>252.0</v>
      </c>
      <c r="E236" s="28">
        <v>71.7</v>
      </c>
      <c r="F236" s="28">
        <v>2.7</v>
      </c>
      <c r="G236" s="16"/>
      <c r="H236" s="28">
        <v>32.0</v>
      </c>
      <c r="I236" s="28"/>
      <c r="J236" s="28">
        <v>16.0</v>
      </c>
      <c r="K236" s="28"/>
      <c r="L236" s="28">
        <v>13.0</v>
      </c>
      <c r="M236" s="28"/>
      <c r="N236" s="28"/>
      <c r="O236" s="28"/>
      <c r="P236" s="28"/>
      <c r="Q236" s="29"/>
      <c r="R236" s="29"/>
      <c r="S236" s="19" t="s">
        <v>2052</v>
      </c>
      <c r="T236" s="28"/>
      <c r="U236" s="28"/>
      <c r="V236" s="28"/>
      <c r="W236" s="28"/>
      <c r="X236" s="55"/>
    </row>
    <row r="237">
      <c r="A237" s="11"/>
      <c r="B237" s="28" t="s">
        <v>3535</v>
      </c>
      <c r="C237" s="28" t="s">
        <v>296</v>
      </c>
      <c r="D237" s="26">
        <v>243.0</v>
      </c>
      <c r="E237" s="28">
        <v>71.7</v>
      </c>
      <c r="F237" s="28">
        <v>2.6</v>
      </c>
      <c r="G237" s="16"/>
      <c r="H237" s="28"/>
      <c r="I237" s="28">
        <v>15.0</v>
      </c>
      <c r="J237" s="28"/>
      <c r="K237" s="28"/>
      <c r="L237" s="28">
        <v>13.0</v>
      </c>
      <c r="M237" s="28">
        <v>16.0</v>
      </c>
      <c r="N237" s="28"/>
      <c r="O237" s="28"/>
      <c r="P237" s="28"/>
      <c r="Q237" s="29"/>
      <c r="R237" s="29"/>
      <c r="S237" s="19" t="s">
        <v>2062</v>
      </c>
      <c r="T237" s="28"/>
      <c r="U237" s="28"/>
      <c r="V237" s="28"/>
      <c r="W237" s="28"/>
      <c r="X237" s="55"/>
    </row>
    <row r="238">
      <c r="A238" s="11"/>
      <c r="B238" s="28" t="s">
        <v>3536</v>
      </c>
      <c r="C238" s="28" t="s">
        <v>2056</v>
      </c>
      <c r="D238" s="26">
        <v>243.0</v>
      </c>
      <c r="E238" s="28">
        <v>71.7</v>
      </c>
      <c r="F238" s="28">
        <v>2.6</v>
      </c>
      <c r="G238" s="16"/>
      <c r="H238" s="28">
        <v>22.0</v>
      </c>
      <c r="I238" s="28">
        <v>21.0</v>
      </c>
      <c r="J238" s="28"/>
      <c r="K238" s="28"/>
      <c r="L238" s="28">
        <v>12.0</v>
      </c>
      <c r="M238" s="28"/>
      <c r="N238" s="28"/>
      <c r="O238" s="28"/>
      <c r="P238" s="28"/>
      <c r="Q238" s="29"/>
      <c r="R238" s="29"/>
      <c r="S238" s="19" t="s">
        <v>2067</v>
      </c>
      <c r="T238" s="28"/>
      <c r="U238" s="28"/>
      <c r="V238" s="28"/>
      <c r="W238" s="28"/>
      <c r="X238" s="55"/>
    </row>
    <row r="239">
      <c r="A239" s="11"/>
      <c r="B239" s="28" t="s">
        <v>3537</v>
      </c>
      <c r="C239" s="28" t="s">
        <v>791</v>
      </c>
      <c r="D239" s="26">
        <v>243.0</v>
      </c>
      <c r="E239" s="28">
        <v>71.7</v>
      </c>
      <c r="F239" s="28">
        <v>2.6</v>
      </c>
      <c r="G239" s="16"/>
      <c r="H239" s="28">
        <v>28.0</v>
      </c>
      <c r="I239" s="28"/>
      <c r="J239" s="28"/>
      <c r="K239" s="28">
        <v>17.0</v>
      </c>
      <c r="L239" s="28">
        <v>16.0</v>
      </c>
      <c r="M239" s="28"/>
      <c r="N239" s="28"/>
      <c r="O239" s="28"/>
      <c r="P239" s="28"/>
      <c r="Q239" s="29"/>
      <c r="R239" s="29"/>
      <c r="S239" s="19" t="s">
        <v>2058</v>
      </c>
      <c r="T239" s="28"/>
      <c r="U239" s="28"/>
      <c r="V239" s="28"/>
      <c r="W239" s="28"/>
      <c r="X239" s="55"/>
    </row>
    <row r="240">
      <c r="A240" s="11"/>
      <c r="B240" s="28" t="s">
        <v>3538</v>
      </c>
      <c r="C240" s="28" t="s">
        <v>54</v>
      </c>
      <c r="D240" s="26">
        <v>243.0</v>
      </c>
      <c r="E240" s="28">
        <v>71.7</v>
      </c>
      <c r="F240" s="28">
        <v>2.6</v>
      </c>
      <c r="G240" s="16"/>
      <c r="H240" s="28">
        <v>30.0</v>
      </c>
      <c r="I240" s="28">
        <v>16.0</v>
      </c>
      <c r="J240" s="28"/>
      <c r="K240" s="28"/>
      <c r="L240" s="28">
        <v>13.0</v>
      </c>
      <c r="M240" s="28"/>
      <c r="N240" s="28"/>
      <c r="O240" s="28"/>
      <c r="P240" s="28"/>
      <c r="Q240" s="29"/>
      <c r="R240" s="29"/>
      <c r="S240" s="19" t="s">
        <v>3539</v>
      </c>
      <c r="T240" s="28"/>
      <c r="U240" s="28"/>
      <c r="V240" s="28"/>
      <c r="W240" s="28"/>
      <c r="X240" s="55"/>
    </row>
    <row r="241">
      <c r="A241" s="11"/>
      <c r="B241" s="28" t="s">
        <v>3540</v>
      </c>
      <c r="C241" s="28" t="s">
        <v>261</v>
      </c>
      <c r="D241" s="26">
        <v>233.0</v>
      </c>
      <c r="E241" s="28">
        <v>71.6</v>
      </c>
      <c r="F241" s="28">
        <v>2.5</v>
      </c>
      <c r="G241" s="16"/>
      <c r="H241" s="28">
        <v>24.0</v>
      </c>
      <c r="I241" s="28">
        <v>12.0</v>
      </c>
      <c r="J241" s="28"/>
      <c r="K241" s="28"/>
      <c r="L241" s="28"/>
      <c r="M241" s="28"/>
      <c r="N241" s="28">
        <v>1.0</v>
      </c>
      <c r="O241" s="28">
        <v>1.0</v>
      </c>
      <c r="P241" s="28"/>
      <c r="Q241" s="29" t="s">
        <v>599</v>
      </c>
      <c r="R241" s="29"/>
      <c r="S241" s="19" t="s">
        <v>2073</v>
      </c>
      <c r="T241" s="28"/>
      <c r="U241" s="28"/>
      <c r="V241" s="28"/>
      <c r="W241" s="28"/>
      <c r="X241" s="55"/>
    </row>
    <row r="242">
      <c r="A242" s="11"/>
      <c r="B242" s="28" t="s">
        <v>3541</v>
      </c>
      <c r="C242" s="28" t="s">
        <v>2105</v>
      </c>
      <c r="D242" s="26">
        <v>224.0</v>
      </c>
      <c r="E242" s="28">
        <v>71.7</v>
      </c>
      <c r="F242" s="28">
        <v>2.4</v>
      </c>
      <c r="G242" s="16"/>
      <c r="H242" s="28"/>
      <c r="I242" s="28"/>
      <c r="J242" s="28"/>
      <c r="K242" s="28">
        <v>14.0</v>
      </c>
      <c r="L242" s="28">
        <v>15.0</v>
      </c>
      <c r="M242" s="28">
        <v>17.0</v>
      </c>
      <c r="N242" s="28"/>
      <c r="O242" s="28"/>
      <c r="P242" s="28"/>
      <c r="Q242" s="29"/>
      <c r="R242" s="29"/>
      <c r="S242" s="19" t="s">
        <v>3525</v>
      </c>
      <c r="T242" s="28"/>
      <c r="U242" s="28"/>
      <c r="V242" s="28"/>
      <c r="W242" s="28"/>
      <c r="X242" s="55"/>
    </row>
    <row r="243">
      <c r="A243" s="3" t="s">
        <v>478</v>
      </c>
      <c r="B243" s="28"/>
      <c r="C243" s="28"/>
      <c r="D243" s="26"/>
      <c r="E243" s="28"/>
      <c r="F243" s="28"/>
      <c r="G243" s="16"/>
      <c r="H243" s="28"/>
      <c r="I243" s="28"/>
      <c r="J243" s="28"/>
      <c r="K243" s="28"/>
      <c r="L243" s="28"/>
      <c r="M243" s="28"/>
      <c r="N243" s="28"/>
      <c r="O243" s="28"/>
      <c r="P243" s="28"/>
      <c r="Q243" s="29"/>
      <c r="R243" s="29"/>
      <c r="S243" s="37"/>
      <c r="T243" s="28"/>
      <c r="U243" s="28"/>
      <c r="V243" s="28"/>
      <c r="W243" s="28"/>
      <c r="X243" s="55"/>
    </row>
    <row r="244">
      <c r="A244" s="11"/>
      <c r="B244" s="28" t="s">
        <v>3532</v>
      </c>
      <c r="C244" s="28" t="s">
        <v>1112</v>
      </c>
      <c r="D244" s="26">
        <v>239.0</v>
      </c>
      <c r="E244" s="28">
        <v>83.4</v>
      </c>
      <c r="F244" s="28">
        <v>2.2</v>
      </c>
      <c r="G244" s="16"/>
      <c r="H244" s="28"/>
      <c r="I244" s="28">
        <v>21.0</v>
      </c>
      <c r="J244" s="28">
        <v>14.0</v>
      </c>
      <c r="K244" s="28"/>
      <c r="L244" s="28"/>
      <c r="M244" s="28"/>
      <c r="N244" s="28">
        <v>1.0</v>
      </c>
      <c r="O244" s="28"/>
      <c r="P244" s="28"/>
      <c r="Q244" s="29" t="s">
        <v>938</v>
      </c>
      <c r="R244" s="29"/>
      <c r="S244" s="19" t="s">
        <v>3533</v>
      </c>
      <c r="T244" s="28"/>
      <c r="U244" s="28"/>
      <c r="V244" s="28"/>
      <c r="W244" s="28"/>
      <c r="X244" s="55"/>
    </row>
    <row r="245">
      <c r="A245" s="11"/>
      <c r="B245" s="28" t="s">
        <v>1222</v>
      </c>
      <c r="C245" s="28" t="s">
        <v>3542</v>
      </c>
      <c r="D245" s="26">
        <v>190.0</v>
      </c>
      <c r="E245" s="28">
        <v>91.3</v>
      </c>
      <c r="F245" s="28">
        <v>1.6</v>
      </c>
      <c r="G245" s="28">
        <v>17.0</v>
      </c>
      <c r="H245" s="28"/>
      <c r="I245" s="28"/>
      <c r="J245" s="28">
        <v>17.0</v>
      </c>
      <c r="K245" s="28"/>
      <c r="L245" s="28">
        <v>25.0</v>
      </c>
      <c r="M245" s="28"/>
      <c r="N245" s="28"/>
      <c r="O245" s="28"/>
      <c r="P245" s="28"/>
      <c r="Q245" s="29"/>
      <c r="R245" s="29"/>
      <c r="S245" s="19" t="s">
        <v>1224</v>
      </c>
      <c r="T245" s="28"/>
      <c r="U245" s="28"/>
      <c r="V245" s="28"/>
      <c r="W245" s="28"/>
      <c r="X245" s="55"/>
    </row>
    <row r="246">
      <c r="A246" s="11"/>
      <c r="B246" s="28" t="s">
        <v>1225</v>
      </c>
      <c r="C246" s="28" t="s">
        <v>57</v>
      </c>
      <c r="D246" s="26">
        <v>178.0</v>
      </c>
      <c r="E246" s="28">
        <v>91.0</v>
      </c>
      <c r="F246" s="28">
        <v>1.5</v>
      </c>
      <c r="G246" s="28"/>
      <c r="H246" s="28">
        <v>28.0</v>
      </c>
      <c r="I246" s="28">
        <v>15.0</v>
      </c>
      <c r="J246" s="28">
        <v>9.0</v>
      </c>
      <c r="K246" s="28"/>
      <c r="L246" s="28">
        <v>21.0</v>
      </c>
      <c r="M246" s="28"/>
      <c r="N246" s="28"/>
      <c r="O246" s="28"/>
      <c r="P246" s="28"/>
      <c r="Q246" s="29"/>
      <c r="R246" s="29" t="s">
        <v>1183</v>
      </c>
      <c r="S246" s="19" t="s">
        <v>1227</v>
      </c>
      <c r="T246" s="28"/>
      <c r="U246" s="28"/>
      <c r="V246" s="28"/>
      <c r="W246" s="28"/>
      <c r="X246" s="55"/>
    </row>
    <row r="247">
      <c r="A247" s="11"/>
      <c r="B247" s="28" t="s">
        <v>3543</v>
      </c>
      <c r="C247" s="64" t="s">
        <v>3542</v>
      </c>
      <c r="D247" s="26">
        <v>176.0</v>
      </c>
      <c r="E247" s="28">
        <v>84.4</v>
      </c>
      <c r="F247" s="28">
        <v>1.6</v>
      </c>
      <c r="G247" s="28">
        <v>16.0</v>
      </c>
      <c r="H247" s="28"/>
      <c r="I247" s="28"/>
      <c r="J247" s="28">
        <v>16.0</v>
      </c>
      <c r="K247" s="28"/>
      <c r="L247" s="28">
        <v>23.0</v>
      </c>
      <c r="M247" s="28"/>
      <c r="N247" s="28"/>
      <c r="O247" s="28"/>
      <c r="P247" s="28"/>
      <c r="Q247" s="29"/>
      <c r="R247" s="29"/>
      <c r="S247" s="19" t="s">
        <v>3498</v>
      </c>
      <c r="T247" s="28"/>
      <c r="U247" s="54"/>
      <c r="V247" s="28"/>
      <c r="W247" s="28"/>
      <c r="X247" s="55"/>
    </row>
    <row r="248">
      <c r="A248" s="11"/>
      <c r="B248" s="28" t="s">
        <v>1228</v>
      </c>
      <c r="C248" s="28" t="s">
        <v>76</v>
      </c>
      <c r="D248" s="26">
        <v>131.0</v>
      </c>
      <c r="E248" s="28">
        <v>71.8</v>
      </c>
      <c r="F248" s="28">
        <v>1.4</v>
      </c>
      <c r="G248" s="28">
        <v>15.0</v>
      </c>
      <c r="H248" s="28">
        <v>26.0</v>
      </c>
      <c r="I248" s="28"/>
      <c r="J248" s="28"/>
      <c r="K248" s="28">
        <v>14.0</v>
      </c>
      <c r="L248" s="28"/>
      <c r="M248" s="28"/>
      <c r="N248" s="28"/>
      <c r="O248" s="28"/>
      <c r="P248" s="28"/>
      <c r="Q248" s="29"/>
      <c r="R248" s="29" t="s">
        <v>42</v>
      </c>
      <c r="S248" s="19" t="s">
        <v>1229</v>
      </c>
      <c r="T248" s="28"/>
      <c r="U248" s="28"/>
      <c r="V248" s="28"/>
      <c r="W248" s="28"/>
      <c r="X248" s="55"/>
    </row>
    <row r="249">
      <c r="A249" s="11"/>
      <c r="B249" s="28" t="s">
        <v>1230</v>
      </c>
      <c r="C249" s="64" t="s">
        <v>797</v>
      </c>
      <c r="D249" s="26">
        <v>140.0</v>
      </c>
      <c r="E249" s="28">
        <v>71.7</v>
      </c>
      <c r="F249" s="28">
        <v>1.5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9"/>
      <c r="R249" s="29" t="s">
        <v>1231</v>
      </c>
      <c r="S249" s="19" t="s">
        <v>1232</v>
      </c>
      <c r="T249" s="28"/>
      <c r="U249" s="54"/>
      <c r="V249" s="28"/>
      <c r="W249" s="28"/>
      <c r="X249" s="55"/>
    </row>
    <row r="250">
      <c r="A250" s="11"/>
      <c r="B250" s="28" t="s">
        <v>1234</v>
      </c>
      <c r="C250" s="28" t="s">
        <v>671</v>
      </c>
      <c r="D250" s="26">
        <v>136.0</v>
      </c>
      <c r="E250" s="28">
        <v>69.7</v>
      </c>
      <c r="F250" s="28">
        <v>1.5</v>
      </c>
      <c r="G250" s="28"/>
      <c r="H250" s="28"/>
      <c r="I250" s="28"/>
      <c r="J250" s="28"/>
      <c r="K250" s="28"/>
      <c r="L250" s="28"/>
      <c r="M250" s="28"/>
      <c r="N250" s="28">
        <v>1.0</v>
      </c>
      <c r="O250" s="28">
        <v>1.0</v>
      </c>
      <c r="P250" s="28"/>
      <c r="Q250" s="29"/>
      <c r="R250" s="29" t="s">
        <v>1235</v>
      </c>
      <c r="S250" s="19" t="s">
        <v>1236</v>
      </c>
      <c r="T250" s="28"/>
      <c r="U250" s="55"/>
      <c r="V250" s="28"/>
      <c r="W250" s="28"/>
      <c r="X250" s="55"/>
    </row>
    <row r="251">
      <c r="A251" s="11"/>
      <c r="B251" s="28" t="s">
        <v>1237</v>
      </c>
      <c r="C251" s="28" t="s">
        <v>1238</v>
      </c>
      <c r="D251" s="26">
        <v>149.0</v>
      </c>
      <c r="E251" s="28">
        <v>71.6</v>
      </c>
      <c r="F251" s="28">
        <v>1.6</v>
      </c>
      <c r="G251" s="28"/>
      <c r="H251" s="28">
        <v>22.0</v>
      </c>
      <c r="I251" s="28">
        <v>21.0</v>
      </c>
      <c r="J251" s="28"/>
      <c r="K251" s="28"/>
      <c r="L251" s="28">
        <v>13.0</v>
      </c>
      <c r="M251" s="28"/>
      <c r="N251" s="28"/>
      <c r="O251" s="28"/>
      <c r="P251" s="28"/>
      <c r="Q251" s="29"/>
      <c r="R251" s="29"/>
      <c r="S251" s="19" t="s">
        <v>1239</v>
      </c>
      <c r="T251" s="28"/>
      <c r="U251" s="54"/>
      <c r="V251" s="28"/>
      <c r="W251" s="28"/>
      <c r="X251" s="55"/>
    </row>
    <row r="252">
      <c r="A252" s="11"/>
      <c r="B252" s="28" t="s">
        <v>3550</v>
      </c>
      <c r="C252" s="28" t="s">
        <v>2394</v>
      </c>
      <c r="D252" s="26">
        <v>159.0</v>
      </c>
      <c r="E252" s="28">
        <v>71.8</v>
      </c>
      <c r="F252" s="28">
        <v>1.7</v>
      </c>
      <c r="G252" s="28"/>
      <c r="H252" s="28">
        <v>28.0</v>
      </c>
      <c r="I252" s="28">
        <v>18.0</v>
      </c>
      <c r="J252" s="28"/>
      <c r="K252" s="28"/>
      <c r="L252" s="28">
        <v>15.0</v>
      </c>
      <c r="M252" s="28"/>
      <c r="N252" s="28"/>
      <c r="O252" s="28"/>
      <c r="P252" s="28"/>
      <c r="Q252" s="29"/>
      <c r="R252" s="29"/>
      <c r="S252" s="19" t="s">
        <v>3551</v>
      </c>
      <c r="T252" s="28"/>
      <c r="U252" s="54"/>
      <c r="V252" s="28"/>
      <c r="W252" s="28"/>
      <c r="X252" s="55"/>
    </row>
    <row r="253">
      <c r="A253" s="11"/>
      <c r="B253" s="28" t="s">
        <v>3555</v>
      </c>
      <c r="C253" s="28" t="s">
        <v>1502</v>
      </c>
      <c r="D253" s="26">
        <v>177.0</v>
      </c>
      <c r="E253" s="28">
        <v>71.6</v>
      </c>
      <c r="F253" s="28">
        <v>1.9</v>
      </c>
      <c r="G253" s="28">
        <v>21.0</v>
      </c>
      <c r="H253" s="28">
        <v>22.0</v>
      </c>
      <c r="I253" s="28"/>
      <c r="J253" s="28"/>
      <c r="K253" s="28"/>
      <c r="L253" s="28">
        <v>12.0</v>
      </c>
      <c r="M253" s="28"/>
      <c r="N253" s="28"/>
      <c r="O253" s="28"/>
      <c r="P253" s="28"/>
      <c r="Q253" s="29"/>
      <c r="R253" s="29"/>
      <c r="S253" s="19" t="s">
        <v>2370</v>
      </c>
      <c r="T253" s="28"/>
      <c r="U253" s="54"/>
      <c r="V253" s="28"/>
      <c r="W253" s="28"/>
      <c r="X253" s="55"/>
    </row>
    <row r="254">
      <c r="A254" s="11"/>
      <c r="B254" s="28"/>
      <c r="C254" s="28"/>
      <c r="D254" s="26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9"/>
      <c r="R254" s="29"/>
      <c r="S254" s="37"/>
      <c r="T254" s="28"/>
      <c r="U254" s="54"/>
      <c r="V254" s="28"/>
      <c r="W254" s="28"/>
      <c r="X254" s="55"/>
    </row>
    <row r="255">
      <c r="A255" s="11"/>
      <c r="B255" s="28"/>
      <c r="C255" s="28"/>
      <c r="D255" s="26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9"/>
      <c r="R255" s="29"/>
      <c r="S255" s="37"/>
      <c r="T255" s="28"/>
      <c r="U255" s="54"/>
      <c r="V255" s="28"/>
      <c r="W255" s="28"/>
      <c r="X255" s="55"/>
    </row>
    <row r="256">
      <c r="A256" s="11"/>
      <c r="B256" s="28"/>
      <c r="C256" s="28"/>
      <c r="D256" s="26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9"/>
      <c r="R256" s="29"/>
      <c r="S256" s="37"/>
      <c r="T256" s="28"/>
      <c r="U256" s="54"/>
      <c r="V256" s="28"/>
      <c r="W256" s="28"/>
      <c r="X256" s="55"/>
    </row>
    <row r="257">
      <c r="A257" s="3" t="s">
        <v>3562</v>
      </c>
      <c r="B257" s="53" t="s">
        <v>1</v>
      </c>
      <c r="C257" s="53" t="s">
        <v>2</v>
      </c>
      <c r="D257" s="53" t="s">
        <v>1176</v>
      </c>
      <c r="E257" s="3" t="s">
        <v>1177</v>
      </c>
      <c r="F257" s="3" t="s">
        <v>1178</v>
      </c>
      <c r="G257" s="3" t="s">
        <v>522</v>
      </c>
      <c r="H257" s="3" t="s">
        <v>1179</v>
      </c>
      <c r="I257" s="3" t="s">
        <v>7</v>
      </c>
      <c r="J257" s="2" t="s">
        <v>9</v>
      </c>
      <c r="K257" s="3" t="s">
        <v>524</v>
      </c>
      <c r="L257" s="3" t="s">
        <v>4</v>
      </c>
      <c r="M257" s="3" t="s">
        <v>1180</v>
      </c>
      <c r="N257" s="5" t="s">
        <v>13</v>
      </c>
      <c r="O257" s="6" t="s">
        <v>14</v>
      </c>
      <c r="P257" s="7" t="s">
        <v>15</v>
      </c>
      <c r="Q257" s="50" t="s">
        <v>16</v>
      </c>
      <c r="R257" s="3" t="s">
        <v>17</v>
      </c>
      <c r="S257" s="62"/>
      <c r="T257" s="60"/>
      <c r="U257" s="60"/>
      <c r="V257" s="60"/>
      <c r="W257" s="60"/>
      <c r="X257" s="60"/>
      <c r="Y257" s="63"/>
      <c r="Z257" s="63"/>
      <c r="AA257" s="63"/>
      <c r="AB257" s="63"/>
      <c r="AC257" s="63"/>
    </row>
    <row r="258">
      <c r="A258" s="53" t="s">
        <v>494</v>
      </c>
      <c r="B258" s="28"/>
      <c r="C258" s="28"/>
      <c r="D258" s="26"/>
      <c r="E258" s="64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9"/>
      <c r="R258" s="29"/>
      <c r="S258" s="37"/>
      <c r="T258" s="28"/>
      <c r="U258" s="28"/>
      <c r="V258" s="28"/>
      <c r="W258" s="28"/>
      <c r="X258" s="55"/>
    </row>
    <row r="259">
      <c r="A259" s="215" t="s">
        <v>44</v>
      </c>
      <c r="B259" s="28" t="s">
        <v>3387</v>
      </c>
      <c r="C259" s="28" t="s">
        <v>172</v>
      </c>
      <c r="D259" s="26">
        <v>532.0</v>
      </c>
      <c r="E259" s="28">
        <v>119.7</v>
      </c>
      <c r="F259" s="28">
        <v>3.7</v>
      </c>
      <c r="G259" s="28"/>
      <c r="H259" s="28"/>
      <c r="I259" s="28"/>
      <c r="J259" s="28"/>
      <c r="K259" s="28"/>
      <c r="L259" s="28"/>
      <c r="M259" s="28"/>
      <c r="N259" s="28">
        <v>3.0</v>
      </c>
      <c r="O259" s="28"/>
      <c r="P259" s="28"/>
      <c r="Q259" s="28" t="s">
        <v>700</v>
      </c>
      <c r="R259" s="29" t="s">
        <v>3388</v>
      </c>
      <c r="S259" s="37" t="s">
        <v>3389</v>
      </c>
      <c r="T259" s="28"/>
      <c r="U259" s="28"/>
      <c r="V259" s="28"/>
      <c r="W259" s="28"/>
      <c r="X259" s="12"/>
      <c r="Y259" s="11"/>
    </row>
    <row r="260">
      <c r="A260" s="216" t="s">
        <v>3391</v>
      </c>
      <c r="B260" s="64" t="s">
        <v>3394</v>
      </c>
      <c r="C260" s="64" t="s">
        <v>3395</v>
      </c>
      <c r="D260" s="147">
        <v>541.0</v>
      </c>
      <c r="E260" s="64">
        <v>118.6</v>
      </c>
      <c r="F260" s="64">
        <v>3.8</v>
      </c>
      <c r="G260" s="64">
        <v>37.0</v>
      </c>
      <c r="H260" s="64"/>
      <c r="I260" s="64"/>
      <c r="J260" s="64"/>
      <c r="K260" s="64"/>
      <c r="L260" s="64">
        <v>55.0</v>
      </c>
      <c r="M260" s="64">
        <v>37.0</v>
      </c>
      <c r="N260" s="64"/>
      <c r="O260" s="64"/>
      <c r="P260" s="64"/>
      <c r="Q260" s="82"/>
      <c r="R260" s="82" t="s">
        <v>3396</v>
      </c>
      <c r="S260" s="146" t="s">
        <v>3397</v>
      </c>
      <c r="T260" s="64"/>
      <c r="U260" s="64"/>
      <c r="V260" s="64"/>
      <c r="W260" s="85"/>
      <c r="X260" s="84"/>
      <c r="Y260" s="148"/>
      <c r="Z260" s="148"/>
      <c r="AA260" s="148"/>
      <c r="AB260" s="148"/>
      <c r="AC260" s="148"/>
    </row>
    <row r="261">
      <c r="A261" s="215" t="s">
        <v>3391</v>
      </c>
      <c r="B261" s="28" t="s">
        <v>3398</v>
      </c>
      <c r="C261" s="28" t="s">
        <v>3399</v>
      </c>
      <c r="D261" s="152">
        <v>527.0</v>
      </c>
      <c r="E261" s="28">
        <v>118.6</v>
      </c>
      <c r="F261" s="28">
        <v>3.7</v>
      </c>
      <c r="G261" s="28"/>
      <c r="H261" s="28">
        <v>106.0</v>
      </c>
      <c r="I261" s="28">
        <v>52.0</v>
      </c>
      <c r="J261" s="28"/>
      <c r="K261" s="28"/>
      <c r="L261" s="28"/>
      <c r="M261" s="28"/>
      <c r="N261" s="28"/>
      <c r="O261" s="28"/>
      <c r="P261" s="28"/>
      <c r="Q261" s="29"/>
      <c r="R261" s="29"/>
      <c r="S261" s="19" t="s">
        <v>3400</v>
      </c>
      <c r="T261" s="28"/>
      <c r="U261" s="28"/>
      <c r="V261" s="28"/>
      <c r="W261" s="70"/>
      <c r="X261" s="71"/>
    </row>
    <row r="262">
      <c r="A262" s="215" t="s">
        <v>44</v>
      </c>
      <c r="B262" s="28" t="s">
        <v>3401</v>
      </c>
      <c r="C262" s="28" t="s">
        <v>243</v>
      </c>
      <c r="D262" s="26">
        <v>519.0</v>
      </c>
      <c r="E262" s="28">
        <v>116.9</v>
      </c>
      <c r="F262" s="28">
        <v>3.7</v>
      </c>
      <c r="G262" s="28"/>
      <c r="H262" s="28"/>
      <c r="I262" s="28">
        <v>30.0</v>
      </c>
      <c r="J262" s="28"/>
      <c r="K262" s="28"/>
      <c r="L262" s="28"/>
      <c r="M262" s="28">
        <v>50.0</v>
      </c>
      <c r="N262" s="28">
        <v>1.0</v>
      </c>
      <c r="O262" s="28">
        <v>2.0</v>
      </c>
      <c r="P262" s="28"/>
      <c r="Q262" s="29" t="s">
        <v>3402</v>
      </c>
      <c r="R262" s="29"/>
      <c r="S262" s="214" t="str">
        <f>HYPERLINK("https://www.burning-crusade.com/database/?item=30722","https://www.burning-crusade.com/database/?item=30722")</f>
        <v>https://www.burning-crusade.com/database/?item=30722</v>
      </c>
      <c r="T262" s="28"/>
      <c r="U262" s="28"/>
      <c r="V262" s="28"/>
      <c r="W262" s="28"/>
      <c r="X262" s="12"/>
      <c r="Y262" s="11"/>
    </row>
    <row r="263">
      <c r="A263" s="216" t="s">
        <v>44</v>
      </c>
      <c r="B263" s="64" t="s">
        <v>3406</v>
      </c>
      <c r="C263" s="64" t="s">
        <v>40</v>
      </c>
      <c r="D263" s="147">
        <v>518.0</v>
      </c>
      <c r="E263" s="64">
        <v>119.9</v>
      </c>
      <c r="F263" s="64">
        <v>3.6</v>
      </c>
      <c r="G263" s="64">
        <v>43.0</v>
      </c>
      <c r="H263" s="64"/>
      <c r="I263" s="64"/>
      <c r="J263" s="64"/>
      <c r="K263" s="64"/>
      <c r="L263" s="64">
        <v>51.0</v>
      </c>
      <c r="M263" s="64">
        <v>49.0</v>
      </c>
      <c r="N263" s="64"/>
      <c r="O263" s="64"/>
      <c r="P263" s="64"/>
      <c r="Q263" s="64"/>
      <c r="R263" s="82"/>
      <c r="S263" s="140" t="s">
        <v>3408</v>
      </c>
      <c r="T263" s="140"/>
      <c r="U263" s="64"/>
      <c r="V263" s="64"/>
      <c r="W263" s="64"/>
      <c r="X263" s="85"/>
      <c r="Y263" s="84"/>
      <c r="Z263" s="148"/>
      <c r="AA263" s="148"/>
      <c r="AB263" s="148"/>
      <c r="AC263" s="148"/>
    </row>
    <row r="264">
      <c r="A264" s="216" t="s">
        <v>44</v>
      </c>
      <c r="B264" s="64" t="s">
        <v>2351</v>
      </c>
      <c r="C264" s="64" t="s">
        <v>73</v>
      </c>
      <c r="D264" s="147">
        <v>518.0</v>
      </c>
      <c r="E264" s="64">
        <v>119.9</v>
      </c>
      <c r="F264" s="64">
        <v>3.6</v>
      </c>
      <c r="G264" s="64"/>
      <c r="H264" s="64">
        <v>124.0</v>
      </c>
      <c r="I264" s="64"/>
      <c r="J264" s="64"/>
      <c r="K264" s="64"/>
      <c r="L264" s="64">
        <v>66.0</v>
      </c>
      <c r="M264" s="64"/>
      <c r="N264" s="64"/>
      <c r="O264" s="64"/>
      <c r="P264" s="64"/>
      <c r="Q264" s="82"/>
      <c r="R264" s="82"/>
      <c r="S264" s="146" t="s">
        <v>2352</v>
      </c>
      <c r="T264" s="64"/>
      <c r="U264" s="64"/>
      <c r="V264" s="64"/>
      <c r="W264" s="85"/>
      <c r="X264" s="84"/>
      <c r="Y264" s="148"/>
      <c r="Z264" s="148"/>
      <c r="AA264" s="148"/>
      <c r="AB264" s="148"/>
      <c r="AC264" s="148"/>
    </row>
    <row r="265">
      <c r="A265" s="216" t="s">
        <v>44</v>
      </c>
      <c r="B265" s="64" t="s">
        <v>3413</v>
      </c>
      <c r="C265" s="64" t="s">
        <v>114</v>
      </c>
      <c r="D265" s="147">
        <v>518.0</v>
      </c>
      <c r="E265" s="64">
        <v>119.9</v>
      </c>
      <c r="F265" s="64">
        <v>3.6</v>
      </c>
      <c r="G265" s="64"/>
      <c r="H265" s="64"/>
      <c r="I265" s="64"/>
      <c r="J265" s="64"/>
      <c r="K265" s="64"/>
      <c r="L265" s="64">
        <v>41.0</v>
      </c>
      <c r="M265" s="64">
        <v>44.0</v>
      </c>
      <c r="N265" s="64">
        <v>2.0</v>
      </c>
      <c r="O265" s="64"/>
      <c r="P265" s="64">
        <v>1.0</v>
      </c>
      <c r="Q265" s="82" t="s">
        <v>198</v>
      </c>
      <c r="R265" s="82" t="s">
        <v>3567</v>
      </c>
      <c r="S265" s="146" t="s">
        <v>3414</v>
      </c>
      <c r="T265" s="64"/>
      <c r="U265" s="64"/>
      <c r="V265" s="64"/>
      <c r="W265" s="85"/>
      <c r="X265" s="84"/>
      <c r="Y265" s="148"/>
      <c r="Z265" s="148"/>
      <c r="AA265" s="148"/>
      <c r="AB265" s="148"/>
      <c r="AC265" s="148"/>
    </row>
    <row r="266" ht="14.25" customHeight="1">
      <c r="A266" s="217" t="s">
        <v>3391</v>
      </c>
      <c r="B266" s="16" t="s">
        <v>3419</v>
      </c>
      <c r="C266" s="16" t="s">
        <v>3420</v>
      </c>
      <c r="D266" s="26">
        <v>513.0</v>
      </c>
      <c r="E266" s="16">
        <v>118.6</v>
      </c>
      <c r="F266" s="16">
        <v>3.6</v>
      </c>
      <c r="G266" s="16">
        <v>44.0</v>
      </c>
      <c r="H266" s="16"/>
      <c r="I266" s="16"/>
      <c r="J266" s="16"/>
      <c r="K266" s="16"/>
      <c r="L266" s="16"/>
      <c r="M266" s="16">
        <v>49.0</v>
      </c>
      <c r="N266" s="16"/>
      <c r="O266" s="16"/>
      <c r="P266" s="16"/>
      <c r="Q266" s="33"/>
      <c r="R266" s="33" t="s">
        <v>3421</v>
      </c>
      <c r="S266" s="39" t="s">
        <v>3422</v>
      </c>
      <c r="T266" s="34"/>
      <c r="U266" s="34"/>
      <c r="V266" s="34"/>
      <c r="W266" s="34"/>
      <c r="X266" s="34"/>
      <c r="Y266" s="34"/>
      <c r="Z266" s="34"/>
      <c r="AA266" s="34"/>
      <c r="AB266" s="34"/>
      <c r="AC266" s="34"/>
    </row>
    <row r="267">
      <c r="A267" s="218"/>
      <c r="B267" s="28" t="s">
        <v>3427</v>
      </c>
      <c r="C267" s="28" t="s">
        <v>57</v>
      </c>
      <c r="D267" s="26">
        <v>513.0</v>
      </c>
      <c r="E267" s="28">
        <v>118.6</v>
      </c>
      <c r="F267" s="28">
        <v>3.6</v>
      </c>
      <c r="G267" s="28"/>
      <c r="H267" s="28">
        <v>64.0</v>
      </c>
      <c r="I267" s="28">
        <v>35.0</v>
      </c>
      <c r="J267" s="28">
        <v>20.0</v>
      </c>
      <c r="K267" s="28"/>
      <c r="L267" s="28">
        <v>48.0</v>
      </c>
      <c r="M267" s="28"/>
      <c r="N267" s="28"/>
      <c r="O267" s="28"/>
      <c r="P267" s="28"/>
      <c r="Q267" s="29"/>
      <c r="R267" s="29" t="s">
        <v>820</v>
      </c>
      <c r="S267" s="19" t="s">
        <v>3429</v>
      </c>
      <c r="T267" s="28"/>
      <c r="U267" s="28"/>
      <c r="V267" s="28"/>
      <c r="W267" s="12"/>
      <c r="X267" s="11"/>
    </row>
    <row r="268">
      <c r="A268" s="218"/>
      <c r="B268" s="64" t="s">
        <v>3433</v>
      </c>
      <c r="C268" s="64" t="s">
        <v>57</v>
      </c>
      <c r="D268" s="147">
        <v>513.0</v>
      </c>
      <c r="E268" s="64">
        <v>118.6</v>
      </c>
      <c r="F268" s="64">
        <v>3.6</v>
      </c>
      <c r="G268" s="64"/>
      <c r="H268" s="64"/>
      <c r="I268" s="64">
        <v>35.0</v>
      </c>
      <c r="J268" s="64">
        <v>20.0</v>
      </c>
      <c r="K268" s="64"/>
      <c r="L268" s="64">
        <v>48.0</v>
      </c>
      <c r="M268" s="64">
        <v>32.0</v>
      </c>
      <c r="N268" s="64"/>
      <c r="O268" s="64"/>
      <c r="P268" s="64"/>
      <c r="Q268" s="82"/>
      <c r="R268" s="82" t="s">
        <v>820</v>
      </c>
      <c r="S268" s="146" t="s">
        <v>3429</v>
      </c>
      <c r="T268" s="64"/>
      <c r="U268" s="64"/>
      <c r="V268" s="64"/>
      <c r="W268" s="83"/>
      <c r="X268" s="81"/>
      <c r="Y268" s="148"/>
      <c r="Z268" s="148"/>
      <c r="AA268" s="148"/>
      <c r="AB268" s="148"/>
      <c r="AC268" s="148"/>
    </row>
    <row r="269">
      <c r="A269" s="218"/>
      <c r="B269" s="64" t="s">
        <v>3440</v>
      </c>
      <c r="C269" s="64" t="s">
        <v>57</v>
      </c>
      <c r="D269" s="147">
        <v>513.0</v>
      </c>
      <c r="E269" s="64">
        <v>118.6</v>
      </c>
      <c r="F269" s="64">
        <v>3.6</v>
      </c>
      <c r="G269" s="64"/>
      <c r="H269" s="64"/>
      <c r="I269" s="64">
        <v>35.0</v>
      </c>
      <c r="J269" s="64">
        <v>20.0</v>
      </c>
      <c r="K269" s="64"/>
      <c r="L269" s="64">
        <v>48.0</v>
      </c>
      <c r="M269" s="64">
        <v>32.0</v>
      </c>
      <c r="N269" s="64"/>
      <c r="O269" s="64"/>
      <c r="P269" s="64"/>
      <c r="Q269" s="82"/>
      <c r="R269" s="82" t="s">
        <v>820</v>
      </c>
      <c r="S269" s="146" t="s">
        <v>3441</v>
      </c>
      <c r="T269" s="64"/>
      <c r="U269" s="64"/>
      <c r="V269" s="64"/>
      <c r="W269" s="87"/>
      <c r="X269" s="84"/>
      <c r="Y269" s="148"/>
      <c r="Z269" s="148"/>
      <c r="AA269" s="148"/>
      <c r="AB269" s="148"/>
      <c r="AC269" s="148"/>
    </row>
    <row r="270">
      <c r="A270" s="215" t="s">
        <v>44</v>
      </c>
      <c r="B270" s="12" t="s">
        <v>3445</v>
      </c>
      <c r="C270" s="12" t="s">
        <v>730</v>
      </c>
      <c r="D270" s="26">
        <v>479.0</v>
      </c>
      <c r="E270" s="12">
        <v>114.0</v>
      </c>
      <c r="F270" s="12">
        <v>3.5</v>
      </c>
      <c r="G270" s="12"/>
      <c r="H270" s="12"/>
      <c r="I270" s="12"/>
      <c r="J270" s="12"/>
      <c r="K270" s="12"/>
      <c r="L270" s="12"/>
      <c r="M270" s="12">
        <v>52.0</v>
      </c>
      <c r="N270" s="12"/>
      <c r="O270" s="12"/>
      <c r="P270" s="12"/>
      <c r="Q270" s="18"/>
      <c r="R270" s="18" t="s">
        <v>3446</v>
      </c>
      <c r="S270" s="19" t="s">
        <v>3447</v>
      </c>
      <c r="T270" s="12"/>
      <c r="U270" s="12"/>
      <c r="V270" s="12"/>
      <c r="W270" s="16"/>
      <c r="X270" s="11"/>
    </row>
    <row r="271">
      <c r="A271" s="215" t="s">
        <v>3451</v>
      </c>
      <c r="B271" s="12" t="s">
        <v>3452</v>
      </c>
      <c r="C271" s="12" t="s">
        <v>3399</v>
      </c>
      <c r="D271" s="26">
        <v>487.0</v>
      </c>
      <c r="E271" s="12">
        <v>109.6</v>
      </c>
      <c r="F271" s="12">
        <v>3.7</v>
      </c>
      <c r="G271" s="12"/>
      <c r="H271" s="12">
        <v>96.0</v>
      </c>
      <c r="I271" s="12">
        <v>47.0</v>
      </c>
      <c r="J271" s="12"/>
      <c r="K271" s="12"/>
      <c r="L271" s="12"/>
      <c r="M271" s="12"/>
      <c r="N271" s="12"/>
      <c r="O271" s="12"/>
      <c r="P271" s="12"/>
      <c r="Q271" s="18"/>
      <c r="R271" s="18"/>
      <c r="S271" s="19" t="s">
        <v>3455</v>
      </c>
      <c r="T271" s="12"/>
      <c r="U271" s="12"/>
      <c r="V271" s="12"/>
      <c r="W271" s="16"/>
      <c r="X271" s="11"/>
    </row>
    <row r="272">
      <c r="A272" s="215" t="s">
        <v>3451</v>
      </c>
      <c r="B272" s="28" t="s">
        <v>3459</v>
      </c>
      <c r="C272" s="28" t="s">
        <v>3395</v>
      </c>
      <c r="D272" s="152">
        <v>500.0</v>
      </c>
      <c r="E272" s="64">
        <v>109.6</v>
      </c>
      <c r="F272" s="28">
        <v>3.8</v>
      </c>
      <c r="G272" s="28">
        <v>37.0</v>
      </c>
      <c r="H272" s="28"/>
      <c r="I272" s="28"/>
      <c r="J272" s="28"/>
      <c r="K272" s="28"/>
      <c r="L272" s="28">
        <v>55.0</v>
      </c>
      <c r="M272" s="28">
        <v>37.0</v>
      </c>
      <c r="N272" s="28"/>
      <c r="O272" s="28"/>
      <c r="P272" s="28"/>
      <c r="Q272" s="29"/>
      <c r="R272" s="29"/>
      <c r="S272" s="19" t="s">
        <v>3460</v>
      </c>
      <c r="T272" s="28"/>
      <c r="U272" s="28"/>
      <c r="V272" s="28"/>
      <c r="W272" s="12"/>
      <c r="X272" s="11"/>
    </row>
    <row r="273">
      <c r="A273" s="215" t="s">
        <v>3451</v>
      </c>
      <c r="B273" s="12" t="s">
        <v>3463</v>
      </c>
      <c r="C273" s="12" t="s">
        <v>3420</v>
      </c>
      <c r="D273" s="26">
        <v>474.0</v>
      </c>
      <c r="E273" s="12">
        <v>109.6</v>
      </c>
      <c r="F273" s="12">
        <v>3.6</v>
      </c>
      <c r="G273" s="12">
        <v>42.0</v>
      </c>
      <c r="H273" s="12"/>
      <c r="I273" s="12"/>
      <c r="J273" s="12"/>
      <c r="K273" s="12"/>
      <c r="L273" s="12"/>
      <c r="M273" s="12">
        <v>42.0</v>
      </c>
      <c r="N273" s="12"/>
      <c r="O273" s="12"/>
      <c r="P273" s="12"/>
      <c r="Q273" s="18"/>
      <c r="R273" s="18" t="s">
        <v>3464</v>
      </c>
      <c r="S273" s="19" t="s">
        <v>3465</v>
      </c>
      <c r="T273" s="12"/>
      <c r="U273" s="12"/>
      <c r="V273" s="12"/>
      <c r="W273" s="16"/>
      <c r="X273" s="11"/>
    </row>
    <row r="274">
      <c r="A274" s="69"/>
      <c r="B274" s="28" t="s">
        <v>3473</v>
      </c>
      <c r="C274" s="28" t="s">
        <v>321</v>
      </c>
      <c r="D274" s="26">
        <v>456.0</v>
      </c>
      <c r="E274" s="28">
        <v>108.6</v>
      </c>
      <c r="F274" s="28">
        <v>3.5</v>
      </c>
      <c r="G274" s="28"/>
      <c r="H274" s="28">
        <v>102.0</v>
      </c>
      <c r="I274" s="28">
        <v>30.0</v>
      </c>
      <c r="J274" s="28"/>
      <c r="K274" s="28"/>
      <c r="L274" s="28">
        <v>31.0</v>
      </c>
      <c r="M274" s="28"/>
      <c r="N274" s="28"/>
      <c r="O274" s="28"/>
      <c r="P274" s="28"/>
      <c r="Q274" s="29"/>
      <c r="R274" s="29"/>
      <c r="S274" s="19" t="s">
        <v>2343</v>
      </c>
      <c r="T274" s="28"/>
      <c r="U274" s="28"/>
      <c r="V274" s="28"/>
      <c r="W274" s="70"/>
      <c r="X274" s="71"/>
    </row>
    <row r="275">
      <c r="A275" s="68"/>
      <c r="B275" s="28" t="s">
        <v>3479</v>
      </c>
      <c r="C275" s="28" t="s">
        <v>470</v>
      </c>
      <c r="D275" s="152">
        <v>443.0</v>
      </c>
      <c r="E275" s="64">
        <v>108.5</v>
      </c>
      <c r="F275" s="28">
        <v>3.4</v>
      </c>
      <c r="G275" s="28"/>
      <c r="H275" s="28">
        <v>112.0</v>
      </c>
      <c r="I275" s="28">
        <v>30.0</v>
      </c>
      <c r="J275" s="28"/>
      <c r="K275" s="28"/>
      <c r="L275" s="28"/>
      <c r="M275" s="28"/>
      <c r="N275" s="28"/>
      <c r="O275" s="28"/>
      <c r="P275" s="28"/>
      <c r="Q275" s="29"/>
      <c r="R275" s="29"/>
      <c r="S275" s="19" t="s">
        <v>3482</v>
      </c>
      <c r="T275" s="28"/>
      <c r="U275" s="28"/>
      <c r="V275" s="28"/>
      <c r="W275" s="28"/>
      <c r="X275" s="55"/>
    </row>
    <row r="276">
      <c r="A276" s="65"/>
      <c r="B276" s="28" t="s">
        <v>3485</v>
      </c>
      <c r="C276" s="28" t="s">
        <v>470</v>
      </c>
      <c r="D276" s="26">
        <v>430.0</v>
      </c>
      <c r="E276" s="28">
        <v>108.5</v>
      </c>
      <c r="F276" s="28">
        <v>3.3</v>
      </c>
      <c r="G276" s="28"/>
      <c r="H276" s="28"/>
      <c r="I276" s="28"/>
      <c r="J276" s="28">
        <v>37.0</v>
      </c>
      <c r="K276" s="28"/>
      <c r="L276" s="28"/>
      <c r="M276" s="28">
        <v>50.0</v>
      </c>
      <c r="N276" s="28"/>
      <c r="O276" s="28"/>
      <c r="P276" s="28"/>
      <c r="Q276" s="29"/>
      <c r="R276" s="29" t="s">
        <v>3486</v>
      </c>
      <c r="S276" s="19" t="s">
        <v>3487</v>
      </c>
      <c r="T276" s="28"/>
      <c r="U276" s="28"/>
      <c r="V276" s="28"/>
      <c r="W276" s="32"/>
      <c r="X276" s="66"/>
    </row>
    <row r="277">
      <c r="A277" s="69"/>
      <c r="B277" s="64" t="s">
        <v>3488</v>
      </c>
      <c r="C277" s="64" t="s">
        <v>470</v>
      </c>
      <c r="D277" s="147">
        <v>430.0</v>
      </c>
      <c r="E277" s="64">
        <v>108.5</v>
      </c>
      <c r="F277" s="64">
        <v>3.3</v>
      </c>
      <c r="G277" s="64"/>
      <c r="H277" s="64"/>
      <c r="I277" s="64">
        <v>21.0</v>
      </c>
      <c r="J277" s="64"/>
      <c r="K277" s="64"/>
      <c r="L277" s="64">
        <v>46.0</v>
      </c>
      <c r="M277" s="64">
        <v>50.0</v>
      </c>
      <c r="N277" s="64"/>
      <c r="O277" s="64"/>
      <c r="P277" s="64"/>
      <c r="Q277" s="82"/>
      <c r="R277" s="82"/>
      <c r="S277" s="146" t="s">
        <v>3490</v>
      </c>
      <c r="T277" s="64"/>
      <c r="U277" s="64"/>
      <c r="V277" s="64"/>
      <c r="W277" s="85"/>
      <c r="X277" s="86"/>
      <c r="Y277" s="148"/>
      <c r="Z277" s="148"/>
      <c r="AA277" s="148"/>
      <c r="AB277" s="148"/>
      <c r="AC277" s="148"/>
    </row>
    <row r="278">
      <c r="A278" s="81"/>
      <c r="B278" s="64" t="s">
        <v>3493</v>
      </c>
      <c r="C278" s="64" t="s">
        <v>107</v>
      </c>
      <c r="D278" s="147">
        <v>444.0</v>
      </c>
      <c r="E278" s="64">
        <v>105.6</v>
      </c>
      <c r="F278" s="64">
        <v>3.5</v>
      </c>
      <c r="G278" s="64"/>
      <c r="H278" s="88"/>
      <c r="I278" s="88"/>
      <c r="J278" s="88"/>
      <c r="K278" s="88"/>
      <c r="L278" s="64"/>
      <c r="M278" s="88"/>
      <c r="N278" s="88"/>
      <c r="O278" s="88"/>
      <c r="P278" s="88"/>
      <c r="Q278" s="89"/>
      <c r="R278" s="82" t="s">
        <v>3494</v>
      </c>
      <c r="S278" s="146" t="s">
        <v>3495</v>
      </c>
      <c r="T278" s="88"/>
      <c r="U278" s="88"/>
      <c r="V278" s="88"/>
      <c r="W278" s="81"/>
      <c r="X278" s="81"/>
      <c r="Y278" s="148"/>
      <c r="Z278" s="148"/>
      <c r="AA278" s="148"/>
      <c r="AB278" s="148"/>
      <c r="AC278" s="148"/>
    </row>
    <row r="279">
      <c r="A279" s="86"/>
      <c r="B279" s="64" t="s">
        <v>3499</v>
      </c>
      <c r="C279" s="64" t="s">
        <v>3500</v>
      </c>
      <c r="D279" s="147">
        <v>414.0</v>
      </c>
      <c r="E279" s="64">
        <v>93.2</v>
      </c>
      <c r="F279" s="64">
        <v>3.7</v>
      </c>
      <c r="G279" s="88"/>
      <c r="H279" s="88"/>
      <c r="I279" s="64">
        <v>37.0</v>
      </c>
      <c r="J279" s="88"/>
      <c r="K279" s="88"/>
      <c r="L279" s="64">
        <v>34.0</v>
      </c>
      <c r="M279" s="88"/>
      <c r="N279" s="88"/>
      <c r="O279" s="88"/>
      <c r="P279" s="88"/>
      <c r="Q279" s="89"/>
      <c r="R279" s="82" t="s">
        <v>3501</v>
      </c>
      <c r="S279" s="146" t="s">
        <v>3502</v>
      </c>
      <c r="T279" s="88"/>
      <c r="U279" s="88"/>
      <c r="V279" s="88"/>
      <c r="W279" s="86"/>
      <c r="X279" s="86"/>
      <c r="Y279" s="148"/>
      <c r="Z279" s="148"/>
      <c r="AA279" s="148"/>
      <c r="AB279" s="148"/>
      <c r="AC279" s="148"/>
    </row>
    <row r="280">
      <c r="A280" s="68"/>
      <c r="B280" s="72" t="s">
        <v>3503</v>
      </c>
      <c r="C280" s="28" t="s">
        <v>1864</v>
      </c>
      <c r="D280" s="152">
        <v>392.0</v>
      </c>
      <c r="E280" s="28">
        <v>93.3</v>
      </c>
      <c r="F280" s="28">
        <v>3.5</v>
      </c>
      <c r="G280" s="28"/>
      <c r="H280" s="28"/>
      <c r="I280" s="28">
        <v>26.0</v>
      </c>
      <c r="J280" s="28"/>
      <c r="K280" s="28"/>
      <c r="L280" s="28">
        <v>45.0</v>
      </c>
      <c r="M280" s="28">
        <v>42.0</v>
      </c>
      <c r="N280" s="28"/>
      <c r="O280" s="28"/>
      <c r="P280" s="28"/>
      <c r="Q280" s="29"/>
      <c r="R280" s="29"/>
      <c r="S280" s="19" t="s">
        <v>3504</v>
      </c>
      <c r="T280" s="28"/>
      <c r="U280" s="28"/>
      <c r="V280" s="28"/>
      <c r="W280" s="28"/>
      <c r="X280" s="55"/>
      <c r="Y280" s="34"/>
      <c r="Z280" s="34"/>
      <c r="AA280" s="34"/>
      <c r="AB280" s="34"/>
      <c r="AC280" s="34"/>
    </row>
    <row r="281">
      <c r="A281" s="65"/>
      <c r="B281" s="28" t="s">
        <v>3506</v>
      </c>
      <c r="C281" s="28" t="s">
        <v>3507</v>
      </c>
      <c r="D281" s="152">
        <v>392.0</v>
      </c>
      <c r="E281" s="28">
        <v>93.3</v>
      </c>
      <c r="F281" s="28">
        <v>3.5</v>
      </c>
      <c r="G281" s="28"/>
      <c r="H281" s="28">
        <v>84.0</v>
      </c>
      <c r="I281" s="28"/>
      <c r="J281" s="28">
        <v>42.0</v>
      </c>
      <c r="K281" s="28"/>
      <c r="L281" s="28"/>
      <c r="M281" s="28"/>
      <c r="N281" s="28"/>
      <c r="O281" s="28"/>
      <c r="P281" s="28"/>
      <c r="Q281" s="29"/>
      <c r="R281" s="29"/>
      <c r="S281" s="19" t="s">
        <v>3509</v>
      </c>
      <c r="T281" s="28"/>
      <c r="U281" s="28"/>
      <c r="V281" s="28"/>
      <c r="W281" s="32"/>
      <c r="X281" s="66"/>
    </row>
    <row r="282">
      <c r="A282" s="10"/>
      <c r="B282" s="181" t="s">
        <v>3512</v>
      </c>
      <c r="C282" s="181" t="s">
        <v>3513</v>
      </c>
      <c r="D282" s="182">
        <v>392.0</v>
      </c>
      <c r="E282" s="181">
        <v>93.3</v>
      </c>
      <c r="F282" s="181">
        <v>3.5</v>
      </c>
      <c r="G282" s="181"/>
      <c r="H282" s="181">
        <v>84.0</v>
      </c>
      <c r="I282" s="148"/>
      <c r="J282" s="181">
        <v>42.0</v>
      </c>
      <c r="K282" s="148"/>
      <c r="L282" s="181"/>
      <c r="M282" s="148"/>
      <c r="N282" s="148"/>
      <c r="O282" s="148"/>
      <c r="P282" s="148"/>
      <c r="Q282" s="183"/>
      <c r="R282" s="183"/>
      <c r="S282" s="219" t="s">
        <v>3514</v>
      </c>
      <c r="T282" s="78"/>
      <c r="U282" s="78"/>
      <c r="V282" s="78"/>
      <c r="W282" s="78"/>
      <c r="X282" s="81"/>
      <c r="Y282" s="78"/>
      <c r="Z282" s="78"/>
      <c r="AA282" s="78"/>
      <c r="AB282" s="78"/>
      <c r="AC282" s="78"/>
    </row>
    <row r="283">
      <c r="A283" s="81"/>
      <c r="B283" s="64" t="s">
        <v>3518</v>
      </c>
      <c r="C283" s="64" t="s">
        <v>130</v>
      </c>
      <c r="D283" s="147">
        <v>392.0</v>
      </c>
      <c r="E283" s="64">
        <v>93.3</v>
      </c>
      <c r="F283" s="64">
        <v>3.5</v>
      </c>
      <c r="G283" s="64">
        <v>35.0</v>
      </c>
      <c r="H283" s="64">
        <v>62.0</v>
      </c>
      <c r="I283" s="88"/>
      <c r="J283" s="64">
        <v>24.0</v>
      </c>
      <c r="K283" s="88"/>
      <c r="L283" s="64">
        <v>30.0</v>
      </c>
      <c r="M283" s="88"/>
      <c r="N283" s="88"/>
      <c r="O283" s="88"/>
      <c r="P283" s="88"/>
      <c r="Q283" s="89"/>
      <c r="R283" s="89"/>
      <c r="S283" s="146" t="s">
        <v>2329</v>
      </c>
      <c r="T283" s="88"/>
      <c r="U283" s="88"/>
      <c r="V283" s="88"/>
      <c r="W283" s="81"/>
      <c r="X283" s="81"/>
      <c r="Y283" s="148"/>
      <c r="Z283" s="148"/>
      <c r="AA283" s="148"/>
      <c r="AB283" s="148"/>
      <c r="AC283" s="148"/>
    </row>
    <row r="284">
      <c r="A284" s="68"/>
      <c r="B284" s="64" t="s">
        <v>3521</v>
      </c>
      <c r="C284" s="64" t="s">
        <v>192</v>
      </c>
      <c r="D284" s="147">
        <v>392.0</v>
      </c>
      <c r="E284" s="64">
        <v>93.3</v>
      </c>
      <c r="F284" s="64">
        <v>3.5</v>
      </c>
      <c r="G284" s="88"/>
      <c r="H284" s="88"/>
      <c r="I284" s="88"/>
      <c r="J284" s="88"/>
      <c r="K284" s="88"/>
      <c r="L284" s="64">
        <v>28.0</v>
      </c>
      <c r="M284" s="64">
        <v>26.0</v>
      </c>
      <c r="N284" s="88"/>
      <c r="O284" s="88"/>
      <c r="P284" s="88"/>
      <c r="Q284" s="89"/>
      <c r="R284" s="82" t="s">
        <v>3522</v>
      </c>
      <c r="S284" s="146" t="s">
        <v>3523</v>
      </c>
      <c r="T284" s="88"/>
      <c r="U284" s="88"/>
      <c r="V284" s="88"/>
      <c r="W284" s="81"/>
      <c r="X284" s="81"/>
      <c r="Y284" s="148"/>
      <c r="Z284" s="148"/>
      <c r="AA284" s="148"/>
      <c r="AB284" s="148"/>
      <c r="AC284" s="148"/>
    </row>
    <row r="285">
      <c r="A285" s="81"/>
      <c r="B285" s="64" t="s">
        <v>3526</v>
      </c>
      <c r="C285" s="64" t="s">
        <v>924</v>
      </c>
      <c r="D285" s="147">
        <v>418.0</v>
      </c>
      <c r="E285" s="64">
        <v>90.3</v>
      </c>
      <c r="F285" s="64">
        <v>3.7</v>
      </c>
      <c r="G285" s="88"/>
      <c r="H285" s="88"/>
      <c r="I285" s="88"/>
      <c r="J285" s="88"/>
      <c r="K285" s="88"/>
      <c r="L285" s="64">
        <v>50.0</v>
      </c>
      <c r="M285" s="64">
        <v>31.0</v>
      </c>
      <c r="N285" s="88"/>
      <c r="O285" s="88"/>
      <c r="P285" s="88"/>
      <c r="Q285" s="89"/>
      <c r="R285" s="82" t="s">
        <v>3527</v>
      </c>
      <c r="S285" s="146" t="s">
        <v>3529</v>
      </c>
      <c r="T285" s="88"/>
      <c r="U285" s="88"/>
      <c r="V285" s="88"/>
      <c r="W285" s="81"/>
      <c r="X285" s="81"/>
      <c r="Y285" s="148"/>
      <c r="Z285" s="148"/>
      <c r="AA285" s="148"/>
      <c r="AB285" s="148"/>
      <c r="AC285" s="148"/>
    </row>
    <row r="286">
      <c r="A286" s="81"/>
      <c r="B286" s="88"/>
      <c r="C286" s="88"/>
      <c r="D286" s="154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9"/>
      <c r="R286" s="89"/>
      <c r="S286" s="88"/>
      <c r="T286" s="88"/>
      <c r="U286" s="88"/>
      <c r="V286" s="88"/>
      <c r="W286" s="81"/>
      <c r="X286" s="81"/>
      <c r="Y286" s="148"/>
      <c r="Z286" s="148"/>
      <c r="AA286" s="148"/>
      <c r="AB286" s="148"/>
      <c r="AC286" s="148"/>
    </row>
    <row r="287">
      <c r="A287" s="81"/>
      <c r="B287" s="88"/>
      <c r="C287" s="88"/>
      <c r="D287" s="154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9"/>
      <c r="R287" s="89"/>
      <c r="S287" s="88"/>
      <c r="T287" s="88"/>
      <c r="U287" s="88"/>
      <c r="V287" s="88"/>
      <c r="W287" s="81"/>
      <c r="X287" s="81"/>
      <c r="Y287" s="148"/>
      <c r="Z287" s="148"/>
      <c r="AA287" s="148"/>
      <c r="AB287" s="148"/>
      <c r="AC287" s="148"/>
    </row>
    <row r="288">
      <c r="A288" s="65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9"/>
      <c r="R288" s="89"/>
      <c r="S288" s="88"/>
      <c r="T288" s="88"/>
      <c r="U288" s="88"/>
      <c r="V288" s="88"/>
      <c r="W288" s="84"/>
      <c r="X288" s="84"/>
      <c r="Y288" s="148"/>
      <c r="Z288" s="148"/>
      <c r="AA288" s="148"/>
      <c r="AB288" s="148"/>
      <c r="AC288" s="148"/>
    </row>
    <row r="289">
      <c r="A289" s="69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9"/>
      <c r="R289" s="89"/>
      <c r="S289" s="88"/>
      <c r="T289" s="88"/>
      <c r="U289" s="88"/>
      <c r="V289" s="88"/>
      <c r="W289" s="86"/>
      <c r="X289" s="86"/>
      <c r="Y289" s="148"/>
      <c r="Z289" s="148"/>
      <c r="AA289" s="148"/>
      <c r="AB289" s="148"/>
      <c r="AC289" s="148"/>
    </row>
    <row r="290">
      <c r="A290" s="6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9"/>
      <c r="R290" s="88"/>
      <c r="S290" s="88"/>
      <c r="T290" s="88"/>
      <c r="U290" s="88"/>
      <c r="V290" s="88"/>
      <c r="W290" s="81"/>
      <c r="X290" s="81"/>
      <c r="Y290" s="148"/>
      <c r="Z290" s="148"/>
      <c r="AA290" s="148"/>
      <c r="AB290" s="148"/>
      <c r="AC290" s="148"/>
    </row>
    <row r="291">
      <c r="A291" s="6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9"/>
      <c r="R291" s="88"/>
      <c r="S291" s="88"/>
      <c r="T291" s="88"/>
      <c r="U291" s="88"/>
      <c r="V291" s="88"/>
      <c r="W291" s="81"/>
      <c r="X291" s="81"/>
      <c r="Y291" s="148"/>
      <c r="Z291" s="148"/>
      <c r="AA291" s="148"/>
      <c r="AB291" s="148"/>
      <c r="AC291" s="148"/>
    </row>
    <row r="292">
      <c r="A292" s="6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9"/>
      <c r="R292" s="88"/>
      <c r="S292" s="88"/>
      <c r="T292" s="88"/>
      <c r="U292" s="88"/>
      <c r="V292" s="88"/>
      <c r="W292" s="81"/>
      <c r="X292" s="81"/>
      <c r="Y292" s="148"/>
      <c r="Z292" s="148"/>
      <c r="AA292" s="148"/>
      <c r="AB292" s="148"/>
      <c r="AC292" s="148"/>
    </row>
    <row r="293">
      <c r="A293" s="69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9"/>
      <c r="R293" s="88"/>
      <c r="S293" s="88"/>
      <c r="T293" s="88"/>
      <c r="U293" s="88"/>
      <c r="V293" s="88"/>
      <c r="W293" s="86"/>
      <c r="X293" s="86"/>
      <c r="Y293" s="148"/>
      <c r="Z293" s="148"/>
      <c r="AA293" s="148"/>
      <c r="AB293" s="148"/>
      <c r="AC293" s="148"/>
    </row>
    <row r="294">
      <c r="A294" s="6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9"/>
      <c r="R294" s="88"/>
      <c r="S294" s="88"/>
      <c r="T294" s="88"/>
      <c r="U294" s="88"/>
      <c r="V294" s="88"/>
      <c r="W294" s="81"/>
      <c r="X294" s="81"/>
      <c r="Y294" s="148"/>
      <c r="Z294" s="148"/>
      <c r="AA294" s="148"/>
      <c r="AB294" s="148"/>
      <c r="AC294" s="148"/>
    </row>
    <row r="295">
      <c r="A295" s="68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1"/>
      <c r="R295" s="90"/>
      <c r="S295" s="90"/>
      <c r="T295" s="90"/>
      <c r="U295" s="90"/>
      <c r="V295" s="90"/>
      <c r="W295" s="81"/>
      <c r="X295" s="81"/>
      <c r="Y295" s="148"/>
      <c r="Z295" s="148"/>
      <c r="AA295" s="148"/>
      <c r="AB295" s="148"/>
      <c r="AC295" s="148"/>
    </row>
    <row r="296">
      <c r="A296" s="68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1"/>
      <c r="R296" s="90"/>
      <c r="S296" s="90"/>
      <c r="T296" s="90"/>
      <c r="U296" s="90"/>
      <c r="V296" s="90"/>
      <c r="W296" s="81"/>
      <c r="X296" s="81"/>
      <c r="Y296" s="148"/>
      <c r="Z296" s="148"/>
      <c r="AA296" s="148"/>
      <c r="AB296" s="148"/>
      <c r="AC296" s="148"/>
    </row>
    <row r="297">
      <c r="A297" s="1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1"/>
      <c r="R297" s="90"/>
      <c r="S297" s="90"/>
      <c r="T297" s="90"/>
      <c r="U297" s="90"/>
      <c r="V297" s="90"/>
      <c r="W297" s="81"/>
      <c r="X297" s="81"/>
      <c r="Y297" s="148"/>
      <c r="Z297" s="148"/>
      <c r="AA297" s="148"/>
      <c r="AB297" s="148"/>
      <c r="AC297" s="148"/>
    </row>
    <row r="298">
      <c r="A298" s="11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92"/>
      <c r="R298" s="54"/>
      <c r="S298" s="54"/>
      <c r="T298" s="54"/>
      <c r="U298" s="54"/>
      <c r="V298" s="54"/>
      <c r="W298" s="11"/>
      <c r="X298" s="11"/>
      <c r="Y298" s="34"/>
      <c r="Z298" s="34"/>
      <c r="AA298" s="34"/>
      <c r="AB298" s="34"/>
      <c r="AC298" s="34"/>
    </row>
    <row r="299">
      <c r="A299" s="69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92"/>
      <c r="R299" s="54"/>
      <c r="S299" s="54"/>
      <c r="T299" s="54"/>
      <c r="U299" s="54"/>
      <c r="V299" s="54"/>
      <c r="W299" s="71"/>
      <c r="X299" s="71"/>
      <c r="Y299" s="34"/>
      <c r="Z299" s="34"/>
      <c r="AA299" s="34"/>
      <c r="AB299" s="34"/>
      <c r="AC299" s="34"/>
    </row>
    <row r="300">
      <c r="A300" s="69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92"/>
      <c r="R300" s="54"/>
      <c r="S300" s="54"/>
      <c r="T300" s="54"/>
      <c r="U300" s="54"/>
      <c r="V300" s="54"/>
      <c r="W300" s="71"/>
      <c r="X300" s="71"/>
      <c r="Y300" s="34"/>
      <c r="Z300" s="34"/>
      <c r="AA300" s="34"/>
      <c r="AB300" s="34"/>
      <c r="AC300" s="34"/>
    </row>
    <row r="301">
      <c r="A301" s="68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92"/>
      <c r="R301" s="54"/>
      <c r="S301" s="54"/>
      <c r="T301" s="54"/>
      <c r="U301" s="54"/>
      <c r="V301" s="54"/>
      <c r="W301" s="11"/>
      <c r="X301" s="11"/>
      <c r="Y301" s="34"/>
      <c r="Z301" s="34"/>
      <c r="AA301" s="34"/>
      <c r="AB301" s="34"/>
      <c r="AC301" s="34"/>
    </row>
    <row r="302">
      <c r="A302" s="68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92"/>
      <c r="R302" s="54"/>
      <c r="S302" s="54"/>
      <c r="T302" s="54"/>
      <c r="U302" s="54"/>
      <c r="V302" s="54"/>
      <c r="W302" s="11"/>
      <c r="X302" s="11"/>
      <c r="Y302" s="34"/>
      <c r="Z302" s="34"/>
      <c r="AA302" s="34"/>
      <c r="AB302" s="34"/>
      <c r="AC302" s="34"/>
    </row>
    <row r="303">
      <c r="A303" s="68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92"/>
      <c r="R303" s="54"/>
      <c r="S303" s="54"/>
      <c r="T303" s="54"/>
      <c r="U303" s="54"/>
      <c r="V303" s="54"/>
      <c r="W303" s="11"/>
      <c r="X303" s="11"/>
      <c r="Y303" s="34"/>
      <c r="Z303" s="34"/>
      <c r="AA303" s="34"/>
      <c r="AB303" s="34"/>
      <c r="AC303" s="34"/>
    </row>
    <row r="304">
      <c r="A304" s="68"/>
      <c r="B304" s="11"/>
      <c r="C304" s="11"/>
      <c r="D304" s="11"/>
      <c r="E304" s="11"/>
      <c r="F304" s="11"/>
      <c r="G304" s="54"/>
      <c r="H304" s="11"/>
      <c r="I304" s="11"/>
      <c r="J304" s="11"/>
      <c r="K304" s="11"/>
      <c r="L304" s="11"/>
      <c r="M304" s="11"/>
      <c r="N304" s="11"/>
      <c r="O304" s="11"/>
      <c r="P304" s="11"/>
      <c r="Q304" s="13"/>
      <c r="R304" s="11"/>
      <c r="S304" s="11"/>
      <c r="T304" s="11"/>
      <c r="U304" s="11"/>
      <c r="V304" s="11"/>
      <c r="W304" s="11"/>
      <c r="X304" s="11"/>
      <c r="Y304" s="34"/>
      <c r="Z304" s="34"/>
      <c r="AA304" s="34"/>
      <c r="AB304" s="34"/>
      <c r="AC304" s="34"/>
    </row>
    <row r="305">
      <c r="A305" s="68"/>
      <c r="B305" s="11"/>
      <c r="C305" s="11"/>
      <c r="D305" s="11"/>
      <c r="E305" s="11"/>
      <c r="F305" s="11"/>
      <c r="G305" s="54"/>
      <c r="H305" s="11"/>
      <c r="I305" s="11"/>
      <c r="J305" s="11"/>
      <c r="K305" s="11"/>
      <c r="L305" s="11"/>
      <c r="M305" s="11"/>
      <c r="N305" s="11"/>
      <c r="O305" s="11"/>
      <c r="P305" s="11"/>
      <c r="Q305" s="13"/>
      <c r="R305" s="11"/>
      <c r="S305" s="11"/>
      <c r="T305" s="11"/>
      <c r="U305" s="11"/>
      <c r="V305" s="11"/>
      <c r="W305" s="11"/>
      <c r="X305" s="11"/>
      <c r="Y305" s="34"/>
      <c r="Z305" s="34"/>
      <c r="AA305" s="34"/>
      <c r="AB305" s="34"/>
      <c r="AC305" s="34"/>
    </row>
    <row r="306">
      <c r="A306" s="68"/>
      <c r="B306" s="11"/>
      <c r="C306" s="11"/>
      <c r="D306" s="11"/>
      <c r="E306" s="11"/>
      <c r="F306" s="11"/>
      <c r="G306" s="54"/>
      <c r="H306" s="11"/>
      <c r="I306" s="11"/>
      <c r="J306" s="11"/>
      <c r="K306" s="11"/>
      <c r="L306" s="11"/>
      <c r="M306" s="11"/>
      <c r="N306" s="11"/>
      <c r="O306" s="11"/>
      <c r="P306" s="11"/>
      <c r="Q306" s="13"/>
      <c r="R306" s="11"/>
      <c r="S306" s="11"/>
      <c r="T306" s="11"/>
      <c r="U306" s="11"/>
      <c r="V306" s="11"/>
      <c r="W306" s="11"/>
      <c r="X306" s="11"/>
      <c r="Y306" s="34"/>
      <c r="Z306" s="34"/>
      <c r="AA306" s="34"/>
      <c r="AB306" s="34"/>
      <c r="AC306" s="34"/>
    </row>
    <row r="307">
      <c r="A307" s="68"/>
      <c r="B307" s="11"/>
      <c r="C307" s="11"/>
      <c r="D307" s="11"/>
      <c r="E307" s="11"/>
      <c r="F307" s="11"/>
      <c r="G307" s="54"/>
      <c r="H307" s="11"/>
      <c r="I307" s="11"/>
      <c r="J307" s="11"/>
      <c r="K307" s="11"/>
      <c r="L307" s="11"/>
      <c r="M307" s="11"/>
      <c r="N307" s="11"/>
      <c r="O307" s="11"/>
      <c r="P307" s="11"/>
      <c r="Q307" s="13"/>
      <c r="R307" s="11"/>
      <c r="S307" s="11"/>
      <c r="T307" s="11"/>
      <c r="U307" s="11"/>
      <c r="V307" s="11"/>
      <c r="W307" s="11"/>
      <c r="X307" s="11"/>
      <c r="Y307" s="34"/>
      <c r="Z307" s="34"/>
      <c r="AA307" s="34"/>
      <c r="AB307" s="34"/>
      <c r="AC307" s="34"/>
    </row>
    <row r="308">
      <c r="A308" s="68"/>
      <c r="B308" s="11"/>
      <c r="C308" s="11"/>
      <c r="D308" s="11"/>
      <c r="E308" s="11"/>
      <c r="F308" s="11"/>
      <c r="G308" s="54"/>
      <c r="H308" s="11"/>
      <c r="I308" s="11"/>
      <c r="J308" s="11"/>
      <c r="K308" s="11"/>
      <c r="L308" s="11"/>
      <c r="M308" s="11"/>
      <c r="N308" s="11"/>
      <c r="O308" s="11"/>
      <c r="P308" s="11"/>
      <c r="Q308" s="13"/>
      <c r="R308" s="11"/>
      <c r="S308" s="11"/>
      <c r="T308" s="11"/>
      <c r="U308" s="11"/>
      <c r="V308" s="11"/>
      <c r="W308" s="11"/>
      <c r="X308" s="11"/>
      <c r="Y308" s="34"/>
      <c r="Z308" s="34"/>
      <c r="AA308" s="34"/>
      <c r="AB308" s="34"/>
      <c r="AC308" s="34"/>
    </row>
    <row r="309">
      <c r="A309" s="68"/>
      <c r="B309" s="11"/>
      <c r="C309" s="11"/>
      <c r="D309" s="11"/>
      <c r="E309" s="11"/>
      <c r="F309" s="11"/>
      <c r="G309" s="54"/>
      <c r="H309" s="11"/>
      <c r="I309" s="11"/>
      <c r="J309" s="11"/>
      <c r="K309" s="11"/>
      <c r="L309" s="11"/>
      <c r="M309" s="11"/>
      <c r="N309" s="11"/>
      <c r="O309" s="11"/>
      <c r="P309" s="11"/>
      <c r="Q309" s="13"/>
      <c r="R309" s="11"/>
      <c r="S309" s="11"/>
      <c r="T309" s="11"/>
      <c r="U309" s="11"/>
      <c r="V309" s="11"/>
      <c r="W309" s="11"/>
      <c r="X309" s="11"/>
      <c r="Y309" s="34"/>
      <c r="Z309" s="34"/>
      <c r="AA309" s="34"/>
      <c r="AB309" s="34"/>
      <c r="AC309" s="34"/>
    </row>
    <row r="310">
      <c r="A310" s="68"/>
      <c r="B310" s="11"/>
      <c r="C310" s="11"/>
      <c r="D310" s="11"/>
      <c r="E310" s="11"/>
      <c r="F310" s="11"/>
      <c r="G310" s="54"/>
      <c r="H310" s="11"/>
      <c r="I310" s="11"/>
      <c r="J310" s="11"/>
      <c r="K310" s="11"/>
      <c r="L310" s="11"/>
      <c r="M310" s="11"/>
      <c r="N310" s="11"/>
      <c r="O310" s="11"/>
      <c r="P310" s="11"/>
      <c r="Q310" s="13"/>
      <c r="R310" s="11"/>
      <c r="S310" s="11"/>
      <c r="T310" s="11"/>
      <c r="U310" s="11"/>
      <c r="V310" s="11"/>
      <c r="W310" s="11"/>
      <c r="X310" s="11"/>
      <c r="Y310" s="34"/>
      <c r="Z310" s="34"/>
      <c r="AA310" s="34"/>
      <c r="AB310" s="34"/>
      <c r="AC310" s="34"/>
    </row>
    <row r="311">
      <c r="A311" s="68"/>
      <c r="B311" s="11"/>
      <c r="C311" s="11"/>
      <c r="D311" s="11"/>
      <c r="E311" s="11"/>
      <c r="F311" s="11"/>
      <c r="G311" s="54"/>
      <c r="H311" s="11"/>
      <c r="I311" s="11"/>
      <c r="J311" s="11"/>
      <c r="K311" s="11"/>
      <c r="L311" s="11"/>
      <c r="M311" s="11"/>
      <c r="N311" s="11"/>
      <c r="O311" s="11"/>
      <c r="P311" s="11"/>
      <c r="Q311" s="13"/>
      <c r="R311" s="11"/>
      <c r="S311" s="11"/>
      <c r="T311" s="11"/>
      <c r="U311" s="11"/>
      <c r="V311" s="11"/>
      <c r="W311" s="11"/>
      <c r="X311" s="11"/>
      <c r="Y311" s="34"/>
      <c r="Z311" s="34"/>
      <c r="AA311" s="34"/>
      <c r="AB311" s="34"/>
      <c r="AC311" s="34"/>
    </row>
    <row r="312">
      <c r="A312" s="68"/>
      <c r="B312" s="11"/>
      <c r="C312" s="11"/>
      <c r="D312" s="11"/>
      <c r="E312" s="11"/>
      <c r="F312" s="11"/>
      <c r="G312" s="54"/>
      <c r="H312" s="11"/>
      <c r="I312" s="11"/>
      <c r="J312" s="11"/>
      <c r="K312" s="11"/>
      <c r="L312" s="11"/>
      <c r="M312" s="11"/>
      <c r="N312" s="11"/>
      <c r="O312" s="11"/>
      <c r="P312" s="11"/>
      <c r="Q312" s="13"/>
      <c r="R312" s="11"/>
      <c r="S312" s="11"/>
      <c r="T312" s="11"/>
      <c r="U312" s="11"/>
      <c r="V312" s="11"/>
      <c r="W312" s="11"/>
      <c r="X312" s="11"/>
      <c r="Y312" s="34"/>
      <c r="Z312" s="34"/>
      <c r="AA312" s="34"/>
      <c r="AB312" s="34"/>
      <c r="AC312" s="34"/>
    </row>
    <row r="313">
      <c r="A313" s="68"/>
      <c r="B313" s="11"/>
      <c r="C313" s="11"/>
      <c r="D313" s="11"/>
      <c r="E313" s="11"/>
      <c r="F313" s="11"/>
      <c r="G313" s="55"/>
      <c r="H313" s="11"/>
      <c r="I313" s="11"/>
      <c r="J313" s="11"/>
      <c r="K313" s="11"/>
      <c r="L313" s="11"/>
      <c r="M313" s="11"/>
      <c r="N313" s="11"/>
      <c r="O313" s="11"/>
      <c r="P313" s="11"/>
      <c r="Q313" s="13"/>
      <c r="R313" s="11"/>
      <c r="S313" s="11"/>
      <c r="T313" s="11"/>
      <c r="U313" s="11"/>
      <c r="V313" s="11"/>
      <c r="W313" s="11"/>
      <c r="X313" s="11"/>
      <c r="Y313" s="34"/>
      <c r="Z313" s="34"/>
      <c r="AA313" s="34"/>
      <c r="AB313" s="34"/>
      <c r="AC313" s="34"/>
    </row>
    <row r="314">
      <c r="A314" s="68"/>
      <c r="B314" s="11"/>
      <c r="C314" s="11"/>
      <c r="D314" s="11"/>
      <c r="E314" s="11"/>
      <c r="F314" s="11"/>
      <c r="G314" s="55"/>
      <c r="H314" s="11"/>
      <c r="I314" s="11"/>
      <c r="J314" s="11"/>
      <c r="K314" s="11"/>
      <c r="L314" s="11"/>
      <c r="M314" s="11"/>
      <c r="N314" s="11"/>
      <c r="O314" s="11"/>
      <c r="P314" s="11"/>
      <c r="Q314" s="13"/>
      <c r="R314" s="11"/>
      <c r="S314" s="11"/>
      <c r="T314" s="11"/>
      <c r="U314" s="11"/>
      <c r="V314" s="11"/>
      <c r="W314" s="11"/>
      <c r="X314" s="11"/>
      <c r="Y314" s="34"/>
      <c r="Z314" s="34"/>
      <c r="AA314" s="34"/>
      <c r="AB314" s="34"/>
      <c r="AC314" s="34"/>
    </row>
    <row r="315">
      <c r="A315" s="68"/>
      <c r="B315" s="11"/>
      <c r="C315" s="11"/>
      <c r="D315" s="11"/>
      <c r="E315" s="11"/>
      <c r="F315" s="11"/>
      <c r="G315" s="55"/>
      <c r="H315" s="11"/>
      <c r="I315" s="11"/>
      <c r="J315" s="11"/>
      <c r="K315" s="11"/>
      <c r="L315" s="11"/>
      <c r="M315" s="11"/>
      <c r="N315" s="11"/>
      <c r="O315" s="11"/>
      <c r="P315" s="11"/>
      <c r="Q315" s="13"/>
      <c r="R315" s="11"/>
      <c r="S315" s="11"/>
      <c r="T315" s="11"/>
      <c r="U315" s="11"/>
      <c r="V315" s="11"/>
      <c r="W315" s="11"/>
      <c r="X315" s="11"/>
      <c r="Y315" s="34"/>
      <c r="Z315" s="34"/>
      <c r="AA315" s="34"/>
      <c r="AB315" s="34"/>
      <c r="AC315" s="34"/>
    </row>
    <row r="316">
      <c r="A316" s="68"/>
      <c r="B316" s="11"/>
      <c r="C316" s="11"/>
      <c r="D316" s="11"/>
      <c r="E316" s="11"/>
      <c r="F316" s="11"/>
      <c r="G316" s="28"/>
      <c r="H316" s="11"/>
      <c r="I316" s="11"/>
      <c r="J316" s="11"/>
      <c r="K316" s="11"/>
      <c r="L316" s="11"/>
      <c r="M316" s="11"/>
      <c r="N316" s="11"/>
      <c r="O316" s="11"/>
      <c r="P316" s="11"/>
      <c r="Q316" s="13"/>
      <c r="R316" s="11"/>
      <c r="S316" s="11"/>
      <c r="T316" s="11"/>
      <c r="U316" s="11"/>
      <c r="V316" s="11"/>
      <c r="W316" s="11"/>
      <c r="X316" s="11"/>
      <c r="Y316" s="34"/>
      <c r="Z316" s="34"/>
      <c r="AA316" s="34"/>
      <c r="AB316" s="34"/>
      <c r="AC316" s="34"/>
    </row>
    <row r="317">
      <c r="A317" s="68"/>
      <c r="B317" s="11"/>
      <c r="C317" s="11"/>
      <c r="D317" s="11"/>
      <c r="E317" s="11"/>
      <c r="F317" s="11"/>
      <c r="G317" s="28"/>
      <c r="H317" s="11"/>
      <c r="I317" s="11"/>
      <c r="J317" s="11"/>
      <c r="K317" s="11"/>
      <c r="L317" s="11"/>
      <c r="M317" s="11"/>
      <c r="N317" s="11"/>
      <c r="O317" s="11"/>
      <c r="P317" s="11"/>
      <c r="Q317" s="13"/>
      <c r="R317" s="11"/>
      <c r="S317" s="11"/>
      <c r="T317" s="11"/>
      <c r="U317" s="11"/>
      <c r="V317" s="11"/>
      <c r="W317" s="11"/>
      <c r="X317" s="11"/>
      <c r="Y317" s="34"/>
      <c r="Z317" s="34"/>
      <c r="AA317" s="34"/>
      <c r="AB317" s="34"/>
      <c r="AC317" s="34"/>
    </row>
    <row r="318">
      <c r="A318" s="68"/>
      <c r="B318" s="11"/>
      <c r="C318" s="11"/>
      <c r="D318" s="11"/>
      <c r="E318" s="11"/>
      <c r="F318" s="11"/>
      <c r="G318" s="28"/>
      <c r="H318" s="11"/>
      <c r="I318" s="11"/>
      <c r="J318" s="11"/>
      <c r="K318" s="11"/>
      <c r="L318" s="11"/>
      <c r="M318" s="11"/>
      <c r="N318" s="11"/>
      <c r="O318" s="11"/>
      <c r="P318" s="11"/>
      <c r="Q318" s="13"/>
      <c r="R318" s="11"/>
      <c r="S318" s="11"/>
      <c r="T318" s="11"/>
      <c r="U318" s="11"/>
      <c r="V318" s="11"/>
      <c r="W318" s="11"/>
      <c r="X318" s="11"/>
      <c r="Y318" s="34"/>
      <c r="Z318" s="34"/>
      <c r="AA318" s="34"/>
      <c r="AB318" s="34"/>
      <c r="AC318" s="34"/>
    </row>
    <row r="319">
      <c r="A319" s="68"/>
      <c r="B319" s="11"/>
      <c r="C319" s="11"/>
      <c r="D319" s="11"/>
      <c r="E319" s="11"/>
      <c r="F319" s="11"/>
      <c r="G319" s="28"/>
      <c r="H319" s="11"/>
      <c r="I319" s="11"/>
      <c r="J319" s="11"/>
      <c r="K319" s="11"/>
      <c r="L319" s="11"/>
      <c r="M319" s="11"/>
      <c r="N319" s="11"/>
      <c r="O319" s="11"/>
      <c r="P319" s="11"/>
      <c r="Q319" s="13"/>
      <c r="R319" s="11"/>
      <c r="S319" s="11"/>
      <c r="T319" s="11"/>
      <c r="U319" s="11"/>
      <c r="V319" s="11"/>
      <c r="W319" s="11"/>
      <c r="X319" s="11"/>
      <c r="Y319" s="34"/>
      <c r="Z319" s="34"/>
      <c r="AA319" s="34"/>
      <c r="AB319" s="34"/>
      <c r="AC319" s="34"/>
    </row>
    <row r="320">
      <c r="A320" s="68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3"/>
      <c r="R320" s="11"/>
      <c r="S320" s="11"/>
      <c r="T320" s="11"/>
      <c r="U320" s="11"/>
      <c r="V320" s="11"/>
      <c r="W320" s="11"/>
      <c r="X320" s="11"/>
      <c r="Y320" s="34"/>
      <c r="Z320" s="34"/>
      <c r="AA320" s="34"/>
      <c r="AB320" s="34"/>
      <c r="AC320" s="34"/>
    </row>
    <row r="321">
      <c r="A321" s="68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3"/>
      <c r="R321" s="11"/>
      <c r="S321" s="11"/>
      <c r="T321" s="11"/>
      <c r="U321" s="11"/>
      <c r="V321" s="11"/>
      <c r="W321" s="11"/>
      <c r="X321" s="11"/>
      <c r="Y321" s="34"/>
      <c r="Z321" s="34"/>
      <c r="AA321" s="34"/>
      <c r="AB321" s="34"/>
      <c r="AC321" s="34"/>
    </row>
    <row r="322">
      <c r="A322" s="68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3"/>
      <c r="R322" s="11"/>
      <c r="S322" s="11"/>
      <c r="T322" s="11"/>
      <c r="U322" s="11"/>
      <c r="V322" s="11"/>
      <c r="W322" s="11"/>
      <c r="X322" s="11"/>
      <c r="Y322" s="34"/>
      <c r="Z322" s="34"/>
      <c r="AA322" s="34"/>
      <c r="AB322" s="34"/>
      <c r="AC322" s="34"/>
    </row>
    <row r="323">
      <c r="A323" s="68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3"/>
      <c r="R323" s="11"/>
      <c r="S323" s="11"/>
      <c r="T323" s="11"/>
      <c r="U323" s="11"/>
      <c r="V323" s="11"/>
      <c r="W323" s="11"/>
      <c r="X323" s="11"/>
      <c r="Y323" s="34"/>
      <c r="Z323" s="34"/>
      <c r="AA323" s="34"/>
      <c r="AB323" s="34"/>
      <c r="AC323" s="34"/>
    </row>
    <row r="324">
      <c r="A324" s="68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3"/>
      <c r="R324" s="11"/>
      <c r="S324" s="11"/>
      <c r="T324" s="11"/>
      <c r="U324" s="11"/>
      <c r="V324" s="11"/>
      <c r="W324" s="11"/>
      <c r="X324" s="11"/>
      <c r="Y324" s="34"/>
      <c r="Z324" s="34"/>
      <c r="AA324" s="34"/>
      <c r="AB324" s="34"/>
      <c r="AC324" s="34"/>
    </row>
    <row r="325">
      <c r="A325" s="68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3"/>
      <c r="R325" s="11"/>
      <c r="S325" s="11"/>
      <c r="T325" s="11"/>
      <c r="U325" s="11"/>
      <c r="V325" s="11"/>
      <c r="W325" s="11"/>
      <c r="X325" s="11"/>
      <c r="Y325" s="34"/>
      <c r="Z325" s="34"/>
      <c r="AA325" s="34"/>
      <c r="AB325" s="34"/>
      <c r="AC325" s="34"/>
    </row>
    <row r="326">
      <c r="A326" s="68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3"/>
      <c r="R326" s="11"/>
      <c r="S326" s="11"/>
      <c r="T326" s="11"/>
      <c r="U326" s="11"/>
      <c r="V326" s="11"/>
      <c r="W326" s="11"/>
      <c r="X326" s="11"/>
      <c r="Y326" s="34"/>
      <c r="Z326" s="34"/>
      <c r="AA326" s="34"/>
      <c r="AB326" s="34"/>
      <c r="AC326" s="34"/>
    </row>
    <row r="327">
      <c r="A327" s="68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3"/>
      <c r="R327" s="11"/>
      <c r="S327" s="11"/>
      <c r="T327" s="11"/>
      <c r="U327" s="11"/>
      <c r="V327" s="11"/>
      <c r="W327" s="11"/>
      <c r="X327" s="11"/>
      <c r="Y327" s="34"/>
      <c r="Z327" s="34"/>
      <c r="AA327" s="34"/>
      <c r="AB327" s="34"/>
      <c r="AC327" s="34"/>
    </row>
    <row r="328">
      <c r="A328" s="68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3"/>
      <c r="R328" s="11"/>
      <c r="S328" s="11"/>
      <c r="T328" s="11"/>
      <c r="U328" s="11"/>
      <c r="V328" s="11"/>
      <c r="W328" s="11"/>
      <c r="X328" s="11"/>
      <c r="Y328" s="34"/>
      <c r="Z328" s="34"/>
      <c r="AA328" s="34"/>
      <c r="AB328" s="34"/>
      <c r="AC328" s="34"/>
    </row>
    <row r="329">
      <c r="A329" s="68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3"/>
      <c r="R329" s="11"/>
      <c r="S329" s="11"/>
      <c r="T329" s="11"/>
      <c r="U329" s="11"/>
      <c r="V329" s="11"/>
      <c r="W329" s="11"/>
      <c r="X329" s="11"/>
      <c r="Y329" s="34"/>
      <c r="Z329" s="34"/>
      <c r="AA329" s="34"/>
      <c r="AB329" s="34"/>
      <c r="AC329" s="34"/>
    </row>
    <row r="330">
      <c r="A330" s="68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3"/>
      <c r="R330" s="11"/>
      <c r="S330" s="11"/>
      <c r="T330" s="11"/>
      <c r="U330" s="11"/>
      <c r="V330" s="11"/>
      <c r="W330" s="11"/>
      <c r="X330" s="11"/>
      <c r="Y330" s="34"/>
      <c r="Z330" s="34"/>
      <c r="AA330" s="34"/>
      <c r="AB330" s="34"/>
      <c r="AC330" s="34"/>
    </row>
    <row r="331">
      <c r="A331" s="68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3"/>
      <c r="R331" s="11"/>
      <c r="S331" s="11"/>
      <c r="T331" s="11"/>
      <c r="U331" s="11"/>
      <c r="V331" s="11"/>
      <c r="W331" s="11"/>
      <c r="X331" s="11"/>
      <c r="Y331" s="34"/>
      <c r="Z331" s="34"/>
      <c r="AA331" s="34"/>
      <c r="AB331" s="34"/>
      <c r="AC331" s="34"/>
    </row>
    <row r="332">
      <c r="A332" s="68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3"/>
      <c r="R332" s="11"/>
      <c r="S332" s="11"/>
      <c r="T332" s="11"/>
      <c r="U332" s="11"/>
      <c r="V332" s="11"/>
      <c r="W332" s="11"/>
      <c r="X332" s="11"/>
      <c r="Y332" s="34"/>
      <c r="Z332" s="34"/>
      <c r="AA332" s="34"/>
      <c r="AB332" s="34"/>
      <c r="AC332" s="34"/>
    </row>
    <row r="333">
      <c r="A333" s="68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3"/>
      <c r="R333" s="11"/>
      <c r="S333" s="11"/>
      <c r="T333" s="11"/>
      <c r="U333" s="11"/>
      <c r="V333" s="11"/>
      <c r="W333" s="11"/>
      <c r="X333" s="11"/>
      <c r="Y333" s="34"/>
      <c r="Z333" s="34"/>
      <c r="AA333" s="34"/>
      <c r="AB333" s="34"/>
      <c r="AC333" s="34"/>
    </row>
    <row r="334">
      <c r="A334" s="68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3"/>
      <c r="R334" s="11"/>
      <c r="S334" s="11"/>
      <c r="T334" s="11"/>
      <c r="U334" s="11"/>
      <c r="V334" s="11"/>
      <c r="W334" s="11"/>
      <c r="X334" s="11"/>
      <c r="Y334" s="34"/>
      <c r="Z334" s="34"/>
      <c r="AA334" s="34"/>
      <c r="AB334" s="34"/>
      <c r="AC334" s="34"/>
    </row>
    <row r="335">
      <c r="A335" s="68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3"/>
      <c r="R335" s="11"/>
      <c r="S335" s="11"/>
      <c r="T335" s="11"/>
      <c r="U335" s="11"/>
      <c r="V335" s="11"/>
      <c r="W335" s="11"/>
      <c r="X335" s="11"/>
      <c r="Y335" s="34"/>
      <c r="Z335" s="34"/>
      <c r="AA335" s="34"/>
      <c r="AB335" s="34"/>
      <c r="AC335" s="34"/>
    </row>
    <row r="336">
      <c r="A336" s="68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3"/>
      <c r="R336" s="11"/>
      <c r="S336" s="11"/>
      <c r="T336" s="11"/>
      <c r="U336" s="11"/>
      <c r="V336" s="11"/>
      <c r="W336" s="11"/>
      <c r="X336" s="11"/>
      <c r="Y336" s="34"/>
      <c r="Z336" s="34"/>
      <c r="AA336" s="34"/>
      <c r="AB336" s="34"/>
      <c r="AC336" s="34"/>
    </row>
    <row r="337">
      <c r="A337" s="68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3"/>
      <c r="R337" s="11"/>
      <c r="S337" s="11"/>
      <c r="T337" s="11"/>
      <c r="U337" s="11"/>
      <c r="V337" s="11"/>
      <c r="W337" s="11"/>
      <c r="X337" s="11"/>
      <c r="Y337" s="34"/>
      <c r="Z337" s="34"/>
      <c r="AA337" s="34"/>
      <c r="AB337" s="34"/>
      <c r="AC337" s="34"/>
    </row>
    <row r="338">
      <c r="A338" s="68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3"/>
      <c r="R338" s="11"/>
      <c r="S338" s="11"/>
      <c r="T338" s="11"/>
      <c r="U338" s="11"/>
      <c r="V338" s="11"/>
      <c r="W338" s="11"/>
      <c r="X338" s="11"/>
      <c r="Y338" s="34"/>
      <c r="Z338" s="34"/>
      <c r="AA338" s="34"/>
      <c r="AB338" s="34"/>
      <c r="AC338" s="34"/>
    </row>
    <row r="339">
      <c r="A339" s="68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3"/>
      <c r="R339" s="11"/>
      <c r="S339" s="11"/>
      <c r="T339" s="11"/>
      <c r="U339" s="11"/>
      <c r="V339" s="11"/>
      <c r="W339" s="11"/>
      <c r="X339" s="11"/>
      <c r="Y339" s="34"/>
      <c r="Z339" s="34"/>
      <c r="AA339" s="34"/>
      <c r="AB339" s="34"/>
      <c r="AC339" s="34"/>
    </row>
    <row r="340">
      <c r="A340" s="68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3"/>
      <c r="R340" s="11"/>
      <c r="S340" s="11"/>
      <c r="T340" s="11"/>
      <c r="U340" s="11"/>
      <c r="V340" s="11"/>
      <c r="W340" s="11"/>
      <c r="X340" s="11"/>
      <c r="Y340" s="34"/>
      <c r="Z340" s="34"/>
      <c r="AA340" s="34"/>
      <c r="AB340" s="34"/>
      <c r="AC340" s="34"/>
    </row>
    <row r="341">
      <c r="A341" s="68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3"/>
      <c r="R341" s="11"/>
      <c r="S341" s="11"/>
      <c r="T341" s="11"/>
      <c r="U341" s="11"/>
      <c r="V341" s="11"/>
      <c r="W341" s="11"/>
      <c r="X341" s="11"/>
      <c r="Y341" s="34"/>
      <c r="Z341" s="34"/>
      <c r="AA341" s="34"/>
      <c r="AB341" s="34"/>
      <c r="AC341" s="34"/>
    </row>
    <row r="342">
      <c r="A342" s="68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3"/>
      <c r="R342" s="11"/>
      <c r="S342" s="11"/>
      <c r="T342" s="11"/>
      <c r="U342" s="11"/>
      <c r="V342" s="11"/>
      <c r="W342" s="11"/>
      <c r="X342" s="11"/>
      <c r="Y342" s="34"/>
      <c r="Z342" s="34"/>
      <c r="AA342" s="34"/>
      <c r="AB342" s="34"/>
      <c r="AC342" s="34"/>
    </row>
    <row r="343">
      <c r="A343" s="68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34"/>
      <c r="Z343" s="34"/>
      <c r="AA343" s="34"/>
      <c r="AB343" s="34"/>
      <c r="AC343" s="34"/>
    </row>
    <row r="344">
      <c r="A344" s="68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34"/>
      <c r="Z344" s="34"/>
      <c r="AA344" s="34"/>
      <c r="AB344" s="34"/>
      <c r="AC344" s="34"/>
    </row>
    <row r="345">
      <c r="A345" s="68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34"/>
      <c r="Z345" s="34"/>
      <c r="AA345" s="34"/>
      <c r="AB345" s="34"/>
      <c r="AC345" s="34"/>
    </row>
    <row r="346">
      <c r="A346" s="68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34"/>
      <c r="Z346" s="34"/>
      <c r="AA346" s="34"/>
      <c r="AB346" s="34"/>
      <c r="AC346" s="34"/>
    </row>
    <row r="347">
      <c r="A347" s="68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34"/>
      <c r="Z347" s="34"/>
      <c r="AA347" s="34"/>
      <c r="AB347" s="34"/>
      <c r="AC347" s="34"/>
    </row>
    <row r="348">
      <c r="A348" s="68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34"/>
      <c r="Z348" s="34"/>
      <c r="AA348" s="34"/>
      <c r="AB348" s="34"/>
      <c r="AC348" s="34"/>
    </row>
    <row r="349">
      <c r="A349" s="68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34"/>
      <c r="Z349" s="34"/>
      <c r="AA349" s="34"/>
      <c r="AB349" s="34"/>
      <c r="AC349" s="34"/>
    </row>
    <row r="350">
      <c r="A350" s="68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34"/>
      <c r="Z350" s="34"/>
      <c r="AA350" s="34"/>
      <c r="AB350" s="34"/>
      <c r="AC350" s="34"/>
    </row>
    <row r="351">
      <c r="A351" s="68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34"/>
      <c r="Z351" s="34"/>
      <c r="AA351" s="34"/>
      <c r="AB351" s="34"/>
      <c r="AC351" s="34"/>
    </row>
    <row r="352">
      <c r="A352" s="68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34"/>
      <c r="Z352" s="34"/>
      <c r="AA352" s="34"/>
      <c r="AB352" s="34"/>
      <c r="AC352" s="34"/>
    </row>
    <row r="353">
      <c r="A353" s="68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34"/>
      <c r="Z353" s="34"/>
      <c r="AA353" s="34"/>
      <c r="AB353" s="34"/>
      <c r="AC353" s="34"/>
    </row>
    <row r="354">
      <c r="A354" s="68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34"/>
      <c r="Z354" s="34"/>
      <c r="AA354" s="34"/>
      <c r="AB354" s="34"/>
      <c r="AC354" s="34"/>
    </row>
    <row r="355">
      <c r="A355" s="68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34"/>
      <c r="Z355" s="34"/>
      <c r="AA355" s="34"/>
      <c r="AB355" s="34"/>
      <c r="AC355" s="34"/>
    </row>
    <row r="356">
      <c r="A356" s="68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34"/>
      <c r="Z356" s="34"/>
      <c r="AA356" s="34"/>
      <c r="AB356" s="34"/>
      <c r="AC356" s="34"/>
    </row>
    <row r="357">
      <c r="A357" s="68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34"/>
      <c r="Z357" s="34"/>
      <c r="AA357" s="34"/>
      <c r="AB357" s="34"/>
      <c r="AC357" s="34"/>
    </row>
    <row r="358">
      <c r="A358" s="68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34"/>
      <c r="Z358" s="34"/>
      <c r="AA358" s="34"/>
      <c r="AB358" s="34"/>
      <c r="AC358" s="34"/>
    </row>
    <row r="359">
      <c r="A359" s="68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34"/>
      <c r="Z359" s="34"/>
      <c r="AA359" s="34"/>
      <c r="AB359" s="34"/>
      <c r="AC359" s="34"/>
    </row>
    <row r="360">
      <c r="A360" s="68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34"/>
      <c r="Z360" s="34"/>
      <c r="AA360" s="34"/>
      <c r="AB360" s="34"/>
      <c r="AC360" s="34"/>
    </row>
  </sheetData>
  <hyperlinks>
    <hyperlink r:id="rId2" ref="S6"/>
    <hyperlink r:id="rId3" ref="S7"/>
    <hyperlink r:id="rId4" ref="S8"/>
    <hyperlink r:id="rId5" ref="S9"/>
    <hyperlink r:id="rId6" ref="S10"/>
    <hyperlink r:id="rId7" ref="S11"/>
    <hyperlink r:id="rId8" ref="S12"/>
    <hyperlink r:id="rId9" ref="S13"/>
    <hyperlink r:id="rId10" ref="S14"/>
    <hyperlink r:id="rId11" ref="S15"/>
    <hyperlink r:id="rId12" ref="S16"/>
    <hyperlink r:id="rId13" ref="S17"/>
    <hyperlink r:id="rId14" ref="S18"/>
    <hyperlink r:id="rId15" ref="S19"/>
    <hyperlink r:id="rId16" ref="S20"/>
    <hyperlink r:id="rId17" ref="S21"/>
    <hyperlink r:id="rId18" ref="S23"/>
    <hyperlink r:id="rId19" ref="S24"/>
    <hyperlink r:id="rId20" ref="S25"/>
    <hyperlink r:id="rId21" ref="S26"/>
    <hyperlink r:id="rId22" ref="S28"/>
    <hyperlink r:id="rId23" ref="S29"/>
    <hyperlink r:id="rId24" ref="S30"/>
    <hyperlink r:id="rId25" ref="S31"/>
    <hyperlink r:id="rId26" ref="S32"/>
    <hyperlink r:id="rId27" ref="S33"/>
    <hyperlink r:id="rId28" ref="S34"/>
    <hyperlink r:id="rId29" ref="S35"/>
    <hyperlink r:id="rId30" ref="S36"/>
    <hyperlink r:id="rId31" ref="S38"/>
    <hyperlink r:id="rId32" ref="S39"/>
    <hyperlink r:id="rId33" ref="S40"/>
    <hyperlink r:id="rId34" ref="S41"/>
    <hyperlink r:id="rId35" ref="S42"/>
    <hyperlink r:id="rId36" ref="S43"/>
    <hyperlink r:id="rId37" ref="S44"/>
    <hyperlink r:id="rId38" ref="S45"/>
    <hyperlink r:id="rId39" ref="S46"/>
    <hyperlink r:id="rId40" ref="S47"/>
    <hyperlink r:id="rId41" ref="S48"/>
    <hyperlink r:id="rId42" ref="S49"/>
    <hyperlink r:id="rId43" ref="S50"/>
    <hyperlink r:id="rId44" ref="S51"/>
    <hyperlink r:id="rId45" ref="S52"/>
    <hyperlink r:id="rId46" ref="S53"/>
    <hyperlink r:id="rId47" ref="S56"/>
    <hyperlink r:id="rId48" ref="S59"/>
    <hyperlink r:id="rId49" ref="S60"/>
    <hyperlink r:id="rId50" ref="S62"/>
    <hyperlink r:id="rId51" ref="S63"/>
    <hyperlink r:id="rId52" ref="S64"/>
    <hyperlink r:id="rId53" ref="S65"/>
    <hyperlink r:id="rId54" ref="S66"/>
    <hyperlink r:id="rId55" ref="S67"/>
    <hyperlink r:id="rId56" ref="S68"/>
    <hyperlink r:id="rId57" ref="S69"/>
    <hyperlink r:id="rId58" ref="S70"/>
    <hyperlink r:id="rId59" ref="S74"/>
    <hyperlink r:id="rId60" ref="S75"/>
    <hyperlink r:id="rId61" ref="S76"/>
    <hyperlink r:id="rId62" ref="S77"/>
    <hyperlink r:id="rId63" ref="S78"/>
    <hyperlink r:id="rId64" ref="S79"/>
    <hyperlink r:id="rId65" ref="S80"/>
    <hyperlink r:id="rId66" ref="S81"/>
    <hyperlink r:id="rId67" ref="S82"/>
    <hyperlink r:id="rId68" ref="S83"/>
    <hyperlink r:id="rId69" ref="S85"/>
    <hyperlink r:id="rId70" ref="S86"/>
    <hyperlink r:id="rId71" ref="S88"/>
    <hyperlink r:id="rId72" ref="S89"/>
    <hyperlink r:id="rId73" ref="S90"/>
    <hyperlink r:id="rId74" ref="S91"/>
    <hyperlink r:id="rId75" ref="S92"/>
    <hyperlink r:id="rId76" ref="S93"/>
    <hyperlink r:id="rId77" ref="S94"/>
    <hyperlink r:id="rId78" ref="S96"/>
    <hyperlink r:id="rId79" ref="S97"/>
    <hyperlink r:id="rId80" ref="S98"/>
    <hyperlink r:id="rId81" ref="S100"/>
    <hyperlink r:id="rId82" ref="S101"/>
    <hyperlink r:id="rId83" ref="S102"/>
    <hyperlink r:id="rId84" ref="S103"/>
    <hyperlink r:id="rId85" ref="S104"/>
    <hyperlink r:id="rId86" ref="S105"/>
    <hyperlink r:id="rId87" ref="S106"/>
    <hyperlink r:id="rId88" ref="S107"/>
    <hyperlink r:id="rId89" ref="S108"/>
    <hyperlink r:id="rId90" ref="S109"/>
    <hyperlink r:id="rId91" ref="S110"/>
    <hyperlink r:id="rId92" ref="S112"/>
    <hyperlink r:id="rId93" ref="S114"/>
    <hyperlink r:id="rId94" ref="S115"/>
    <hyperlink r:id="rId95" ref="S116"/>
    <hyperlink r:id="rId96" ref="S117"/>
    <hyperlink r:id="rId97" ref="S118"/>
    <hyperlink r:id="rId98" ref="S119"/>
    <hyperlink r:id="rId99" ref="S120"/>
    <hyperlink r:id="rId100" ref="S121"/>
    <hyperlink r:id="rId101" ref="S122"/>
    <hyperlink r:id="rId102" ref="S123"/>
    <hyperlink r:id="rId103" ref="S124"/>
    <hyperlink r:id="rId104" ref="S127"/>
    <hyperlink r:id="rId105" ref="S128"/>
    <hyperlink r:id="rId106" ref="S129"/>
    <hyperlink r:id="rId107" ref="S130"/>
    <hyperlink r:id="rId108" ref="S131"/>
    <hyperlink r:id="rId109" ref="S132"/>
    <hyperlink r:id="rId110" ref="S133"/>
    <hyperlink r:id="rId111" ref="S134"/>
    <hyperlink r:id="rId112" ref="S135"/>
    <hyperlink r:id="rId113" ref="S136"/>
    <hyperlink r:id="rId114" ref="S137"/>
    <hyperlink r:id="rId115" ref="S138"/>
    <hyperlink r:id="rId116" ref="S139"/>
    <hyperlink r:id="rId117" ref="S140"/>
    <hyperlink r:id="rId118" ref="S141"/>
    <hyperlink r:id="rId119" ref="S142"/>
    <hyperlink r:id="rId120" ref="S143"/>
    <hyperlink r:id="rId121" ref="S145"/>
    <hyperlink r:id="rId122" ref="S147"/>
    <hyperlink r:id="rId123" ref="S148"/>
    <hyperlink r:id="rId124" ref="S150"/>
    <hyperlink r:id="rId125" ref="S151"/>
    <hyperlink r:id="rId126" ref="S152"/>
    <hyperlink r:id="rId127" ref="S153"/>
    <hyperlink r:id="rId128" ref="S154"/>
    <hyperlink r:id="rId129" ref="S155"/>
    <hyperlink r:id="rId130" ref="S159"/>
    <hyperlink r:id="rId131" ref="S160"/>
    <hyperlink r:id="rId132" ref="S163"/>
    <hyperlink r:id="rId133" ref="S164"/>
    <hyperlink r:id="rId134" ref="S165"/>
    <hyperlink r:id="rId135" ref="S166"/>
    <hyperlink r:id="rId136" ref="S167"/>
    <hyperlink r:id="rId137" ref="S168"/>
    <hyperlink r:id="rId138" ref="S169"/>
    <hyperlink r:id="rId139" ref="S170"/>
    <hyperlink r:id="rId140" ref="S171"/>
    <hyperlink r:id="rId141" ref="S172"/>
    <hyperlink r:id="rId142" ref="S173"/>
    <hyperlink r:id="rId143" ref="S174"/>
    <hyperlink r:id="rId144" ref="S175"/>
    <hyperlink r:id="rId145" ref="S176"/>
    <hyperlink r:id="rId146" ref="S177"/>
    <hyperlink r:id="rId147" ref="S178"/>
    <hyperlink r:id="rId148" ref="S179"/>
    <hyperlink r:id="rId149" ref="S180"/>
    <hyperlink r:id="rId150" ref="S181"/>
    <hyperlink r:id="rId151" ref="S183"/>
    <hyperlink r:id="rId152" ref="S184"/>
    <hyperlink r:id="rId153" ref="S187"/>
    <hyperlink r:id="rId154" ref="S188"/>
    <hyperlink r:id="rId155" ref="S189"/>
    <hyperlink r:id="rId156" ref="S190"/>
    <hyperlink r:id="rId157" ref="S191"/>
    <hyperlink r:id="rId158" ref="S192"/>
    <hyperlink r:id="rId159" ref="S193"/>
    <hyperlink r:id="rId160" ref="S194"/>
    <hyperlink r:id="rId161" ref="S196"/>
    <hyperlink r:id="rId162" ref="S197"/>
    <hyperlink r:id="rId163" ref="S198"/>
    <hyperlink r:id="rId164" ref="S199"/>
    <hyperlink r:id="rId165" ref="S200"/>
    <hyperlink r:id="rId166" ref="S201"/>
    <hyperlink r:id="rId167" ref="S203"/>
    <hyperlink r:id="rId168" ref="S204"/>
    <hyperlink r:id="rId169" ref="S205"/>
    <hyperlink r:id="rId170" ref="S206"/>
    <hyperlink r:id="rId171" ref="S207"/>
    <hyperlink r:id="rId172" ref="S208"/>
    <hyperlink r:id="rId173" ref="S209"/>
    <hyperlink r:id="rId174" ref="S210"/>
    <hyperlink r:id="rId175" ref="S211"/>
    <hyperlink r:id="rId176" ref="S212"/>
    <hyperlink r:id="rId177" ref="S213"/>
    <hyperlink r:id="rId178" ref="S214"/>
    <hyperlink r:id="rId179" ref="S215"/>
    <hyperlink r:id="rId180" ref="S216"/>
    <hyperlink r:id="rId181" ref="S217"/>
    <hyperlink r:id="rId182" ref="S218"/>
    <hyperlink r:id="rId183" ref="S222"/>
    <hyperlink r:id="rId184" ref="S223"/>
    <hyperlink r:id="rId185" ref="S224"/>
    <hyperlink r:id="rId186" ref="S225"/>
    <hyperlink r:id="rId187" ref="S226"/>
    <hyperlink r:id="rId188" ref="S227"/>
    <hyperlink r:id="rId189" ref="S228"/>
    <hyperlink r:id="rId190" ref="S229"/>
    <hyperlink r:id="rId191" ref="S230"/>
    <hyperlink r:id="rId192" ref="S231"/>
    <hyperlink r:id="rId193" ref="S232"/>
    <hyperlink r:id="rId194" ref="S233"/>
    <hyperlink r:id="rId195" ref="S234"/>
    <hyperlink r:id="rId196" ref="S235"/>
    <hyperlink r:id="rId197" ref="S236"/>
    <hyperlink r:id="rId198" ref="S237"/>
    <hyperlink r:id="rId199" ref="S238"/>
    <hyperlink r:id="rId200" ref="S239"/>
    <hyperlink r:id="rId201" ref="S240"/>
    <hyperlink r:id="rId202" ref="S241"/>
    <hyperlink r:id="rId203" ref="S242"/>
    <hyperlink r:id="rId204" ref="S244"/>
    <hyperlink r:id="rId205" location="created-by" ref="S245"/>
    <hyperlink r:id="rId206" ref="S246"/>
    <hyperlink r:id="rId207" ref="S247"/>
    <hyperlink r:id="rId208" ref="S248"/>
    <hyperlink r:id="rId209" ref="S249"/>
    <hyperlink r:id="rId210" ref="S250"/>
    <hyperlink r:id="rId211" ref="S251"/>
    <hyperlink r:id="rId212" ref="S252"/>
    <hyperlink r:id="rId213" ref="S253"/>
    <hyperlink r:id="rId214" ref="S260"/>
    <hyperlink r:id="rId215" location="created-by" ref="S261"/>
    <hyperlink r:id="rId216" ref="S264"/>
    <hyperlink r:id="rId217" ref="S265"/>
    <hyperlink r:id="rId218" ref="S266"/>
    <hyperlink r:id="rId219" ref="S267"/>
    <hyperlink r:id="rId220" ref="S268"/>
    <hyperlink r:id="rId221" ref="S269"/>
    <hyperlink r:id="rId222" ref="S270"/>
    <hyperlink r:id="rId223" ref="S271"/>
    <hyperlink r:id="rId224" location="reagent-for" ref="S272"/>
    <hyperlink r:id="rId225" ref="S273"/>
    <hyperlink r:id="rId226" ref="S274"/>
    <hyperlink r:id="rId227" ref="S275"/>
    <hyperlink r:id="rId228" ref="S276"/>
    <hyperlink r:id="rId229" ref="S277"/>
    <hyperlink r:id="rId230" ref="S278"/>
    <hyperlink r:id="rId231" ref="S279"/>
    <hyperlink r:id="rId232" ref="S280"/>
    <hyperlink r:id="rId233" ref="S281"/>
    <hyperlink r:id="rId234" ref="S282"/>
    <hyperlink r:id="rId235" ref="S283"/>
    <hyperlink r:id="rId236" ref="S284"/>
    <hyperlink r:id="rId237" ref="S285"/>
  </hyperlinks>
  <drawing r:id="rId238"/>
  <legacyDrawing r:id="rId23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B6105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3.57"/>
    <col customWidth="1" min="3" max="3" width="43.43"/>
    <col customWidth="1" min="4" max="4" width="12.14"/>
    <col customWidth="1" min="5" max="5" width="9.29"/>
    <col customWidth="1" min="6" max="6" width="7.29"/>
    <col customWidth="1" min="7" max="7" width="6.86"/>
    <col customWidth="1" min="8" max="8" width="10.14"/>
    <col customWidth="1" min="9" max="10" width="5.86"/>
    <col customWidth="1" min="11" max="11" width="8.29"/>
    <col customWidth="1" min="12" max="12" width="9.0"/>
    <col customWidth="1" min="13" max="13" width="8.43"/>
    <col customWidth="1" min="14" max="14" width="11.14"/>
    <col customWidth="1" min="15" max="18" width="9.29"/>
    <col customWidth="1" min="19" max="19" width="15.0"/>
    <col customWidth="1" min="20" max="20" width="22.14"/>
    <col customWidth="1" min="21" max="21" width="56.0"/>
    <col customWidth="1" min="22" max="22" width="41.71"/>
    <col customWidth="1" min="23" max="23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1587</v>
      </c>
      <c r="G1" s="3" t="s">
        <v>522</v>
      </c>
      <c r="H1" s="3" t="s">
        <v>2720</v>
      </c>
      <c r="I1" s="3" t="s">
        <v>9</v>
      </c>
      <c r="J1" s="3" t="s">
        <v>2115</v>
      </c>
      <c r="K1" s="3" t="s">
        <v>2114</v>
      </c>
      <c r="L1" s="3" t="s">
        <v>2721</v>
      </c>
      <c r="M1" s="3" t="s">
        <v>2722</v>
      </c>
      <c r="N1" s="3" t="s">
        <v>2723</v>
      </c>
      <c r="O1" s="4" t="s">
        <v>12</v>
      </c>
      <c r="P1" s="5" t="s">
        <v>13</v>
      </c>
      <c r="Q1" s="6" t="s">
        <v>14</v>
      </c>
      <c r="R1" s="7" t="s">
        <v>15</v>
      </c>
      <c r="S1" s="3" t="s">
        <v>16</v>
      </c>
      <c r="T1" s="3" t="s">
        <v>17</v>
      </c>
      <c r="U1" s="3" t="s">
        <v>18</v>
      </c>
      <c r="V1" s="8"/>
      <c r="W1" s="8"/>
      <c r="X1" s="3"/>
      <c r="Y1" s="3"/>
      <c r="Z1" s="9"/>
    </row>
    <row r="2">
      <c r="A2" s="184"/>
      <c r="B2" s="12"/>
      <c r="C2" s="12"/>
      <c r="D2" s="107" t="s">
        <v>574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3"/>
      <c r="T2" s="13"/>
      <c r="U2" s="11"/>
      <c r="V2" s="11"/>
      <c r="W2" s="11"/>
      <c r="X2" s="11"/>
      <c r="Y2" s="11"/>
      <c r="Z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3"/>
      <c r="T3" s="13"/>
      <c r="U3" s="11"/>
      <c r="V3" s="11"/>
      <c r="W3" s="11"/>
      <c r="X3" s="11"/>
      <c r="Y3" s="11"/>
      <c r="Z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3"/>
      <c r="T4" s="13"/>
      <c r="U4" s="11"/>
      <c r="V4" s="11"/>
      <c r="W4" s="11"/>
      <c r="X4" s="11"/>
      <c r="Y4" s="11"/>
      <c r="Z4" s="11"/>
    </row>
    <row r="5">
      <c r="A5" s="11"/>
      <c r="B5" s="12" t="s">
        <v>2724</v>
      </c>
      <c r="C5" s="16" t="s">
        <v>28</v>
      </c>
      <c r="D5" s="26">
        <f t="shared" ref="D5:D13" si="1">ROUND((E5*1)+(F5*0.33)+(G5*0.59)+(H5*0.81)+(I5*0.67)+(K5*0.7)+(L5*0.58)+(M5*0.59)+(N5*0.35)+(O5*18)+(P5*12)+(Q5*12)+(R5*12), 2)</f>
        <v>151.89</v>
      </c>
      <c r="E5" s="12">
        <v>67.0</v>
      </c>
      <c r="F5" s="12"/>
      <c r="G5" s="12"/>
      <c r="H5" s="12">
        <v>38.0</v>
      </c>
      <c r="I5" s="12">
        <v>13.0</v>
      </c>
      <c r="J5" s="12"/>
      <c r="K5" s="12">
        <v>22.0</v>
      </c>
      <c r="L5" s="12"/>
      <c r="M5" s="12"/>
      <c r="N5" s="12"/>
      <c r="O5" s="12">
        <v>1.0</v>
      </c>
      <c r="P5" s="12"/>
      <c r="Q5" s="12"/>
      <c r="R5" s="12">
        <v>1.0</v>
      </c>
      <c r="S5" s="18" t="s">
        <v>535</v>
      </c>
      <c r="T5" s="18" t="s">
        <v>30</v>
      </c>
      <c r="U5" s="19" t="s">
        <v>2729</v>
      </c>
      <c r="V5" s="11"/>
      <c r="W5" s="11"/>
      <c r="X5" s="11"/>
      <c r="Y5" s="11"/>
      <c r="Z5" s="11"/>
    </row>
    <row r="6">
      <c r="A6" s="21" t="s">
        <v>33</v>
      </c>
      <c r="B6" s="12" t="s">
        <v>3222</v>
      </c>
      <c r="C6" s="16" t="s">
        <v>40</v>
      </c>
      <c r="D6" s="26">
        <f t="shared" si="1"/>
        <v>142.28</v>
      </c>
      <c r="E6" s="12">
        <v>53.0</v>
      </c>
      <c r="F6" s="12">
        <v>15.0</v>
      </c>
      <c r="G6" s="12">
        <v>17.0</v>
      </c>
      <c r="H6" s="12">
        <v>24.0</v>
      </c>
      <c r="I6" s="12"/>
      <c r="J6" s="12"/>
      <c r="K6" s="12"/>
      <c r="L6" s="12"/>
      <c r="M6" s="12">
        <v>19.0</v>
      </c>
      <c r="N6" s="12">
        <v>39.0</v>
      </c>
      <c r="O6" s="12">
        <v>1.0</v>
      </c>
      <c r="P6" s="12"/>
      <c r="Q6" s="12">
        <v>1.0</v>
      </c>
      <c r="R6" s="12"/>
      <c r="S6" s="18" t="s">
        <v>2868</v>
      </c>
      <c r="T6" s="18" t="s">
        <v>42</v>
      </c>
      <c r="U6" s="19" t="s">
        <v>3223</v>
      </c>
      <c r="V6" s="11"/>
      <c r="W6" s="11"/>
      <c r="X6" s="11"/>
      <c r="Y6" s="11"/>
      <c r="Z6" s="11"/>
    </row>
    <row r="7">
      <c r="A7" s="12" t="s">
        <v>44</v>
      </c>
      <c r="B7" s="12" t="s">
        <v>2737</v>
      </c>
      <c r="C7" s="16" t="s">
        <v>243</v>
      </c>
      <c r="D7" s="26">
        <f t="shared" si="1"/>
        <v>135.2</v>
      </c>
      <c r="E7" s="12">
        <v>49.0</v>
      </c>
      <c r="F7" s="12"/>
      <c r="G7" s="12"/>
      <c r="H7" s="12">
        <v>30.0</v>
      </c>
      <c r="I7" s="12"/>
      <c r="J7" s="12"/>
      <c r="K7" s="12">
        <v>37.0</v>
      </c>
      <c r="L7" s="12"/>
      <c r="M7" s="12"/>
      <c r="N7" s="12"/>
      <c r="O7" s="12"/>
      <c r="P7" s="12"/>
      <c r="Q7" s="12">
        <v>2.0</v>
      </c>
      <c r="R7" s="12">
        <v>1.0</v>
      </c>
      <c r="S7" s="18" t="s">
        <v>38</v>
      </c>
      <c r="T7" s="18"/>
      <c r="U7" s="19" t="s">
        <v>2738</v>
      </c>
      <c r="V7" s="11"/>
      <c r="W7" s="11"/>
      <c r="X7" s="11"/>
      <c r="Y7" s="11"/>
      <c r="Z7" s="11"/>
    </row>
    <row r="8">
      <c r="A8" s="12" t="s">
        <v>44</v>
      </c>
      <c r="B8" s="12" t="s">
        <v>2744</v>
      </c>
      <c r="C8" s="16" t="s">
        <v>318</v>
      </c>
      <c r="D8" s="26">
        <f t="shared" si="1"/>
        <v>121.77</v>
      </c>
      <c r="E8" s="12">
        <v>48.0</v>
      </c>
      <c r="F8" s="12">
        <v>31.0</v>
      </c>
      <c r="G8" s="12"/>
      <c r="H8" s="12">
        <v>34.0</v>
      </c>
      <c r="I8" s="12"/>
      <c r="J8" s="12"/>
      <c r="K8" s="12"/>
      <c r="L8" s="12"/>
      <c r="M8" s="12"/>
      <c r="N8" s="12"/>
      <c r="O8" s="12"/>
      <c r="P8" s="12">
        <v>1.0</v>
      </c>
      <c r="Q8" s="12">
        <v>1.0</v>
      </c>
      <c r="R8" s="12">
        <v>1.0</v>
      </c>
      <c r="S8" s="18" t="s">
        <v>727</v>
      </c>
      <c r="T8" s="18"/>
      <c r="U8" s="19" t="s">
        <v>2745</v>
      </c>
      <c r="V8" s="11"/>
      <c r="W8" s="11"/>
      <c r="X8" s="11"/>
      <c r="Y8" s="11"/>
      <c r="Z8" s="11"/>
    </row>
    <row r="9">
      <c r="A9" s="11"/>
      <c r="B9" s="12" t="s">
        <v>2746</v>
      </c>
      <c r="C9" s="16" t="s">
        <v>1112</v>
      </c>
      <c r="D9" s="26">
        <f t="shared" si="1"/>
        <v>101.63</v>
      </c>
      <c r="E9" s="12">
        <v>47.0</v>
      </c>
      <c r="F9" s="12"/>
      <c r="G9" s="12"/>
      <c r="H9" s="12">
        <v>23.0</v>
      </c>
      <c r="I9" s="12"/>
      <c r="J9" s="12">
        <v>23.0</v>
      </c>
      <c r="K9" s="12"/>
      <c r="L9" s="12"/>
      <c r="M9" s="12"/>
      <c r="N9" s="12"/>
      <c r="O9" s="12"/>
      <c r="P9" s="12">
        <v>1.0</v>
      </c>
      <c r="Q9" s="12">
        <v>1.0</v>
      </c>
      <c r="R9" s="12">
        <v>1.0</v>
      </c>
      <c r="S9" s="18" t="s">
        <v>1699</v>
      </c>
      <c r="T9" s="18"/>
      <c r="U9" s="19" t="s">
        <v>2747</v>
      </c>
      <c r="V9" s="11"/>
      <c r="W9" s="11"/>
      <c r="X9" s="11"/>
      <c r="Y9" s="11"/>
      <c r="Z9" s="11"/>
    </row>
    <row r="10">
      <c r="A10" s="21"/>
      <c r="B10" s="12" t="s">
        <v>2748</v>
      </c>
      <c r="C10" s="12" t="s">
        <v>3227</v>
      </c>
      <c r="D10" s="26">
        <f t="shared" si="1"/>
        <v>99.34</v>
      </c>
      <c r="E10" s="12">
        <v>37.0</v>
      </c>
      <c r="F10" s="12">
        <v>17.0</v>
      </c>
      <c r="G10" s="12"/>
      <c r="H10" s="12">
        <v>33.0</v>
      </c>
      <c r="I10" s="12"/>
      <c r="J10" s="12"/>
      <c r="K10" s="12"/>
      <c r="L10" s="12"/>
      <c r="M10" s="12"/>
      <c r="N10" s="12"/>
      <c r="O10" s="12">
        <v>1.0</v>
      </c>
      <c r="P10" s="12">
        <v>1.0</v>
      </c>
      <c r="Q10" s="12"/>
      <c r="R10" s="12"/>
      <c r="S10" s="18" t="s">
        <v>1699</v>
      </c>
      <c r="T10" s="18"/>
      <c r="U10" s="19" t="s">
        <v>2752</v>
      </c>
      <c r="V10" s="11"/>
      <c r="W10" s="11"/>
      <c r="X10" s="11"/>
      <c r="Y10" s="11"/>
      <c r="Z10" s="11"/>
    </row>
    <row r="11">
      <c r="A11" s="26" t="s">
        <v>52</v>
      </c>
      <c r="B11" s="12" t="s">
        <v>3229</v>
      </c>
      <c r="C11" s="12" t="s">
        <v>192</v>
      </c>
      <c r="D11" s="26">
        <f t="shared" si="1"/>
        <v>90.1</v>
      </c>
      <c r="E11" s="12">
        <v>23.0</v>
      </c>
      <c r="F11" s="12">
        <v>24.0</v>
      </c>
      <c r="G11" s="12">
        <v>22.0</v>
      </c>
      <c r="H11" s="12">
        <v>20.0</v>
      </c>
      <c r="I11" s="12"/>
      <c r="J11" s="12"/>
      <c r="K11" s="12"/>
      <c r="L11" s="12"/>
      <c r="M11" s="12"/>
      <c r="N11" s="12"/>
      <c r="O11" s="12">
        <v>1.0</v>
      </c>
      <c r="P11" s="12"/>
      <c r="Q11" s="12"/>
      <c r="R11" s="12">
        <v>1.0</v>
      </c>
      <c r="S11" s="18" t="s">
        <v>1699</v>
      </c>
      <c r="T11" s="18" t="s">
        <v>42</v>
      </c>
      <c r="U11" s="19" t="s">
        <v>3230</v>
      </c>
      <c r="V11" s="11"/>
      <c r="W11" s="11"/>
      <c r="X11" s="11"/>
      <c r="Y11" s="11"/>
      <c r="Z11" s="11"/>
    </row>
    <row r="12">
      <c r="A12" s="21"/>
      <c r="B12" s="12" t="s">
        <v>2753</v>
      </c>
      <c r="C12" s="12" t="s">
        <v>1112</v>
      </c>
      <c r="D12" s="26">
        <f t="shared" si="1"/>
        <v>89.73</v>
      </c>
      <c r="E12" s="12">
        <v>27.0</v>
      </c>
      <c r="F12" s="12"/>
      <c r="G12" s="12"/>
      <c r="H12" s="12">
        <v>33.0</v>
      </c>
      <c r="I12" s="12"/>
      <c r="J12" s="12"/>
      <c r="K12" s="12"/>
      <c r="L12" s="12"/>
      <c r="M12" s="12"/>
      <c r="N12" s="12"/>
      <c r="O12" s="12"/>
      <c r="P12" s="12">
        <v>1.0</v>
      </c>
      <c r="Q12" s="12"/>
      <c r="R12" s="12">
        <v>2.0</v>
      </c>
      <c r="S12" s="18" t="s">
        <v>1611</v>
      </c>
      <c r="T12" s="18"/>
      <c r="U12" s="19" t="s">
        <v>2754</v>
      </c>
      <c r="V12" s="11"/>
      <c r="W12" s="11"/>
      <c r="X12" s="11"/>
      <c r="Y12" s="11"/>
      <c r="Z12" s="11"/>
    </row>
    <row r="13">
      <c r="A13" s="26"/>
      <c r="B13" s="12" t="s">
        <v>2755</v>
      </c>
      <c r="C13" s="12" t="s">
        <v>1816</v>
      </c>
      <c r="D13" s="26">
        <f t="shared" si="1"/>
        <v>84.18</v>
      </c>
      <c r="E13" s="12">
        <v>48.0</v>
      </c>
      <c r="F13" s="12">
        <v>36.0</v>
      </c>
      <c r="G13" s="12"/>
      <c r="H13" s="12">
        <v>30.0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8"/>
      <c r="T13" s="18"/>
      <c r="U13" s="19" t="s">
        <v>2756</v>
      </c>
      <c r="V13" s="11"/>
      <c r="W13" s="11"/>
      <c r="X13" s="11"/>
      <c r="Y13" s="11"/>
      <c r="Z13" s="11"/>
    </row>
    <row r="14">
      <c r="A14" s="2" t="s">
        <v>83</v>
      </c>
      <c r="B14" s="11"/>
      <c r="C14" s="11"/>
      <c r="D14" s="2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3"/>
      <c r="T14" s="13"/>
      <c r="U14" s="37"/>
      <c r="V14" s="11"/>
      <c r="W14" s="11"/>
      <c r="X14" s="11"/>
      <c r="Y14" s="11"/>
      <c r="Z14" s="11"/>
    </row>
    <row r="15">
      <c r="A15" s="12" t="s">
        <v>44</v>
      </c>
      <c r="B15" s="12" t="s">
        <v>2174</v>
      </c>
      <c r="C15" s="12" t="s">
        <v>230</v>
      </c>
      <c r="D15" s="26">
        <f t="shared" ref="D15:D25" si="2">ROUND((E15*1)+(F15*0.33)+(G15*0.59)+(H15*0.81)+(I15*0.67)+(K15*0.7)+(L15*0.58)+(M15*0.59)+(N15*0.35)+(O15*18)+(P15*12)+(Q15*12)+(R15*12), 2)</f>
        <v>66.66</v>
      </c>
      <c r="E15" s="12">
        <v>39.0</v>
      </c>
      <c r="F15" s="12"/>
      <c r="G15" s="12"/>
      <c r="H15" s="12">
        <v>16.0</v>
      </c>
      <c r="I15" s="12"/>
      <c r="J15" s="12"/>
      <c r="K15" s="12">
        <v>21.0</v>
      </c>
      <c r="L15" s="12"/>
      <c r="M15" s="12"/>
      <c r="N15" s="12"/>
      <c r="O15" s="12"/>
      <c r="P15" s="12"/>
      <c r="Q15" s="12"/>
      <c r="R15" s="12"/>
      <c r="S15" s="12"/>
      <c r="T15" s="18"/>
      <c r="U15" s="19" t="s">
        <v>2175</v>
      </c>
      <c r="V15" s="37"/>
      <c r="W15" s="11"/>
      <c r="X15" s="11"/>
      <c r="Y15" s="11"/>
      <c r="Z15" s="11"/>
      <c r="AA15" s="11"/>
      <c r="AB15" s="11"/>
    </row>
    <row r="16">
      <c r="A16" s="11"/>
      <c r="B16" s="28" t="s">
        <v>2178</v>
      </c>
      <c r="C16" s="28" t="s">
        <v>102</v>
      </c>
      <c r="D16" s="26">
        <f t="shared" si="2"/>
        <v>62.03</v>
      </c>
      <c r="E16" s="28">
        <v>33.0</v>
      </c>
      <c r="F16" s="28"/>
      <c r="G16" s="28">
        <v>19.0</v>
      </c>
      <c r="H16" s="28">
        <v>22.0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9"/>
      <c r="T16" s="176"/>
      <c r="U16" s="203" t="s">
        <v>2180</v>
      </c>
      <c r="V16" s="32"/>
      <c r="W16" s="11"/>
      <c r="X16" s="11"/>
      <c r="Y16" s="11"/>
      <c r="Z16" s="11"/>
      <c r="AA16" s="11"/>
    </row>
    <row r="17">
      <c r="A17" s="11"/>
      <c r="B17" s="12" t="s">
        <v>2776</v>
      </c>
      <c r="C17" s="12" t="s">
        <v>637</v>
      </c>
      <c r="D17" s="26">
        <f t="shared" si="2"/>
        <v>58</v>
      </c>
      <c r="E17" s="12">
        <v>37.0</v>
      </c>
      <c r="F17" s="12"/>
      <c r="G17" s="12"/>
      <c r="H17" s="12">
        <v>15.0</v>
      </c>
      <c r="I17" s="12"/>
      <c r="J17" s="12"/>
      <c r="K17" s="12"/>
      <c r="L17" s="12"/>
      <c r="M17" s="12">
        <v>15.0</v>
      </c>
      <c r="N17" s="12"/>
      <c r="O17" s="12"/>
      <c r="P17" s="12"/>
      <c r="Q17" s="12"/>
      <c r="R17" s="12"/>
      <c r="S17" s="18"/>
      <c r="T17" s="33"/>
      <c r="U17" s="19" t="s">
        <v>2779</v>
      </c>
      <c r="V17" s="11"/>
      <c r="W17" s="11"/>
      <c r="X17" s="11"/>
      <c r="Y17" s="11"/>
      <c r="Z17" s="11"/>
      <c r="AA17" s="11"/>
    </row>
    <row r="18">
      <c r="A18" s="11"/>
      <c r="B18" s="28" t="s">
        <v>2782</v>
      </c>
      <c r="C18" s="28" t="s">
        <v>569</v>
      </c>
      <c r="D18" s="26">
        <f t="shared" si="2"/>
        <v>56.38</v>
      </c>
      <c r="E18" s="28">
        <v>37.0</v>
      </c>
      <c r="F18" s="28"/>
      <c r="G18" s="28"/>
      <c r="H18" s="28">
        <v>13.0</v>
      </c>
      <c r="I18" s="28"/>
      <c r="J18" s="28"/>
      <c r="K18" s="28"/>
      <c r="L18" s="28"/>
      <c r="M18" s="28">
        <v>15.0</v>
      </c>
      <c r="N18" s="28"/>
      <c r="O18" s="28"/>
      <c r="P18" s="28"/>
      <c r="Q18" s="28"/>
      <c r="R18" s="28"/>
      <c r="S18" s="29"/>
      <c r="T18" s="176"/>
      <c r="U18" s="31" t="s">
        <v>2785</v>
      </c>
      <c r="V18" s="32"/>
      <c r="W18" s="11"/>
      <c r="X18" s="11"/>
      <c r="Y18" s="11"/>
      <c r="Z18" s="11"/>
      <c r="AA18" s="11"/>
    </row>
    <row r="19">
      <c r="A19" s="11"/>
      <c r="B19" s="12" t="s">
        <v>2190</v>
      </c>
      <c r="C19" s="12" t="s">
        <v>2191</v>
      </c>
      <c r="D19" s="26">
        <f t="shared" si="2"/>
        <v>54.99</v>
      </c>
      <c r="E19" s="12">
        <v>27.0</v>
      </c>
      <c r="F19" s="12"/>
      <c r="G19" s="12"/>
      <c r="H19" s="12">
        <v>19.0</v>
      </c>
      <c r="I19" s="12"/>
      <c r="J19" s="12"/>
      <c r="K19" s="12">
        <v>18.0</v>
      </c>
      <c r="L19" s="12"/>
      <c r="M19" s="12"/>
      <c r="N19" s="12"/>
      <c r="O19" s="12"/>
      <c r="P19" s="12"/>
      <c r="Q19" s="12"/>
      <c r="R19" s="12"/>
      <c r="S19" s="18"/>
      <c r="T19" s="33"/>
      <c r="U19" s="19" t="s">
        <v>2192</v>
      </c>
      <c r="V19" s="12"/>
      <c r="W19" s="11"/>
      <c r="X19" s="11"/>
      <c r="Y19" s="11"/>
      <c r="Z19" s="11"/>
      <c r="AA19" s="11"/>
    </row>
    <row r="20">
      <c r="A20" s="11"/>
      <c r="B20" s="12" t="s">
        <v>2188</v>
      </c>
      <c r="C20" s="12" t="s">
        <v>296</v>
      </c>
      <c r="D20" s="26">
        <f t="shared" si="2"/>
        <v>54.6</v>
      </c>
      <c r="E20" s="12">
        <v>30.0</v>
      </c>
      <c r="F20" s="12"/>
      <c r="G20" s="12"/>
      <c r="H20" s="12">
        <v>20.0</v>
      </c>
      <c r="I20" s="12"/>
      <c r="J20" s="12"/>
      <c r="K20" s="12">
        <v>12.0</v>
      </c>
      <c r="L20" s="12"/>
      <c r="M20" s="12"/>
      <c r="N20" s="12"/>
      <c r="O20" s="12"/>
      <c r="P20" s="12"/>
      <c r="Q20" s="12"/>
      <c r="R20" s="12"/>
      <c r="S20" s="18"/>
      <c r="T20" s="33"/>
      <c r="U20" s="19" t="s">
        <v>2189</v>
      </c>
      <c r="V20" s="11"/>
      <c r="W20" s="11"/>
      <c r="X20" s="11"/>
      <c r="Y20" s="11"/>
      <c r="Z20" s="11"/>
      <c r="AA20" s="11"/>
    </row>
    <row r="21">
      <c r="A21" s="11"/>
      <c r="B21" s="28" t="s">
        <v>2186</v>
      </c>
      <c r="C21" s="28" t="s">
        <v>1341</v>
      </c>
      <c r="D21" s="26">
        <f t="shared" si="2"/>
        <v>53.77</v>
      </c>
      <c r="E21" s="28">
        <v>40.0</v>
      </c>
      <c r="F21" s="28"/>
      <c r="G21" s="28"/>
      <c r="H21" s="28">
        <v>17.0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9"/>
      <c r="T21" s="33"/>
      <c r="U21" s="31" t="s">
        <v>2187</v>
      </c>
      <c r="V21" s="32"/>
      <c r="W21" s="11"/>
      <c r="X21" s="11"/>
      <c r="Y21" s="11"/>
      <c r="Z21" s="11"/>
      <c r="AA21" s="11"/>
    </row>
    <row r="22">
      <c r="A22" s="11"/>
      <c r="B22" s="12" t="s">
        <v>2193</v>
      </c>
      <c r="C22" s="12" t="s">
        <v>1238</v>
      </c>
      <c r="D22" s="26">
        <f t="shared" si="2"/>
        <v>52.42</v>
      </c>
      <c r="E22" s="12">
        <v>27.0</v>
      </c>
      <c r="F22" s="12"/>
      <c r="G22" s="12"/>
      <c r="H22" s="12"/>
      <c r="I22" s="12">
        <v>16.0</v>
      </c>
      <c r="J22" s="12"/>
      <c r="K22" s="12">
        <v>21.0</v>
      </c>
      <c r="L22" s="12"/>
      <c r="M22" s="12"/>
      <c r="N22" s="12"/>
      <c r="O22" s="12"/>
      <c r="P22" s="12"/>
      <c r="Q22" s="12"/>
      <c r="R22" s="12"/>
      <c r="S22" s="18"/>
      <c r="T22" s="176"/>
      <c r="U22" s="19" t="s">
        <v>2195</v>
      </c>
      <c r="V22" s="12"/>
      <c r="W22" s="11"/>
      <c r="X22" s="11"/>
      <c r="Y22" s="11"/>
      <c r="Z22" s="11"/>
      <c r="AA22" s="11"/>
    </row>
    <row r="23">
      <c r="A23" s="11"/>
      <c r="B23" s="12" t="s">
        <v>2786</v>
      </c>
      <c r="C23" s="12" t="s">
        <v>1193</v>
      </c>
      <c r="D23" s="26">
        <f t="shared" si="2"/>
        <v>47.36</v>
      </c>
      <c r="E23" s="12">
        <v>26.0</v>
      </c>
      <c r="F23" s="12"/>
      <c r="G23" s="12"/>
      <c r="H23" s="12"/>
      <c r="I23" s="12"/>
      <c r="J23" s="12"/>
      <c r="K23" s="12"/>
      <c r="L23" s="12"/>
      <c r="M23" s="12">
        <v>19.0</v>
      </c>
      <c r="N23" s="12">
        <v>29.0</v>
      </c>
      <c r="O23" s="12"/>
      <c r="P23" s="12"/>
      <c r="Q23" s="12"/>
      <c r="R23" s="12"/>
      <c r="S23" s="18"/>
      <c r="T23" s="33"/>
      <c r="U23" s="19" t="s">
        <v>2787</v>
      </c>
      <c r="V23" s="12"/>
      <c r="W23" s="11"/>
      <c r="X23" s="11"/>
      <c r="Y23" s="11"/>
      <c r="Z23" s="11"/>
      <c r="AA23" s="11"/>
    </row>
    <row r="24">
      <c r="A24" s="11"/>
      <c r="B24" s="12" t="s">
        <v>2196</v>
      </c>
      <c r="C24" s="12" t="s">
        <v>2197</v>
      </c>
      <c r="D24" s="26">
        <f t="shared" si="2"/>
        <v>47.19</v>
      </c>
      <c r="E24" s="12">
        <v>27.0</v>
      </c>
      <c r="F24" s="12">
        <v>17.0</v>
      </c>
      <c r="G24" s="12"/>
      <c r="H24" s="12">
        <v>18.0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8"/>
      <c r="T24" s="176"/>
      <c r="U24" s="19" t="s">
        <v>2198</v>
      </c>
      <c r="V24" s="11"/>
      <c r="W24" s="11"/>
      <c r="X24" s="11"/>
      <c r="Y24" s="11"/>
      <c r="Z24" s="11"/>
      <c r="AA24" s="11"/>
    </row>
    <row r="25">
      <c r="A25" s="11"/>
      <c r="B25" s="12" t="s">
        <v>2199</v>
      </c>
      <c r="C25" s="12" t="s">
        <v>2200</v>
      </c>
      <c r="D25" s="26">
        <f t="shared" si="2"/>
        <v>47.19</v>
      </c>
      <c r="E25" s="12">
        <v>27.0</v>
      </c>
      <c r="F25" s="12">
        <v>17.0</v>
      </c>
      <c r="G25" s="12"/>
      <c r="H25" s="12">
        <v>18.0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8"/>
      <c r="T25" s="33"/>
      <c r="U25" s="19" t="s">
        <v>2201</v>
      </c>
      <c r="V25" s="11"/>
      <c r="W25" s="11"/>
      <c r="X25" s="11"/>
      <c r="Y25" s="11"/>
      <c r="Z25" s="11"/>
      <c r="AA25" s="11"/>
    </row>
    <row r="26">
      <c r="A26" s="2" t="s">
        <v>111</v>
      </c>
      <c r="B26" s="11"/>
      <c r="C26" s="11"/>
      <c r="D26" s="2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3"/>
      <c r="T26" s="13"/>
      <c r="U26" s="31"/>
      <c r="V26" s="11"/>
      <c r="W26" s="11"/>
      <c r="X26" s="11"/>
      <c r="Y26" s="11"/>
      <c r="Z26" s="11"/>
    </row>
    <row r="27">
      <c r="A27" s="21" t="s">
        <v>33</v>
      </c>
      <c r="B27" s="12" t="s">
        <v>3256</v>
      </c>
      <c r="C27" s="12" t="s">
        <v>114</v>
      </c>
      <c r="D27" s="26">
        <f t="shared" ref="D27:D33" si="3">ROUND((E27*1)+(F27*0.33)+(G27*0.59)+(H27*0.81)+(I27*0.67)+(K27*0.7)+(L27*0.58)+(M27*0.59)+(N27*0.35)+(O27*18)+(P27*12)+(Q27*12)+(R27*12), 2)</f>
        <v>107.44</v>
      </c>
      <c r="E27" s="12">
        <v>38.0</v>
      </c>
      <c r="F27" s="12">
        <v>14.0</v>
      </c>
      <c r="G27" s="12">
        <v>15.0</v>
      </c>
      <c r="H27" s="12">
        <v>17.0</v>
      </c>
      <c r="I27" s="12"/>
      <c r="J27" s="12"/>
      <c r="K27" s="12">
        <v>26.0</v>
      </c>
      <c r="L27" s="12"/>
      <c r="M27" s="12"/>
      <c r="N27" s="12"/>
      <c r="O27" s="12"/>
      <c r="P27" s="12">
        <v>1.0</v>
      </c>
      <c r="Q27" s="12">
        <v>1.0</v>
      </c>
      <c r="R27" s="12"/>
      <c r="S27" s="18" t="s">
        <v>3260</v>
      </c>
      <c r="T27" s="18" t="s">
        <v>42</v>
      </c>
      <c r="U27" s="19" t="s">
        <v>3261</v>
      </c>
      <c r="V27" s="11"/>
      <c r="W27" s="11"/>
      <c r="X27" s="11"/>
      <c r="Y27" s="11"/>
      <c r="Z27" s="11"/>
    </row>
    <row r="28">
      <c r="A28" s="21" t="s">
        <v>44</v>
      </c>
      <c r="B28" s="12" t="s">
        <v>2794</v>
      </c>
      <c r="C28" s="12" t="s">
        <v>46</v>
      </c>
      <c r="D28" s="26">
        <f t="shared" si="3"/>
        <v>92.56</v>
      </c>
      <c r="E28" s="12">
        <v>43.0</v>
      </c>
      <c r="F28" s="12">
        <v>21.0</v>
      </c>
      <c r="G28" s="12"/>
      <c r="H28" s="12">
        <v>23.0</v>
      </c>
      <c r="I28" s="12"/>
      <c r="J28" s="12"/>
      <c r="K28" s="12"/>
      <c r="L28" s="12"/>
      <c r="M28" s="12"/>
      <c r="N28" s="12"/>
      <c r="O28" s="12"/>
      <c r="P28" s="12">
        <v>1.0</v>
      </c>
      <c r="Q28" s="12">
        <v>1.0</v>
      </c>
      <c r="R28" s="12"/>
      <c r="S28" s="18" t="s">
        <v>624</v>
      </c>
      <c r="T28" s="18"/>
      <c r="U28" s="19" t="s">
        <v>2795</v>
      </c>
      <c r="V28" s="11"/>
      <c r="W28" s="11"/>
      <c r="X28" s="11"/>
      <c r="Y28" s="11"/>
      <c r="Z28" s="11"/>
      <c r="AA28" s="11"/>
    </row>
    <row r="29">
      <c r="A29" s="21"/>
      <c r="B29" s="12" t="s">
        <v>2809</v>
      </c>
      <c r="C29" s="12" t="s">
        <v>261</v>
      </c>
      <c r="D29" s="26">
        <f t="shared" si="3"/>
        <v>76.18</v>
      </c>
      <c r="E29" s="12">
        <v>22.0</v>
      </c>
      <c r="F29" s="12">
        <v>16.0</v>
      </c>
      <c r="G29" s="12"/>
      <c r="H29" s="12">
        <v>20.0</v>
      </c>
      <c r="I29" s="12"/>
      <c r="J29" s="12"/>
      <c r="K29" s="12"/>
      <c r="L29" s="12">
        <v>15.0</v>
      </c>
      <c r="M29" s="12"/>
      <c r="N29" s="12"/>
      <c r="O29" s="12"/>
      <c r="P29" s="12">
        <v>1.0</v>
      </c>
      <c r="Q29" s="12"/>
      <c r="R29" s="12">
        <v>1.0</v>
      </c>
      <c r="S29" s="18" t="s">
        <v>2810</v>
      </c>
      <c r="T29" s="18"/>
      <c r="U29" s="19" t="s">
        <v>2811</v>
      </c>
      <c r="V29" s="11"/>
      <c r="W29" s="11"/>
      <c r="X29" s="11"/>
      <c r="Y29" s="11"/>
      <c r="Z29" s="11"/>
    </row>
    <row r="30">
      <c r="A30" s="21"/>
      <c r="B30" s="12" t="s">
        <v>2824</v>
      </c>
      <c r="C30" s="12" t="s">
        <v>504</v>
      </c>
      <c r="D30" s="26">
        <f t="shared" si="3"/>
        <v>75.04</v>
      </c>
      <c r="E30" s="12">
        <v>34.0</v>
      </c>
      <c r="F30" s="12">
        <v>25.0</v>
      </c>
      <c r="G30" s="12">
        <v>24.0</v>
      </c>
      <c r="H30" s="12">
        <v>23.0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8"/>
      <c r="T30" s="18"/>
      <c r="U30" s="19" t="s">
        <v>2826</v>
      </c>
      <c r="V30" s="11"/>
      <c r="W30" s="11"/>
      <c r="X30" s="11"/>
      <c r="Y30" s="11"/>
      <c r="Z30" s="11"/>
      <c r="AA30" s="11"/>
    </row>
    <row r="31">
      <c r="A31" s="26" t="s">
        <v>52</v>
      </c>
      <c r="B31" s="12" t="s">
        <v>3268</v>
      </c>
      <c r="C31" s="12" t="s">
        <v>130</v>
      </c>
      <c r="D31" s="26">
        <f t="shared" si="3"/>
        <v>71.02</v>
      </c>
      <c r="E31" s="12">
        <v>25.0</v>
      </c>
      <c r="F31" s="12">
        <v>25.0</v>
      </c>
      <c r="G31" s="12"/>
      <c r="H31" s="12">
        <v>17.0</v>
      </c>
      <c r="I31" s="12"/>
      <c r="J31" s="12"/>
      <c r="K31" s="12"/>
      <c r="L31" s="12"/>
      <c r="M31" s="12"/>
      <c r="N31" s="12"/>
      <c r="O31" s="12"/>
      <c r="P31" s="12"/>
      <c r="Q31" s="12">
        <v>1.0</v>
      </c>
      <c r="R31" s="12">
        <v>1.0</v>
      </c>
      <c r="S31" s="18" t="s">
        <v>624</v>
      </c>
      <c r="T31" s="18" t="s">
        <v>42</v>
      </c>
      <c r="U31" s="19" t="s">
        <v>3270</v>
      </c>
      <c r="V31" s="11"/>
      <c r="W31" s="11"/>
      <c r="X31" s="11"/>
      <c r="Y31" s="11"/>
      <c r="Z31" s="11"/>
    </row>
    <row r="32">
      <c r="A32" s="21"/>
      <c r="B32" s="12" t="s">
        <v>2814</v>
      </c>
      <c r="C32" s="12" t="s">
        <v>295</v>
      </c>
      <c r="D32" s="26">
        <f t="shared" si="3"/>
        <v>69.03</v>
      </c>
      <c r="E32" s="12">
        <v>27.0</v>
      </c>
      <c r="F32" s="12">
        <v>23.0</v>
      </c>
      <c r="G32" s="12"/>
      <c r="H32" s="12"/>
      <c r="I32" s="12"/>
      <c r="J32" s="12"/>
      <c r="K32" s="12"/>
      <c r="L32" s="12">
        <v>18.0</v>
      </c>
      <c r="M32" s="12"/>
      <c r="N32" s="12"/>
      <c r="O32" s="12"/>
      <c r="P32" s="12">
        <v>1.0</v>
      </c>
      <c r="Q32" s="12">
        <v>1.0</v>
      </c>
      <c r="R32" s="12"/>
      <c r="S32" s="18" t="s">
        <v>599</v>
      </c>
      <c r="T32" s="18"/>
      <c r="U32" s="19" t="s">
        <v>2815</v>
      </c>
      <c r="V32" s="11"/>
      <c r="W32" s="11"/>
      <c r="X32" s="11"/>
      <c r="Y32" s="11"/>
      <c r="Z32" s="11"/>
    </row>
    <row r="33">
      <c r="A33" s="11"/>
      <c r="B33" s="12" t="s">
        <v>2819</v>
      </c>
      <c r="C33" s="12" t="s">
        <v>2820</v>
      </c>
      <c r="D33" s="26">
        <f t="shared" si="3"/>
        <v>65.86</v>
      </c>
      <c r="E33" s="12">
        <v>22.0</v>
      </c>
      <c r="F33" s="12">
        <v>16.0</v>
      </c>
      <c r="G33" s="12"/>
      <c r="H33" s="12">
        <v>18.0</v>
      </c>
      <c r="I33" s="12"/>
      <c r="J33" s="12"/>
      <c r="K33" s="12"/>
      <c r="L33" s="12"/>
      <c r="M33" s="12"/>
      <c r="N33" s="12"/>
      <c r="O33" s="12"/>
      <c r="P33" s="12"/>
      <c r="Q33" s="12">
        <v>1.0</v>
      </c>
      <c r="R33" s="12">
        <v>1.0</v>
      </c>
      <c r="S33" s="18" t="s">
        <v>624</v>
      </c>
      <c r="T33" s="18"/>
      <c r="U33" s="19" t="s">
        <v>2822</v>
      </c>
      <c r="V33" s="11"/>
      <c r="W33" s="11"/>
      <c r="X33" s="11"/>
      <c r="Y33" s="11"/>
      <c r="Z33" s="11"/>
      <c r="AA33" s="11"/>
    </row>
    <row r="34">
      <c r="A34" s="2" t="s">
        <v>145</v>
      </c>
      <c r="B34" s="11"/>
      <c r="C34" s="11"/>
      <c r="D34" s="2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3"/>
      <c r="T34" s="13"/>
      <c r="U34" s="27"/>
      <c r="V34" s="11"/>
      <c r="W34" s="11"/>
      <c r="X34" s="11"/>
      <c r="Y34" s="11"/>
      <c r="Z34" s="11"/>
    </row>
    <row r="35">
      <c r="A35" s="11"/>
      <c r="B35" s="16" t="s">
        <v>2832</v>
      </c>
      <c r="C35" s="12" t="s">
        <v>290</v>
      </c>
      <c r="D35" s="26">
        <f t="shared" ref="D35:D42" si="4">ROUND((E35*1)+(F35*0.33)+(G35*0.59)+(H35*0.81)+(I35*0.67)+(K35*0.7)+(L35*0.58)+(M35*0.59)+(N35*0.35)+(O35*18)+(P35*12)+(Q35*12)+(R35*12), 2)</f>
        <v>60.95</v>
      </c>
      <c r="E35" s="12">
        <v>22.0</v>
      </c>
      <c r="F35" s="12"/>
      <c r="G35" s="12"/>
      <c r="H35" s="12">
        <v>20.0</v>
      </c>
      <c r="I35" s="12"/>
      <c r="J35" s="12"/>
      <c r="K35" s="12">
        <v>18.0</v>
      </c>
      <c r="L35" s="12"/>
      <c r="M35" s="12"/>
      <c r="N35" s="12">
        <v>29.0</v>
      </c>
      <c r="O35" s="12"/>
      <c r="P35" s="12"/>
      <c r="Q35" s="12"/>
      <c r="R35" s="12"/>
      <c r="S35" s="18"/>
      <c r="T35" s="33"/>
      <c r="U35" s="19" t="s">
        <v>2834</v>
      </c>
      <c r="V35" s="12"/>
      <c r="W35" s="11"/>
      <c r="X35" s="11"/>
      <c r="Y35" s="11"/>
      <c r="Z35" s="11"/>
      <c r="AA35" s="11"/>
    </row>
    <row r="36">
      <c r="A36" s="34"/>
      <c r="B36" s="16" t="s">
        <v>2258</v>
      </c>
      <c r="C36" s="16" t="s">
        <v>1675</v>
      </c>
      <c r="D36" s="26">
        <f t="shared" si="4"/>
        <v>54.63</v>
      </c>
      <c r="E36" s="12">
        <v>36.0</v>
      </c>
      <c r="F36" s="12"/>
      <c r="G36" s="12"/>
      <c r="H36" s="12">
        <v>23.0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8"/>
      <c r="T36" s="18"/>
      <c r="U36" s="19" t="s">
        <v>2275</v>
      </c>
      <c r="V36" s="11"/>
      <c r="W36" s="11"/>
      <c r="X36" s="11"/>
      <c r="Y36" s="11"/>
      <c r="Z36" s="11"/>
      <c r="AA36" s="34"/>
      <c r="AB36" s="34"/>
      <c r="AC36" s="34"/>
    </row>
    <row r="37">
      <c r="A37" s="11"/>
      <c r="B37" s="16" t="s">
        <v>2838</v>
      </c>
      <c r="C37" s="12" t="s">
        <v>102</v>
      </c>
      <c r="D37" s="26">
        <f t="shared" si="4"/>
        <v>52.42</v>
      </c>
      <c r="E37" s="12">
        <v>30.0</v>
      </c>
      <c r="F37" s="12"/>
      <c r="G37" s="12"/>
      <c r="H37" s="12"/>
      <c r="I37" s="12"/>
      <c r="J37" s="12"/>
      <c r="K37" s="12"/>
      <c r="L37" s="12"/>
      <c r="M37" s="12">
        <v>38.0</v>
      </c>
      <c r="N37" s="12"/>
      <c r="O37" s="12"/>
      <c r="P37" s="12"/>
      <c r="Q37" s="12"/>
      <c r="R37" s="12"/>
      <c r="S37" s="18"/>
      <c r="T37" s="30"/>
      <c r="U37" s="19" t="s">
        <v>2843</v>
      </c>
      <c r="V37" s="12"/>
      <c r="W37" s="11"/>
      <c r="X37" s="11"/>
      <c r="Y37" s="11"/>
      <c r="Z37" s="11"/>
      <c r="AA37" s="11"/>
    </row>
    <row r="38">
      <c r="A38" s="12" t="s">
        <v>44</v>
      </c>
      <c r="B38" s="12" t="s">
        <v>2281</v>
      </c>
      <c r="C38" s="12" t="s">
        <v>281</v>
      </c>
      <c r="D38" s="26">
        <f t="shared" si="4"/>
        <v>49.44</v>
      </c>
      <c r="E38" s="12">
        <v>30.0</v>
      </c>
      <c r="F38" s="12"/>
      <c r="G38" s="12"/>
      <c r="H38" s="12">
        <v>24.0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/>
      <c r="U38" s="19" t="s">
        <v>2282</v>
      </c>
      <c r="V38" s="37"/>
      <c r="W38" s="11"/>
      <c r="X38" s="11"/>
      <c r="Y38" s="11"/>
      <c r="Z38" s="11"/>
      <c r="AA38" s="11"/>
      <c r="AB38" s="11"/>
    </row>
    <row r="39">
      <c r="A39" s="11"/>
      <c r="B39" s="12" t="s">
        <v>2850</v>
      </c>
      <c r="C39" s="12" t="s">
        <v>2735</v>
      </c>
      <c r="D39" s="26">
        <f t="shared" si="4"/>
        <v>46.21</v>
      </c>
      <c r="E39" s="12">
        <v>15.0</v>
      </c>
      <c r="F39" s="12"/>
      <c r="G39" s="12"/>
      <c r="H39" s="12">
        <v>26.0</v>
      </c>
      <c r="I39" s="12"/>
      <c r="J39" s="12"/>
      <c r="K39" s="12"/>
      <c r="L39" s="12"/>
      <c r="M39" s="12"/>
      <c r="N39" s="12">
        <v>29.0</v>
      </c>
      <c r="O39" s="12"/>
      <c r="P39" s="12"/>
      <c r="Q39" s="12"/>
      <c r="R39" s="12"/>
      <c r="S39" s="18"/>
      <c r="T39" s="33"/>
      <c r="U39" s="19" t="s">
        <v>2851</v>
      </c>
      <c r="V39" s="11"/>
      <c r="W39" s="11"/>
      <c r="X39" s="11"/>
      <c r="Y39" s="11"/>
      <c r="Z39" s="11"/>
      <c r="AA39" s="11"/>
    </row>
    <row r="40">
      <c r="A40" s="11"/>
      <c r="B40" s="12" t="s">
        <v>2284</v>
      </c>
      <c r="C40" s="12" t="s">
        <v>1864</v>
      </c>
      <c r="D40" s="26">
        <f t="shared" si="4"/>
        <v>35</v>
      </c>
      <c r="E40" s="12">
        <v>35.0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8"/>
      <c r="T40" s="30"/>
      <c r="U40" s="19" t="s">
        <v>2287</v>
      </c>
      <c r="V40" s="11"/>
      <c r="W40" s="11"/>
      <c r="X40" s="11"/>
      <c r="Y40" s="11"/>
      <c r="Z40" s="11"/>
      <c r="AA40" s="11"/>
    </row>
    <row r="41">
      <c r="A41" s="11"/>
      <c r="B41" s="16" t="s">
        <v>2854</v>
      </c>
      <c r="C41" s="12" t="s">
        <v>1066</v>
      </c>
      <c r="D41" s="26">
        <f t="shared" si="4"/>
        <v>34.96</v>
      </c>
      <c r="E41" s="12">
        <v>22.0</v>
      </c>
      <c r="F41" s="12"/>
      <c r="G41" s="12"/>
      <c r="H41" s="12">
        <v>16.0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8"/>
      <c r="T41" s="30"/>
      <c r="U41" s="19" t="s">
        <v>2855</v>
      </c>
      <c r="V41" s="12"/>
      <c r="W41" s="11"/>
      <c r="X41" s="11"/>
      <c r="Y41" s="11"/>
      <c r="Z41" s="11"/>
      <c r="AA41" s="11"/>
    </row>
    <row r="42">
      <c r="A42" s="11"/>
      <c r="B42" s="16" t="s">
        <v>2859</v>
      </c>
      <c r="C42" s="12" t="s">
        <v>1073</v>
      </c>
      <c r="D42" s="26">
        <f t="shared" si="4"/>
        <v>33.15</v>
      </c>
      <c r="E42" s="12">
        <v>21.0</v>
      </c>
      <c r="F42" s="12"/>
      <c r="G42" s="12"/>
      <c r="H42" s="12">
        <v>15.0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8"/>
      <c r="T42" s="30"/>
      <c r="U42" s="19" t="s">
        <v>2860</v>
      </c>
      <c r="V42" s="12"/>
      <c r="W42" s="11"/>
      <c r="X42" s="11"/>
      <c r="Y42" s="11"/>
      <c r="Z42" s="11"/>
      <c r="AA42" s="11"/>
    </row>
    <row r="43">
      <c r="A43" s="2" t="s">
        <v>170</v>
      </c>
      <c r="B43" s="11"/>
      <c r="C43" s="11"/>
      <c r="D43" s="26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3"/>
      <c r="T43" s="30"/>
      <c r="U43" s="27"/>
      <c r="V43" s="11"/>
      <c r="W43" s="11"/>
      <c r="X43" s="11"/>
      <c r="Y43" s="11"/>
      <c r="Z43" s="11"/>
    </row>
    <row r="44">
      <c r="A44" s="21" t="s">
        <v>33</v>
      </c>
      <c r="B44" s="12" t="s">
        <v>3285</v>
      </c>
      <c r="C44" s="12" t="s">
        <v>172</v>
      </c>
      <c r="D44" s="26">
        <f t="shared" ref="D44:D51" si="5">ROUND((E44*1)+(F44*0.33)+(G44*0.59)+(H44*0.81)+(I44*0.67)+(K44*0.7)+(L44*0.58)+(M44*0.59)+(N44*0.35)+(O44*18)+(P44*12)+(Q44*12)+(R44*12), 2)</f>
        <v>146.45</v>
      </c>
      <c r="E44" s="12">
        <v>48.0</v>
      </c>
      <c r="F44" s="12">
        <v>16.0</v>
      </c>
      <c r="G44" s="12">
        <v>17.0</v>
      </c>
      <c r="H44" s="12">
        <v>22.0</v>
      </c>
      <c r="I44" s="12"/>
      <c r="J44" s="12"/>
      <c r="K44" s="12"/>
      <c r="L44" s="12"/>
      <c r="M44" s="12">
        <v>23.0</v>
      </c>
      <c r="N44" s="12">
        <v>45.0</v>
      </c>
      <c r="O44" s="12"/>
      <c r="P44" s="12">
        <v>1.0</v>
      </c>
      <c r="Q44" s="12">
        <v>2.0</v>
      </c>
      <c r="R44" s="12"/>
      <c r="S44" s="18" t="s">
        <v>727</v>
      </c>
      <c r="T44" s="33" t="s">
        <v>42</v>
      </c>
      <c r="U44" s="19" t="s">
        <v>3287</v>
      </c>
      <c r="V44" s="11"/>
      <c r="W44" s="11"/>
      <c r="X44" s="11"/>
      <c r="Y44" s="11"/>
      <c r="Z44" s="11"/>
    </row>
    <row r="45">
      <c r="A45" s="21" t="s">
        <v>44</v>
      </c>
      <c r="B45" s="12" t="s">
        <v>2867</v>
      </c>
      <c r="C45" s="12" t="s">
        <v>203</v>
      </c>
      <c r="D45" s="26">
        <f t="shared" si="5"/>
        <v>135.87</v>
      </c>
      <c r="E45" s="12">
        <v>51.0</v>
      </c>
      <c r="F45" s="12"/>
      <c r="G45" s="12"/>
      <c r="H45" s="12">
        <v>26.0</v>
      </c>
      <c r="I45" s="12"/>
      <c r="J45" s="12"/>
      <c r="K45" s="12"/>
      <c r="L45" s="12"/>
      <c r="M45" s="12">
        <v>24.0</v>
      </c>
      <c r="N45" s="12">
        <v>39.0</v>
      </c>
      <c r="O45" s="12"/>
      <c r="P45" s="12"/>
      <c r="Q45" s="12">
        <v>1.0</v>
      </c>
      <c r="R45" s="12">
        <v>2.0</v>
      </c>
      <c r="S45" s="18" t="s">
        <v>2868</v>
      </c>
      <c r="T45" s="33"/>
      <c r="U45" s="19" t="s">
        <v>2869</v>
      </c>
      <c r="V45" s="11"/>
      <c r="W45" s="11"/>
      <c r="X45" s="11"/>
      <c r="Y45" s="11"/>
      <c r="Z45" s="11"/>
    </row>
    <row r="46">
      <c r="A46" s="21" t="s">
        <v>52</v>
      </c>
      <c r="B46" s="12" t="s">
        <v>3289</v>
      </c>
      <c r="C46" s="12" t="s">
        <v>67</v>
      </c>
      <c r="D46" s="26">
        <f t="shared" si="5"/>
        <v>104.37</v>
      </c>
      <c r="E46" s="12">
        <v>33.0</v>
      </c>
      <c r="F46" s="12">
        <v>23.0</v>
      </c>
      <c r="G46" s="12">
        <v>21.0</v>
      </c>
      <c r="H46" s="12">
        <v>19.0</v>
      </c>
      <c r="I46" s="12"/>
      <c r="J46" s="12"/>
      <c r="K46" s="12"/>
      <c r="L46" s="12"/>
      <c r="M46" s="12"/>
      <c r="N46" s="12"/>
      <c r="O46" s="12"/>
      <c r="P46" s="12">
        <v>2.0</v>
      </c>
      <c r="Q46" s="12"/>
      <c r="R46" s="12">
        <v>1.0</v>
      </c>
      <c r="S46" s="18" t="s">
        <v>3290</v>
      </c>
      <c r="T46" s="33" t="s">
        <v>42</v>
      </c>
      <c r="U46" s="19" t="s">
        <v>3291</v>
      </c>
      <c r="V46" s="11"/>
      <c r="W46" s="11"/>
      <c r="X46" s="11"/>
      <c r="Y46" s="11"/>
      <c r="Z46" s="11"/>
    </row>
    <row r="47" ht="16.5" customHeight="1">
      <c r="A47" s="21"/>
      <c r="B47" s="35" t="s">
        <v>2872</v>
      </c>
      <c r="C47" s="12" t="s">
        <v>1502</v>
      </c>
      <c r="D47" s="26">
        <f t="shared" si="5"/>
        <v>93.72</v>
      </c>
      <c r="E47" s="12">
        <v>50.0</v>
      </c>
      <c r="F47" s="12">
        <v>30.0</v>
      </c>
      <c r="G47" s="12"/>
      <c r="H47" s="12">
        <v>25.0</v>
      </c>
      <c r="I47" s="12"/>
      <c r="J47" s="12"/>
      <c r="K47" s="12"/>
      <c r="L47" s="12"/>
      <c r="M47" s="12">
        <v>23.0</v>
      </c>
      <c r="N47" s="12"/>
      <c r="O47" s="12"/>
      <c r="P47" s="12"/>
      <c r="Q47" s="12"/>
      <c r="R47" s="12"/>
      <c r="S47" s="18"/>
      <c r="T47" s="18"/>
      <c r="U47" s="19" t="s">
        <v>2873</v>
      </c>
      <c r="V47" s="11"/>
      <c r="W47" s="11"/>
      <c r="X47" s="11"/>
      <c r="Y47" s="11"/>
      <c r="Z47" s="11"/>
    </row>
    <row r="48">
      <c r="A48" s="21"/>
      <c r="B48" s="35" t="s">
        <v>2883</v>
      </c>
      <c r="C48" s="12" t="s">
        <v>2504</v>
      </c>
      <c r="D48" s="26">
        <f t="shared" si="5"/>
        <v>90.21</v>
      </c>
      <c r="E48" s="12">
        <v>45.0</v>
      </c>
      <c r="F48" s="12"/>
      <c r="G48" s="12"/>
      <c r="H48" s="12">
        <v>31.0</v>
      </c>
      <c r="I48" s="12">
        <v>30.0</v>
      </c>
      <c r="J48" s="12"/>
      <c r="K48" s="12"/>
      <c r="L48" s="12"/>
      <c r="M48" s="12"/>
      <c r="N48" s="12"/>
      <c r="O48" s="12"/>
      <c r="P48" s="12"/>
      <c r="Q48" s="12"/>
      <c r="R48" s="12"/>
      <c r="S48" s="18"/>
      <c r="T48" s="18"/>
      <c r="U48" s="19" t="s">
        <v>2884</v>
      </c>
      <c r="V48" s="11"/>
      <c r="W48" s="11"/>
      <c r="X48" s="11"/>
      <c r="Y48" s="11"/>
      <c r="Z48" s="11"/>
    </row>
    <row r="49">
      <c r="A49" s="11"/>
      <c r="B49" s="35" t="s">
        <v>2874</v>
      </c>
      <c r="C49" s="12" t="s">
        <v>507</v>
      </c>
      <c r="D49" s="26">
        <f t="shared" si="5"/>
        <v>89.56</v>
      </c>
      <c r="E49" s="12">
        <v>39.0</v>
      </c>
      <c r="F49" s="12"/>
      <c r="G49" s="12"/>
      <c r="H49" s="12">
        <v>46.0</v>
      </c>
      <c r="I49" s="12"/>
      <c r="J49" s="12"/>
      <c r="K49" s="12">
        <v>19.0</v>
      </c>
      <c r="L49" s="12"/>
      <c r="M49" s="12"/>
      <c r="N49" s="12"/>
      <c r="O49" s="12"/>
      <c r="P49" s="12"/>
      <c r="Q49" s="12"/>
      <c r="R49" s="12"/>
      <c r="S49" s="18"/>
      <c r="T49" s="18"/>
      <c r="U49" s="19" t="s">
        <v>2875</v>
      </c>
      <c r="V49" s="11"/>
      <c r="W49" s="11"/>
      <c r="X49" s="11"/>
      <c r="Y49" s="11"/>
      <c r="Z49" s="11"/>
    </row>
    <row r="50">
      <c r="A50" s="21"/>
      <c r="B50" s="35" t="s">
        <v>3214</v>
      </c>
      <c r="C50" s="12" t="s">
        <v>470</v>
      </c>
      <c r="D50" s="26">
        <f t="shared" si="5"/>
        <v>87.22</v>
      </c>
      <c r="E50" s="12">
        <v>40.0</v>
      </c>
      <c r="F50" s="12">
        <v>34.0</v>
      </c>
      <c r="G50" s="12"/>
      <c r="H50" s="12"/>
      <c r="I50" s="12"/>
      <c r="J50" s="12"/>
      <c r="K50" s="12"/>
      <c r="L50" s="12"/>
      <c r="M50" s="12"/>
      <c r="N50" s="12"/>
      <c r="O50" s="12"/>
      <c r="P50" s="12">
        <v>1.0</v>
      </c>
      <c r="Q50" s="12"/>
      <c r="R50" s="12">
        <v>2.0</v>
      </c>
      <c r="S50" s="18" t="s">
        <v>549</v>
      </c>
      <c r="T50" s="18"/>
      <c r="U50" s="19" t="s">
        <v>3216</v>
      </c>
      <c r="V50" s="11"/>
      <c r="W50" s="11"/>
      <c r="X50" s="11"/>
      <c r="Y50" s="11"/>
      <c r="Z50" s="11"/>
    </row>
    <row r="51">
      <c r="A51" s="21"/>
      <c r="B51" s="35" t="s">
        <v>2887</v>
      </c>
      <c r="C51" s="12" t="s">
        <v>2888</v>
      </c>
      <c r="D51" s="26">
        <f t="shared" si="5"/>
        <v>79.1</v>
      </c>
      <c r="E51" s="12">
        <v>36.0</v>
      </c>
      <c r="F51" s="12">
        <v>14.0</v>
      </c>
      <c r="G51" s="12">
        <v>15.0</v>
      </c>
      <c r="H51" s="12">
        <v>25.0</v>
      </c>
      <c r="I51" s="12">
        <v>14.0</v>
      </c>
      <c r="J51" s="12"/>
      <c r="K51" s="12"/>
      <c r="L51" s="12"/>
      <c r="M51" s="12"/>
      <c r="N51" s="12"/>
      <c r="O51" s="12"/>
      <c r="P51" s="12"/>
      <c r="Q51" s="12"/>
      <c r="R51" s="12"/>
      <c r="S51" s="18"/>
      <c r="T51" s="18"/>
      <c r="U51" s="19" t="s">
        <v>2889</v>
      </c>
      <c r="V51" s="11"/>
      <c r="W51" s="11"/>
      <c r="X51" s="11"/>
      <c r="Y51" s="11"/>
      <c r="Z51" s="11"/>
    </row>
    <row r="52">
      <c r="A52" s="2" t="s">
        <v>212</v>
      </c>
      <c r="B52" s="11"/>
      <c r="C52" s="11"/>
      <c r="D52" s="26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3"/>
      <c r="T52" s="13"/>
      <c r="U52" s="27"/>
      <c r="V52" s="11"/>
      <c r="W52" s="11"/>
      <c r="X52" s="11"/>
      <c r="Y52" s="11"/>
      <c r="Z52" s="11"/>
    </row>
    <row r="53">
      <c r="A53" s="12" t="s">
        <v>44</v>
      </c>
      <c r="B53" s="12" t="s">
        <v>2895</v>
      </c>
      <c r="C53" s="12" t="s">
        <v>239</v>
      </c>
      <c r="D53" s="26">
        <f t="shared" ref="D53:D59" si="6">ROUND((E53*1)+(F53*0.33)+(G53*0.59)+(H53*0.81)+(I53*0.67)+(K53*0.7)+(L53*0.58)+(M53*0.59)+(N53*0.35)+(O53*18)+(P53*12)+(Q53*12)+(R53*12), 2)</f>
        <v>68.7</v>
      </c>
      <c r="E53" s="12">
        <v>33.0</v>
      </c>
      <c r="F53" s="12"/>
      <c r="G53" s="12"/>
      <c r="H53" s="12">
        <v>15.0</v>
      </c>
      <c r="I53" s="12"/>
      <c r="J53" s="12"/>
      <c r="K53" s="12"/>
      <c r="L53" s="12"/>
      <c r="M53" s="12"/>
      <c r="N53" s="12">
        <v>33.0</v>
      </c>
      <c r="O53" s="12"/>
      <c r="P53" s="12"/>
      <c r="Q53" s="12">
        <v>1.0</v>
      </c>
      <c r="R53" s="12"/>
      <c r="S53" s="18" t="s">
        <v>759</v>
      </c>
      <c r="T53" s="30"/>
      <c r="U53" s="19" t="s">
        <v>2898</v>
      </c>
      <c r="V53" s="12"/>
      <c r="W53" s="11"/>
      <c r="X53" s="11"/>
      <c r="Y53" s="11"/>
      <c r="Z53" s="11"/>
      <c r="AA53" s="11"/>
    </row>
    <row r="54">
      <c r="A54" s="11"/>
      <c r="B54" s="12" t="s">
        <v>2901</v>
      </c>
      <c r="C54" s="12" t="s">
        <v>470</v>
      </c>
      <c r="D54" s="26">
        <f t="shared" si="6"/>
        <v>59.77</v>
      </c>
      <c r="E54" s="12">
        <v>39.0</v>
      </c>
      <c r="F54" s="12"/>
      <c r="G54" s="12"/>
      <c r="H54" s="12">
        <v>17.0</v>
      </c>
      <c r="I54" s="12"/>
      <c r="J54" s="12"/>
      <c r="K54" s="12">
        <v>10.0</v>
      </c>
      <c r="L54" s="12"/>
      <c r="M54" s="12"/>
      <c r="N54" s="12"/>
      <c r="O54" s="12"/>
      <c r="P54" s="12"/>
      <c r="Q54" s="12"/>
      <c r="R54" s="12"/>
      <c r="S54" s="18"/>
      <c r="T54" s="30"/>
      <c r="U54" s="19" t="s">
        <v>2902</v>
      </c>
      <c r="V54" s="12"/>
      <c r="W54" s="11"/>
      <c r="X54" s="11"/>
      <c r="Y54" s="11"/>
      <c r="Z54" s="11"/>
      <c r="AA54" s="11"/>
    </row>
    <row r="55">
      <c r="A55" s="11"/>
      <c r="B55" s="12" t="s">
        <v>2914</v>
      </c>
      <c r="C55" s="12" t="s">
        <v>879</v>
      </c>
      <c r="D55" s="26">
        <f t="shared" si="6"/>
        <v>55.03</v>
      </c>
      <c r="E55" s="12">
        <v>25.0</v>
      </c>
      <c r="F55" s="12">
        <v>22.0</v>
      </c>
      <c r="G55" s="12">
        <v>18.0</v>
      </c>
      <c r="H55" s="12">
        <v>15.0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8"/>
      <c r="T55" s="33"/>
      <c r="U55" s="19" t="s">
        <v>2916</v>
      </c>
      <c r="V55" s="12"/>
      <c r="W55" s="11"/>
      <c r="X55" s="11"/>
      <c r="Y55" s="11"/>
      <c r="Z55" s="11"/>
      <c r="AA55" s="11"/>
    </row>
    <row r="56">
      <c r="A56" s="11"/>
      <c r="B56" s="12" t="s">
        <v>2909</v>
      </c>
      <c r="C56" s="12" t="s">
        <v>1284</v>
      </c>
      <c r="D56" s="26">
        <f t="shared" si="6"/>
        <v>48.9</v>
      </c>
      <c r="E56" s="12">
        <v>26.0</v>
      </c>
      <c r="F56" s="12">
        <v>18.0</v>
      </c>
      <c r="G56" s="12"/>
      <c r="H56" s="12">
        <v>11.0</v>
      </c>
      <c r="I56" s="12"/>
      <c r="J56" s="12"/>
      <c r="K56" s="12"/>
      <c r="L56" s="12"/>
      <c r="M56" s="12"/>
      <c r="N56" s="12">
        <v>23.0</v>
      </c>
      <c r="O56" s="12"/>
      <c r="P56" s="12"/>
      <c r="Q56" s="12"/>
      <c r="R56" s="12"/>
      <c r="S56" s="18"/>
      <c r="T56" s="33"/>
      <c r="U56" s="19" t="s">
        <v>2910</v>
      </c>
      <c r="V56" s="12"/>
      <c r="W56" s="11"/>
      <c r="X56" s="11"/>
      <c r="Y56" s="11"/>
      <c r="Z56" s="11"/>
      <c r="AA56" s="11"/>
    </row>
    <row r="57">
      <c r="B57" s="12" t="s">
        <v>2906</v>
      </c>
      <c r="C57" s="12" t="s">
        <v>2907</v>
      </c>
      <c r="D57" s="26">
        <f t="shared" si="6"/>
        <v>46.32</v>
      </c>
      <c r="E57" s="12">
        <v>18.0</v>
      </c>
      <c r="F57" s="12">
        <v>20.0</v>
      </c>
      <c r="G57" s="12"/>
      <c r="H57" s="12">
        <v>12.0</v>
      </c>
      <c r="I57" s="12"/>
      <c r="J57" s="12"/>
      <c r="K57" s="12"/>
      <c r="L57" s="12"/>
      <c r="M57" s="12"/>
      <c r="N57" s="12"/>
      <c r="O57" s="12"/>
      <c r="P57" s="12"/>
      <c r="Q57" s="12">
        <v>1.0</v>
      </c>
      <c r="R57" s="12"/>
      <c r="S57" s="18" t="s">
        <v>938</v>
      </c>
      <c r="T57" s="33"/>
      <c r="U57" s="19" t="s">
        <v>2908</v>
      </c>
      <c r="V57" s="12"/>
      <c r="W57" s="11"/>
      <c r="X57" s="11"/>
      <c r="Y57" s="11"/>
      <c r="Z57" s="11"/>
      <c r="AA57" s="11"/>
    </row>
    <row r="58">
      <c r="A58" s="11"/>
      <c r="B58" s="12" t="s">
        <v>2917</v>
      </c>
      <c r="C58" s="12" t="s">
        <v>2918</v>
      </c>
      <c r="D58" s="26">
        <f t="shared" si="6"/>
        <v>46.18</v>
      </c>
      <c r="E58" s="12">
        <v>24.0</v>
      </c>
      <c r="F58" s="12"/>
      <c r="G58" s="12">
        <v>10.0</v>
      </c>
      <c r="H58" s="12">
        <v>11.0</v>
      </c>
      <c r="I58" s="12">
        <v>11.0</v>
      </c>
      <c r="J58" s="12"/>
      <c r="K58" s="12"/>
      <c r="L58" s="12"/>
      <c r="M58" s="12"/>
      <c r="N58" s="12"/>
      <c r="O58" s="12"/>
      <c r="P58" s="12"/>
      <c r="Q58" s="12"/>
      <c r="R58" s="12"/>
      <c r="S58" s="18"/>
      <c r="T58" s="33"/>
      <c r="U58" s="19" t="s">
        <v>2920</v>
      </c>
      <c r="V58" s="12"/>
      <c r="W58" s="11"/>
      <c r="X58" s="11"/>
      <c r="Y58" s="11"/>
      <c r="Z58" s="11"/>
      <c r="AA58" s="11"/>
    </row>
    <row r="59">
      <c r="A59" s="11"/>
      <c r="B59" s="12" t="s">
        <v>2903</v>
      </c>
      <c r="C59" s="12" t="s">
        <v>771</v>
      </c>
      <c r="D59" s="26">
        <f t="shared" si="6"/>
        <v>43.27</v>
      </c>
      <c r="E59" s="12">
        <v>25.0</v>
      </c>
      <c r="F59" s="12">
        <v>19.0</v>
      </c>
      <c r="G59" s="12"/>
      <c r="H59" s="12"/>
      <c r="I59" s="12"/>
      <c r="J59" s="12">
        <v>14.0</v>
      </c>
      <c r="K59" s="12"/>
      <c r="L59" s="12"/>
      <c r="M59" s="12"/>
      <c r="N59" s="12"/>
      <c r="O59" s="12"/>
      <c r="P59" s="12"/>
      <c r="Q59" s="12">
        <v>1.0</v>
      </c>
      <c r="R59" s="12"/>
      <c r="S59" s="18" t="s">
        <v>773</v>
      </c>
      <c r="T59" s="33" t="s">
        <v>2904</v>
      </c>
      <c r="U59" s="19" t="s">
        <v>2905</v>
      </c>
      <c r="V59" s="12"/>
      <c r="W59" s="11"/>
      <c r="X59" s="11"/>
      <c r="Y59" s="11"/>
      <c r="Z59" s="11"/>
      <c r="AA59" s="11"/>
    </row>
    <row r="60">
      <c r="A60" s="11"/>
      <c r="B60" s="12"/>
      <c r="C60" s="12"/>
      <c r="D60" s="26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8"/>
      <c r="T60" s="30"/>
      <c r="U60" s="213"/>
      <c r="V60" s="12"/>
      <c r="W60" s="11"/>
      <c r="X60" s="11"/>
      <c r="Y60" s="11"/>
      <c r="Z60" s="11"/>
      <c r="AA60" s="11"/>
    </row>
    <row r="61">
      <c r="A61" s="2" t="s">
        <v>241</v>
      </c>
      <c r="B61" s="11"/>
      <c r="C61" s="11"/>
      <c r="D61" s="26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3"/>
      <c r="T61" s="13"/>
      <c r="U61" s="27"/>
      <c r="V61" s="11"/>
      <c r="W61" s="11"/>
      <c r="X61" s="11"/>
      <c r="Y61" s="11"/>
      <c r="Z61" s="11"/>
    </row>
    <row r="62">
      <c r="A62" s="21" t="s">
        <v>44</v>
      </c>
      <c r="B62" s="12" t="s">
        <v>2924</v>
      </c>
      <c r="C62" s="12" t="s">
        <v>230</v>
      </c>
      <c r="D62" s="26">
        <f t="shared" ref="D62:D70" si="7">ROUND((E62*1)+(F62*0.33)+(G62*0.59)+(H62*0.81)+(I62*0.67)+(K62*0.7)+(L62*0.58)+(M62*0.59)+(N62*0.35)+(O62*18)+(P62*12)+(Q62*12)+(R62*12), 2)</f>
        <v>99.29</v>
      </c>
      <c r="E62" s="12">
        <v>39.0</v>
      </c>
      <c r="F62" s="12"/>
      <c r="G62" s="12"/>
      <c r="H62" s="12">
        <v>16.0</v>
      </c>
      <c r="I62" s="12"/>
      <c r="J62" s="12"/>
      <c r="K62" s="12"/>
      <c r="L62" s="12"/>
      <c r="M62" s="12">
        <v>17.0</v>
      </c>
      <c r="N62" s="12">
        <v>38.0</v>
      </c>
      <c r="O62" s="12"/>
      <c r="P62" s="12">
        <v>1.0</v>
      </c>
      <c r="Q62" s="12">
        <v>1.0</v>
      </c>
      <c r="R62" s="12"/>
      <c r="S62" s="18" t="s">
        <v>2868</v>
      </c>
      <c r="T62" s="18"/>
      <c r="U62" s="19" t="s">
        <v>2925</v>
      </c>
      <c r="V62" s="12"/>
      <c r="W62" s="11"/>
      <c r="X62" s="11"/>
      <c r="Y62" s="11"/>
      <c r="Z62" s="11"/>
      <c r="AA62" s="11"/>
    </row>
    <row r="63">
      <c r="A63" s="21" t="s">
        <v>44</v>
      </c>
      <c r="B63" s="12" t="s">
        <v>2921</v>
      </c>
      <c r="C63" s="12" t="s">
        <v>151</v>
      </c>
      <c r="D63" s="26">
        <f t="shared" si="7"/>
        <v>98.11</v>
      </c>
      <c r="E63" s="12">
        <v>49.0</v>
      </c>
      <c r="F63" s="12"/>
      <c r="G63" s="12"/>
      <c r="H63" s="12">
        <v>31.0</v>
      </c>
      <c r="I63" s="12"/>
      <c r="J63" s="12"/>
      <c r="K63" s="12"/>
      <c r="L63" s="12"/>
      <c r="M63" s="12"/>
      <c r="N63" s="12"/>
      <c r="O63" s="12"/>
      <c r="P63" s="12"/>
      <c r="Q63" s="12">
        <v>1.0</v>
      </c>
      <c r="R63" s="12">
        <v>1.0</v>
      </c>
      <c r="S63" s="18" t="s">
        <v>2922</v>
      </c>
      <c r="T63" s="18"/>
      <c r="U63" s="19" t="s">
        <v>2923</v>
      </c>
      <c r="V63" s="12"/>
      <c r="W63" s="11"/>
      <c r="X63" s="11"/>
      <c r="Y63" s="11"/>
      <c r="Z63" s="11"/>
      <c r="AA63" s="11"/>
    </row>
    <row r="64">
      <c r="A64" s="21" t="s">
        <v>33</v>
      </c>
      <c r="B64" s="12" t="s">
        <v>3328</v>
      </c>
      <c r="C64" s="12" t="s">
        <v>251</v>
      </c>
      <c r="D64" s="26">
        <f t="shared" si="7"/>
        <v>90.86</v>
      </c>
      <c r="E64" s="12">
        <v>38.0</v>
      </c>
      <c r="F64" s="12">
        <v>17.0</v>
      </c>
      <c r="G64" s="12">
        <v>20.0</v>
      </c>
      <c r="H64" s="12">
        <v>23.0</v>
      </c>
      <c r="I64" s="12"/>
      <c r="J64" s="12"/>
      <c r="K64" s="12"/>
      <c r="L64" s="12">
        <v>29.0</v>
      </c>
      <c r="M64" s="12"/>
      <c r="N64" s="12"/>
      <c r="O64" s="12"/>
      <c r="P64" s="12"/>
      <c r="Q64" s="12"/>
      <c r="R64" s="12"/>
      <c r="S64" s="18"/>
      <c r="T64" s="18" t="s">
        <v>42</v>
      </c>
      <c r="U64" s="19" t="s">
        <v>3330</v>
      </c>
      <c r="V64" s="12"/>
      <c r="W64" s="11"/>
      <c r="X64" s="11"/>
      <c r="Y64" s="11"/>
      <c r="Z64" s="11"/>
      <c r="AA64" s="11"/>
    </row>
    <row r="65">
      <c r="A65" s="26" t="s">
        <v>52</v>
      </c>
      <c r="B65" s="12" t="s">
        <v>3332</v>
      </c>
      <c r="C65" s="12" t="s">
        <v>290</v>
      </c>
      <c r="D65" s="26">
        <f t="shared" si="7"/>
        <v>81.39</v>
      </c>
      <c r="E65" s="12">
        <v>31.0</v>
      </c>
      <c r="F65" s="12">
        <v>17.0</v>
      </c>
      <c r="G65" s="12">
        <v>16.0</v>
      </c>
      <c r="H65" s="12">
        <v>14.0</v>
      </c>
      <c r="I65" s="12"/>
      <c r="J65" s="12"/>
      <c r="K65" s="12"/>
      <c r="L65" s="12"/>
      <c r="M65" s="12"/>
      <c r="N65" s="12"/>
      <c r="O65" s="12"/>
      <c r="P65" s="12">
        <v>1.0</v>
      </c>
      <c r="Q65" s="12">
        <v>1.0</v>
      </c>
      <c r="R65" s="12"/>
      <c r="S65" s="18" t="s">
        <v>2810</v>
      </c>
      <c r="T65" s="18" t="s">
        <v>42</v>
      </c>
      <c r="U65" s="19" t="s">
        <v>3333</v>
      </c>
      <c r="V65" s="11"/>
      <c r="W65" s="11"/>
      <c r="X65" s="11"/>
      <c r="Y65" s="11"/>
      <c r="Z65" s="11"/>
    </row>
    <row r="66">
      <c r="A66" s="21"/>
      <c r="B66" s="12" t="s">
        <v>2938</v>
      </c>
      <c r="C66" s="12" t="s">
        <v>377</v>
      </c>
      <c r="D66" s="26">
        <f t="shared" si="7"/>
        <v>76.93</v>
      </c>
      <c r="E66" s="12">
        <v>36.0</v>
      </c>
      <c r="F66" s="12">
        <v>24.0</v>
      </c>
      <c r="G66" s="12">
        <v>23.0</v>
      </c>
      <c r="H66" s="12">
        <v>24.0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8"/>
      <c r="T66" s="18"/>
      <c r="U66" s="19" t="s">
        <v>2940</v>
      </c>
      <c r="V66" s="11"/>
      <c r="W66" s="11"/>
      <c r="X66" s="11"/>
      <c r="Y66" s="11"/>
      <c r="Z66" s="11"/>
    </row>
    <row r="67">
      <c r="A67" s="21"/>
      <c r="B67" s="12" t="s">
        <v>2933</v>
      </c>
      <c r="C67" s="12" t="s">
        <v>1112</v>
      </c>
      <c r="D67" s="26">
        <f t="shared" si="7"/>
        <v>71.25</v>
      </c>
      <c r="E67" s="12">
        <v>27.0</v>
      </c>
      <c r="F67" s="12"/>
      <c r="G67" s="12"/>
      <c r="H67" s="12">
        <v>25.0</v>
      </c>
      <c r="I67" s="12"/>
      <c r="J67" s="12"/>
      <c r="K67" s="12"/>
      <c r="L67" s="12"/>
      <c r="M67" s="12"/>
      <c r="N67" s="12"/>
      <c r="O67" s="12"/>
      <c r="P67" s="12">
        <v>1.0</v>
      </c>
      <c r="Q67" s="12"/>
      <c r="R67" s="12">
        <v>1.0</v>
      </c>
      <c r="S67" s="18" t="s">
        <v>2810</v>
      </c>
      <c r="T67" s="18"/>
      <c r="U67" s="19" t="s">
        <v>2934</v>
      </c>
      <c r="V67" s="11"/>
      <c r="W67" s="11"/>
      <c r="X67" s="11"/>
      <c r="Y67" s="11"/>
      <c r="Z67" s="11"/>
    </row>
    <row r="68">
      <c r="A68" s="21"/>
      <c r="B68" s="12" t="s">
        <v>2942</v>
      </c>
      <c r="C68" s="12" t="s">
        <v>449</v>
      </c>
      <c r="D68" s="26">
        <f t="shared" si="7"/>
        <v>68.51</v>
      </c>
      <c r="E68" s="12">
        <v>35.0</v>
      </c>
      <c r="F68" s="12">
        <v>16.0</v>
      </c>
      <c r="G68" s="12"/>
      <c r="H68" s="12">
        <v>18.0</v>
      </c>
      <c r="I68" s="12"/>
      <c r="J68" s="12"/>
      <c r="K68" s="12"/>
      <c r="L68" s="12"/>
      <c r="M68" s="12"/>
      <c r="N68" s="12">
        <v>39.0</v>
      </c>
      <c r="O68" s="12"/>
      <c r="P68" s="12"/>
      <c r="Q68" s="12"/>
      <c r="R68" s="12"/>
      <c r="S68" s="18"/>
      <c r="T68" s="18"/>
      <c r="U68" s="19" t="s">
        <v>2943</v>
      </c>
      <c r="V68" s="11"/>
      <c r="W68" s="11"/>
      <c r="X68" s="11"/>
      <c r="Y68" s="11"/>
      <c r="Z68" s="11"/>
    </row>
    <row r="69">
      <c r="A69" s="21"/>
      <c r="B69" s="12" t="s">
        <v>2947</v>
      </c>
      <c r="C69" s="12" t="s">
        <v>405</v>
      </c>
      <c r="D69" s="26">
        <f t="shared" si="7"/>
        <v>67.2</v>
      </c>
      <c r="E69" s="12">
        <v>30.0</v>
      </c>
      <c r="F69" s="12"/>
      <c r="G69" s="12">
        <v>15.0</v>
      </c>
      <c r="H69" s="12">
        <v>35.0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8"/>
      <c r="T69" s="18"/>
      <c r="U69" s="19" t="s">
        <v>2950</v>
      </c>
      <c r="V69" s="11"/>
      <c r="W69" s="11"/>
      <c r="X69" s="11"/>
      <c r="Y69" s="11"/>
      <c r="Z69" s="11"/>
    </row>
    <row r="70">
      <c r="A70" s="21"/>
      <c r="B70" s="12" t="s">
        <v>2928</v>
      </c>
      <c r="C70" s="12" t="s">
        <v>914</v>
      </c>
      <c r="D70" s="26">
        <f t="shared" si="7"/>
        <v>64.05</v>
      </c>
      <c r="E70" s="12">
        <v>36.0</v>
      </c>
      <c r="F70" s="12"/>
      <c r="G70" s="12"/>
      <c r="H70" s="12"/>
      <c r="I70" s="12"/>
      <c r="J70" s="12"/>
      <c r="K70" s="12"/>
      <c r="L70" s="12"/>
      <c r="M70" s="12">
        <v>25.0</v>
      </c>
      <c r="N70" s="12">
        <v>38.0</v>
      </c>
      <c r="O70" s="12"/>
      <c r="P70" s="12"/>
      <c r="Q70" s="12"/>
      <c r="R70" s="12"/>
      <c r="S70" s="18"/>
      <c r="T70" s="18"/>
      <c r="U70" s="19" t="s">
        <v>2929</v>
      </c>
      <c r="V70" s="11"/>
      <c r="W70" s="11"/>
      <c r="X70" s="11"/>
      <c r="Y70" s="11"/>
      <c r="Z70" s="11"/>
    </row>
    <row r="71">
      <c r="A71" s="21"/>
      <c r="B71" s="12"/>
      <c r="C71" s="12"/>
      <c r="D71" s="26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8"/>
      <c r="T71" s="18"/>
      <c r="U71" s="37"/>
      <c r="V71" s="11"/>
      <c r="W71" s="11"/>
      <c r="X71" s="11"/>
      <c r="Y71" s="11"/>
      <c r="Z71" s="11"/>
    </row>
    <row r="72">
      <c r="A72" s="2" t="s">
        <v>272</v>
      </c>
      <c r="B72" s="11"/>
      <c r="C72" s="11"/>
      <c r="D72" s="26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3"/>
      <c r="T72" s="13"/>
      <c r="U72" s="40"/>
      <c r="V72" s="11"/>
      <c r="W72" s="11"/>
      <c r="X72" s="11"/>
      <c r="Y72" s="11"/>
      <c r="Z72" s="11"/>
    </row>
    <row r="73">
      <c r="A73" s="12" t="s">
        <v>44</v>
      </c>
      <c r="B73" s="12" t="s">
        <v>2952</v>
      </c>
      <c r="C73" s="12" t="s">
        <v>85</v>
      </c>
      <c r="D73" s="26">
        <f t="shared" ref="D73:D79" si="8">ROUND((E73*1)+(F73*0.33)+(G73*0.59)+(H73*0.81)+(I73*0.67)+(K73*0.7)+(L73*0.58)+(M73*0.59)+(N73*0.35)+(O73*18)+(P73*12)+(Q73*12)+(R73*12), 2)</f>
        <v>96.52</v>
      </c>
      <c r="E73" s="12">
        <v>36.0</v>
      </c>
      <c r="F73" s="12">
        <v>16.0</v>
      </c>
      <c r="G73" s="12"/>
      <c r="H73" s="12">
        <v>24.0</v>
      </c>
      <c r="I73" s="12"/>
      <c r="J73" s="12"/>
      <c r="K73" s="12"/>
      <c r="L73" s="12"/>
      <c r="M73" s="12">
        <v>20.0</v>
      </c>
      <c r="N73" s="12"/>
      <c r="O73" s="12"/>
      <c r="P73" s="12">
        <v>1.0</v>
      </c>
      <c r="Q73" s="12">
        <v>1.0</v>
      </c>
      <c r="R73" s="12"/>
      <c r="S73" s="18" t="s">
        <v>2810</v>
      </c>
      <c r="T73" s="18"/>
      <c r="U73" s="19" t="s">
        <v>2955</v>
      </c>
      <c r="V73" s="11"/>
      <c r="W73" s="11"/>
      <c r="X73" s="11"/>
      <c r="Y73" s="11"/>
      <c r="Z73" s="11"/>
    </row>
    <row r="74">
      <c r="A74" s="11"/>
      <c r="B74" s="12" t="s">
        <v>2959</v>
      </c>
      <c r="C74" s="12" t="s">
        <v>374</v>
      </c>
      <c r="D74" s="26">
        <f t="shared" si="8"/>
        <v>84.27</v>
      </c>
      <c r="E74" s="12">
        <v>33.0</v>
      </c>
      <c r="F74" s="12">
        <v>17.0</v>
      </c>
      <c r="G74" s="12"/>
      <c r="H74" s="12">
        <v>18.0</v>
      </c>
      <c r="I74" s="12"/>
      <c r="J74" s="12"/>
      <c r="K74" s="12"/>
      <c r="L74" s="12"/>
      <c r="M74" s="12">
        <v>12.0</v>
      </c>
      <c r="N74" s="12"/>
      <c r="O74" s="12"/>
      <c r="P74" s="12">
        <v>1.0</v>
      </c>
      <c r="Q74" s="12">
        <v>1.0</v>
      </c>
      <c r="R74" s="12"/>
      <c r="S74" s="18" t="s">
        <v>624</v>
      </c>
      <c r="T74" s="18"/>
      <c r="U74" s="19" t="s">
        <v>2960</v>
      </c>
      <c r="V74" s="11"/>
      <c r="W74" s="11"/>
      <c r="X74" s="11"/>
      <c r="Y74" s="11"/>
      <c r="Z74" s="11"/>
    </row>
    <row r="75">
      <c r="A75" s="11"/>
      <c r="B75" s="12" t="s">
        <v>2962</v>
      </c>
      <c r="C75" s="12" t="s">
        <v>841</v>
      </c>
      <c r="D75" s="26">
        <f t="shared" si="8"/>
        <v>73.51</v>
      </c>
      <c r="E75" s="12">
        <v>33.0</v>
      </c>
      <c r="F75" s="12"/>
      <c r="G75" s="12"/>
      <c r="H75" s="12">
        <v>20.0</v>
      </c>
      <c r="I75" s="12"/>
      <c r="J75" s="12"/>
      <c r="K75" s="12"/>
      <c r="L75" s="12"/>
      <c r="M75" s="12">
        <v>24.0</v>
      </c>
      <c r="N75" s="12">
        <v>29.0</v>
      </c>
      <c r="O75" s="12"/>
      <c r="P75" s="12"/>
      <c r="Q75" s="12"/>
      <c r="R75" s="12"/>
      <c r="S75" s="18"/>
      <c r="T75" s="18"/>
      <c r="U75" s="19" t="s">
        <v>2963</v>
      </c>
      <c r="V75" s="11"/>
      <c r="W75" s="11"/>
      <c r="X75" s="11"/>
      <c r="Y75" s="11"/>
      <c r="Z75" s="11"/>
    </row>
    <row r="76">
      <c r="A76" s="11"/>
      <c r="B76" s="12" t="s">
        <v>2969</v>
      </c>
      <c r="C76" s="12" t="s">
        <v>1284</v>
      </c>
      <c r="D76" s="26">
        <f t="shared" si="8"/>
        <v>71.19</v>
      </c>
      <c r="E76" s="12">
        <v>31.0</v>
      </c>
      <c r="F76" s="12">
        <v>26.0</v>
      </c>
      <c r="G76" s="12">
        <v>22.0</v>
      </c>
      <c r="H76" s="12">
        <v>23.0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8"/>
      <c r="T76" s="18"/>
      <c r="U76" s="19" t="s">
        <v>2971</v>
      </c>
      <c r="V76" s="11"/>
      <c r="W76" s="11"/>
      <c r="X76" s="11"/>
      <c r="Y76" s="11"/>
      <c r="Z76" s="11"/>
    </row>
    <row r="77">
      <c r="A77" s="11"/>
      <c r="B77" s="12" t="s">
        <v>2977</v>
      </c>
      <c r="C77" s="12" t="s">
        <v>2830</v>
      </c>
      <c r="D77" s="26">
        <f t="shared" si="8"/>
        <v>59.52</v>
      </c>
      <c r="E77" s="12">
        <v>39.0</v>
      </c>
      <c r="F77" s="12">
        <v>18.0</v>
      </c>
      <c r="G77" s="12"/>
      <c r="H77" s="12">
        <v>18.0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8"/>
      <c r="T77" s="18"/>
      <c r="U77" s="19" t="s">
        <v>2978</v>
      </c>
      <c r="V77" s="11"/>
      <c r="W77" s="11"/>
      <c r="X77" s="11"/>
      <c r="Y77" s="11"/>
      <c r="Z77" s="11"/>
    </row>
    <row r="78">
      <c r="A78" s="11"/>
      <c r="B78" s="12" t="s">
        <v>3341</v>
      </c>
      <c r="C78" s="12" t="s">
        <v>3342</v>
      </c>
      <c r="D78" s="26">
        <f t="shared" si="8"/>
        <v>38.68</v>
      </c>
      <c r="E78" s="12">
        <v>25.0</v>
      </c>
      <c r="F78" s="12">
        <v>12.0</v>
      </c>
      <c r="G78" s="12"/>
      <c r="H78" s="12">
        <v>12.0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8"/>
      <c r="T78" s="18"/>
      <c r="U78" s="19" t="s">
        <v>3343</v>
      </c>
      <c r="V78" s="11"/>
      <c r="W78" s="11"/>
      <c r="X78" s="11"/>
      <c r="Y78" s="11"/>
      <c r="Z78" s="11"/>
    </row>
    <row r="79">
      <c r="A79" s="11"/>
      <c r="B79" s="12" t="s">
        <v>3341</v>
      </c>
      <c r="C79" s="12" t="s">
        <v>3346</v>
      </c>
      <c r="D79" s="26">
        <f t="shared" si="8"/>
        <v>38.68</v>
      </c>
      <c r="E79" s="12">
        <v>25.0</v>
      </c>
      <c r="F79" s="12">
        <v>12.0</v>
      </c>
      <c r="G79" s="12"/>
      <c r="H79" s="12">
        <v>12.0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8"/>
      <c r="T79" s="18"/>
      <c r="U79" s="37"/>
      <c r="V79" s="11"/>
      <c r="W79" s="11"/>
      <c r="X79" s="11"/>
      <c r="Y79" s="11"/>
      <c r="Z79" s="11"/>
    </row>
    <row r="80">
      <c r="A80" s="2" t="s">
        <v>308</v>
      </c>
      <c r="B80" s="11"/>
      <c r="C80" s="11"/>
      <c r="D80" s="26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3"/>
      <c r="T80" s="13"/>
      <c r="U80" s="27"/>
      <c r="V80" s="11"/>
      <c r="W80" s="11"/>
      <c r="X80" s="11"/>
      <c r="Y80" s="11"/>
      <c r="Z80" s="11"/>
    </row>
    <row r="81">
      <c r="A81" s="21" t="s">
        <v>44</v>
      </c>
      <c r="B81" s="12" t="s">
        <v>2983</v>
      </c>
      <c r="C81" s="12" t="s">
        <v>251</v>
      </c>
      <c r="D81" s="26">
        <f t="shared" ref="D81:D87" si="9">ROUND((E81*1)+(F81*0.33)+(G81*0.59)+(H81*0.81)+(I81*0.67)+(K81*0.7)+(L81*0.58)+(M81*0.59)+(N81*0.35)+(O81*18)+(P81*12)+(Q81*12)+(R81*12), 2)</f>
        <v>134.09</v>
      </c>
      <c r="E81" s="12">
        <v>48.0</v>
      </c>
      <c r="F81" s="12">
        <v>24.0</v>
      </c>
      <c r="G81" s="12"/>
      <c r="H81" s="12">
        <v>27.0</v>
      </c>
      <c r="I81" s="12"/>
      <c r="J81" s="12"/>
      <c r="K81" s="12">
        <v>29.0</v>
      </c>
      <c r="L81" s="12"/>
      <c r="M81" s="12"/>
      <c r="N81" s="12"/>
      <c r="O81" s="12"/>
      <c r="P81" s="12">
        <v>1.0</v>
      </c>
      <c r="Q81" s="12">
        <v>2.0</v>
      </c>
      <c r="R81" s="12"/>
      <c r="S81" s="18" t="s">
        <v>38</v>
      </c>
      <c r="T81" s="33"/>
      <c r="U81" s="19" t="s">
        <v>2989</v>
      </c>
      <c r="V81" s="12"/>
      <c r="W81" s="11"/>
      <c r="X81" s="11"/>
      <c r="Y81" s="11"/>
      <c r="Z81" s="11"/>
      <c r="AA81" s="11"/>
    </row>
    <row r="82">
      <c r="A82" s="21" t="s">
        <v>33</v>
      </c>
      <c r="B82" s="12" t="s">
        <v>3347</v>
      </c>
      <c r="C82" s="12" t="s">
        <v>73</v>
      </c>
      <c r="D82" s="26">
        <f t="shared" si="9"/>
        <v>128.31</v>
      </c>
      <c r="E82" s="12">
        <v>55.0</v>
      </c>
      <c r="F82" s="12">
        <v>24.0</v>
      </c>
      <c r="G82" s="12">
        <v>24.0</v>
      </c>
      <c r="H82" s="12">
        <v>33.0</v>
      </c>
      <c r="I82" s="12"/>
      <c r="J82" s="12"/>
      <c r="K82" s="12">
        <v>35.0</v>
      </c>
      <c r="L82" s="12"/>
      <c r="M82" s="12"/>
      <c r="N82" s="12"/>
      <c r="O82" s="12"/>
      <c r="P82" s="12"/>
      <c r="Q82" s="12"/>
      <c r="R82" s="12"/>
      <c r="S82" s="18"/>
      <c r="T82" s="33" t="s">
        <v>42</v>
      </c>
      <c r="U82" s="19" t="s">
        <v>3348</v>
      </c>
      <c r="V82" s="12"/>
      <c r="W82" s="11"/>
      <c r="X82" s="11"/>
      <c r="Y82" s="11"/>
      <c r="Z82" s="11"/>
      <c r="AA82" s="11"/>
    </row>
    <row r="83">
      <c r="A83" s="21"/>
      <c r="B83" s="12" t="s">
        <v>2993</v>
      </c>
      <c r="C83" s="12" t="s">
        <v>2994</v>
      </c>
      <c r="D83" s="26">
        <f t="shared" si="9"/>
        <v>115.28</v>
      </c>
      <c r="E83" s="12">
        <v>57.0</v>
      </c>
      <c r="F83" s="12"/>
      <c r="G83" s="12"/>
      <c r="H83" s="12">
        <v>18.0</v>
      </c>
      <c r="I83" s="12"/>
      <c r="J83" s="12"/>
      <c r="K83" s="12">
        <v>11.0</v>
      </c>
      <c r="L83" s="12"/>
      <c r="M83" s="12"/>
      <c r="N83" s="12"/>
      <c r="O83" s="12"/>
      <c r="P83" s="12">
        <v>1.0</v>
      </c>
      <c r="Q83" s="12">
        <v>1.0</v>
      </c>
      <c r="R83" s="12">
        <v>1.0</v>
      </c>
      <c r="S83" s="18" t="s">
        <v>2995</v>
      </c>
      <c r="T83" s="33"/>
      <c r="U83" s="19" t="s">
        <v>2996</v>
      </c>
      <c r="V83" s="12"/>
      <c r="W83" s="11"/>
      <c r="X83" s="11"/>
      <c r="Y83" s="11"/>
      <c r="Z83" s="11"/>
      <c r="AA83" s="11"/>
    </row>
    <row r="84">
      <c r="A84" s="124"/>
      <c r="B84" s="12" t="s">
        <v>3000</v>
      </c>
      <c r="C84" s="12" t="s">
        <v>1112</v>
      </c>
      <c r="D84" s="26">
        <f t="shared" si="9"/>
        <v>101.73</v>
      </c>
      <c r="E84" s="12">
        <v>39.0</v>
      </c>
      <c r="F84" s="12"/>
      <c r="G84" s="12"/>
      <c r="H84" s="12">
        <v>33.0</v>
      </c>
      <c r="I84" s="12"/>
      <c r="J84" s="12"/>
      <c r="K84" s="12"/>
      <c r="L84" s="12"/>
      <c r="M84" s="12"/>
      <c r="N84" s="12"/>
      <c r="O84" s="12"/>
      <c r="P84" s="12">
        <v>1.0</v>
      </c>
      <c r="Q84" s="12">
        <v>1.0</v>
      </c>
      <c r="R84" s="12">
        <v>1.0</v>
      </c>
      <c r="S84" s="18" t="s">
        <v>727</v>
      </c>
      <c r="T84" s="33"/>
      <c r="U84" s="19" t="s">
        <v>3001</v>
      </c>
      <c r="V84" s="12"/>
      <c r="W84" s="11"/>
      <c r="X84" s="11"/>
      <c r="Y84" s="11"/>
      <c r="Z84" s="11"/>
      <c r="AA84" s="11"/>
    </row>
    <row r="85">
      <c r="A85" s="124"/>
      <c r="B85" s="12" t="s">
        <v>3005</v>
      </c>
      <c r="C85" s="12" t="s">
        <v>791</v>
      </c>
      <c r="D85" s="26">
        <f t="shared" si="9"/>
        <v>101.5</v>
      </c>
      <c r="E85" s="12">
        <v>37.0</v>
      </c>
      <c r="F85" s="12">
        <v>25.0</v>
      </c>
      <c r="G85" s="12"/>
      <c r="H85" s="12">
        <v>25.0</v>
      </c>
      <c r="I85" s="12"/>
      <c r="J85" s="12"/>
      <c r="K85" s="12"/>
      <c r="L85" s="12"/>
      <c r="M85" s="12"/>
      <c r="N85" s="12"/>
      <c r="O85" s="12"/>
      <c r="P85" s="12">
        <v>1.0</v>
      </c>
      <c r="Q85" s="12">
        <v>1.0</v>
      </c>
      <c r="R85" s="12">
        <v>1.0</v>
      </c>
      <c r="S85" s="18" t="s">
        <v>2995</v>
      </c>
      <c r="T85" s="18"/>
      <c r="U85" s="19" t="s">
        <v>3007</v>
      </c>
      <c r="V85" s="11"/>
      <c r="W85" s="11"/>
      <c r="X85" s="11"/>
      <c r="Y85" s="11"/>
      <c r="Z85" s="11"/>
    </row>
    <row r="86">
      <c r="A86" s="124"/>
      <c r="B86" s="12" t="s">
        <v>3014</v>
      </c>
      <c r="C86" s="12" t="s">
        <v>216</v>
      </c>
      <c r="D86" s="26">
        <f t="shared" si="9"/>
        <v>92.28</v>
      </c>
      <c r="E86" s="12">
        <v>42.0</v>
      </c>
      <c r="F86" s="12"/>
      <c r="G86" s="12">
        <v>23.0</v>
      </c>
      <c r="H86" s="12">
        <v>31.0</v>
      </c>
      <c r="I86" s="12"/>
      <c r="J86" s="12"/>
      <c r="K86" s="12"/>
      <c r="L86" s="12">
        <v>20.0</v>
      </c>
      <c r="M86" s="12"/>
      <c r="N86" s="12"/>
      <c r="O86" s="12"/>
      <c r="P86" s="12"/>
      <c r="Q86" s="12"/>
      <c r="R86" s="12"/>
      <c r="S86" s="18"/>
      <c r="T86" s="33"/>
      <c r="U86" s="19" t="s">
        <v>3015</v>
      </c>
      <c r="V86" s="12"/>
      <c r="W86" s="11"/>
      <c r="X86" s="11"/>
      <c r="Y86" s="11"/>
      <c r="Z86" s="11"/>
      <c r="AA86" s="11"/>
    </row>
    <row r="87">
      <c r="A87" s="21" t="s">
        <v>52</v>
      </c>
      <c r="B87" s="12" t="s">
        <v>3353</v>
      </c>
      <c r="C87" s="12" t="s">
        <v>76</v>
      </c>
      <c r="D87" s="26">
        <f t="shared" si="9"/>
        <v>87.5</v>
      </c>
      <c r="E87" s="12">
        <v>45.0</v>
      </c>
      <c r="F87" s="12">
        <v>31.0</v>
      </c>
      <c r="G87" s="12">
        <v>19.0</v>
      </c>
      <c r="H87" s="12">
        <v>26.0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8"/>
      <c r="T87" s="33" t="s">
        <v>42</v>
      </c>
      <c r="U87" s="19" t="s">
        <v>3354</v>
      </c>
      <c r="V87" s="12"/>
      <c r="W87" s="11"/>
      <c r="X87" s="11"/>
      <c r="Y87" s="11"/>
      <c r="Z87" s="11"/>
      <c r="AA87" s="11"/>
    </row>
    <row r="88">
      <c r="A88" s="21"/>
      <c r="B88" s="12"/>
      <c r="C88" s="12"/>
      <c r="D88" s="26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8"/>
      <c r="T88" s="18"/>
      <c r="U88" s="37"/>
      <c r="V88" s="11"/>
      <c r="W88" s="11"/>
      <c r="X88" s="11"/>
      <c r="Y88" s="11"/>
      <c r="Z88" s="11"/>
    </row>
    <row r="89">
      <c r="A89" s="2" t="s">
        <v>335</v>
      </c>
      <c r="B89" s="11"/>
      <c r="C89" s="11"/>
      <c r="D89" s="26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3"/>
      <c r="T89" s="13"/>
      <c r="U89" s="27"/>
      <c r="V89" s="11"/>
      <c r="W89" s="11"/>
      <c r="X89" s="11"/>
      <c r="Y89" s="11"/>
      <c r="Z89" s="11"/>
    </row>
    <row r="90">
      <c r="A90" s="21" t="s">
        <v>44</v>
      </c>
      <c r="B90" s="12" t="s">
        <v>3022</v>
      </c>
      <c r="C90" s="12" t="s">
        <v>590</v>
      </c>
      <c r="D90" s="26">
        <f t="shared" ref="D90:D98" si="10">ROUND((E90*1)+(F90*0.33)+(G90*0.59)+(H90*0.81)+(I90*0.67)+(K90*0.7)+(L90*0.58)+(M90*0.59)+(N90*0.35)+(O90*18)+(P90*12)+(Q90*12)+(R90*12), 2)</f>
        <v>88.75</v>
      </c>
      <c r="E90" s="12">
        <v>28.0</v>
      </c>
      <c r="F90" s="12">
        <v>18.0</v>
      </c>
      <c r="G90" s="12"/>
      <c r="H90" s="12">
        <v>23.0</v>
      </c>
      <c r="I90" s="12"/>
      <c r="J90" s="12"/>
      <c r="K90" s="12"/>
      <c r="L90" s="12">
        <v>21.0</v>
      </c>
      <c r="M90" s="12"/>
      <c r="N90" s="12"/>
      <c r="O90" s="12"/>
      <c r="P90" s="12">
        <v>1.0</v>
      </c>
      <c r="Q90" s="12"/>
      <c r="R90" s="12">
        <v>1.0</v>
      </c>
      <c r="S90" s="18" t="s">
        <v>2810</v>
      </c>
      <c r="T90" s="18"/>
      <c r="U90" s="19" t="s">
        <v>3024</v>
      </c>
      <c r="V90" s="11"/>
      <c r="W90" s="11"/>
      <c r="X90" s="11"/>
      <c r="Y90" s="11"/>
      <c r="Z90" s="11"/>
    </row>
    <row r="91">
      <c r="A91" s="21" t="s">
        <v>44</v>
      </c>
      <c r="B91" s="12" t="s">
        <v>3025</v>
      </c>
      <c r="C91" s="12" t="s">
        <v>255</v>
      </c>
      <c r="D91" s="26">
        <f t="shared" si="10"/>
        <v>79.23</v>
      </c>
      <c r="E91" s="12">
        <v>34.0</v>
      </c>
      <c r="F91" s="12"/>
      <c r="G91" s="12"/>
      <c r="H91" s="12">
        <v>23.0</v>
      </c>
      <c r="I91" s="12"/>
      <c r="J91" s="12"/>
      <c r="K91" s="12">
        <v>38.0</v>
      </c>
      <c r="L91" s="12"/>
      <c r="M91" s="12"/>
      <c r="N91" s="12"/>
      <c r="O91" s="12"/>
      <c r="P91" s="12"/>
      <c r="Q91" s="12"/>
      <c r="R91" s="12"/>
      <c r="S91" s="18"/>
      <c r="T91" s="18"/>
      <c r="U91" s="19" t="s">
        <v>3026</v>
      </c>
      <c r="V91" s="11"/>
      <c r="W91" s="11"/>
      <c r="X91" s="11"/>
      <c r="Y91" s="11"/>
      <c r="Z91" s="11"/>
    </row>
    <row r="92">
      <c r="A92" s="124"/>
      <c r="B92" s="12" t="s">
        <v>3032</v>
      </c>
      <c r="C92" s="12" t="s">
        <v>646</v>
      </c>
      <c r="D92" s="26">
        <f t="shared" si="10"/>
        <v>74.4</v>
      </c>
      <c r="E92" s="12">
        <v>33.0</v>
      </c>
      <c r="F92" s="12">
        <v>29.0</v>
      </c>
      <c r="G92" s="12">
        <v>21.0</v>
      </c>
      <c r="H92" s="12">
        <v>24.0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8"/>
      <c r="T92" s="18"/>
      <c r="U92" s="19" t="s">
        <v>3033</v>
      </c>
      <c r="V92" s="11"/>
      <c r="W92" s="11"/>
      <c r="X92" s="11"/>
      <c r="Y92" s="11"/>
      <c r="Z92" s="11"/>
    </row>
    <row r="93">
      <c r="A93" s="124"/>
      <c r="B93" s="12" t="s">
        <v>3029</v>
      </c>
      <c r="C93" s="12" t="s">
        <v>1869</v>
      </c>
      <c r="D93" s="26">
        <f t="shared" si="10"/>
        <v>73.65</v>
      </c>
      <c r="E93" s="12">
        <v>27.0</v>
      </c>
      <c r="F93" s="12">
        <v>22.0</v>
      </c>
      <c r="G93" s="12"/>
      <c r="H93" s="12">
        <v>19.0</v>
      </c>
      <c r="I93" s="12"/>
      <c r="J93" s="12"/>
      <c r="K93" s="12"/>
      <c r="L93" s="12"/>
      <c r="M93" s="12"/>
      <c r="N93" s="12"/>
      <c r="O93" s="12"/>
      <c r="P93" s="12"/>
      <c r="Q93" s="12">
        <v>1.0</v>
      </c>
      <c r="R93" s="12">
        <v>1.0</v>
      </c>
      <c r="S93" s="18" t="s">
        <v>2804</v>
      </c>
      <c r="T93" s="18"/>
      <c r="U93" s="19" t="s">
        <v>3030</v>
      </c>
      <c r="V93" s="11"/>
      <c r="W93" s="11"/>
      <c r="X93" s="11"/>
      <c r="Y93" s="11"/>
      <c r="Z93" s="11"/>
    </row>
    <row r="94">
      <c r="A94" s="124"/>
      <c r="B94" s="12" t="s">
        <v>3034</v>
      </c>
      <c r="C94" s="12" t="s">
        <v>1741</v>
      </c>
      <c r="D94" s="26">
        <f t="shared" si="10"/>
        <v>71.06</v>
      </c>
      <c r="E94" s="12">
        <v>22.0</v>
      </c>
      <c r="F94" s="12"/>
      <c r="G94" s="12"/>
      <c r="H94" s="12">
        <v>21.0</v>
      </c>
      <c r="I94" s="12"/>
      <c r="J94" s="12"/>
      <c r="K94" s="12"/>
      <c r="L94" s="12"/>
      <c r="M94" s="12"/>
      <c r="N94" s="12">
        <v>23.0</v>
      </c>
      <c r="O94" s="12"/>
      <c r="P94" s="12"/>
      <c r="Q94" s="12">
        <v>1.0</v>
      </c>
      <c r="R94" s="12">
        <v>1.0</v>
      </c>
      <c r="S94" s="18" t="s">
        <v>176</v>
      </c>
      <c r="T94" s="18"/>
      <c r="U94" s="19" t="s">
        <v>3035</v>
      </c>
      <c r="V94" s="11"/>
      <c r="W94" s="11"/>
      <c r="X94" s="11"/>
      <c r="Y94" s="11"/>
      <c r="Z94" s="11"/>
    </row>
    <row r="95">
      <c r="A95" s="124"/>
      <c r="B95" s="12" t="s">
        <v>3334</v>
      </c>
      <c r="C95" s="12" t="s">
        <v>3361</v>
      </c>
      <c r="D95" s="26">
        <f t="shared" si="10"/>
        <v>66.31</v>
      </c>
      <c r="E95" s="12">
        <v>22.0</v>
      </c>
      <c r="F95" s="12">
        <v>24.0</v>
      </c>
      <c r="G95" s="12">
        <v>21.0</v>
      </c>
      <c r="H95" s="12"/>
      <c r="I95" s="12"/>
      <c r="J95" s="12"/>
      <c r="K95" s="12"/>
      <c r="L95" s="12"/>
      <c r="M95" s="12"/>
      <c r="N95" s="12"/>
      <c r="O95" s="12"/>
      <c r="P95" s="12">
        <v>1.0</v>
      </c>
      <c r="Q95" s="12"/>
      <c r="R95" s="12">
        <v>1.0</v>
      </c>
      <c r="S95" s="18" t="s">
        <v>121</v>
      </c>
      <c r="T95" s="18"/>
      <c r="U95" s="19" t="s">
        <v>3336</v>
      </c>
      <c r="V95" s="11"/>
      <c r="W95" s="11"/>
      <c r="X95" s="11"/>
      <c r="Y95" s="11"/>
      <c r="Z95" s="11"/>
    </row>
    <row r="96">
      <c r="A96" s="124"/>
      <c r="B96" s="12" t="s">
        <v>3036</v>
      </c>
      <c r="C96" s="12" t="s">
        <v>1238</v>
      </c>
      <c r="D96" s="26">
        <f t="shared" si="10"/>
        <v>65.22</v>
      </c>
      <c r="E96" s="12">
        <v>30.0</v>
      </c>
      <c r="F96" s="12">
        <v>34.0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>
        <v>2.0</v>
      </c>
      <c r="R96" s="12"/>
      <c r="S96" s="18" t="s">
        <v>3037</v>
      </c>
      <c r="T96" s="18"/>
      <c r="U96" s="19" t="s">
        <v>3038</v>
      </c>
      <c r="V96" s="11"/>
      <c r="W96" s="11"/>
      <c r="X96" s="11"/>
      <c r="Y96" s="11"/>
      <c r="Z96" s="11"/>
    </row>
    <row r="97">
      <c r="A97" s="124"/>
      <c r="B97" s="12" t="s">
        <v>3041</v>
      </c>
      <c r="C97" s="12" t="s">
        <v>2566</v>
      </c>
      <c r="D97" s="26">
        <f t="shared" si="10"/>
        <v>59.18</v>
      </c>
      <c r="E97" s="12">
        <v>25.0</v>
      </c>
      <c r="F97" s="12"/>
      <c r="G97" s="12"/>
      <c r="H97" s="12">
        <v>18.0</v>
      </c>
      <c r="I97" s="12"/>
      <c r="J97" s="12"/>
      <c r="K97" s="12">
        <v>28.0</v>
      </c>
      <c r="L97" s="12"/>
      <c r="M97" s="12"/>
      <c r="N97" s="12"/>
      <c r="O97" s="12"/>
      <c r="P97" s="12"/>
      <c r="Q97" s="12"/>
      <c r="R97" s="12"/>
      <c r="S97" s="18"/>
      <c r="T97" s="18"/>
      <c r="U97" s="19" t="s">
        <v>3042</v>
      </c>
      <c r="V97" s="11"/>
      <c r="W97" s="11"/>
      <c r="X97" s="11"/>
      <c r="Y97" s="11"/>
      <c r="Z97" s="11"/>
    </row>
    <row r="98">
      <c r="A98" s="124"/>
      <c r="B98" s="12" t="s">
        <v>3043</v>
      </c>
      <c r="C98" s="12" t="s">
        <v>3367</v>
      </c>
      <c r="D98" s="26">
        <f t="shared" si="10"/>
        <v>58.59</v>
      </c>
      <c r="E98" s="12">
        <v>42.0</v>
      </c>
      <c r="F98" s="12">
        <v>11.0</v>
      </c>
      <c r="G98" s="12"/>
      <c r="H98" s="12">
        <v>16.0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8"/>
      <c r="T98" s="18"/>
      <c r="U98" s="19" t="s">
        <v>3045</v>
      </c>
      <c r="V98" s="11"/>
      <c r="W98" s="11"/>
      <c r="X98" s="11"/>
      <c r="Y98" s="11"/>
      <c r="Z98" s="11"/>
    </row>
    <row r="99">
      <c r="A99" s="2" t="s">
        <v>358</v>
      </c>
      <c r="B99" s="11"/>
      <c r="C99" s="11"/>
      <c r="D99" s="26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3"/>
      <c r="T99" s="13"/>
      <c r="U99" s="27"/>
      <c r="V99" s="11"/>
      <c r="W99" s="11"/>
      <c r="X99" s="11"/>
      <c r="Y99" s="11"/>
      <c r="Z99" s="11"/>
    </row>
    <row r="100">
      <c r="A100" s="11"/>
      <c r="B100" s="12" t="s">
        <v>2514</v>
      </c>
      <c r="C100" s="12" t="s">
        <v>107</v>
      </c>
      <c r="D100" s="26">
        <f t="shared" ref="D100:D112" si="11">ROUND((E100*1)+(F100*0.33)+(G100*0.59)+(H100*0.81)+(I100*0.67)+(K100*0.7)+(L100*0.58)+(M100*0.59)+(N100*0.35)+(O100*18)+(P100*12)+(Q100*12)+(R100*12), 2)</f>
        <v>57.06</v>
      </c>
      <c r="E100" s="12">
        <v>36.0</v>
      </c>
      <c r="F100" s="12"/>
      <c r="G100" s="12"/>
      <c r="H100" s="12">
        <v>26.0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8"/>
      <c r="T100" s="18"/>
      <c r="U100" s="19" t="s">
        <v>2522</v>
      </c>
      <c r="V100" s="11"/>
      <c r="W100" s="11"/>
      <c r="X100" s="11"/>
      <c r="Y100" s="11"/>
      <c r="Z100" s="11"/>
    </row>
    <row r="101">
      <c r="A101" s="11"/>
      <c r="B101" s="12" t="s">
        <v>3055</v>
      </c>
      <c r="C101" s="12" t="s">
        <v>346</v>
      </c>
      <c r="D101" s="26">
        <f t="shared" si="11"/>
        <v>55.54</v>
      </c>
      <c r="E101" s="12">
        <v>27.0</v>
      </c>
      <c r="F101" s="12"/>
      <c r="G101" s="12"/>
      <c r="H101" s="12">
        <v>22.0</v>
      </c>
      <c r="I101" s="12">
        <v>16.0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8"/>
      <c r="T101" s="18"/>
      <c r="U101" s="19" t="s">
        <v>3056</v>
      </c>
      <c r="V101" s="11"/>
      <c r="W101" s="11"/>
      <c r="X101" s="11"/>
      <c r="Y101" s="11"/>
      <c r="Z101" s="11"/>
    </row>
    <row r="102">
      <c r="A102" s="12" t="s">
        <v>44</v>
      </c>
      <c r="B102" s="12" t="s">
        <v>2523</v>
      </c>
      <c r="C102" s="12" t="s">
        <v>141</v>
      </c>
      <c r="D102" s="26">
        <f t="shared" si="11"/>
        <v>54.63</v>
      </c>
      <c r="E102" s="12">
        <v>36.0</v>
      </c>
      <c r="F102" s="12"/>
      <c r="G102" s="12"/>
      <c r="H102" s="12">
        <v>23.0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23" t="s">
        <v>2525</v>
      </c>
      <c r="U102" s="25" t="s">
        <v>2526</v>
      </c>
      <c r="V102" s="37"/>
      <c r="W102" s="11"/>
      <c r="X102" s="11"/>
      <c r="Y102" s="11"/>
      <c r="Z102" s="11"/>
      <c r="AA102" s="11"/>
    </row>
    <row r="103">
      <c r="A103" s="11"/>
      <c r="B103" s="12" t="s">
        <v>2543</v>
      </c>
      <c r="C103" s="12" t="s">
        <v>67</v>
      </c>
      <c r="D103" s="26">
        <f t="shared" si="11"/>
        <v>53.5</v>
      </c>
      <c r="E103" s="12">
        <v>24.0</v>
      </c>
      <c r="F103" s="12"/>
      <c r="G103" s="12"/>
      <c r="H103" s="12">
        <v>20.0</v>
      </c>
      <c r="I103" s="12"/>
      <c r="J103" s="12"/>
      <c r="K103" s="12">
        <v>19.0</v>
      </c>
      <c r="L103" s="12"/>
      <c r="M103" s="12"/>
      <c r="N103" s="12"/>
      <c r="O103" s="12"/>
      <c r="P103" s="12"/>
      <c r="Q103" s="12"/>
      <c r="R103" s="12"/>
      <c r="S103" s="18"/>
      <c r="T103" s="18"/>
      <c r="U103" s="19" t="s">
        <v>2545</v>
      </c>
      <c r="V103" s="11"/>
      <c r="W103" s="11"/>
      <c r="X103" s="11"/>
      <c r="Y103" s="11"/>
      <c r="Z103" s="11"/>
    </row>
    <row r="104">
      <c r="A104" s="12" t="s">
        <v>44</v>
      </c>
      <c r="B104" s="12" t="s">
        <v>2527</v>
      </c>
      <c r="C104" s="12" t="s">
        <v>369</v>
      </c>
      <c r="D104" s="26">
        <f t="shared" si="11"/>
        <v>52.39</v>
      </c>
      <c r="E104" s="12">
        <v>37.0</v>
      </c>
      <c r="F104" s="12"/>
      <c r="G104" s="12"/>
      <c r="H104" s="12">
        <v>19.0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8"/>
      <c r="T104" s="18" t="s">
        <v>2528</v>
      </c>
      <c r="U104" s="19" t="s">
        <v>2529</v>
      </c>
      <c r="V104" s="11"/>
      <c r="W104" s="11"/>
      <c r="X104" s="11"/>
      <c r="Y104" s="11"/>
      <c r="Z104" s="11"/>
    </row>
    <row r="105">
      <c r="A105" s="11"/>
      <c r="B105" s="12" t="s">
        <v>2539</v>
      </c>
      <c r="C105" s="12" t="s">
        <v>2540</v>
      </c>
      <c r="D105" s="26">
        <f t="shared" si="11"/>
        <v>51.28</v>
      </c>
      <c r="E105" s="12">
        <v>34.0</v>
      </c>
      <c r="F105" s="12"/>
      <c r="G105" s="12">
        <v>6.0</v>
      </c>
      <c r="H105" s="12">
        <v>12.0</v>
      </c>
      <c r="I105" s="12">
        <v>6.0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8"/>
      <c r="T105" s="18"/>
      <c r="U105" s="19" t="s">
        <v>2541</v>
      </c>
      <c r="V105" s="11"/>
      <c r="W105" s="11"/>
      <c r="X105" s="11"/>
      <c r="Y105" s="11"/>
      <c r="Z105" s="11"/>
    </row>
    <row r="106">
      <c r="A106" s="12" t="s">
        <v>44</v>
      </c>
      <c r="B106" s="12" t="s">
        <v>2531</v>
      </c>
      <c r="C106" s="12" t="s">
        <v>360</v>
      </c>
      <c r="D106" s="26">
        <f t="shared" si="11"/>
        <v>50.2</v>
      </c>
      <c r="E106" s="12">
        <v>34.0</v>
      </c>
      <c r="F106" s="12"/>
      <c r="G106" s="12"/>
      <c r="H106" s="12">
        <v>20.0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8"/>
      <c r="T106" s="18" t="s">
        <v>2532</v>
      </c>
      <c r="U106" s="19" t="s">
        <v>2533</v>
      </c>
      <c r="V106" s="11"/>
      <c r="W106" s="11"/>
      <c r="X106" s="11"/>
      <c r="Y106" s="11"/>
      <c r="Z106" s="11"/>
    </row>
    <row r="107">
      <c r="A107" s="11"/>
      <c r="B107" s="12" t="s">
        <v>2536</v>
      </c>
      <c r="C107" s="12" t="s">
        <v>102</v>
      </c>
      <c r="D107" s="26">
        <f t="shared" si="11"/>
        <v>48.82</v>
      </c>
      <c r="E107" s="12">
        <v>31.0</v>
      </c>
      <c r="F107" s="12"/>
      <c r="G107" s="12"/>
      <c r="H107" s="12">
        <v>22.0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8"/>
      <c r="T107" s="18" t="s">
        <v>2537</v>
      </c>
      <c r="U107" s="19" t="s">
        <v>2538</v>
      </c>
      <c r="V107" s="11"/>
      <c r="W107" s="11"/>
      <c r="X107" s="11"/>
      <c r="Y107" s="11"/>
      <c r="Z107" s="11"/>
    </row>
    <row r="108">
      <c r="A108" s="11"/>
      <c r="B108" s="12" t="s">
        <v>3069</v>
      </c>
      <c r="C108" s="12" t="s">
        <v>1007</v>
      </c>
      <c r="D108" s="26">
        <f t="shared" si="11"/>
        <v>47.5</v>
      </c>
      <c r="E108" s="12">
        <v>22.0</v>
      </c>
      <c r="F108" s="12"/>
      <c r="G108" s="12"/>
      <c r="H108" s="12">
        <v>25.0</v>
      </c>
      <c r="I108" s="12"/>
      <c r="J108" s="12"/>
      <c r="K108" s="12"/>
      <c r="L108" s="12"/>
      <c r="M108" s="12"/>
      <c r="N108" s="12">
        <v>15.0</v>
      </c>
      <c r="O108" s="12"/>
      <c r="P108" s="12"/>
      <c r="Q108" s="12"/>
      <c r="R108" s="12"/>
      <c r="S108" s="18"/>
      <c r="T108" s="18"/>
      <c r="U108" s="19" t="s">
        <v>3070</v>
      </c>
      <c r="V108" s="11"/>
      <c r="W108" s="11"/>
      <c r="X108" s="11"/>
      <c r="Y108" s="11"/>
      <c r="Z108" s="11"/>
    </row>
    <row r="109">
      <c r="A109" s="11"/>
      <c r="B109" s="12" t="s">
        <v>3063</v>
      </c>
      <c r="C109" s="12" t="s">
        <v>3064</v>
      </c>
      <c r="D109" s="26">
        <f t="shared" si="11"/>
        <v>46.2</v>
      </c>
      <c r="E109" s="12">
        <v>30.0</v>
      </c>
      <c r="F109" s="12"/>
      <c r="G109" s="12"/>
      <c r="H109" s="12">
        <v>20.0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8"/>
      <c r="T109" s="18"/>
      <c r="U109" s="19" t="s">
        <v>2551</v>
      </c>
      <c r="V109" s="11"/>
      <c r="W109" s="11"/>
      <c r="X109" s="11"/>
      <c r="Y109" s="11"/>
      <c r="Z109" s="11"/>
    </row>
    <row r="110">
      <c r="A110" s="11"/>
      <c r="B110" s="12" t="s">
        <v>2563</v>
      </c>
      <c r="C110" s="12" t="s">
        <v>470</v>
      </c>
      <c r="D110" s="26">
        <f t="shared" si="11"/>
        <v>40.95</v>
      </c>
      <c r="E110" s="12">
        <v>15.0</v>
      </c>
      <c r="F110" s="12"/>
      <c r="G110" s="12">
        <v>25.0</v>
      </c>
      <c r="H110" s="12"/>
      <c r="I110" s="12"/>
      <c r="J110" s="12"/>
      <c r="K110" s="12">
        <v>16.0</v>
      </c>
      <c r="L110" s="12"/>
      <c r="M110" s="12"/>
      <c r="N110" s="12"/>
      <c r="O110" s="12"/>
      <c r="P110" s="12"/>
      <c r="Q110" s="12"/>
      <c r="R110" s="12"/>
      <c r="S110" s="18"/>
      <c r="T110" s="18"/>
      <c r="U110" s="19" t="s">
        <v>2564</v>
      </c>
      <c r="V110" s="11"/>
      <c r="W110" s="11"/>
      <c r="X110" s="11"/>
      <c r="Y110" s="11"/>
      <c r="Z110" s="11"/>
    </row>
    <row r="111">
      <c r="B111" s="12" t="s">
        <v>2555</v>
      </c>
      <c r="C111" s="12" t="s">
        <v>2457</v>
      </c>
      <c r="D111" s="26">
        <f t="shared" si="11"/>
        <v>40.77</v>
      </c>
      <c r="E111" s="12">
        <v>27.0</v>
      </c>
      <c r="F111" s="12"/>
      <c r="G111" s="12"/>
      <c r="H111" s="12">
        <v>17.0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8"/>
      <c r="T111" s="18"/>
      <c r="U111" s="39" t="s">
        <v>2558</v>
      </c>
      <c r="V111" s="11"/>
      <c r="W111" s="11"/>
      <c r="X111" s="11"/>
      <c r="Y111" s="11"/>
      <c r="Z111" s="11"/>
    </row>
    <row r="112">
      <c r="A112" s="11"/>
      <c r="B112" s="12" t="s">
        <v>3071</v>
      </c>
      <c r="C112" s="12" t="s">
        <v>1556</v>
      </c>
      <c r="D112" s="26">
        <f t="shared" si="11"/>
        <v>35.15</v>
      </c>
      <c r="E112" s="12"/>
      <c r="F112" s="12"/>
      <c r="G112" s="12"/>
      <c r="H112" s="12">
        <v>10.0</v>
      </c>
      <c r="I112" s="12"/>
      <c r="J112" s="12"/>
      <c r="K112" s="12">
        <v>26.0</v>
      </c>
      <c r="L112" s="12"/>
      <c r="M112" s="12">
        <v>15.0</v>
      </c>
      <c r="N112" s="12"/>
      <c r="O112" s="12"/>
      <c r="P112" s="12"/>
      <c r="Q112" s="12"/>
      <c r="R112" s="12"/>
      <c r="S112" s="18"/>
      <c r="T112" s="18"/>
      <c r="U112" s="19" t="s">
        <v>3072</v>
      </c>
      <c r="V112" s="11"/>
      <c r="W112" s="11"/>
      <c r="X112" s="11"/>
      <c r="Y112" s="11"/>
      <c r="Z112" s="11"/>
    </row>
    <row r="113">
      <c r="A113" s="2" t="s">
        <v>393</v>
      </c>
      <c r="B113" s="127"/>
      <c r="C113" s="11"/>
      <c r="D113" s="26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3"/>
      <c r="T113" s="13"/>
      <c r="U113" s="27"/>
      <c r="V113" s="11"/>
      <c r="W113" s="11"/>
      <c r="X113" s="11"/>
      <c r="Y113" s="11"/>
      <c r="Z113" s="11"/>
    </row>
    <row r="114">
      <c r="A114" s="12" t="s">
        <v>44</v>
      </c>
      <c r="B114" s="12" t="s">
        <v>2588</v>
      </c>
      <c r="C114" s="12" t="s">
        <v>85</v>
      </c>
      <c r="D114" s="26"/>
      <c r="E114" s="12"/>
      <c r="F114" s="12"/>
      <c r="G114" s="12"/>
      <c r="H114" s="12"/>
      <c r="I114" s="12"/>
      <c r="J114" s="12"/>
      <c r="K114" s="12">
        <v>38.0</v>
      </c>
      <c r="L114" s="12"/>
      <c r="M114" s="12"/>
      <c r="N114" s="12"/>
      <c r="O114" s="12"/>
      <c r="P114" s="12"/>
      <c r="Q114" s="12"/>
      <c r="R114" s="12"/>
      <c r="S114" s="18"/>
      <c r="T114" s="18" t="s">
        <v>2589</v>
      </c>
      <c r="U114" s="19" t="s">
        <v>2590</v>
      </c>
      <c r="V114" s="12"/>
      <c r="W114" s="11"/>
      <c r="X114" s="11"/>
      <c r="Y114" s="11"/>
      <c r="Z114" s="11"/>
      <c r="AA114" s="11"/>
    </row>
    <row r="115">
      <c r="A115" s="11"/>
      <c r="B115" s="12" t="s">
        <v>2580</v>
      </c>
      <c r="C115" s="12" t="s">
        <v>2581</v>
      </c>
      <c r="D115" s="26"/>
      <c r="E115" s="12">
        <v>51.0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8"/>
      <c r="T115" s="18" t="s">
        <v>2582</v>
      </c>
      <c r="U115" s="19" t="s">
        <v>2583</v>
      </c>
      <c r="V115" s="12"/>
      <c r="W115" s="11"/>
      <c r="X115" s="11"/>
      <c r="Y115" s="11"/>
      <c r="Z115" s="11"/>
      <c r="AA115" s="11"/>
    </row>
    <row r="116">
      <c r="A116" s="11"/>
      <c r="B116" s="12" t="s">
        <v>2593</v>
      </c>
      <c r="C116" s="12" t="s">
        <v>2594</v>
      </c>
      <c r="D116" s="26"/>
      <c r="E116" s="12">
        <v>51.0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8"/>
      <c r="T116" s="18" t="s">
        <v>2595</v>
      </c>
      <c r="U116" s="19" t="s">
        <v>2597</v>
      </c>
      <c r="V116" s="12"/>
      <c r="W116" s="11"/>
      <c r="X116" s="11"/>
      <c r="Y116" s="11"/>
      <c r="Z116" s="11"/>
      <c r="AA116" s="11"/>
    </row>
    <row r="117">
      <c r="A117" s="11"/>
      <c r="B117" s="12" t="s">
        <v>3081</v>
      </c>
      <c r="C117" s="12" t="s">
        <v>399</v>
      </c>
      <c r="D117" s="26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8"/>
      <c r="T117" s="18" t="s">
        <v>3082</v>
      </c>
      <c r="U117" s="19" t="s">
        <v>3083</v>
      </c>
      <c r="V117" s="11"/>
      <c r="W117" s="11"/>
      <c r="X117" s="11"/>
      <c r="Y117" s="11"/>
      <c r="Z117" s="11"/>
    </row>
    <row r="118">
      <c r="A118" s="11"/>
      <c r="B118" s="12" t="s">
        <v>2600</v>
      </c>
      <c r="C118" s="12" t="s">
        <v>446</v>
      </c>
      <c r="D118" s="26"/>
      <c r="E118" s="12">
        <v>36.0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8"/>
      <c r="T118" s="18" t="s">
        <v>2601</v>
      </c>
      <c r="U118" s="19" t="s">
        <v>2602</v>
      </c>
      <c r="V118" s="11"/>
      <c r="W118" s="11"/>
      <c r="X118" s="11"/>
      <c r="Y118" s="11"/>
      <c r="Z118" s="11"/>
    </row>
    <row r="119">
      <c r="A119" s="11"/>
      <c r="B119" s="12" t="s">
        <v>2613</v>
      </c>
      <c r="C119" s="12" t="s">
        <v>791</v>
      </c>
      <c r="D119" s="26"/>
      <c r="E119" s="12"/>
      <c r="F119" s="12"/>
      <c r="G119" s="12"/>
      <c r="H119" s="12"/>
      <c r="I119" s="12"/>
      <c r="J119" s="12"/>
      <c r="K119" s="12"/>
      <c r="L119" s="12"/>
      <c r="M119" s="12">
        <v>32.0</v>
      </c>
      <c r="N119" s="12"/>
      <c r="O119" s="12"/>
      <c r="P119" s="12"/>
      <c r="Q119" s="12"/>
      <c r="R119" s="12"/>
      <c r="S119" s="18"/>
      <c r="T119" s="18" t="s">
        <v>2614</v>
      </c>
      <c r="U119" s="19" t="s">
        <v>2615</v>
      </c>
      <c r="V119" s="12"/>
      <c r="W119" s="11"/>
      <c r="X119" s="11"/>
      <c r="Y119" s="11"/>
      <c r="Z119" s="11"/>
      <c r="AA119" s="11"/>
    </row>
    <row r="120">
      <c r="A120" s="11"/>
      <c r="B120" s="12" t="s">
        <v>2607</v>
      </c>
      <c r="C120" s="16" t="s">
        <v>97</v>
      </c>
      <c r="D120" s="26"/>
      <c r="E120" s="12"/>
      <c r="F120" s="12"/>
      <c r="G120" s="12"/>
      <c r="H120" s="12">
        <v>32.0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8"/>
      <c r="T120" s="18" t="s">
        <v>2608</v>
      </c>
      <c r="U120" s="19" t="s">
        <v>2609</v>
      </c>
      <c r="V120" s="12"/>
      <c r="W120" s="11"/>
      <c r="X120" s="11"/>
      <c r="Y120" s="11"/>
      <c r="Z120" s="11"/>
      <c r="AA120" s="11"/>
    </row>
    <row r="121">
      <c r="A121" s="11"/>
      <c r="B121" s="12" t="s">
        <v>2610</v>
      </c>
      <c r="C121" s="12" t="s">
        <v>1746</v>
      </c>
      <c r="D121" s="26"/>
      <c r="E121" s="12"/>
      <c r="F121" s="12"/>
      <c r="G121" s="12"/>
      <c r="H121" s="12">
        <v>30.0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8"/>
      <c r="T121" s="18" t="s">
        <v>2611</v>
      </c>
      <c r="U121" s="19" t="s">
        <v>2612</v>
      </c>
      <c r="V121" s="11"/>
      <c r="W121" s="11"/>
      <c r="X121" s="11"/>
      <c r="Y121" s="11"/>
      <c r="Z121" s="11"/>
    </row>
    <row r="122">
      <c r="A122" s="11"/>
      <c r="B122" s="12" t="s">
        <v>2617</v>
      </c>
      <c r="C122" s="12" t="s">
        <v>2618</v>
      </c>
      <c r="D122" s="26"/>
      <c r="E122" s="12">
        <v>45.0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8"/>
      <c r="T122" s="18" t="s">
        <v>3097</v>
      </c>
      <c r="U122" s="19" t="s">
        <v>3404</v>
      </c>
      <c r="V122" s="11"/>
      <c r="W122" s="11"/>
      <c r="X122" s="11"/>
      <c r="Y122" s="11"/>
      <c r="Z122" s="11"/>
    </row>
    <row r="123">
      <c r="A123" s="11"/>
      <c r="B123" s="12" t="s">
        <v>2621</v>
      </c>
      <c r="C123" s="12" t="s">
        <v>2622</v>
      </c>
      <c r="D123" s="26"/>
      <c r="E123" s="12">
        <v>45.0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8"/>
      <c r="T123" s="18" t="s">
        <v>3409</v>
      </c>
      <c r="U123" s="19" t="s">
        <v>3410</v>
      </c>
      <c r="V123" s="11"/>
      <c r="W123" s="11"/>
      <c r="X123" s="11"/>
      <c r="Y123" s="11"/>
      <c r="Z123" s="11"/>
    </row>
    <row r="124">
      <c r="A124" s="11"/>
      <c r="B124" s="12" t="s">
        <v>2625</v>
      </c>
      <c r="C124" s="12" t="s">
        <v>431</v>
      </c>
      <c r="D124" s="26"/>
      <c r="E124" s="12"/>
      <c r="F124" s="12"/>
      <c r="G124" s="12"/>
      <c r="H124" s="12">
        <v>32.0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8"/>
      <c r="T124" s="18" t="s">
        <v>3105</v>
      </c>
      <c r="U124" s="19" t="s">
        <v>2627</v>
      </c>
      <c r="V124" s="11"/>
      <c r="W124" s="11"/>
      <c r="X124" s="11"/>
      <c r="Y124" s="11"/>
      <c r="Z124" s="11"/>
    </row>
    <row r="125">
      <c r="A125" s="2" t="s">
        <v>438</v>
      </c>
      <c r="B125" s="11"/>
      <c r="C125" s="11"/>
      <c r="D125" s="26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3"/>
      <c r="T125" s="13"/>
      <c r="U125" s="27"/>
      <c r="V125" s="11"/>
      <c r="W125" s="11"/>
      <c r="X125" s="11"/>
      <c r="Y125" s="11"/>
      <c r="Z125" s="11"/>
    </row>
    <row r="126">
      <c r="A126" s="11"/>
      <c r="B126" s="12" t="s">
        <v>3411</v>
      </c>
      <c r="C126" s="12" t="s">
        <v>2296</v>
      </c>
      <c r="D126" s="26">
        <f t="shared" ref="D126:D130" si="12">ROUND((E126*1)+(F126*0.33)+(G126*0.59)+(H126*0.81)+(I126*0.67)+(K126*0.7)+(L126*0.58)+(M126*0.59)+(N126*0.35)+(O126*18)+(P126*12)+(Q126*12)+(R126*12), 2)</f>
        <v>39</v>
      </c>
      <c r="E126" s="12">
        <v>27.0</v>
      </c>
      <c r="F126" s="12"/>
      <c r="G126" s="12"/>
      <c r="H126" s="47"/>
      <c r="I126" s="47"/>
      <c r="J126" s="47"/>
      <c r="K126" s="12"/>
      <c r="L126" s="47"/>
      <c r="M126" s="47"/>
      <c r="N126" s="47"/>
      <c r="O126" s="47"/>
      <c r="P126" s="47"/>
      <c r="Q126" s="12">
        <v>1.0</v>
      </c>
      <c r="R126" s="47"/>
      <c r="S126" s="18" t="s">
        <v>938</v>
      </c>
      <c r="T126" s="18" t="s">
        <v>30</v>
      </c>
      <c r="U126" s="19" t="s">
        <v>3416</v>
      </c>
      <c r="V126" s="11"/>
      <c r="W126" s="11"/>
      <c r="X126" s="11"/>
      <c r="Y126" s="11"/>
      <c r="Z126" s="11"/>
    </row>
    <row r="127">
      <c r="A127" s="57" t="s">
        <v>44</v>
      </c>
      <c r="B127" s="58" t="s">
        <v>1138</v>
      </c>
      <c r="C127" s="58" t="s">
        <v>243</v>
      </c>
      <c r="D127" s="26">
        <f t="shared" si="12"/>
        <v>33.44</v>
      </c>
      <c r="E127" s="24"/>
      <c r="F127" s="24"/>
      <c r="G127" s="59">
        <v>16.0</v>
      </c>
      <c r="H127" s="24"/>
      <c r="I127" s="24"/>
      <c r="J127" s="24"/>
      <c r="K127" s="24"/>
      <c r="L127" s="24"/>
      <c r="M127" s="24"/>
      <c r="N127" s="59"/>
      <c r="O127" s="24"/>
      <c r="P127" s="46">
        <v>2.0</v>
      </c>
      <c r="Q127" s="59"/>
      <c r="R127" s="59"/>
      <c r="S127" s="179" t="s">
        <v>599</v>
      </c>
      <c r="T127" s="43"/>
      <c r="U127" s="195" t="s">
        <v>2288</v>
      </c>
      <c r="V127" s="20"/>
      <c r="W127" s="20"/>
      <c r="X127" s="20"/>
      <c r="Y127" s="20"/>
      <c r="Z127" s="20"/>
      <c r="AA127" s="20"/>
      <c r="AB127" s="20"/>
      <c r="AC127" s="20"/>
    </row>
    <row r="128">
      <c r="A128" s="11"/>
      <c r="B128" s="12" t="s">
        <v>3425</v>
      </c>
      <c r="C128" s="12" t="s">
        <v>73</v>
      </c>
      <c r="D128" s="26">
        <f t="shared" si="12"/>
        <v>19</v>
      </c>
      <c r="E128" s="12">
        <v>19.0</v>
      </c>
      <c r="F128" s="12"/>
      <c r="G128" s="12"/>
      <c r="H128" s="47"/>
      <c r="I128" s="47"/>
      <c r="J128" s="47"/>
      <c r="K128" s="12"/>
      <c r="L128" s="47"/>
      <c r="M128" s="47"/>
      <c r="N128" s="47"/>
      <c r="O128" s="47"/>
      <c r="P128" s="47"/>
      <c r="Q128" s="47"/>
      <c r="R128" s="47"/>
      <c r="S128" s="48"/>
      <c r="T128" s="18" t="s">
        <v>3426</v>
      </c>
      <c r="U128" s="19" t="s">
        <v>1174</v>
      </c>
      <c r="V128" s="11"/>
      <c r="W128" s="11"/>
      <c r="X128" s="11"/>
      <c r="Y128" s="11"/>
      <c r="Z128" s="11"/>
    </row>
    <row r="129">
      <c r="A129" s="11"/>
      <c r="B129" s="12" t="s">
        <v>3430</v>
      </c>
      <c r="C129" s="12" t="s">
        <v>1869</v>
      </c>
      <c r="D129" s="26">
        <f t="shared" si="12"/>
        <v>19</v>
      </c>
      <c r="E129" s="12">
        <v>19.0</v>
      </c>
      <c r="F129" s="12"/>
      <c r="G129" s="12"/>
      <c r="H129" s="47"/>
      <c r="I129" s="47"/>
      <c r="J129" s="47"/>
      <c r="K129" s="12"/>
      <c r="L129" s="47"/>
      <c r="M129" s="47"/>
      <c r="N129" s="47"/>
      <c r="O129" s="47"/>
      <c r="P129" s="47"/>
      <c r="Q129" s="47"/>
      <c r="R129" s="47"/>
      <c r="S129" s="48"/>
      <c r="T129" s="18" t="s">
        <v>3431</v>
      </c>
      <c r="U129" s="19" t="s">
        <v>3432</v>
      </c>
      <c r="V129" s="11"/>
      <c r="W129" s="11"/>
      <c r="X129" s="11"/>
      <c r="Y129" s="11"/>
      <c r="Z129" s="11"/>
    </row>
    <row r="130">
      <c r="A130" s="11"/>
      <c r="B130" s="12" t="s">
        <v>3434</v>
      </c>
      <c r="C130" s="12" t="s">
        <v>3435</v>
      </c>
      <c r="D130" s="26">
        <f t="shared" si="12"/>
        <v>18</v>
      </c>
      <c r="E130" s="12">
        <v>18.0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8"/>
      <c r="T130" s="18" t="s">
        <v>3437</v>
      </c>
      <c r="U130" s="19" t="s">
        <v>3438</v>
      </c>
      <c r="V130" s="11"/>
      <c r="W130" s="11"/>
      <c r="X130" s="11"/>
      <c r="Y130" s="11"/>
      <c r="Z130" s="11"/>
    </row>
    <row r="131">
      <c r="A131" s="11"/>
      <c r="B131" s="12" t="s">
        <v>1164</v>
      </c>
      <c r="C131" s="12" t="s">
        <v>57</v>
      </c>
      <c r="D131" s="26">
        <v>17.4</v>
      </c>
      <c r="E131" s="12">
        <v>15.0</v>
      </c>
      <c r="F131" s="12"/>
      <c r="G131" s="12"/>
      <c r="H131" s="12"/>
      <c r="I131" s="47"/>
      <c r="J131" s="12">
        <v>12.0</v>
      </c>
      <c r="K131" s="47"/>
      <c r="L131" s="12"/>
      <c r="M131" s="47"/>
      <c r="N131" s="47"/>
      <c r="O131" s="47"/>
      <c r="P131" s="47"/>
      <c r="Q131" s="48"/>
      <c r="R131" s="18"/>
      <c r="S131" s="12"/>
      <c r="T131" s="11"/>
      <c r="U131" s="37" t="s">
        <v>1167</v>
      </c>
      <c r="V131" s="11"/>
      <c r="W131" s="11"/>
      <c r="X131" s="11"/>
    </row>
    <row r="132">
      <c r="A132" s="11"/>
      <c r="B132" s="12" t="s">
        <v>2279</v>
      </c>
      <c r="C132" s="12" t="s">
        <v>57</v>
      </c>
      <c r="D132" s="26">
        <v>17.4</v>
      </c>
      <c r="E132" s="12">
        <v>15.0</v>
      </c>
      <c r="F132" s="12"/>
      <c r="G132" s="12"/>
      <c r="H132" s="12"/>
      <c r="I132" s="47"/>
      <c r="J132" s="12">
        <v>12.0</v>
      </c>
      <c r="K132" s="12"/>
      <c r="L132" s="47"/>
      <c r="M132" s="47"/>
      <c r="N132" s="47"/>
      <c r="O132" s="47"/>
      <c r="P132" s="47"/>
      <c r="Q132" s="47"/>
      <c r="R132" s="47"/>
      <c r="S132" s="48"/>
      <c r="T132" s="18"/>
      <c r="U132" s="19" t="s">
        <v>2280</v>
      </c>
      <c r="V132" s="11"/>
      <c r="W132" s="11"/>
      <c r="X132" s="11"/>
      <c r="Y132" s="11"/>
      <c r="Z132" s="11"/>
    </row>
    <row r="133">
      <c r="A133" s="11"/>
      <c r="B133" s="12" t="s">
        <v>3443</v>
      </c>
      <c r="C133" s="12" t="s">
        <v>3444</v>
      </c>
      <c r="D133" s="26">
        <f t="shared" ref="D133:D137" si="13">ROUND((E133*1)+(F133*0.33)+(G133*0.59)+(H133*0.81)+(I133*0.67)+(K133*0.7)+(L133*0.58)+(M133*0.59)+(N133*0.35)+(O133*18)+(P133*12)+(Q133*12)+(R133*12), 2)</f>
        <v>16.72</v>
      </c>
      <c r="E133" s="12">
        <v>12.0</v>
      </c>
      <c r="F133" s="12"/>
      <c r="G133" s="12">
        <v>8.0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8"/>
      <c r="T133" s="18" t="s">
        <v>3453</v>
      </c>
      <c r="U133" s="19" t="s">
        <v>3454</v>
      </c>
      <c r="V133" s="11"/>
      <c r="W133" s="11"/>
      <c r="X133" s="11"/>
      <c r="Y133" s="11"/>
      <c r="Z133" s="11"/>
    </row>
    <row r="134">
      <c r="A134" s="11"/>
      <c r="B134" s="12" t="s">
        <v>3457</v>
      </c>
      <c r="C134" s="12" t="s">
        <v>3458</v>
      </c>
      <c r="D134" s="26">
        <f t="shared" si="13"/>
        <v>15</v>
      </c>
      <c r="E134" s="12">
        <v>15.0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8"/>
      <c r="T134" s="18" t="s">
        <v>3461</v>
      </c>
      <c r="U134" s="19" t="s">
        <v>3462</v>
      </c>
      <c r="V134" s="11"/>
      <c r="W134" s="11"/>
      <c r="X134" s="11"/>
      <c r="Y134" s="11"/>
      <c r="Z134" s="11"/>
    </row>
    <row r="135">
      <c r="A135" s="11"/>
      <c r="B135" s="12" t="s">
        <v>2315</v>
      </c>
      <c r="C135" s="12" t="s">
        <v>127</v>
      </c>
      <c r="D135" s="26">
        <f t="shared" si="13"/>
        <v>15</v>
      </c>
      <c r="E135" s="12">
        <v>15.0</v>
      </c>
      <c r="F135" s="12"/>
      <c r="G135" s="12"/>
      <c r="H135" s="12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8"/>
      <c r="T135" s="18" t="s">
        <v>3466</v>
      </c>
      <c r="U135" s="19" t="s">
        <v>2317</v>
      </c>
      <c r="V135" s="11"/>
      <c r="W135" s="11"/>
      <c r="X135" s="11"/>
      <c r="Y135" s="11"/>
      <c r="Z135" s="11"/>
    </row>
    <row r="136">
      <c r="A136" s="11"/>
      <c r="B136" s="12" t="s">
        <v>3472</v>
      </c>
      <c r="C136" s="12" t="s">
        <v>1502</v>
      </c>
      <c r="D136" s="26">
        <f t="shared" si="13"/>
        <v>15</v>
      </c>
      <c r="E136" s="12">
        <v>15.0</v>
      </c>
      <c r="F136" s="12"/>
      <c r="G136" s="12"/>
      <c r="H136" s="12"/>
      <c r="I136" s="47"/>
      <c r="J136" s="47"/>
      <c r="K136" s="12"/>
      <c r="L136" s="47"/>
      <c r="M136" s="47"/>
      <c r="N136" s="47"/>
      <c r="O136" s="47"/>
      <c r="P136" s="47"/>
      <c r="Q136" s="47"/>
      <c r="R136" s="47"/>
      <c r="S136" s="48"/>
      <c r="T136" s="18" t="s">
        <v>3476</v>
      </c>
      <c r="U136" s="19" t="s">
        <v>3478</v>
      </c>
      <c r="V136" s="11"/>
      <c r="W136" s="11"/>
      <c r="X136" s="11"/>
      <c r="Y136" s="11"/>
      <c r="Z136" s="11"/>
    </row>
    <row r="137">
      <c r="A137" s="11"/>
      <c r="B137" s="12" t="s">
        <v>3481</v>
      </c>
      <c r="C137" s="12" t="s">
        <v>1193</v>
      </c>
      <c r="D137" s="26">
        <f t="shared" si="13"/>
        <v>13</v>
      </c>
      <c r="E137" s="12">
        <v>13.0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8"/>
      <c r="T137" s="18" t="s">
        <v>3476</v>
      </c>
      <c r="U137" s="19" t="s">
        <v>3484</v>
      </c>
      <c r="V137" s="11"/>
      <c r="W137" s="11"/>
      <c r="X137" s="11"/>
      <c r="Y137" s="11"/>
      <c r="Z137" s="11"/>
    </row>
    <row r="138">
      <c r="A138" s="11"/>
      <c r="B138" s="12"/>
      <c r="C138" s="12"/>
      <c r="D138" s="26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8"/>
      <c r="T138" s="18"/>
      <c r="U138" s="37"/>
      <c r="V138" s="11"/>
      <c r="W138" s="11"/>
      <c r="X138" s="11"/>
      <c r="Y138" s="11"/>
      <c r="Z138" s="11"/>
    </row>
    <row r="139">
      <c r="A139" s="3"/>
      <c r="B139" s="53" t="s">
        <v>1</v>
      </c>
      <c r="C139" s="53" t="s">
        <v>2</v>
      </c>
      <c r="D139" s="53" t="s">
        <v>1176</v>
      </c>
      <c r="E139" s="3" t="s">
        <v>1177</v>
      </c>
      <c r="F139" s="3" t="s">
        <v>1178</v>
      </c>
      <c r="G139" s="3" t="s">
        <v>4</v>
      </c>
      <c r="H139" s="3" t="s">
        <v>1587</v>
      </c>
      <c r="I139" s="3" t="s">
        <v>522</v>
      </c>
      <c r="J139" s="3" t="s">
        <v>9</v>
      </c>
      <c r="K139" s="3" t="s">
        <v>2114</v>
      </c>
      <c r="L139" s="3" t="s">
        <v>2720</v>
      </c>
      <c r="M139" s="3" t="s">
        <v>2722</v>
      </c>
      <c r="N139" s="3" t="s">
        <v>524</v>
      </c>
      <c r="O139" s="3" t="s">
        <v>2721</v>
      </c>
      <c r="P139" s="5" t="s">
        <v>13</v>
      </c>
      <c r="Q139" s="6" t="s">
        <v>14</v>
      </c>
      <c r="R139" s="7" t="s">
        <v>15</v>
      </c>
      <c r="S139" s="3" t="s">
        <v>16</v>
      </c>
      <c r="T139" s="3" t="s">
        <v>17</v>
      </c>
      <c r="U139" s="51" t="s">
        <v>18</v>
      </c>
      <c r="V139" s="2"/>
      <c r="W139" s="52"/>
      <c r="X139" s="49"/>
      <c r="Y139" s="49"/>
      <c r="Z139" s="49"/>
    </row>
    <row r="140">
      <c r="A140" s="53" t="s">
        <v>459</v>
      </c>
      <c r="B140" s="28"/>
      <c r="C140" s="28"/>
      <c r="D140" s="26"/>
      <c r="E140" s="28"/>
      <c r="F140" s="28"/>
      <c r="G140" s="26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9"/>
      <c r="T140" s="29"/>
      <c r="U140" s="37"/>
      <c r="V140" s="28"/>
      <c r="W140" s="54"/>
      <c r="X140" s="28"/>
      <c r="Y140" s="28"/>
      <c r="Z140" s="55"/>
    </row>
    <row r="141">
      <c r="A141" s="12" t="s">
        <v>44</v>
      </c>
      <c r="B141" s="28" t="s">
        <v>3123</v>
      </c>
      <c r="C141" s="28" t="s">
        <v>590</v>
      </c>
      <c r="D141" s="26">
        <v>182.0</v>
      </c>
      <c r="E141" s="28">
        <v>87.5</v>
      </c>
      <c r="F141" s="28">
        <v>1.6</v>
      </c>
      <c r="G141" s="16">
        <v>28.0</v>
      </c>
      <c r="H141" s="28"/>
      <c r="I141" s="28"/>
      <c r="J141" s="28">
        <v>17.0</v>
      </c>
      <c r="K141" s="28"/>
      <c r="L141" s="28">
        <v>13.0</v>
      </c>
      <c r="M141" s="28"/>
      <c r="N141" s="28"/>
      <c r="O141" s="28"/>
      <c r="P141" s="28"/>
      <c r="Q141" s="28"/>
      <c r="R141" s="28"/>
      <c r="S141" s="29"/>
      <c r="T141" s="29"/>
      <c r="U141" s="19" t="s">
        <v>3124</v>
      </c>
      <c r="V141" s="28"/>
      <c r="W141" s="28"/>
      <c r="X141" s="28"/>
      <c r="Y141" s="28"/>
      <c r="Z141" s="55"/>
    </row>
    <row r="142">
      <c r="A142" s="11"/>
      <c r="B142" s="28" t="s">
        <v>3491</v>
      </c>
      <c r="C142" s="28" t="s">
        <v>1971</v>
      </c>
      <c r="D142" s="26">
        <v>174.0</v>
      </c>
      <c r="E142" s="28">
        <v>83.4</v>
      </c>
      <c r="F142" s="28">
        <v>1.6</v>
      </c>
      <c r="G142" s="16">
        <v>22.0</v>
      </c>
      <c r="H142" s="28"/>
      <c r="I142" s="28"/>
      <c r="J142" s="28"/>
      <c r="K142" s="28">
        <v>19.0</v>
      </c>
      <c r="L142" s="28">
        <v>13.0</v>
      </c>
      <c r="M142" s="28"/>
      <c r="N142" s="28"/>
      <c r="O142" s="28"/>
      <c r="P142" s="28"/>
      <c r="Q142" s="28"/>
      <c r="R142" s="28"/>
      <c r="S142" s="29"/>
      <c r="T142" s="29"/>
      <c r="U142" s="19" t="s">
        <v>3492</v>
      </c>
      <c r="V142" s="28"/>
      <c r="W142" s="28"/>
      <c r="X142" s="28"/>
      <c r="Y142" s="28"/>
      <c r="Z142" s="55"/>
    </row>
    <row r="143">
      <c r="A143" s="12"/>
      <c r="B143" s="28" t="s">
        <v>3496</v>
      </c>
      <c r="C143" s="28" t="s">
        <v>3497</v>
      </c>
      <c r="D143" s="26">
        <v>176.0</v>
      </c>
      <c r="E143" s="28">
        <v>84.4</v>
      </c>
      <c r="F143" s="28">
        <v>1.6</v>
      </c>
      <c r="G143" s="16">
        <v>23.0</v>
      </c>
      <c r="H143" s="28"/>
      <c r="I143" s="28">
        <v>16.0</v>
      </c>
      <c r="J143" s="28">
        <v>16.0</v>
      </c>
      <c r="K143" s="28"/>
      <c r="L143" s="28"/>
      <c r="M143" s="28"/>
      <c r="N143" s="28"/>
      <c r="O143" s="28"/>
      <c r="P143" s="28"/>
      <c r="Q143" s="28"/>
      <c r="R143" s="28"/>
      <c r="S143" s="29"/>
      <c r="T143" s="29"/>
      <c r="U143" s="19" t="s">
        <v>3498</v>
      </c>
      <c r="V143" s="28"/>
      <c r="W143" s="28"/>
      <c r="X143" s="28"/>
      <c r="Y143" s="28"/>
      <c r="Z143" s="55"/>
    </row>
    <row r="144">
      <c r="A144" s="11"/>
      <c r="B144" s="28" t="s">
        <v>3131</v>
      </c>
      <c r="C144" s="28" t="s">
        <v>1121</v>
      </c>
      <c r="D144" s="26">
        <v>190.0</v>
      </c>
      <c r="E144" s="28">
        <v>81.1</v>
      </c>
      <c r="F144" s="28">
        <v>1.8</v>
      </c>
      <c r="G144" s="16">
        <v>12.0</v>
      </c>
      <c r="H144" s="28"/>
      <c r="I144" s="28"/>
      <c r="J144" s="28">
        <v>7.0</v>
      </c>
      <c r="K144" s="28"/>
      <c r="L144" s="28">
        <v>16.0</v>
      </c>
      <c r="M144" s="28"/>
      <c r="N144" s="28"/>
      <c r="O144" s="28"/>
      <c r="P144" s="28"/>
      <c r="Q144" s="28"/>
      <c r="R144" s="28"/>
      <c r="S144" s="29"/>
      <c r="T144" s="29"/>
      <c r="U144" s="19" t="s">
        <v>3132</v>
      </c>
      <c r="V144" s="28"/>
      <c r="W144" s="28"/>
      <c r="X144" s="28"/>
      <c r="Y144" s="28"/>
      <c r="Z144" s="55"/>
    </row>
    <row r="145">
      <c r="A145" s="11"/>
      <c r="B145" s="28" t="s">
        <v>3133</v>
      </c>
      <c r="C145" s="28" t="s">
        <v>1129</v>
      </c>
      <c r="D145" s="26">
        <v>190.0</v>
      </c>
      <c r="E145" s="28">
        <v>81.1</v>
      </c>
      <c r="F145" s="28">
        <v>1.8</v>
      </c>
      <c r="G145" s="16">
        <v>13.0</v>
      </c>
      <c r="H145" s="28"/>
      <c r="I145" s="28"/>
      <c r="J145" s="28">
        <v>8.0</v>
      </c>
      <c r="K145" s="28"/>
      <c r="L145" s="28">
        <v>16.0</v>
      </c>
      <c r="M145" s="28"/>
      <c r="N145" s="28"/>
      <c r="O145" s="28"/>
      <c r="P145" s="28"/>
      <c r="Q145" s="28"/>
      <c r="R145" s="28"/>
      <c r="S145" s="29"/>
      <c r="T145" s="29"/>
      <c r="U145" s="19" t="s">
        <v>3134</v>
      </c>
      <c r="V145" s="28"/>
      <c r="W145" s="28"/>
      <c r="X145" s="28"/>
      <c r="Y145" s="28"/>
      <c r="Z145" s="55"/>
    </row>
    <row r="146">
      <c r="A146" s="11"/>
      <c r="B146" s="28" t="s">
        <v>3505</v>
      </c>
      <c r="C146" s="28" t="s">
        <v>133</v>
      </c>
      <c r="D146" s="26">
        <v>140.0</v>
      </c>
      <c r="E146" s="28">
        <v>67.2</v>
      </c>
      <c r="F146" s="28">
        <v>1.6</v>
      </c>
      <c r="G146" s="16">
        <v>30.0</v>
      </c>
      <c r="H146" s="28"/>
      <c r="I146" s="28">
        <v>7.0</v>
      </c>
      <c r="J146" s="28"/>
      <c r="K146" s="28"/>
      <c r="L146" s="28">
        <v>11.0</v>
      </c>
      <c r="M146" s="28"/>
      <c r="N146" s="28"/>
      <c r="O146" s="28"/>
      <c r="P146" s="28"/>
      <c r="Q146" s="28"/>
      <c r="R146" s="28"/>
      <c r="S146" s="29"/>
      <c r="T146" s="29"/>
      <c r="U146" s="19" t="s">
        <v>3508</v>
      </c>
      <c r="V146" s="28"/>
      <c r="W146" s="28"/>
      <c r="X146" s="28"/>
      <c r="Y146" s="28"/>
      <c r="Z146" s="55"/>
    </row>
    <row r="147">
      <c r="A147" s="11"/>
      <c r="B147" s="28" t="s">
        <v>3510</v>
      </c>
      <c r="C147" s="28" t="s">
        <v>386</v>
      </c>
      <c r="D147" s="26">
        <v>159.0</v>
      </c>
      <c r="E147" s="28">
        <v>71.8</v>
      </c>
      <c r="F147" s="28">
        <v>1.7</v>
      </c>
      <c r="G147" s="16">
        <v>21.0</v>
      </c>
      <c r="H147" s="28"/>
      <c r="I147" s="28"/>
      <c r="J147" s="28">
        <v>15.0</v>
      </c>
      <c r="K147" s="28"/>
      <c r="L147" s="28">
        <v>13.0</v>
      </c>
      <c r="M147" s="28"/>
      <c r="N147" s="28"/>
      <c r="O147" s="28"/>
      <c r="P147" s="28"/>
      <c r="Q147" s="28"/>
      <c r="R147" s="28"/>
      <c r="S147" s="29"/>
      <c r="T147" s="29"/>
      <c r="U147" s="19" t="s">
        <v>3511</v>
      </c>
      <c r="V147" s="28"/>
      <c r="W147" s="28"/>
      <c r="X147" s="28"/>
      <c r="Y147" s="28"/>
      <c r="Z147" s="55"/>
    </row>
    <row r="148">
      <c r="A148" s="11"/>
      <c r="B148" s="28" t="s">
        <v>3515</v>
      </c>
      <c r="C148" s="28" t="s">
        <v>214</v>
      </c>
      <c r="D148" s="26">
        <v>168.0</v>
      </c>
      <c r="E148" s="28">
        <v>71.7</v>
      </c>
      <c r="F148" s="28">
        <v>1.8</v>
      </c>
      <c r="G148" s="16">
        <v>19.0</v>
      </c>
      <c r="H148" s="28"/>
      <c r="I148" s="28"/>
      <c r="J148" s="28">
        <v>14.0</v>
      </c>
      <c r="K148" s="28"/>
      <c r="L148" s="28">
        <v>15.0</v>
      </c>
      <c r="M148" s="28"/>
      <c r="N148" s="28"/>
      <c r="O148" s="28"/>
      <c r="P148" s="28"/>
      <c r="Q148" s="28"/>
      <c r="R148" s="28"/>
      <c r="S148" s="29"/>
      <c r="T148" s="29"/>
      <c r="U148" s="19" t="s">
        <v>3516</v>
      </c>
      <c r="V148" s="28"/>
      <c r="W148" s="28"/>
      <c r="X148" s="28"/>
      <c r="Y148" s="28"/>
      <c r="Z148" s="55"/>
    </row>
    <row r="149">
      <c r="A149" s="11"/>
      <c r="B149" s="28" t="s">
        <v>3519</v>
      </c>
      <c r="C149" s="28" t="s">
        <v>154</v>
      </c>
      <c r="D149" s="26">
        <v>187.0</v>
      </c>
      <c r="E149" s="28">
        <v>71.8</v>
      </c>
      <c r="F149" s="28">
        <v>2.0</v>
      </c>
      <c r="G149" s="16">
        <v>25.0</v>
      </c>
      <c r="H149" s="28"/>
      <c r="I149" s="28"/>
      <c r="J149" s="28"/>
      <c r="K149" s="28"/>
      <c r="L149" s="28"/>
      <c r="M149" s="28"/>
      <c r="N149" s="28">
        <v>19.0</v>
      </c>
      <c r="O149" s="28"/>
      <c r="P149" s="28"/>
      <c r="Q149" s="28"/>
      <c r="R149" s="28"/>
      <c r="S149" s="29"/>
      <c r="T149" s="29"/>
      <c r="U149" s="19" t="s">
        <v>3520</v>
      </c>
      <c r="V149" s="28"/>
      <c r="W149" s="28"/>
      <c r="X149" s="28"/>
      <c r="Y149" s="28"/>
      <c r="Z149" s="55"/>
    </row>
    <row r="150">
      <c r="A150" s="11"/>
      <c r="B150" s="28" t="s">
        <v>3524</v>
      </c>
      <c r="C150" s="28" t="s">
        <v>2105</v>
      </c>
      <c r="D150" s="26">
        <v>224.0</v>
      </c>
      <c r="E150" s="28">
        <v>71.7</v>
      </c>
      <c r="F150" s="28">
        <v>2.4</v>
      </c>
      <c r="G150" s="16">
        <v>15.0</v>
      </c>
      <c r="H150" s="28">
        <v>17.0</v>
      </c>
      <c r="I150" s="28"/>
      <c r="J150" s="28"/>
      <c r="K150" s="28"/>
      <c r="L150" s="28"/>
      <c r="M150" s="28"/>
      <c r="N150" s="28">
        <v>14.0</v>
      </c>
      <c r="O150" s="28"/>
      <c r="P150" s="28"/>
      <c r="Q150" s="28"/>
      <c r="R150" s="28"/>
      <c r="S150" s="29"/>
      <c r="T150" s="29"/>
      <c r="U150" s="19" t="s">
        <v>3525</v>
      </c>
      <c r="V150" s="28"/>
      <c r="W150" s="28"/>
      <c r="X150" s="28"/>
      <c r="Y150" s="28"/>
      <c r="Z150" s="55"/>
    </row>
    <row r="151">
      <c r="A151" s="11"/>
      <c r="B151" s="28" t="s">
        <v>3528</v>
      </c>
      <c r="C151" s="28" t="s">
        <v>2827</v>
      </c>
      <c r="D151" s="26">
        <v>165.0</v>
      </c>
      <c r="E151" s="28">
        <v>60.2</v>
      </c>
      <c r="F151" s="28">
        <v>2.1</v>
      </c>
      <c r="G151" s="16">
        <v>18.0</v>
      </c>
      <c r="H151" s="28"/>
      <c r="I151" s="28"/>
      <c r="J151" s="28">
        <v>13.0</v>
      </c>
      <c r="K151" s="28"/>
      <c r="L151" s="28">
        <v>12.0</v>
      </c>
      <c r="M151" s="28"/>
      <c r="N151" s="28"/>
      <c r="O151" s="28"/>
      <c r="P151" s="28"/>
      <c r="Q151" s="28"/>
      <c r="R151" s="28"/>
      <c r="S151" s="29"/>
      <c r="T151" s="29"/>
      <c r="U151" s="19" t="s">
        <v>3530</v>
      </c>
      <c r="V151" s="28"/>
      <c r="W151" s="28"/>
      <c r="X151" s="28"/>
      <c r="Y151" s="28"/>
      <c r="Z151" s="55"/>
    </row>
    <row r="152">
      <c r="A152" s="11"/>
      <c r="B152" s="28"/>
      <c r="C152" s="28"/>
      <c r="D152" s="26"/>
      <c r="E152" s="28"/>
      <c r="F152" s="28"/>
      <c r="G152" s="16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9"/>
      <c r="T152" s="29"/>
      <c r="U152" s="37"/>
      <c r="V152" s="28"/>
      <c r="W152" s="28"/>
      <c r="X152" s="28"/>
      <c r="Y152" s="28"/>
      <c r="Z152" s="55"/>
    </row>
    <row r="153">
      <c r="A153" s="3"/>
      <c r="B153" s="53" t="s">
        <v>1</v>
      </c>
      <c r="C153" s="53" t="s">
        <v>2</v>
      </c>
      <c r="D153" s="53" t="s">
        <v>3146</v>
      </c>
      <c r="E153" s="211" t="s">
        <v>3147</v>
      </c>
      <c r="F153" s="3"/>
      <c r="G153" s="3" t="s">
        <v>4</v>
      </c>
      <c r="H153" s="3" t="s">
        <v>1587</v>
      </c>
      <c r="I153" s="3" t="s">
        <v>522</v>
      </c>
      <c r="J153" s="3" t="s">
        <v>9</v>
      </c>
      <c r="K153" s="3" t="s">
        <v>2114</v>
      </c>
      <c r="L153" s="3" t="s">
        <v>2720</v>
      </c>
      <c r="M153" s="3" t="s">
        <v>2722</v>
      </c>
      <c r="N153" s="3" t="s">
        <v>2723</v>
      </c>
      <c r="O153" s="3" t="s">
        <v>2721</v>
      </c>
      <c r="P153" s="5" t="s">
        <v>13</v>
      </c>
      <c r="Q153" s="6" t="s">
        <v>14</v>
      </c>
      <c r="R153" s="7" t="s">
        <v>15</v>
      </c>
      <c r="S153" s="3" t="s">
        <v>16</v>
      </c>
      <c r="T153" s="3" t="s">
        <v>17</v>
      </c>
      <c r="U153" s="51" t="s">
        <v>18</v>
      </c>
      <c r="V153" s="2"/>
      <c r="W153" s="52"/>
      <c r="X153" s="28"/>
      <c r="Y153" s="28"/>
      <c r="Z153" s="55"/>
    </row>
    <row r="154">
      <c r="A154" s="3" t="s">
        <v>3148</v>
      </c>
      <c r="B154" s="28"/>
      <c r="C154" s="28"/>
      <c r="D154" s="26"/>
      <c r="E154" s="28"/>
      <c r="F154" s="28"/>
      <c r="G154" s="16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9"/>
      <c r="T154" s="29"/>
      <c r="U154" s="37"/>
      <c r="V154" s="28"/>
      <c r="W154" s="28"/>
      <c r="X154" s="28"/>
      <c r="Y154" s="28"/>
      <c r="Z154" s="55"/>
    </row>
    <row r="155">
      <c r="A155" s="12" t="s">
        <v>44</v>
      </c>
      <c r="B155" s="28" t="s">
        <v>3149</v>
      </c>
      <c r="C155" s="28" t="s">
        <v>73</v>
      </c>
      <c r="D155" s="26">
        <v>5279.0</v>
      </c>
      <c r="E155" s="28">
        <v>137.0</v>
      </c>
      <c r="F155" s="28"/>
      <c r="G155" s="28">
        <v>39.0</v>
      </c>
      <c r="H155" s="28"/>
      <c r="I155" s="28"/>
      <c r="J155" s="28">
        <v>15.0</v>
      </c>
      <c r="K155" s="28"/>
      <c r="L155" s="28">
        <v>19.0</v>
      </c>
      <c r="M155" s="28"/>
      <c r="N155" s="28"/>
      <c r="O155" s="28"/>
      <c r="P155" s="28"/>
      <c r="Q155" s="28"/>
      <c r="R155" s="28">
        <v>1.0</v>
      </c>
      <c r="S155" s="29" t="s">
        <v>3531</v>
      </c>
      <c r="T155" s="29"/>
      <c r="U155" s="19" t="s">
        <v>3151</v>
      </c>
      <c r="V155" s="28"/>
      <c r="W155" s="28"/>
      <c r="X155" s="28"/>
      <c r="Y155" s="28"/>
      <c r="Z155" s="55"/>
    </row>
    <row r="156">
      <c r="A156" s="11"/>
      <c r="B156" s="28" t="s">
        <v>3154</v>
      </c>
      <c r="C156" s="28" t="s">
        <v>57</v>
      </c>
      <c r="D156" s="26">
        <v>5197.0</v>
      </c>
      <c r="E156" s="28">
        <v>134.0</v>
      </c>
      <c r="F156" s="28"/>
      <c r="G156" s="28">
        <v>45.0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9"/>
      <c r="T156" s="29" t="s">
        <v>1473</v>
      </c>
      <c r="U156" s="19" t="s">
        <v>3155</v>
      </c>
      <c r="V156" s="28"/>
      <c r="W156" s="28"/>
      <c r="X156" s="28"/>
      <c r="Y156" s="28"/>
      <c r="Z156" s="55"/>
    </row>
    <row r="157">
      <c r="A157" s="12" t="s">
        <v>44</v>
      </c>
      <c r="B157" s="28" t="s">
        <v>3161</v>
      </c>
      <c r="C157" s="28" t="s">
        <v>203</v>
      </c>
      <c r="D157" s="26">
        <v>4872.0</v>
      </c>
      <c r="E157" s="29">
        <v>122.0</v>
      </c>
      <c r="F157" s="28"/>
      <c r="G157" s="28">
        <v>33.0</v>
      </c>
      <c r="H157" s="28"/>
      <c r="I157" s="28"/>
      <c r="J157" s="28"/>
      <c r="K157" s="28"/>
      <c r="L157" s="28">
        <v>22.0</v>
      </c>
      <c r="M157" s="28"/>
      <c r="N157" s="28">
        <v>33.0</v>
      </c>
      <c r="O157" s="28"/>
      <c r="P157" s="28"/>
      <c r="Q157" s="28"/>
      <c r="R157" s="28"/>
      <c r="S157" s="29"/>
      <c r="T157" s="29"/>
      <c r="U157" s="19" t="s">
        <v>3162</v>
      </c>
      <c r="V157" s="28"/>
      <c r="W157" s="28"/>
      <c r="X157" s="28"/>
      <c r="Y157" s="28"/>
      <c r="Z157" s="55"/>
    </row>
    <row r="158">
      <c r="A158" s="11"/>
      <c r="B158" s="28" t="s">
        <v>3165</v>
      </c>
      <c r="C158" s="28" t="s">
        <v>3166</v>
      </c>
      <c r="D158" s="26">
        <v>4465.0</v>
      </c>
      <c r="E158" s="29">
        <v>108.0</v>
      </c>
      <c r="F158" s="28"/>
      <c r="G158" s="28">
        <v>19.0</v>
      </c>
      <c r="H158" s="28"/>
      <c r="I158" s="28"/>
      <c r="J158" s="28"/>
      <c r="K158" s="28"/>
      <c r="L158" s="28">
        <v>13.0</v>
      </c>
      <c r="M158" s="28"/>
      <c r="N158" s="28">
        <v>24.0</v>
      </c>
      <c r="O158" s="28"/>
      <c r="P158" s="28"/>
      <c r="Q158" s="28"/>
      <c r="R158" s="28">
        <v>2.0</v>
      </c>
      <c r="S158" s="29" t="s">
        <v>624</v>
      </c>
      <c r="T158" s="29"/>
      <c r="U158" s="19" t="s">
        <v>3168</v>
      </c>
      <c r="V158" s="28"/>
      <c r="W158" s="28"/>
      <c r="X158" s="28"/>
      <c r="Y158" s="28"/>
      <c r="Z158" s="55"/>
    </row>
    <row r="159">
      <c r="A159" s="11"/>
      <c r="B159" s="28" t="s">
        <v>3163</v>
      </c>
      <c r="C159" s="28" t="s">
        <v>1614</v>
      </c>
      <c r="D159" s="26">
        <v>4668.0</v>
      </c>
      <c r="E159" s="29">
        <v>115.0</v>
      </c>
      <c r="F159" s="28"/>
      <c r="G159" s="28">
        <v>31.0</v>
      </c>
      <c r="H159" s="28"/>
      <c r="I159" s="28"/>
      <c r="J159" s="28"/>
      <c r="K159" s="28"/>
      <c r="L159" s="28"/>
      <c r="M159" s="28"/>
      <c r="N159" s="28">
        <v>33.0</v>
      </c>
      <c r="O159" s="28"/>
      <c r="P159" s="28"/>
      <c r="Q159" s="28"/>
      <c r="R159" s="28"/>
      <c r="S159" s="29"/>
      <c r="T159" s="29"/>
      <c r="U159" s="19" t="s">
        <v>3164</v>
      </c>
      <c r="V159" s="28"/>
      <c r="W159" s="28"/>
      <c r="X159" s="28"/>
      <c r="Y159" s="28"/>
      <c r="Z159" s="55"/>
    </row>
    <row r="160">
      <c r="A160" s="11"/>
      <c r="B160" s="28" t="s">
        <v>3169</v>
      </c>
      <c r="C160" s="28" t="s">
        <v>386</v>
      </c>
      <c r="D160" s="26">
        <v>4668.0</v>
      </c>
      <c r="E160" s="28">
        <v>115.0</v>
      </c>
      <c r="F160" s="28"/>
      <c r="G160" s="28">
        <v>30.0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9"/>
      <c r="T160" s="29" t="s">
        <v>3170</v>
      </c>
      <c r="U160" s="19" t="s">
        <v>3171</v>
      </c>
      <c r="V160" s="28"/>
      <c r="W160" s="28"/>
      <c r="X160" s="28"/>
      <c r="Y160" s="28"/>
      <c r="Z160" s="55"/>
    </row>
    <row r="161">
      <c r="A161" s="11"/>
      <c r="B161" s="28" t="s">
        <v>3172</v>
      </c>
      <c r="C161" s="64" t="s">
        <v>1238</v>
      </c>
      <c r="D161" s="26">
        <v>3806.0</v>
      </c>
      <c r="E161" s="28">
        <v>86.0</v>
      </c>
      <c r="F161" s="28"/>
      <c r="G161" s="28">
        <v>27.0</v>
      </c>
      <c r="H161" s="28"/>
      <c r="I161" s="28"/>
      <c r="J161" s="28"/>
      <c r="K161" s="28"/>
      <c r="L161" s="28">
        <v>19.0</v>
      </c>
      <c r="M161" s="28"/>
      <c r="N161" s="28">
        <v>29.0</v>
      </c>
      <c r="O161" s="28"/>
      <c r="P161" s="28"/>
      <c r="Q161" s="28"/>
      <c r="R161" s="28"/>
      <c r="S161" s="29"/>
      <c r="T161" s="29"/>
      <c r="U161" s="19" t="s">
        <v>3173</v>
      </c>
      <c r="V161" s="28"/>
      <c r="W161" s="54"/>
      <c r="X161" s="28"/>
      <c r="Y161" s="28"/>
      <c r="Z161" s="55"/>
    </row>
    <row r="162">
      <c r="A162" s="11"/>
      <c r="B162" s="28" t="s">
        <v>3175</v>
      </c>
      <c r="C162" s="28" t="s">
        <v>1376</v>
      </c>
      <c r="D162" s="26">
        <v>3806.0</v>
      </c>
      <c r="E162" s="28">
        <v>86.0</v>
      </c>
      <c r="F162" s="28"/>
      <c r="G162" s="28">
        <v>26.0</v>
      </c>
      <c r="H162" s="28"/>
      <c r="I162" s="28"/>
      <c r="J162" s="28"/>
      <c r="K162" s="28"/>
      <c r="L162" s="28"/>
      <c r="M162" s="28">
        <v>18.0</v>
      </c>
      <c r="N162" s="28"/>
      <c r="O162" s="28"/>
      <c r="P162" s="28"/>
      <c r="Q162" s="28"/>
      <c r="R162" s="28"/>
      <c r="S162" s="29"/>
      <c r="T162" s="29" t="s">
        <v>3176</v>
      </c>
      <c r="U162" s="19" t="s">
        <v>3178</v>
      </c>
      <c r="V162" s="28"/>
      <c r="W162" s="55"/>
      <c r="X162" s="28"/>
      <c r="Y162" s="28"/>
      <c r="Z162" s="55"/>
    </row>
    <row r="163">
      <c r="A163" s="11"/>
      <c r="B163" s="28" t="s">
        <v>3179</v>
      </c>
      <c r="C163" s="28" t="s">
        <v>1060</v>
      </c>
      <c r="D163" s="26">
        <v>3711.0</v>
      </c>
      <c r="E163" s="28">
        <v>83.0</v>
      </c>
      <c r="F163" s="28"/>
      <c r="G163" s="28">
        <v>33.0</v>
      </c>
      <c r="H163" s="28"/>
      <c r="I163" s="28"/>
      <c r="J163" s="28"/>
      <c r="K163" s="28"/>
      <c r="L163" s="28">
        <v>24.0</v>
      </c>
      <c r="M163" s="28"/>
      <c r="N163" s="28"/>
      <c r="O163" s="28"/>
      <c r="P163" s="28"/>
      <c r="Q163" s="28"/>
      <c r="R163" s="28"/>
      <c r="S163" s="29"/>
      <c r="T163" s="29"/>
      <c r="U163" s="19" t="s">
        <v>3180</v>
      </c>
      <c r="V163" s="28"/>
      <c r="W163" s="54"/>
      <c r="X163" s="28"/>
      <c r="Y163" s="28"/>
      <c r="Z163" s="55"/>
    </row>
    <row r="164">
      <c r="A164" s="11"/>
      <c r="B164" s="28" t="s">
        <v>3184</v>
      </c>
      <c r="C164" s="28" t="s">
        <v>107</v>
      </c>
      <c r="D164" s="26">
        <v>3329.0</v>
      </c>
      <c r="E164" s="28">
        <v>71.0</v>
      </c>
      <c r="F164" s="28"/>
      <c r="G164" s="28">
        <v>24.0</v>
      </c>
      <c r="H164" s="28"/>
      <c r="I164" s="28"/>
      <c r="J164" s="28"/>
      <c r="K164" s="28"/>
      <c r="L164" s="28">
        <v>16.0</v>
      </c>
      <c r="M164" s="28">
        <v>18.0</v>
      </c>
      <c r="N164" s="28"/>
      <c r="O164" s="28"/>
      <c r="P164" s="28"/>
      <c r="Q164" s="28"/>
      <c r="R164" s="28"/>
      <c r="S164" s="29"/>
      <c r="T164" s="29"/>
      <c r="U164" s="19" t="s">
        <v>3185</v>
      </c>
      <c r="V164" s="28"/>
      <c r="W164" s="54"/>
      <c r="X164" s="28"/>
      <c r="Y164" s="28"/>
      <c r="Z164" s="55"/>
    </row>
    <row r="165">
      <c r="A165" s="11"/>
      <c r="B165" s="28"/>
      <c r="C165" s="28"/>
      <c r="D165" s="26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9"/>
      <c r="T165" s="29"/>
      <c r="U165" s="37"/>
      <c r="V165" s="28"/>
      <c r="W165" s="54"/>
      <c r="X165" s="28"/>
      <c r="Y165" s="28"/>
      <c r="Z165" s="55"/>
    </row>
    <row r="166">
      <c r="A166" s="11"/>
      <c r="B166" s="28"/>
      <c r="C166" s="28"/>
      <c r="D166" s="26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9"/>
      <c r="T166" s="29"/>
      <c r="U166" s="37"/>
      <c r="V166" s="28"/>
      <c r="W166" s="54"/>
      <c r="X166" s="28"/>
      <c r="Y166" s="28"/>
      <c r="Z166" s="55"/>
    </row>
    <row r="167">
      <c r="A167" s="11"/>
      <c r="B167" s="28"/>
      <c r="C167" s="28"/>
      <c r="D167" s="26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9"/>
      <c r="T167" s="29"/>
      <c r="U167" s="37"/>
      <c r="V167" s="28"/>
      <c r="W167" s="54"/>
      <c r="X167" s="28"/>
      <c r="Y167" s="28"/>
      <c r="Z167" s="55"/>
    </row>
    <row r="168">
      <c r="A168" s="11"/>
      <c r="B168" s="28"/>
      <c r="C168" s="28"/>
      <c r="D168" s="26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9"/>
      <c r="T168" s="29"/>
      <c r="U168" s="37"/>
      <c r="V168" s="28"/>
      <c r="W168" s="54"/>
      <c r="X168" s="28"/>
      <c r="Y168" s="28"/>
      <c r="Z168" s="55"/>
    </row>
    <row r="169">
      <c r="A169" s="184"/>
      <c r="B169" s="180"/>
      <c r="C169" s="180"/>
      <c r="D169" s="180"/>
      <c r="E169" s="184"/>
      <c r="F169" s="184"/>
      <c r="G169" s="184"/>
      <c r="H169" s="184"/>
      <c r="I169" s="184"/>
      <c r="J169" s="184"/>
      <c r="K169" s="10"/>
      <c r="L169" s="184"/>
      <c r="M169" s="184"/>
      <c r="N169" s="184"/>
      <c r="O169" s="184"/>
      <c r="P169" s="199"/>
      <c r="Q169" s="200"/>
      <c r="R169" s="201"/>
      <c r="S169" s="202"/>
      <c r="T169" s="184"/>
      <c r="U169" s="220"/>
      <c r="V169" s="90"/>
      <c r="W169" s="90"/>
      <c r="X169" s="90"/>
      <c r="Y169" s="90"/>
      <c r="Z169" s="90"/>
      <c r="AA169" s="78"/>
      <c r="AB169" s="78"/>
      <c r="AC169" s="78"/>
    </row>
    <row r="170">
      <c r="A170" s="180"/>
      <c r="B170" s="64"/>
      <c r="C170" s="64"/>
      <c r="D170" s="182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82"/>
      <c r="T170" s="64"/>
      <c r="U170" s="140"/>
      <c r="V170" s="64"/>
      <c r="W170" s="64"/>
      <c r="X170" s="64"/>
      <c r="Y170" s="64"/>
      <c r="Z170" s="90"/>
      <c r="AA170" s="78"/>
      <c r="AB170" s="78"/>
      <c r="AC170" s="78"/>
    </row>
    <row r="171">
      <c r="A171" s="68"/>
      <c r="B171" s="64"/>
      <c r="C171" s="64"/>
      <c r="D171" s="182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82"/>
      <c r="T171" s="82"/>
      <c r="U171" s="140"/>
      <c r="V171" s="64"/>
      <c r="W171" s="64"/>
      <c r="X171" s="64"/>
      <c r="Y171" s="83"/>
      <c r="Z171" s="81"/>
      <c r="AA171" s="78"/>
      <c r="AB171" s="78"/>
      <c r="AC171" s="78"/>
    </row>
    <row r="172">
      <c r="A172" s="68"/>
      <c r="B172" s="64"/>
      <c r="C172" s="64"/>
      <c r="D172" s="147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82"/>
      <c r="T172" s="64"/>
      <c r="U172" s="140"/>
      <c r="V172" s="64"/>
      <c r="W172" s="64"/>
      <c r="X172" s="64"/>
      <c r="Y172" s="83"/>
      <c r="Z172" s="81"/>
      <c r="AA172" s="148"/>
      <c r="AB172" s="148"/>
      <c r="AC172" s="148"/>
    </row>
    <row r="173">
      <c r="A173" s="65"/>
      <c r="B173" s="64"/>
      <c r="C173" s="64"/>
      <c r="D173" s="147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82"/>
      <c r="T173" s="64"/>
      <c r="U173" s="140"/>
      <c r="V173" s="64"/>
      <c r="W173" s="64"/>
      <c r="X173" s="64"/>
      <c r="Y173" s="87"/>
      <c r="Z173" s="84"/>
      <c r="AA173" s="148"/>
      <c r="AB173" s="148"/>
      <c r="AC173" s="148"/>
    </row>
    <row r="174">
      <c r="A174" s="68"/>
      <c r="B174" s="12"/>
      <c r="C174" s="12"/>
      <c r="D174" s="26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8"/>
      <c r="T174" s="18"/>
      <c r="U174" s="12"/>
      <c r="V174" s="12"/>
      <c r="W174" s="12"/>
      <c r="X174" s="12"/>
      <c r="Y174" s="16"/>
      <c r="Z174" s="11"/>
    </row>
    <row r="175">
      <c r="A175" s="69"/>
      <c r="B175" s="28"/>
      <c r="C175" s="28"/>
      <c r="D175" s="152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9"/>
      <c r="T175" s="29"/>
      <c r="U175" s="28"/>
      <c r="V175" s="28"/>
      <c r="W175" s="28"/>
      <c r="X175" s="28"/>
      <c r="Y175" s="70"/>
      <c r="Z175" s="71"/>
    </row>
    <row r="176">
      <c r="A176" s="68"/>
      <c r="B176" s="28"/>
      <c r="C176" s="28"/>
      <c r="D176" s="152"/>
      <c r="E176" s="64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9"/>
      <c r="T176" s="29"/>
      <c r="U176" s="28"/>
      <c r="V176" s="28"/>
      <c r="W176" s="28"/>
      <c r="X176" s="28"/>
      <c r="Y176" s="12"/>
      <c r="Z176" s="11"/>
    </row>
    <row r="177">
      <c r="A177" s="84"/>
      <c r="B177" s="64"/>
      <c r="C177" s="64"/>
      <c r="D177" s="147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82"/>
      <c r="T177" s="64"/>
      <c r="U177" s="64"/>
      <c r="V177" s="64"/>
      <c r="W177" s="64"/>
      <c r="X177" s="64"/>
      <c r="Y177" s="85"/>
      <c r="Z177" s="84"/>
      <c r="AA177" s="148"/>
      <c r="AB177" s="148"/>
      <c r="AC177" s="148"/>
    </row>
    <row r="178">
      <c r="A178" s="68"/>
      <c r="B178" s="12"/>
      <c r="C178" s="12"/>
      <c r="D178" s="26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8"/>
      <c r="T178" s="18"/>
      <c r="U178" s="12"/>
      <c r="V178" s="12"/>
      <c r="W178" s="12"/>
      <c r="X178" s="12"/>
      <c r="Y178" s="16"/>
      <c r="Z178" s="11"/>
    </row>
    <row r="179" ht="14.25" customHeight="1">
      <c r="A179" s="34"/>
      <c r="B179" s="16"/>
      <c r="C179" s="16"/>
      <c r="D179" s="2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33"/>
      <c r="T179" s="33"/>
      <c r="U179" s="16"/>
      <c r="V179" s="34"/>
      <c r="W179" s="34"/>
      <c r="X179" s="34"/>
      <c r="Y179" s="34"/>
      <c r="Z179" s="34"/>
      <c r="AA179" s="34"/>
      <c r="AB179" s="34"/>
      <c r="AC179" s="34"/>
    </row>
    <row r="180">
      <c r="A180" s="69"/>
      <c r="B180" s="28"/>
      <c r="C180" s="28"/>
      <c r="D180" s="26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9"/>
      <c r="T180" s="29"/>
      <c r="U180" s="28"/>
      <c r="V180" s="28"/>
      <c r="W180" s="28"/>
      <c r="X180" s="28"/>
      <c r="Y180" s="70"/>
      <c r="Z180" s="71"/>
    </row>
    <row r="181">
      <c r="A181" s="68"/>
      <c r="B181" s="28"/>
      <c r="C181" s="28"/>
      <c r="D181" s="152"/>
      <c r="E181" s="64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9"/>
      <c r="T181" s="29"/>
      <c r="U181" s="28"/>
      <c r="V181" s="28"/>
      <c r="W181" s="28"/>
      <c r="X181" s="28"/>
      <c r="Y181" s="28"/>
      <c r="Z181" s="55"/>
    </row>
    <row r="182">
      <c r="A182" s="65"/>
      <c r="B182" s="28"/>
      <c r="C182" s="28"/>
      <c r="D182" s="26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9"/>
      <c r="T182" s="29"/>
      <c r="U182" s="28"/>
      <c r="V182" s="28"/>
      <c r="W182" s="28"/>
      <c r="X182" s="28"/>
      <c r="Y182" s="32"/>
      <c r="Z182" s="66"/>
    </row>
    <row r="183">
      <c r="A183" s="69"/>
      <c r="B183" s="64"/>
      <c r="C183" s="64"/>
      <c r="D183" s="147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82"/>
      <c r="T183" s="64"/>
      <c r="U183" s="64"/>
      <c r="V183" s="64"/>
      <c r="W183" s="64"/>
      <c r="X183" s="64"/>
      <c r="Y183" s="85"/>
      <c r="Z183" s="86"/>
      <c r="AA183" s="148"/>
      <c r="AB183" s="148"/>
      <c r="AC183" s="148"/>
    </row>
    <row r="184">
      <c r="A184" s="81"/>
      <c r="B184" s="64"/>
      <c r="C184" s="64"/>
      <c r="D184" s="147"/>
      <c r="E184" s="64"/>
      <c r="F184" s="64"/>
      <c r="G184" s="64"/>
      <c r="H184" s="88"/>
      <c r="I184" s="88"/>
      <c r="J184" s="88"/>
      <c r="K184" s="88"/>
      <c r="L184" s="88"/>
      <c r="M184" s="88"/>
      <c r="N184" s="64"/>
      <c r="O184" s="88"/>
      <c r="P184" s="88"/>
      <c r="Q184" s="88"/>
      <c r="R184" s="88"/>
      <c r="S184" s="89"/>
      <c r="T184" s="88"/>
      <c r="U184" s="64"/>
      <c r="V184" s="88"/>
      <c r="W184" s="88"/>
      <c r="X184" s="88"/>
      <c r="Y184" s="81"/>
      <c r="Z184" s="81"/>
      <c r="AA184" s="148"/>
      <c r="AB184" s="148"/>
      <c r="AC184" s="148"/>
    </row>
    <row r="185">
      <c r="A185" s="68"/>
      <c r="B185" s="72"/>
      <c r="C185" s="28"/>
      <c r="D185" s="152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9"/>
      <c r="T185" s="29"/>
      <c r="U185" s="28"/>
      <c r="V185" s="28"/>
      <c r="W185" s="28"/>
      <c r="X185" s="28"/>
      <c r="Y185" s="28"/>
      <c r="Z185" s="55"/>
      <c r="AA185" s="34"/>
      <c r="AB185" s="34"/>
      <c r="AC185" s="34"/>
    </row>
    <row r="186">
      <c r="A186" s="65"/>
      <c r="B186" s="28"/>
      <c r="C186" s="28"/>
      <c r="D186" s="152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9"/>
      <c r="T186" s="29"/>
      <c r="U186" s="28"/>
      <c r="V186" s="28"/>
      <c r="W186" s="28"/>
      <c r="X186" s="28"/>
      <c r="Y186" s="32"/>
      <c r="Z186" s="66"/>
    </row>
    <row r="187">
      <c r="A187" s="10"/>
      <c r="B187" s="181"/>
      <c r="C187" s="181"/>
      <c r="D187" s="182"/>
      <c r="E187" s="181"/>
      <c r="F187" s="181"/>
      <c r="G187" s="181"/>
      <c r="H187" s="148"/>
      <c r="I187" s="148"/>
      <c r="J187" s="148"/>
      <c r="K187" s="181"/>
      <c r="L187" s="148"/>
      <c r="M187" s="148"/>
      <c r="N187" s="181"/>
      <c r="O187" s="148"/>
      <c r="P187" s="148"/>
      <c r="Q187" s="148"/>
      <c r="R187" s="148"/>
      <c r="S187" s="183"/>
      <c r="T187" s="148"/>
      <c r="U187" s="182"/>
      <c r="V187" s="78"/>
      <c r="W187" s="78"/>
      <c r="X187" s="78"/>
      <c r="Y187" s="78"/>
      <c r="Z187" s="81"/>
      <c r="AA187" s="78"/>
      <c r="AB187" s="78"/>
      <c r="AC187" s="78"/>
    </row>
    <row r="188">
      <c r="A188" s="81"/>
      <c r="B188" s="88"/>
      <c r="C188" s="88"/>
      <c r="D188" s="154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9"/>
      <c r="T188" s="88"/>
      <c r="U188" s="88"/>
      <c r="V188" s="88"/>
      <c r="W188" s="88"/>
      <c r="X188" s="88"/>
      <c r="Y188" s="81"/>
      <c r="Z188" s="81"/>
      <c r="AA188" s="148"/>
      <c r="AB188" s="148"/>
      <c r="AC188" s="148"/>
    </row>
    <row r="189">
      <c r="A189" s="6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9"/>
      <c r="T189" s="88"/>
      <c r="U189" s="88"/>
      <c r="V189" s="88"/>
      <c r="W189" s="88"/>
      <c r="X189" s="88"/>
      <c r="Y189" s="81"/>
      <c r="Z189" s="81"/>
      <c r="AA189" s="148"/>
      <c r="AB189" s="148"/>
      <c r="AC189" s="148"/>
    </row>
    <row r="190">
      <c r="A190" s="86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9"/>
      <c r="T190" s="88"/>
      <c r="U190" s="88"/>
      <c r="V190" s="88"/>
      <c r="W190" s="88"/>
      <c r="X190" s="88"/>
      <c r="Y190" s="86"/>
      <c r="Z190" s="86"/>
      <c r="AA190" s="148"/>
      <c r="AB190" s="148"/>
      <c r="AC190" s="148"/>
    </row>
    <row r="191">
      <c r="A191" s="81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9"/>
      <c r="T191" s="88"/>
      <c r="U191" s="88"/>
      <c r="V191" s="88"/>
      <c r="W191" s="88"/>
      <c r="X191" s="88"/>
      <c r="Y191" s="81"/>
      <c r="Z191" s="81"/>
      <c r="AA191" s="148"/>
      <c r="AB191" s="148"/>
      <c r="AC191" s="148"/>
    </row>
    <row r="192">
      <c r="A192" s="81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9"/>
      <c r="T192" s="88"/>
      <c r="U192" s="88"/>
      <c r="V192" s="88"/>
      <c r="W192" s="88"/>
      <c r="X192" s="88"/>
      <c r="Y192" s="81"/>
      <c r="Z192" s="81"/>
      <c r="AA192" s="148"/>
      <c r="AB192" s="148"/>
      <c r="AC192" s="148"/>
    </row>
    <row r="193">
      <c r="A193" s="81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9"/>
      <c r="T193" s="88"/>
      <c r="U193" s="88"/>
      <c r="V193" s="88"/>
      <c r="W193" s="88"/>
      <c r="X193" s="88"/>
      <c r="Y193" s="81"/>
      <c r="Z193" s="81"/>
      <c r="AA193" s="148"/>
      <c r="AB193" s="148"/>
      <c r="AC193" s="148"/>
    </row>
    <row r="194">
      <c r="A194" s="65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9"/>
      <c r="T194" s="88"/>
      <c r="U194" s="88"/>
      <c r="V194" s="88"/>
      <c r="W194" s="88"/>
      <c r="X194" s="88"/>
      <c r="Y194" s="84"/>
      <c r="Z194" s="84"/>
      <c r="AA194" s="148"/>
      <c r="AB194" s="148"/>
      <c r="AC194" s="148"/>
    </row>
    <row r="195">
      <c r="A195" s="69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9"/>
      <c r="T195" s="88"/>
      <c r="U195" s="88"/>
      <c r="V195" s="88"/>
      <c r="W195" s="88"/>
      <c r="X195" s="88"/>
      <c r="Y195" s="86"/>
      <c r="Z195" s="86"/>
      <c r="AA195" s="148"/>
      <c r="AB195" s="148"/>
      <c r="AC195" s="148"/>
    </row>
    <row r="196">
      <c r="A196" s="6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9"/>
      <c r="T196" s="88"/>
      <c r="U196" s="88"/>
      <c r="V196" s="88"/>
      <c r="W196" s="88"/>
      <c r="X196" s="88"/>
      <c r="Y196" s="81"/>
      <c r="Z196" s="81"/>
      <c r="AA196" s="148"/>
      <c r="AB196" s="148"/>
      <c r="AC196" s="148"/>
    </row>
    <row r="197">
      <c r="A197" s="6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9"/>
      <c r="T197" s="88"/>
      <c r="U197" s="88"/>
      <c r="V197" s="88"/>
      <c r="W197" s="88"/>
      <c r="X197" s="88"/>
      <c r="Y197" s="81"/>
      <c r="Z197" s="81"/>
      <c r="AA197" s="148"/>
      <c r="AB197" s="148"/>
      <c r="AC197" s="148"/>
    </row>
    <row r="198">
      <c r="A198" s="6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9"/>
      <c r="T198" s="88"/>
      <c r="U198" s="88"/>
      <c r="V198" s="88"/>
      <c r="W198" s="88"/>
      <c r="X198" s="88"/>
      <c r="Y198" s="81"/>
      <c r="Z198" s="81"/>
      <c r="AA198" s="148"/>
      <c r="AB198" s="148"/>
      <c r="AC198" s="148"/>
    </row>
    <row r="199">
      <c r="A199" s="69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9"/>
      <c r="T199" s="88"/>
      <c r="U199" s="88"/>
      <c r="V199" s="88"/>
      <c r="W199" s="88"/>
      <c r="X199" s="88"/>
      <c r="Y199" s="86"/>
      <c r="Z199" s="86"/>
      <c r="AA199" s="148"/>
      <c r="AB199" s="148"/>
      <c r="AC199" s="148"/>
    </row>
    <row r="200">
      <c r="A200" s="6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9"/>
      <c r="T200" s="88"/>
      <c r="U200" s="88"/>
      <c r="V200" s="88"/>
      <c r="W200" s="88"/>
      <c r="X200" s="88"/>
      <c r="Y200" s="81"/>
      <c r="Z200" s="81"/>
      <c r="AA200" s="148"/>
      <c r="AB200" s="148"/>
      <c r="AC200" s="148"/>
    </row>
    <row r="201">
      <c r="A201" s="68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1"/>
      <c r="T201" s="90"/>
      <c r="U201" s="90"/>
      <c r="V201" s="90"/>
      <c r="W201" s="90"/>
      <c r="X201" s="90"/>
      <c r="Y201" s="81"/>
      <c r="Z201" s="81"/>
      <c r="AA201" s="148"/>
      <c r="AB201" s="148"/>
      <c r="AC201" s="148"/>
    </row>
    <row r="202">
      <c r="A202" s="68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1"/>
      <c r="T202" s="90"/>
      <c r="U202" s="90"/>
      <c r="V202" s="90"/>
      <c r="W202" s="90"/>
      <c r="X202" s="90"/>
      <c r="Y202" s="81"/>
      <c r="Z202" s="81"/>
      <c r="AA202" s="148"/>
      <c r="AB202" s="148"/>
      <c r="AC202" s="148"/>
    </row>
    <row r="203">
      <c r="A203" s="1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1"/>
      <c r="T203" s="90"/>
      <c r="U203" s="90"/>
      <c r="V203" s="90"/>
      <c r="W203" s="90"/>
      <c r="X203" s="90"/>
      <c r="Y203" s="81"/>
      <c r="Z203" s="81"/>
      <c r="AA203" s="148"/>
      <c r="AB203" s="148"/>
      <c r="AC203" s="148"/>
    </row>
    <row r="204">
      <c r="A204" s="11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92"/>
      <c r="T204" s="54"/>
      <c r="U204" s="54"/>
      <c r="V204" s="54"/>
      <c r="W204" s="54"/>
      <c r="X204" s="54"/>
      <c r="Y204" s="11"/>
      <c r="Z204" s="11"/>
      <c r="AA204" s="34"/>
      <c r="AB204" s="34"/>
      <c r="AC204" s="34"/>
    </row>
    <row r="205">
      <c r="A205" s="69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92"/>
      <c r="T205" s="54"/>
      <c r="U205" s="54"/>
      <c r="V205" s="54"/>
      <c r="W205" s="54"/>
      <c r="X205" s="54"/>
      <c r="Y205" s="71"/>
      <c r="Z205" s="71"/>
      <c r="AA205" s="34"/>
      <c r="AB205" s="34"/>
      <c r="AC205" s="34"/>
    </row>
    <row r="206">
      <c r="A206" s="69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92"/>
      <c r="T206" s="54"/>
      <c r="U206" s="54"/>
      <c r="V206" s="54"/>
      <c r="W206" s="54"/>
      <c r="X206" s="54"/>
      <c r="Y206" s="71"/>
      <c r="Z206" s="71"/>
      <c r="AA206" s="34"/>
      <c r="AB206" s="34"/>
      <c r="AC206" s="34"/>
    </row>
    <row r="207">
      <c r="A207" s="68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92"/>
      <c r="T207" s="54"/>
      <c r="U207" s="54"/>
      <c r="V207" s="54"/>
      <c r="W207" s="54"/>
      <c r="X207" s="54"/>
      <c r="Y207" s="11"/>
      <c r="Z207" s="11"/>
      <c r="AA207" s="34"/>
      <c r="AB207" s="34"/>
      <c r="AC207" s="34"/>
    </row>
    <row r="208">
      <c r="A208" s="68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92"/>
      <c r="T208" s="54"/>
      <c r="U208" s="54"/>
      <c r="V208" s="54"/>
      <c r="W208" s="54"/>
      <c r="X208" s="54"/>
      <c r="Y208" s="11"/>
      <c r="Z208" s="11"/>
      <c r="AA208" s="34"/>
      <c r="AB208" s="34"/>
      <c r="AC208" s="34"/>
    </row>
    <row r="209">
      <c r="A209" s="68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92"/>
      <c r="T209" s="54"/>
      <c r="U209" s="54"/>
      <c r="V209" s="54"/>
      <c r="W209" s="54"/>
      <c r="X209" s="54"/>
      <c r="Y209" s="11"/>
      <c r="Z209" s="11"/>
      <c r="AA209" s="34"/>
      <c r="AB209" s="34"/>
      <c r="AC209" s="34"/>
    </row>
    <row r="210">
      <c r="A210" s="68"/>
      <c r="B210" s="11"/>
      <c r="C210" s="11"/>
      <c r="D210" s="11"/>
      <c r="E210" s="11"/>
      <c r="F210" s="11"/>
      <c r="G210" s="54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3"/>
      <c r="T210" s="11"/>
      <c r="U210" s="11"/>
      <c r="V210" s="11"/>
      <c r="W210" s="11"/>
      <c r="X210" s="11"/>
      <c r="Y210" s="11"/>
      <c r="Z210" s="11"/>
      <c r="AA210" s="34"/>
      <c r="AB210" s="34"/>
      <c r="AC210" s="34"/>
    </row>
    <row r="211">
      <c r="A211" s="68"/>
      <c r="B211" s="11"/>
      <c r="C211" s="11"/>
      <c r="D211" s="11"/>
      <c r="E211" s="11"/>
      <c r="F211" s="11"/>
      <c r="G211" s="5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3"/>
      <c r="T211" s="11"/>
      <c r="U211" s="11"/>
      <c r="V211" s="11"/>
      <c r="W211" s="11"/>
      <c r="X211" s="11"/>
      <c r="Y211" s="11"/>
      <c r="Z211" s="11"/>
      <c r="AA211" s="34"/>
      <c r="AB211" s="34"/>
      <c r="AC211" s="34"/>
    </row>
    <row r="212">
      <c r="A212" s="68"/>
      <c r="B212" s="11"/>
      <c r="C212" s="11"/>
      <c r="D212" s="11"/>
      <c r="E212" s="11"/>
      <c r="F212" s="11"/>
      <c r="G212" s="54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3"/>
      <c r="T212" s="11"/>
      <c r="U212" s="11"/>
      <c r="V212" s="11"/>
      <c r="W212" s="11"/>
      <c r="X212" s="11"/>
      <c r="Y212" s="11"/>
      <c r="Z212" s="11"/>
      <c r="AA212" s="34"/>
      <c r="AB212" s="34"/>
      <c r="AC212" s="34"/>
    </row>
    <row r="213">
      <c r="A213" s="68"/>
      <c r="B213" s="11"/>
      <c r="C213" s="11"/>
      <c r="D213" s="11"/>
      <c r="E213" s="11"/>
      <c r="F213" s="11"/>
      <c r="G213" s="54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3"/>
      <c r="T213" s="11"/>
      <c r="U213" s="11"/>
      <c r="V213" s="11"/>
      <c r="W213" s="11"/>
      <c r="X213" s="11"/>
      <c r="Y213" s="11"/>
      <c r="Z213" s="11"/>
      <c r="AA213" s="34"/>
      <c r="AB213" s="34"/>
      <c r="AC213" s="34"/>
    </row>
    <row r="214">
      <c r="A214" s="68"/>
      <c r="B214" s="11"/>
      <c r="C214" s="11"/>
      <c r="D214" s="11"/>
      <c r="E214" s="11"/>
      <c r="F214" s="11"/>
      <c r="G214" s="54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3"/>
      <c r="T214" s="11"/>
      <c r="U214" s="11"/>
      <c r="V214" s="11"/>
      <c r="W214" s="11"/>
      <c r="X214" s="11"/>
      <c r="Y214" s="11"/>
      <c r="Z214" s="11"/>
      <c r="AA214" s="34"/>
      <c r="AB214" s="34"/>
      <c r="AC214" s="34"/>
    </row>
    <row r="215">
      <c r="A215" s="68"/>
      <c r="B215" s="11"/>
      <c r="C215" s="11"/>
      <c r="D215" s="11"/>
      <c r="E215" s="11"/>
      <c r="F215" s="11"/>
      <c r="G215" s="54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3"/>
      <c r="T215" s="11"/>
      <c r="U215" s="11"/>
      <c r="V215" s="11"/>
      <c r="W215" s="11"/>
      <c r="X215" s="11"/>
      <c r="Y215" s="11"/>
      <c r="Z215" s="11"/>
      <c r="AA215" s="34"/>
      <c r="AB215" s="34"/>
      <c r="AC215" s="34"/>
    </row>
    <row r="216">
      <c r="A216" s="68"/>
      <c r="B216" s="11"/>
      <c r="C216" s="11"/>
      <c r="D216" s="11"/>
      <c r="E216" s="11"/>
      <c r="F216" s="11"/>
      <c r="G216" s="54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3"/>
      <c r="T216" s="11"/>
      <c r="U216" s="11"/>
      <c r="V216" s="11"/>
      <c r="W216" s="11"/>
      <c r="X216" s="11"/>
      <c r="Y216" s="11"/>
      <c r="Z216" s="11"/>
      <c r="AA216" s="34"/>
      <c r="AB216" s="34"/>
      <c r="AC216" s="34"/>
    </row>
    <row r="217">
      <c r="A217" s="68"/>
      <c r="B217" s="11"/>
      <c r="C217" s="11"/>
      <c r="D217" s="11"/>
      <c r="E217" s="11"/>
      <c r="F217" s="11"/>
      <c r="G217" s="54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3"/>
      <c r="T217" s="11"/>
      <c r="U217" s="11"/>
      <c r="V217" s="11"/>
      <c r="W217" s="11"/>
      <c r="X217" s="11"/>
      <c r="Y217" s="11"/>
      <c r="Z217" s="11"/>
      <c r="AA217" s="34"/>
      <c r="AB217" s="34"/>
      <c r="AC217" s="34"/>
    </row>
    <row r="218">
      <c r="A218" s="68"/>
      <c r="B218" s="11"/>
      <c r="C218" s="11"/>
      <c r="D218" s="11"/>
      <c r="E218" s="11"/>
      <c r="F218" s="11"/>
      <c r="G218" s="54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3"/>
      <c r="T218" s="11"/>
      <c r="U218" s="11"/>
      <c r="V218" s="11"/>
      <c r="W218" s="11"/>
      <c r="X218" s="11"/>
      <c r="Y218" s="11"/>
      <c r="Z218" s="11"/>
      <c r="AA218" s="34"/>
      <c r="AB218" s="34"/>
      <c r="AC218" s="34"/>
    </row>
    <row r="219">
      <c r="A219" s="68"/>
      <c r="B219" s="11"/>
      <c r="C219" s="11"/>
      <c r="D219" s="11"/>
      <c r="E219" s="11"/>
      <c r="F219" s="11"/>
      <c r="G219" s="55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3"/>
      <c r="T219" s="11"/>
      <c r="U219" s="11"/>
      <c r="V219" s="11"/>
      <c r="W219" s="11"/>
      <c r="X219" s="11"/>
      <c r="Y219" s="11"/>
      <c r="Z219" s="11"/>
      <c r="AA219" s="34"/>
      <c r="AB219" s="34"/>
      <c r="AC219" s="34"/>
    </row>
    <row r="220">
      <c r="A220" s="68"/>
      <c r="B220" s="11"/>
      <c r="C220" s="11"/>
      <c r="D220" s="11"/>
      <c r="E220" s="11"/>
      <c r="F220" s="11"/>
      <c r="G220" s="55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3"/>
      <c r="T220" s="11"/>
      <c r="U220" s="11"/>
      <c r="V220" s="11"/>
      <c r="W220" s="11"/>
      <c r="X220" s="11"/>
      <c r="Y220" s="11"/>
      <c r="Z220" s="11"/>
      <c r="AA220" s="34"/>
      <c r="AB220" s="34"/>
      <c r="AC220" s="34"/>
    </row>
    <row r="221">
      <c r="A221" s="68"/>
      <c r="B221" s="11"/>
      <c r="C221" s="11"/>
      <c r="D221" s="11"/>
      <c r="E221" s="11"/>
      <c r="F221" s="11"/>
      <c r="G221" s="55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3"/>
      <c r="T221" s="11"/>
      <c r="U221" s="11"/>
      <c r="V221" s="11"/>
      <c r="W221" s="11"/>
      <c r="X221" s="11"/>
      <c r="Y221" s="11"/>
      <c r="Z221" s="11"/>
      <c r="AA221" s="34"/>
      <c r="AB221" s="34"/>
      <c r="AC221" s="34"/>
    </row>
    <row r="222">
      <c r="A222" s="68"/>
      <c r="B222" s="11"/>
      <c r="C222" s="11"/>
      <c r="D222" s="11"/>
      <c r="E222" s="11"/>
      <c r="F222" s="11"/>
      <c r="G222" s="28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3"/>
      <c r="T222" s="11"/>
      <c r="U222" s="11"/>
      <c r="V222" s="11"/>
      <c r="W222" s="11"/>
      <c r="X222" s="11"/>
      <c r="Y222" s="11"/>
      <c r="Z222" s="11"/>
      <c r="AA222" s="34"/>
      <c r="AB222" s="34"/>
      <c r="AC222" s="34"/>
    </row>
    <row r="223">
      <c r="A223" s="68"/>
      <c r="B223" s="11"/>
      <c r="C223" s="11"/>
      <c r="D223" s="11"/>
      <c r="E223" s="11"/>
      <c r="F223" s="11"/>
      <c r="G223" s="28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3"/>
      <c r="T223" s="11"/>
      <c r="U223" s="11"/>
      <c r="V223" s="11"/>
      <c r="W223" s="11"/>
      <c r="X223" s="11"/>
      <c r="Y223" s="11"/>
      <c r="Z223" s="11"/>
      <c r="AA223" s="34"/>
      <c r="AB223" s="34"/>
      <c r="AC223" s="34"/>
    </row>
    <row r="224">
      <c r="A224" s="68"/>
      <c r="B224" s="11"/>
      <c r="C224" s="11"/>
      <c r="D224" s="11"/>
      <c r="E224" s="11"/>
      <c r="F224" s="11"/>
      <c r="G224" s="28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3"/>
      <c r="T224" s="11"/>
      <c r="U224" s="11"/>
      <c r="V224" s="11"/>
      <c r="W224" s="11"/>
      <c r="X224" s="11"/>
      <c r="Y224" s="11"/>
      <c r="Z224" s="11"/>
      <c r="AA224" s="34"/>
      <c r="AB224" s="34"/>
      <c r="AC224" s="34"/>
    </row>
    <row r="225">
      <c r="A225" s="68"/>
      <c r="B225" s="11"/>
      <c r="C225" s="11"/>
      <c r="D225" s="11"/>
      <c r="E225" s="11"/>
      <c r="F225" s="11"/>
      <c r="G225" s="28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3"/>
      <c r="T225" s="11"/>
      <c r="U225" s="11"/>
      <c r="V225" s="11"/>
      <c r="W225" s="11"/>
      <c r="X225" s="11"/>
      <c r="Y225" s="11"/>
      <c r="Z225" s="11"/>
      <c r="AA225" s="34"/>
      <c r="AB225" s="34"/>
      <c r="AC225" s="34"/>
    </row>
    <row r="226">
      <c r="A226" s="6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3"/>
      <c r="T226" s="11"/>
      <c r="U226" s="11"/>
      <c r="V226" s="11"/>
      <c r="W226" s="11"/>
      <c r="X226" s="11"/>
      <c r="Y226" s="11"/>
      <c r="Z226" s="11"/>
      <c r="AA226" s="34"/>
      <c r="AB226" s="34"/>
      <c r="AC226" s="34"/>
    </row>
    <row r="227">
      <c r="A227" s="6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3"/>
      <c r="T227" s="11"/>
      <c r="U227" s="11"/>
      <c r="V227" s="11"/>
      <c r="W227" s="11"/>
      <c r="X227" s="11"/>
      <c r="Y227" s="11"/>
      <c r="Z227" s="11"/>
      <c r="AA227" s="34"/>
      <c r="AB227" s="34"/>
      <c r="AC227" s="34"/>
    </row>
    <row r="228">
      <c r="A228" s="6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3"/>
      <c r="T228" s="11"/>
      <c r="U228" s="11"/>
      <c r="V228" s="11"/>
      <c r="W228" s="11"/>
      <c r="X228" s="11"/>
      <c r="Y228" s="11"/>
      <c r="Z228" s="11"/>
      <c r="AA228" s="34"/>
      <c r="AB228" s="34"/>
      <c r="AC228" s="34"/>
    </row>
    <row r="229">
      <c r="A229" s="6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3"/>
      <c r="T229" s="11"/>
      <c r="U229" s="11"/>
      <c r="V229" s="11"/>
      <c r="W229" s="11"/>
      <c r="X229" s="11"/>
      <c r="Y229" s="11"/>
      <c r="Z229" s="11"/>
      <c r="AA229" s="34"/>
      <c r="AB229" s="34"/>
      <c r="AC229" s="34"/>
    </row>
    <row r="230">
      <c r="A230" s="6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3"/>
      <c r="T230" s="11"/>
      <c r="U230" s="11"/>
      <c r="V230" s="11"/>
      <c r="W230" s="11"/>
      <c r="X230" s="11"/>
      <c r="Y230" s="11"/>
      <c r="Z230" s="11"/>
      <c r="AA230" s="34"/>
      <c r="AB230" s="34"/>
      <c r="AC230" s="34"/>
    </row>
    <row r="231">
      <c r="A231" s="6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3"/>
      <c r="T231" s="11"/>
      <c r="U231" s="11"/>
      <c r="V231" s="11"/>
      <c r="W231" s="11"/>
      <c r="X231" s="11"/>
      <c r="Y231" s="11"/>
      <c r="Z231" s="11"/>
      <c r="AA231" s="34"/>
      <c r="AB231" s="34"/>
      <c r="AC231" s="34"/>
    </row>
    <row r="232">
      <c r="A232" s="6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3"/>
      <c r="T232" s="11"/>
      <c r="U232" s="11"/>
      <c r="V232" s="11"/>
      <c r="W232" s="11"/>
      <c r="X232" s="11"/>
      <c r="Y232" s="11"/>
      <c r="Z232" s="11"/>
      <c r="AA232" s="34"/>
      <c r="AB232" s="34"/>
      <c r="AC232" s="34"/>
    </row>
    <row r="233">
      <c r="A233" s="6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3"/>
      <c r="T233" s="11"/>
      <c r="U233" s="11"/>
      <c r="V233" s="11"/>
      <c r="W233" s="11"/>
      <c r="X233" s="11"/>
      <c r="Y233" s="11"/>
      <c r="Z233" s="11"/>
      <c r="AA233" s="34"/>
      <c r="AB233" s="34"/>
      <c r="AC233" s="34"/>
    </row>
    <row r="234">
      <c r="A234" s="6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3"/>
      <c r="T234" s="11"/>
      <c r="U234" s="11"/>
      <c r="V234" s="11"/>
      <c r="W234" s="11"/>
      <c r="X234" s="11"/>
      <c r="Y234" s="11"/>
      <c r="Z234" s="11"/>
      <c r="AA234" s="34"/>
      <c r="AB234" s="34"/>
      <c r="AC234" s="34"/>
    </row>
    <row r="235">
      <c r="A235" s="6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3"/>
      <c r="T235" s="11"/>
      <c r="U235" s="11"/>
      <c r="V235" s="11"/>
      <c r="W235" s="11"/>
      <c r="X235" s="11"/>
      <c r="Y235" s="11"/>
      <c r="Z235" s="11"/>
      <c r="AA235" s="34"/>
      <c r="AB235" s="34"/>
      <c r="AC235" s="34"/>
    </row>
    <row r="236">
      <c r="A236" s="6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3"/>
      <c r="T236" s="11"/>
      <c r="U236" s="11"/>
      <c r="V236" s="11"/>
      <c r="W236" s="11"/>
      <c r="X236" s="11"/>
      <c r="Y236" s="11"/>
      <c r="Z236" s="11"/>
      <c r="AA236" s="34"/>
      <c r="AB236" s="34"/>
      <c r="AC236" s="34"/>
    </row>
    <row r="237">
      <c r="A237" s="6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3"/>
      <c r="T237" s="11"/>
      <c r="U237" s="11"/>
      <c r="V237" s="11"/>
      <c r="W237" s="11"/>
      <c r="X237" s="11"/>
      <c r="Y237" s="11"/>
      <c r="Z237" s="11"/>
      <c r="AA237" s="34"/>
      <c r="AB237" s="34"/>
      <c r="AC237" s="34"/>
    </row>
    <row r="238">
      <c r="A238" s="6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3"/>
      <c r="T238" s="11"/>
      <c r="U238" s="11"/>
      <c r="V238" s="11"/>
      <c r="W238" s="11"/>
      <c r="X238" s="11"/>
      <c r="Y238" s="11"/>
      <c r="Z238" s="11"/>
      <c r="AA238" s="34"/>
      <c r="AB238" s="34"/>
      <c r="AC238" s="34"/>
    </row>
    <row r="239">
      <c r="A239" s="6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3"/>
      <c r="T239" s="11"/>
      <c r="U239" s="11"/>
      <c r="V239" s="11"/>
      <c r="W239" s="11"/>
      <c r="X239" s="11"/>
      <c r="Y239" s="11"/>
      <c r="Z239" s="11"/>
      <c r="AA239" s="34"/>
      <c r="AB239" s="34"/>
      <c r="AC239" s="34"/>
    </row>
    <row r="240">
      <c r="A240" s="6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3"/>
      <c r="T240" s="11"/>
      <c r="U240" s="11"/>
      <c r="V240" s="11"/>
      <c r="W240" s="11"/>
      <c r="X240" s="11"/>
      <c r="Y240" s="11"/>
      <c r="Z240" s="11"/>
      <c r="AA240" s="34"/>
      <c r="AB240" s="34"/>
      <c r="AC240" s="34"/>
    </row>
    <row r="241">
      <c r="A241" s="6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3"/>
      <c r="T241" s="11"/>
      <c r="U241" s="11"/>
      <c r="V241" s="11"/>
      <c r="W241" s="11"/>
      <c r="X241" s="11"/>
      <c r="Y241" s="11"/>
      <c r="Z241" s="11"/>
      <c r="AA241" s="34"/>
      <c r="AB241" s="34"/>
      <c r="AC241" s="34"/>
    </row>
    <row r="242">
      <c r="A242" s="6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3"/>
      <c r="T242" s="11"/>
      <c r="U242" s="11"/>
      <c r="V242" s="11"/>
      <c r="W242" s="11"/>
      <c r="X242" s="11"/>
      <c r="Y242" s="11"/>
      <c r="Z242" s="11"/>
      <c r="AA242" s="34"/>
      <c r="AB242" s="34"/>
      <c r="AC242" s="34"/>
    </row>
    <row r="243">
      <c r="A243" s="6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3"/>
      <c r="T243" s="11"/>
      <c r="U243" s="11"/>
      <c r="V243" s="11"/>
      <c r="W243" s="11"/>
      <c r="X243" s="11"/>
      <c r="Y243" s="11"/>
      <c r="Z243" s="11"/>
      <c r="AA243" s="34"/>
      <c r="AB243" s="34"/>
      <c r="AC243" s="34"/>
    </row>
    <row r="244">
      <c r="A244" s="6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3"/>
      <c r="T244" s="11"/>
      <c r="U244" s="11"/>
      <c r="V244" s="11"/>
      <c r="W244" s="11"/>
      <c r="X244" s="11"/>
      <c r="Y244" s="11"/>
      <c r="Z244" s="11"/>
      <c r="AA244" s="34"/>
      <c r="AB244" s="34"/>
      <c r="AC244" s="34"/>
    </row>
    <row r="245">
      <c r="A245" s="6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3"/>
      <c r="T245" s="11"/>
      <c r="U245" s="11"/>
      <c r="V245" s="11"/>
      <c r="W245" s="11"/>
      <c r="X245" s="11"/>
      <c r="Y245" s="11"/>
      <c r="Z245" s="11"/>
      <c r="AA245" s="34"/>
      <c r="AB245" s="34"/>
      <c r="AC245" s="34"/>
    </row>
    <row r="246">
      <c r="A246" s="6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3"/>
      <c r="T246" s="11"/>
      <c r="U246" s="11"/>
      <c r="V246" s="11"/>
      <c r="W246" s="11"/>
      <c r="X246" s="11"/>
      <c r="Y246" s="11"/>
      <c r="Z246" s="11"/>
      <c r="AA246" s="34"/>
      <c r="AB246" s="34"/>
      <c r="AC246" s="34"/>
    </row>
    <row r="247">
      <c r="A247" s="68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3"/>
      <c r="T247" s="11"/>
      <c r="U247" s="11"/>
      <c r="V247" s="11"/>
      <c r="W247" s="11"/>
      <c r="X247" s="11"/>
      <c r="Y247" s="11"/>
      <c r="Z247" s="11"/>
      <c r="AA247" s="34"/>
      <c r="AB247" s="34"/>
      <c r="AC247" s="34"/>
    </row>
    <row r="248">
      <c r="A248" s="6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3"/>
      <c r="T248" s="11"/>
      <c r="U248" s="11"/>
      <c r="V248" s="11"/>
      <c r="W248" s="11"/>
      <c r="X248" s="11"/>
      <c r="Y248" s="11"/>
      <c r="Z248" s="11"/>
      <c r="AA248" s="34"/>
      <c r="AB248" s="34"/>
      <c r="AC248" s="34"/>
    </row>
    <row r="249">
      <c r="A249" s="68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34"/>
      <c r="AB249" s="34"/>
      <c r="AC249" s="34"/>
    </row>
    <row r="250">
      <c r="A250" s="68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34"/>
      <c r="AB250" s="34"/>
      <c r="AC250" s="34"/>
    </row>
    <row r="251">
      <c r="A251" s="68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34"/>
      <c r="AB251" s="34"/>
      <c r="AC251" s="34"/>
    </row>
    <row r="252">
      <c r="A252" s="68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34"/>
      <c r="AB252" s="34"/>
      <c r="AC252" s="34"/>
    </row>
    <row r="253">
      <c r="A253" s="68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34"/>
      <c r="AB253" s="34"/>
      <c r="AC253" s="34"/>
    </row>
    <row r="254">
      <c r="A254" s="68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34"/>
      <c r="AB254" s="34"/>
      <c r="AC254" s="34"/>
    </row>
    <row r="255">
      <c r="A255" s="68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34"/>
      <c r="AB255" s="34"/>
      <c r="AC255" s="34"/>
    </row>
    <row r="256">
      <c r="A256" s="68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34"/>
      <c r="AB256" s="34"/>
      <c r="AC256" s="34"/>
    </row>
    <row r="257">
      <c r="A257" s="68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34"/>
      <c r="AB257" s="34"/>
      <c r="AC257" s="34"/>
    </row>
    <row r="258">
      <c r="A258" s="68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34"/>
      <c r="AB258" s="34"/>
      <c r="AC258" s="34"/>
    </row>
    <row r="259">
      <c r="A259" s="68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34"/>
      <c r="AB259" s="34"/>
      <c r="AC259" s="34"/>
    </row>
    <row r="260">
      <c r="A260" s="68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34"/>
      <c r="AB260" s="34"/>
      <c r="AC260" s="34"/>
    </row>
    <row r="261">
      <c r="A261" s="68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34"/>
      <c r="AB261" s="34"/>
      <c r="AC261" s="34"/>
    </row>
    <row r="262">
      <c r="A262" s="68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34"/>
      <c r="AB262" s="34"/>
      <c r="AC262" s="34"/>
    </row>
    <row r="263">
      <c r="A263" s="68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34"/>
      <c r="AB263" s="34"/>
      <c r="AC263" s="34"/>
    </row>
    <row r="264">
      <c r="A264" s="68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34"/>
      <c r="AB264" s="34"/>
      <c r="AC264" s="34"/>
    </row>
    <row r="265">
      <c r="A265" s="68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34"/>
      <c r="AB265" s="34"/>
      <c r="AC265" s="34"/>
    </row>
    <row r="266">
      <c r="A266" s="68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34"/>
      <c r="AB266" s="34"/>
      <c r="AC266" s="34"/>
    </row>
  </sheetData>
  <hyperlinks>
    <hyperlink r:id="rId2" ref="U5"/>
    <hyperlink r:id="rId3" ref="U6"/>
    <hyperlink r:id="rId4" ref="U7"/>
    <hyperlink r:id="rId5" ref="U8"/>
    <hyperlink r:id="rId6" ref="U9"/>
    <hyperlink r:id="rId7" ref="U10"/>
    <hyperlink r:id="rId8" ref="U11"/>
    <hyperlink r:id="rId9" ref="U12"/>
    <hyperlink r:id="rId10" ref="U13"/>
    <hyperlink r:id="rId11" ref="U15"/>
    <hyperlink r:id="rId12" ref="U16"/>
    <hyperlink r:id="rId13" ref="U17"/>
    <hyperlink r:id="rId14" ref="U18"/>
    <hyperlink r:id="rId15" ref="U19"/>
    <hyperlink r:id="rId16" ref="U20"/>
    <hyperlink r:id="rId17" ref="U21"/>
    <hyperlink r:id="rId18" ref="U22"/>
    <hyperlink r:id="rId19" ref="U23"/>
    <hyperlink r:id="rId20" ref="U24"/>
    <hyperlink r:id="rId21" ref="U25"/>
    <hyperlink r:id="rId22" ref="U27"/>
    <hyperlink r:id="rId23" ref="U28"/>
    <hyperlink r:id="rId24" ref="U29"/>
    <hyperlink r:id="rId25" ref="U30"/>
    <hyperlink r:id="rId26" ref="U31"/>
    <hyperlink r:id="rId27" ref="U32"/>
    <hyperlink r:id="rId28" ref="U33"/>
    <hyperlink r:id="rId29" ref="U35"/>
    <hyperlink r:id="rId30" ref="U36"/>
    <hyperlink r:id="rId31" ref="U37"/>
    <hyperlink r:id="rId32" ref="U38"/>
    <hyperlink r:id="rId33" ref="U39"/>
    <hyperlink r:id="rId34" ref="U40"/>
    <hyperlink r:id="rId35" ref="U41"/>
    <hyperlink r:id="rId36" ref="U42"/>
    <hyperlink r:id="rId37" ref="U44"/>
    <hyperlink r:id="rId38" ref="U45"/>
    <hyperlink r:id="rId39" ref="U46"/>
    <hyperlink r:id="rId40" ref="U47"/>
    <hyperlink r:id="rId41" ref="U48"/>
    <hyperlink r:id="rId42" ref="U49"/>
    <hyperlink r:id="rId43" ref="U50"/>
    <hyperlink r:id="rId44" ref="U51"/>
    <hyperlink r:id="rId45" ref="U53"/>
    <hyperlink r:id="rId46" ref="U54"/>
    <hyperlink r:id="rId47" ref="U55"/>
    <hyperlink r:id="rId48" ref="U56"/>
    <hyperlink r:id="rId49" ref="U57"/>
    <hyperlink r:id="rId50" ref="U58"/>
    <hyperlink r:id="rId51" ref="U59"/>
    <hyperlink r:id="rId52" ref="U62"/>
    <hyperlink r:id="rId53" ref="U63"/>
    <hyperlink r:id="rId54" ref="U64"/>
    <hyperlink r:id="rId55" ref="U65"/>
    <hyperlink r:id="rId56" ref="U66"/>
    <hyperlink r:id="rId57" ref="U67"/>
    <hyperlink r:id="rId58" ref="U68"/>
    <hyperlink r:id="rId59" ref="U69"/>
    <hyperlink r:id="rId60" ref="U70"/>
    <hyperlink r:id="rId61" ref="U73"/>
    <hyperlink r:id="rId62" ref="U74"/>
    <hyperlink r:id="rId63" ref="U75"/>
    <hyperlink r:id="rId64" ref="U76"/>
    <hyperlink r:id="rId65" ref="U77"/>
    <hyperlink r:id="rId66" ref="U78"/>
    <hyperlink r:id="rId67" ref="U81"/>
    <hyperlink r:id="rId68" ref="U82"/>
    <hyperlink r:id="rId69" ref="U83"/>
    <hyperlink r:id="rId70" ref="U84"/>
    <hyperlink r:id="rId71" ref="U85"/>
    <hyperlink r:id="rId72" ref="U86"/>
    <hyperlink r:id="rId73" ref="U87"/>
    <hyperlink r:id="rId74" ref="U90"/>
    <hyperlink r:id="rId75" ref="U91"/>
    <hyperlink r:id="rId76" ref="U92"/>
    <hyperlink r:id="rId77" ref="U93"/>
    <hyperlink r:id="rId78" ref="U94"/>
    <hyperlink r:id="rId79" ref="U95"/>
    <hyperlink r:id="rId80" ref="U96"/>
    <hyperlink r:id="rId81" ref="U97"/>
    <hyperlink r:id="rId82" ref="U98"/>
    <hyperlink r:id="rId83" ref="U100"/>
    <hyperlink r:id="rId84" ref="U101"/>
    <hyperlink r:id="rId85" ref="U102"/>
    <hyperlink r:id="rId86" ref="U103"/>
    <hyperlink r:id="rId87" ref="U104"/>
    <hyperlink r:id="rId88" ref="U105"/>
    <hyperlink r:id="rId89" ref="U106"/>
    <hyperlink r:id="rId90" ref="U107"/>
    <hyperlink r:id="rId91" ref="U108"/>
    <hyperlink r:id="rId92" ref="U109"/>
    <hyperlink r:id="rId93" ref="U110"/>
    <hyperlink r:id="rId94" ref="U111"/>
    <hyperlink r:id="rId95" ref="U112"/>
    <hyperlink r:id="rId96" ref="U114"/>
    <hyperlink r:id="rId97" ref="U115"/>
    <hyperlink r:id="rId98" ref="U116"/>
    <hyperlink r:id="rId99" ref="U117"/>
    <hyperlink r:id="rId100" ref="U118"/>
    <hyperlink r:id="rId101" ref="U119"/>
    <hyperlink r:id="rId102" ref="U120"/>
    <hyperlink r:id="rId103" ref="U121"/>
    <hyperlink r:id="rId104" location="created-by" ref="U122"/>
    <hyperlink r:id="rId105" location="created-by" ref="U123"/>
    <hyperlink r:id="rId106" ref="U124"/>
    <hyperlink r:id="rId107" ref="U126"/>
    <hyperlink r:id="rId108" ref="U127"/>
    <hyperlink r:id="rId109" ref="U128"/>
    <hyperlink r:id="rId110" ref="U129"/>
    <hyperlink r:id="rId111" ref="U130"/>
    <hyperlink r:id="rId112" ref="U132"/>
    <hyperlink r:id="rId113" ref="U133"/>
    <hyperlink r:id="rId114" ref="U134"/>
    <hyperlink r:id="rId115" ref="U135"/>
    <hyperlink r:id="rId116" ref="U136"/>
    <hyperlink r:id="rId117" ref="U137"/>
    <hyperlink r:id="rId118" ref="U141"/>
    <hyperlink r:id="rId119" ref="U142"/>
    <hyperlink r:id="rId120" ref="U143"/>
    <hyperlink r:id="rId121" ref="U144"/>
    <hyperlink r:id="rId122" ref="U145"/>
    <hyperlink r:id="rId123" ref="U146"/>
    <hyperlink r:id="rId124" ref="U147"/>
    <hyperlink r:id="rId125" ref="U148"/>
    <hyperlink r:id="rId126" ref="U149"/>
    <hyperlink r:id="rId127" ref="U150"/>
    <hyperlink r:id="rId128" ref="U151"/>
    <hyperlink r:id="rId129" ref="U155"/>
    <hyperlink r:id="rId130" ref="U156"/>
    <hyperlink r:id="rId131" ref="U157"/>
    <hyperlink r:id="rId132" ref="U158"/>
    <hyperlink r:id="rId133" ref="U159"/>
    <hyperlink r:id="rId134" ref="U160"/>
    <hyperlink r:id="rId135" ref="U161"/>
    <hyperlink r:id="rId136" ref="U162"/>
    <hyperlink r:id="rId137" ref="U163"/>
    <hyperlink r:id="rId138" ref="U164"/>
  </hyperlinks>
  <drawing r:id="rId139"/>
  <legacyDrawing r:id="rId1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4.57"/>
    <col customWidth="1" min="3" max="3" width="41.86"/>
    <col customWidth="1" min="4" max="4" width="12.14"/>
    <col customWidth="1" min="5" max="5" width="9.71"/>
    <col customWidth="1" min="6" max="6" width="9.0"/>
    <col customWidth="1" min="7" max="7" width="15.71"/>
    <col customWidth="1" min="8" max="8" width="8.86"/>
    <col customWidth="1" min="9" max="9" width="7.71"/>
    <col customWidth="1" min="10" max="10" width="6.43"/>
    <col customWidth="1" min="11" max="11" width="6.0"/>
    <col customWidth="1" min="12" max="12" width="7.71"/>
    <col customWidth="1" min="13" max="16" width="9.29"/>
    <col customWidth="1" min="17" max="17" width="18.29"/>
    <col customWidth="1" min="18" max="18" width="28.86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 ht="17.25" customHeight="1">
      <c r="A2" s="10"/>
      <c r="B2" s="11"/>
      <c r="C2" s="12"/>
      <c r="D2" s="12" t="s">
        <v>21</v>
      </c>
      <c r="E2" s="11"/>
      <c r="F2" s="11"/>
      <c r="G2" s="11"/>
      <c r="H2" s="11"/>
      <c r="I2" s="11"/>
      <c r="J2" s="11"/>
      <c r="K2" s="11"/>
      <c r="L2" s="11"/>
      <c r="M2" s="12" t="s">
        <v>23</v>
      </c>
      <c r="N2" s="12" t="s">
        <v>24</v>
      </c>
      <c r="O2" s="12" t="s">
        <v>24</v>
      </c>
      <c r="P2" s="12" t="s">
        <v>24</v>
      </c>
      <c r="Q2" s="13"/>
      <c r="R2" s="13"/>
      <c r="S2" s="11"/>
      <c r="T2" s="11"/>
      <c r="U2" s="11"/>
      <c r="V2" s="11"/>
      <c r="W2" s="11"/>
      <c r="X2" s="11"/>
    </row>
    <row r="3" ht="17.25" customHeight="1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 ht="17.25" customHeight="1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17">
        <f t="shared" ref="D5:D6" si="1">(F5*0.2)+(G5)+(H5*0.6)+(I5*0.95)+(J5*1.4)+(L5*0.11)+(M5*41.1)+(N5*9)+(O5*9)+(P5*9)</f>
        <v>136.3</v>
      </c>
      <c r="E5" s="12">
        <v>22.0</v>
      </c>
      <c r="F5" s="12">
        <v>24.0</v>
      </c>
      <c r="G5" s="12">
        <v>64.0</v>
      </c>
      <c r="H5" s="12">
        <v>29.0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29</v>
      </c>
      <c r="R5" s="18" t="s">
        <v>30</v>
      </c>
      <c r="S5" s="19" t="s">
        <v>31</v>
      </c>
      <c r="T5" s="11"/>
      <c r="U5" s="11"/>
      <c r="V5" s="11"/>
      <c r="W5" s="11"/>
      <c r="X5" s="11"/>
    </row>
    <row r="6">
      <c r="A6" s="20" t="s">
        <v>33</v>
      </c>
      <c r="B6" s="22" t="s">
        <v>36</v>
      </c>
      <c r="C6" s="22" t="s">
        <v>40</v>
      </c>
      <c r="D6" s="17">
        <f t="shared" si="1"/>
        <v>116.17</v>
      </c>
      <c r="E6" s="23">
        <v>24.0</v>
      </c>
      <c r="F6" s="23">
        <v>35.0</v>
      </c>
      <c r="G6" s="23">
        <v>41.0</v>
      </c>
      <c r="H6" s="23">
        <v>27.0</v>
      </c>
      <c r="I6" s="24"/>
      <c r="J6" s="24"/>
      <c r="K6" s="24"/>
      <c r="L6" s="23">
        <v>17.0</v>
      </c>
      <c r="M6" s="23">
        <v>1.0</v>
      </c>
      <c r="N6" s="24"/>
      <c r="O6" s="24"/>
      <c r="P6" s="23">
        <v>1.0</v>
      </c>
      <c r="Q6" s="23" t="s">
        <v>29</v>
      </c>
      <c r="R6" s="23" t="s">
        <v>42</v>
      </c>
      <c r="S6" s="25" t="s">
        <v>43</v>
      </c>
      <c r="T6" s="20"/>
      <c r="U6" s="20"/>
      <c r="V6" s="20"/>
      <c r="W6" s="20"/>
      <c r="X6" s="20"/>
      <c r="Y6" s="20"/>
      <c r="Z6" s="20"/>
    </row>
    <row r="7">
      <c r="A7" s="11"/>
      <c r="B7" s="12" t="s">
        <v>34</v>
      </c>
      <c r="C7" s="16" t="s">
        <v>35</v>
      </c>
      <c r="D7" s="17" t="s">
        <v>49</v>
      </c>
      <c r="E7" s="12">
        <v>16.0</v>
      </c>
      <c r="F7" s="12">
        <v>12.0</v>
      </c>
      <c r="G7" s="12">
        <v>46.0</v>
      </c>
      <c r="H7" s="12">
        <v>24.0</v>
      </c>
      <c r="I7" s="12"/>
      <c r="J7" s="12">
        <v>16.0</v>
      </c>
      <c r="K7" s="12"/>
      <c r="L7" s="12"/>
      <c r="M7" s="12"/>
      <c r="N7" s="12">
        <v>1.0</v>
      </c>
      <c r="O7" s="12">
        <v>1.0</v>
      </c>
      <c r="P7" s="12">
        <v>1.0</v>
      </c>
      <c r="Q7" s="18" t="s">
        <v>38</v>
      </c>
      <c r="R7" s="18" t="s">
        <v>51</v>
      </c>
      <c r="S7" s="19" t="s">
        <v>41</v>
      </c>
      <c r="T7" s="11"/>
      <c r="U7" s="11"/>
      <c r="V7" s="11"/>
      <c r="W7" s="11"/>
      <c r="X7" s="11"/>
    </row>
    <row r="8">
      <c r="A8" s="21" t="s">
        <v>55</v>
      </c>
      <c r="B8" s="12" t="s">
        <v>56</v>
      </c>
      <c r="C8" s="12" t="s">
        <v>57</v>
      </c>
      <c r="D8" s="17">
        <f t="shared" ref="D8:D11" si="2">(F8*0.2)+(G8)+(H8*0.6)+(I8*0.95)+(J8*1.4)+(L8*0.11)+(M8*41.1)+(N8*9)+(O8*9)+(P8*9)</f>
        <v>100.9</v>
      </c>
      <c r="E8" s="12">
        <v>54.0</v>
      </c>
      <c r="F8" s="12">
        <v>15.0</v>
      </c>
      <c r="G8" s="12">
        <v>37.0</v>
      </c>
      <c r="H8" s="12">
        <v>18.0</v>
      </c>
      <c r="I8" s="12"/>
      <c r="J8" s="12"/>
      <c r="K8" s="12"/>
      <c r="L8" s="12"/>
      <c r="M8" s="12">
        <v>1.0</v>
      </c>
      <c r="N8" s="12">
        <v>1.0</v>
      </c>
      <c r="O8" s="12"/>
      <c r="P8" s="12"/>
      <c r="Q8" s="18" t="s">
        <v>60</v>
      </c>
      <c r="R8" s="18" t="s">
        <v>61</v>
      </c>
      <c r="S8" s="19" t="s">
        <v>62</v>
      </c>
      <c r="T8" s="11"/>
      <c r="U8" s="11"/>
      <c r="V8" s="11"/>
      <c r="W8" s="11"/>
      <c r="X8" s="11"/>
    </row>
    <row r="9">
      <c r="A9" s="26" t="s">
        <v>52</v>
      </c>
      <c r="B9" s="12" t="s">
        <v>53</v>
      </c>
      <c r="C9" s="12" t="s">
        <v>54</v>
      </c>
      <c r="D9" s="17">
        <f t="shared" si="2"/>
        <v>97.77</v>
      </c>
      <c r="E9" s="12">
        <v>15.0</v>
      </c>
      <c r="F9" s="12">
        <v>27.0</v>
      </c>
      <c r="G9" s="12">
        <v>29.0</v>
      </c>
      <c r="H9" s="12">
        <v>19.0</v>
      </c>
      <c r="I9" s="12"/>
      <c r="J9" s="12"/>
      <c r="K9" s="12"/>
      <c r="L9" s="12">
        <v>17.0</v>
      </c>
      <c r="M9" s="12">
        <v>1.0</v>
      </c>
      <c r="N9" s="12"/>
      <c r="O9" s="12">
        <v>1.0</v>
      </c>
      <c r="P9" s="12"/>
      <c r="Q9" s="18" t="s">
        <v>58</v>
      </c>
      <c r="R9" s="18"/>
      <c r="S9" s="19" t="s">
        <v>59</v>
      </c>
      <c r="T9" s="11"/>
      <c r="U9" s="11"/>
      <c r="V9" s="11"/>
      <c r="W9" s="11"/>
      <c r="X9" s="11"/>
    </row>
    <row r="10">
      <c r="A10" s="26" t="s">
        <v>52</v>
      </c>
      <c r="B10" s="12" t="s">
        <v>66</v>
      </c>
      <c r="C10" s="12" t="s">
        <v>67</v>
      </c>
      <c r="D10" s="17">
        <f t="shared" si="2"/>
        <v>96.5</v>
      </c>
      <c r="E10" s="12">
        <v>27.0</v>
      </c>
      <c r="F10" s="12">
        <v>32.0</v>
      </c>
      <c r="G10" s="12">
        <v>40.0</v>
      </c>
      <c r="H10" s="12"/>
      <c r="I10" s="12"/>
      <c r="J10" s="12"/>
      <c r="K10" s="12"/>
      <c r="L10" s="12"/>
      <c r="M10" s="12">
        <v>1.0</v>
      </c>
      <c r="N10" s="12"/>
      <c r="O10" s="12"/>
      <c r="P10" s="12">
        <v>1.0</v>
      </c>
      <c r="Q10" s="18" t="s">
        <v>29</v>
      </c>
      <c r="R10" s="18"/>
      <c r="S10" s="19" t="s">
        <v>68</v>
      </c>
      <c r="T10" s="11"/>
      <c r="U10" s="11"/>
      <c r="V10" s="11"/>
      <c r="W10" s="11"/>
      <c r="X10" s="11"/>
    </row>
    <row r="11">
      <c r="A11" s="21" t="s">
        <v>44</v>
      </c>
      <c r="B11" s="12" t="s">
        <v>45</v>
      </c>
      <c r="C11" s="16" t="s">
        <v>46</v>
      </c>
      <c r="D11" s="17">
        <f t="shared" si="2"/>
        <v>95.6</v>
      </c>
      <c r="E11" s="12">
        <v>31.0</v>
      </c>
      <c r="F11" s="12">
        <v>40.0</v>
      </c>
      <c r="G11" s="12">
        <v>46.0</v>
      </c>
      <c r="H11" s="12">
        <v>25.0</v>
      </c>
      <c r="I11" s="12"/>
      <c r="J11" s="12">
        <v>19.0</v>
      </c>
      <c r="K11" s="12"/>
      <c r="L11" s="12"/>
      <c r="M11" s="12"/>
      <c r="N11" s="12"/>
      <c r="O11" s="12"/>
      <c r="P11" s="12"/>
      <c r="Q11" s="18"/>
      <c r="R11" s="18"/>
      <c r="S11" s="19" t="s">
        <v>50</v>
      </c>
      <c r="T11" s="11"/>
      <c r="U11" s="11"/>
      <c r="V11" s="11"/>
      <c r="W11" s="11"/>
      <c r="X11" s="11"/>
    </row>
    <row r="12">
      <c r="A12" s="21" t="s">
        <v>52</v>
      </c>
      <c r="B12" s="12" t="s">
        <v>75</v>
      </c>
      <c r="C12" s="12" t="s">
        <v>76</v>
      </c>
      <c r="D12" s="17" t="s">
        <v>77</v>
      </c>
      <c r="E12" s="12">
        <v>27.0</v>
      </c>
      <c r="F12" s="12">
        <v>20.0</v>
      </c>
      <c r="G12" s="12">
        <v>34.0</v>
      </c>
      <c r="H12" s="12"/>
      <c r="I12" s="12"/>
      <c r="J12" s="12"/>
      <c r="K12" s="12"/>
      <c r="L12" s="12"/>
      <c r="M12" s="12">
        <v>1.0</v>
      </c>
      <c r="N12" s="12">
        <v>1.0</v>
      </c>
      <c r="O12" s="12"/>
      <c r="P12" s="12"/>
      <c r="Q12" s="18" t="s">
        <v>60</v>
      </c>
      <c r="R12" s="18" t="s">
        <v>78</v>
      </c>
      <c r="S12" s="19" t="s">
        <v>79</v>
      </c>
      <c r="T12" s="11"/>
      <c r="U12" s="11"/>
      <c r="V12" s="11"/>
      <c r="W12" s="11"/>
      <c r="X12" s="11"/>
    </row>
    <row r="13">
      <c r="B13" s="12" t="s">
        <v>63</v>
      </c>
      <c r="C13" s="12" t="s">
        <v>64</v>
      </c>
      <c r="D13" s="17">
        <f t="shared" ref="D13:D15" si="3">(F13*0.2)+(G13)+(H13*0.6)+(I13*0.95)+(J13*1.4)+(L13*0.11)+(M13*41.1)+(N13*9)+(O13*9)+(P13*9)</f>
        <v>80.28</v>
      </c>
      <c r="E13" s="12">
        <v>12.0</v>
      </c>
      <c r="F13" s="12">
        <v>15.0</v>
      </c>
      <c r="G13" s="12">
        <v>35.0</v>
      </c>
      <c r="H13" s="12">
        <v>24.0</v>
      </c>
      <c r="I13" s="12"/>
      <c r="J13" s="12"/>
      <c r="K13" s="12"/>
      <c r="L13" s="12">
        <v>8.0</v>
      </c>
      <c r="M13" s="12"/>
      <c r="N13" s="12"/>
      <c r="O13" s="12">
        <v>1.0</v>
      </c>
      <c r="P13" s="12">
        <v>2.0</v>
      </c>
      <c r="Q13" s="18" t="s">
        <v>29</v>
      </c>
      <c r="R13" s="18"/>
      <c r="S13" s="19" t="s">
        <v>65</v>
      </c>
      <c r="T13" s="11"/>
      <c r="U13" s="11"/>
      <c r="V13" s="11"/>
      <c r="W13" s="11"/>
      <c r="X13" s="11"/>
    </row>
    <row r="14">
      <c r="A14" s="21" t="s">
        <v>44</v>
      </c>
      <c r="B14" s="12" t="s">
        <v>72</v>
      </c>
      <c r="C14" s="16" t="s">
        <v>73</v>
      </c>
      <c r="D14" s="17">
        <f t="shared" si="3"/>
        <v>75.2</v>
      </c>
      <c r="E14" s="12">
        <v>42.0</v>
      </c>
      <c r="F14" s="12">
        <v>36.0</v>
      </c>
      <c r="G14" s="12">
        <v>68.0</v>
      </c>
      <c r="H14" s="12"/>
      <c r="I14" s="12"/>
      <c r="J14" s="12"/>
      <c r="K14" s="12"/>
      <c r="L14" s="12"/>
      <c r="M14" s="12"/>
      <c r="N14" s="12"/>
      <c r="O14" s="12"/>
      <c r="P14" s="12"/>
      <c r="Q14" s="18"/>
      <c r="R14" s="18"/>
      <c r="S14" s="19" t="s">
        <v>74</v>
      </c>
      <c r="T14" s="11"/>
      <c r="U14" s="11"/>
      <c r="V14" s="11"/>
      <c r="W14" s="11"/>
      <c r="X14" s="11"/>
    </row>
    <row r="15">
      <c r="A15" s="21" t="s">
        <v>44</v>
      </c>
      <c r="B15" s="12" t="s">
        <v>80</v>
      </c>
      <c r="C15" s="16" t="s">
        <v>81</v>
      </c>
      <c r="D15" s="17">
        <f t="shared" si="3"/>
        <v>69.8</v>
      </c>
      <c r="E15" s="12">
        <v>37.0</v>
      </c>
      <c r="F15" s="12">
        <v>38.0</v>
      </c>
      <c r="G15" s="12">
        <v>43.0</v>
      </c>
      <c r="H15" s="12">
        <v>32.0</v>
      </c>
      <c r="I15" s="12"/>
      <c r="J15" s="12"/>
      <c r="K15" s="12"/>
      <c r="L15" s="12"/>
      <c r="M15" s="12"/>
      <c r="N15" s="12"/>
      <c r="O15" s="12"/>
      <c r="P15" s="12"/>
      <c r="Q15" s="18"/>
      <c r="R15" s="18"/>
      <c r="S15" s="19" t="s">
        <v>82</v>
      </c>
      <c r="T15" s="11"/>
      <c r="U15" s="11"/>
      <c r="V15" s="11"/>
      <c r="W15" s="11"/>
      <c r="X15" s="11"/>
    </row>
    <row r="16">
      <c r="A16" s="2" t="s">
        <v>83</v>
      </c>
      <c r="B16" s="11"/>
      <c r="C16" s="11"/>
      <c r="D16" s="1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27"/>
      <c r="T16" s="11"/>
      <c r="U16" s="11"/>
      <c r="V16" s="11"/>
      <c r="W16" s="11"/>
      <c r="X16" s="11"/>
    </row>
    <row r="17">
      <c r="A17" s="12" t="s">
        <v>44</v>
      </c>
      <c r="B17" s="28" t="s">
        <v>84</v>
      </c>
      <c r="C17" s="28" t="s">
        <v>85</v>
      </c>
      <c r="D17" s="17">
        <f t="shared" ref="D17:D22" si="4">(F17*0.2)+(G17)+(H17*0.6)+(I17*0.95)+(J17*1.4)+(L17*0.11)+(M17*41.1)+(N17*9)+(O17*9)+(P17*9)</f>
        <v>51.2</v>
      </c>
      <c r="E17" s="28">
        <v>24.0</v>
      </c>
      <c r="F17" s="28">
        <v>21.0</v>
      </c>
      <c r="G17" s="28">
        <v>26.0</v>
      </c>
      <c r="H17" s="28"/>
      <c r="I17" s="28"/>
      <c r="J17" s="28">
        <v>15.0</v>
      </c>
      <c r="K17" s="28"/>
      <c r="L17" s="28"/>
      <c r="M17" s="28"/>
      <c r="N17" s="28"/>
      <c r="O17" s="28"/>
      <c r="P17" s="28"/>
      <c r="Q17" s="29"/>
      <c r="R17" s="30"/>
      <c r="S17" s="31" t="s">
        <v>86</v>
      </c>
      <c r="T17" s="32"/>
      <c r="U17" s="11"/>
      <c r="V17" s="11"/>
      <c r="W17" s="11"/>
      <c r="X17" s="11"/>
      <c r="Y17" s="11"/>
    </row>
    <row r="18">
      <c r="A18" s="11"/>
      <c r="B18" s="12" t="s">
        <v>87</v>
      </c>
      <c r="C18" s="12" t="s">
        <v>88</v>
      </c>
      <c r="D18" s="17">
        <f t="shared" si="4"/>
        <v>47</v>
      </c>
      <c r="E18" s="12">
        <v>31.0</v>
      </c>
      <c r="F18" s="12">
        <v>12.0</v>
      </c>
      <c r="G18" s="12">
        <v>26.0</v>
      </c>
      <c r="H18" s="12">
        <v>16.0</v>
      </c>
      <c r="I18" s="12"/>
      <c r="J18" s="12"/>
      <c r="K18" s="12"/>
      <c r="L18" s="12"/>
      <c r="M18" s="12"/>
      <c r="N18" s="12"/>
      <c r="O18" s="12">
        <v>1.0</v>
      </c>
      <c r="P18" s="12"/>
      <c r="Q18" s="18" t="s">
        <v>90</v>
      </c>
      <c r="R18" s="30"/>
      <c r="S18" s="19" t="s">
        <v>91</v>
      </c>
      <c r="T18" s="12"/>
      <c r="U18" s="11"/>
      <c r="V18" s="11"/>
      <c r="W18" s="11"/>
      <c r="X18" s="11"/>
      <c r="Y18" s="11"/>
    </row>
    <row r="19">
      <c r="A19" s="12" t="s">
        <v>44</v>
      </c>
      <c r="B19" s="28" t="s">
        <v>89</v>
      </c>
      <c r="C19" s="28" t="s">
        <v>40</v>
      </c>
      <c r="D19" s="17">
        <f t="shared" si="4"/>
        <v>45.8</v>
      </c>
      <c r="E19" s="28">
        <v>18.0</v>
      </c>
      <c r="F19" s="28">
        <v>20.0</v>
      </c>
      <c r="G19" s="28">
        <v>28.0</v>
      </c>
      <c r="H19" s="28">
        <v>23.0</v>
      </c>
      <c r="I19" s="28"/>
      <c r="J19" s="28"/>
      <c r="K19" s="28"/>
      <c r="L19" s="28"/>
      <c r="M19" s="28"/>
      <c r="N19" s="28"/>
      <c r="O19" s="28"/>
      <c r="P19" s="28"/>
      <c r="Q19" s="29"/>
      <c r="R19" s="30"/>
      <c r="S19" s="31" t="s">
        <v>92</v>
      </c>
      <c r="T19" s="32"/>
      <c r="U19" s="11"/>
      <c r="V19" s="11"/>
      <c r="W19" s="11"/>
      <c r="X19" s="11"/>
      <c r="Y19" s="11"/>
    </row>
    <row r="20">
      <c r="A20" s="11"/>
      <c r="B20" s="12" t="s">
        <v>96</v>
      </c>
      <c r="C20" s="12" t="s">
        <v>97</v>
      </c>
      <c r="D20" s="17">
        <f t="shared" si="4"/>
        <v>45.4</v>
      </c>
      <c r="E20" s="12">
        <v>15.0</v>
      </c>
      <c r="F20" s="12">
        <v>12.0</v>
      </c>
      <c r="G20" s="12">
        <v>22.0</v>
      </c>
      <c r="H20" s="12">
        <v>14.0</v>
      </c>
      <c r="I20" s="12"/>
      <c r="J20" s="12">
        <v>9.0</v>
      </c>
      <c r="K20" s="12"/>
      <c r="L20" s="12"/>
      <c r="M20" s="12"/>
      <c r="N20" s="12"/>
      <c r="O20" s="12"/>
      <c r="P20" s="12"/>
      <c r="Q20" s="18"/>
      <c r="R20" s="30"/>
      <c r="S20" s="19" t="s">
        <v>98</v>
      </c>
      <c r="T20" s="11"/>
      <c r="U20" s="11"/>
      <c r="V20" s="11"/>
      <c r="W20" s="11"/>
      <c r="X20" s="11"/>
      <c r="Y20" s="11"/>
    </row>
    <row r="21">
      <c r="A21" s="11"/>
      <c r="B21" s="28" t="s">
        <v>93</v>
      </c>
      <c r="C21" s="28" t="s">
        <v>94</v>
      </c>
      <c r="D21" s="17">
        <f t="shared" si="4"/>
        <v>44.6</v>
      </c>
      <c r="E21" s="28">
        <v>17.0</v>
      </c>
      <c r="F21" s="28">
        <v>16.0</v>
      </c>
      <c r="G21" s="28">
        <v>19.0</v>
      </c>
      <c r="H21" s="28"/>
      <c r="I21" s="28"/>
      <c r="J21" s="28">
        <v>16.0</v>
      </c>
      <c r="K21" s="28"/>
      <c r="L21" s="28"/>
      <c r="M21" s="28"/>
      <c r="N21" s="28"/>
      <c r="O21" s="28"/>
      <c r="P21" s="28"/>
      <c r="Q21" s="29"/>
      <c r="R21" s="30"/>
      <c r="S21" s="31" t="s">
        <v>95</v>
      </c>
      <c r="T21" s="32"/>
      <c r="U21" s="11"/>
      <c r="V21" s="11"/>
      <c r="W21" s="11"/>
      <c r="X21" s="11"/>
      <c r="Y21" s="11"/>
    </row>
    <row r="22">
      <c r="A22" s="11"/>
      <c r="B22" s="12" t="s">
        <v>101</v>
      </c>
      <c r="C22" s="12" t="s">
        <v>102</v>
      </c>
      <c r="D22" s="17">
        <f t="shared" si="4"/>
        <v>32.4</v>
      </c>
      <c r="E22" s="12">
        <v>24.0</v>
      </c>
      <c r="F22" s="12">
        <v>22.0</v>
      </c>
      <c r="G22" s="12">
        <v>28.0</v>
      </c>
      <c r="H22" s="12"/>
      <c r="I22" s="12"/>
      <c r="J22" s="12"/>
      <c r="K22" s="12"/>
      <c r="L22" s="12"/>
      <c r="M22" s="12"/>
      <c r="N22" s="12"/>
      <c r="O22" s="12"/>
      <c r="P22" s="12"/>
      <c r="Q22" s="18"/>
      <c r="R22" s="30"/>
      <c r="S22" s="19" t="s">
        <v>104</v>
      </c>
      <c r="T22" s="12"/>
      <c r="U22" s="11"/>
      <c r="V22" s="11"/>
      <c r="W22" s="11"/>
      <c r="X22" s="11"/>
      <c r="Y22" s="11"/>
    </row>
    <row r="23">
      <c r="A23" s="11"/>
      <c r="B23" s="12" t="s">
        <v>106</v>
      </c>
      <c r="C23" s="12" t="s">
        <v>107</v>
      </c>
      <c r="D23" s="17" t="s">
        <v>115</v>
      </c>
      <c r="E23" s="12">
        <v>18.0</v>
      </c>
      <c r="F23" s="12">
        <v>19.0</v>
      </c>
      <c r="G23" s="12">
        <v>23.0</v>
      </c>
      <c r="H23" s="12"/>
      <c r="I23" s="12"/>
      <c r="J23" s="12"/>
      <c r="K23" s="12"/>
      <c r="L23" s="12">
        <v>14.0</v>
      </c>
      <c r="M23" s="12"/>
      <c r="N23" s="12"/>
      <c r="O23" s="12"/>
      <c r="P23" s="12"/>
      <c r="Q23" s="18"/>
      <c r="R23" s="18" t="s">
        <v>109</v>
      </c>
      <c r="S23" s="19" t="s">
        <v>110</v>
      </c>
      <c r="T23" s="11"/>
      <c r="U23" s="11"/>
      <c r="V23" s="11"/>
      <c r="W23" s="11"/>
      <c r="X23" s="11"/>
      <c r="Y23" s="11"/>
    </row>
    <row r="24">
      <c r="A24" s="2" t="s">
        <v>111</v>
      </c>
      <c r="B24" s="11"/>
      <c r="C24" s="11"/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31"/>
      <c r="T24" s="11"/>
      <c r="U24" s="11"/>
      <c r="V24" s="11"/>
      <c r="W24" s="11"/>
      <c r="X24" s="11"/>
    </row>
    <row r="25">
      <c r="A25" s="21" t="s">
        <v>33</v>
      </c>
      <c r="B25" s="12" t="s">
        <v>113</v>
      </c>
      <c r="C25" s="12" t="s">
        <v>114</v>
      </c>
      <c r="D25" s="17">
        <f t="shared" ref="D25:D27" si="5">(F25*0.2)+(G25)+(H25*0.6)+(I25*0.95)+(J25*1.4)+(L25*0.11)+(M25*41.1)+(N25*9)+(O25*9)+(P25*9)</f>
        <v>60.96</v>
      </c>
      <c r="E25" s="12">
        <v>25.0</v>
      </c>
      <c r="F25" s="12">
        <v>26.0</v>
      </c>
      <c r="G25" s="12">
        <v>27.0</v>
      </c>
      <c r="H25" s="12">
        <v>15.0</v>
      </c>
      <c r="I25" s="12"/>
      <c r="J25" s="12"/>
      <c r="K25" s="12"/>
      <c r="L25" s="12">
        <v>16.0</v>
      </c>
      <c r="M25" s="12"/>
      <c r="N25" s="12">
        <v>1.0</v>
      </c>
      <c r="O25" s="12">
        <v>1.0</v>
      </c>
      <c r="P25" s="12"/>
      <c r="Q25" s="18" t="s">
        <v>116</v>
      </c>
      <c r="R25" s="18" t="s">
        <v>42</v>
      </c>
      <c r="S25" s="19" t="s">
        <v>117</v>
      </c>
      <c r="T25" s="11"/>
      <c r="U25" s="11"/>
      <c r="V25" s="11"/>
      <c r="W25" s="11"/>
      <c r="X25" s="11"/>
      <c r="Y25" s="11"/>
    </row>
    <row r="26">
      <c r="A26" s="26" t="s">
        <v>55</v>
      </c>
      <c r="B26" s="12" t="s">
        <v>120</v>
      </c>
      <c r="C26" s="12" t="s">
        <v>57</v>
      </c>
      <c r="D26" s="17">
        <f t="shared" si="5"/>
        <v>60.4</v>
      </c>
      <c r="E26" s="12">
        <v>42.0</v>
      </c>
      <c r="F26" s="12">
        <v>13.0</v>
      </c>
      <c r="G26" s="12">
        <v>32.0</v>
      </c>
      <c r="H26" s="12">
        <v>13.0</v>
      </c>
      <c r="I26" s="12"/>
      <c r="J26" s="12"/>
      <c r="K26" s="12"/>
      <c r="L26" s="12"/>
      <c r="M26" s="12"/>
      <c r="N26" s="12"/>
      <c r="O26" s="12">
        <v>1.0</v>
      </c>
      <c r="P26" s="12">
        <v>1.0</v>
      </c>
      <c r="Q26" s="18" t="s">
        <v>121</v>
      </c>
      <c r="R26" s="18" t="s">
        <v>122</v>
      </c>
      <c r="S26" s="19" t="s">
        <v>124</v>
      </c>
      <c r="T26" s="11"/>
      <c r="U26" s="11"/>
      <c r="V26" s="11"/>
      <c r="W26" s="11"/>
      <c r="X26" s="11"/>
    </row>
    <row r="27">
      <c r="A27" s="11"/>
      <c r="B27" s="12" t="s">
        <v>132</v>
      </c>
      <c r="C27" s="12" t="s">
        <v>133</v>
      </c>
      <c r="D27" s="17">
        <f t="shared" si="5"/>
        <v>53.08</v>
      </c>
      <c r="E27" s="12">
        <v>10.0</v>
      </c>
      <c r="F27" s="12">
        <v>7.0</v>
      </c>
      <c r="G27" s="12">
        <v>40.0</v>
      </c>
      <c r="H27" s="12">
        <v>18.0</v>
      </c>
      <c r="I27" s="12"/>
      <c r="J27" s="12"/>
      <c r="K27" s="12"/>
      <c r="L27" s="12">
        <v>8.0</v>
      </c>
      <c r="M27" s="12"/>
      <c r="N27" s="12"/>
      <c r="O27" s="12"/>
      <c r="P27" s="12"/>
      <c r="Q27" s="18"/>
      <c r="R27" s="18"/>
      <c r="S27" s="19" t="s">
        <v>136</v>
      </c>
      <c r="T27" s="11"/>
      <c r="U27" s="11"/>
      <c r="V27" s="11"/>
      <c r="W27" s="11"/>
      <c r="X27" s="11"/>
    </row>
    <row r="28">
      <c r="A28" s="21" t="s">
        <v>52</v>
      </c>
      <c r="B28" s="12" t="s">
        <v>134</v>
      </c>
      <c r="C28" s="12" t="s">
        <v>135</v>
      </c>
      <c r="D28" s="17" t="s">
        <v>139</v>
      </c>
      <c r="E28" s="12">
        <v>25.0</v>
      </c>
      <c r="F28" s="12">
        <v>17.0</v>
      </c>
      <c r="G28" s="12">
        <v>20.0</v>
      </c>
      <c r="H28" s="12">
        <v>16.0</v>
      </c>
      <c r="I28" s="12"/>
      <c r="J28" s="12"/>
      <c r="K28" s="12"/>
      <c r="L28" s="12"/>
      <c r="M28" s="12"/>
      <c r="N28" s="12">
        <v>1.0</v>
      </c>
      <c r="O28" s="12">
        <v>1.0</v>
      </c>
      <c r="P28" s="12"/>
      <c r="Q28" s="18" t="s">
        <v>121</v>
      </c>
      <c r="R28" s="18" t="s">
        <v>78</v>
      </c>
      <c r="S28" s="19" t="s">
        <v>138</v>
      </c>
      <c r="T28" s="11"/>
      <c r="U28" s="11"/>
      <c r="V28" s="11"/>
      <c r="W28" s="11"/>
      <c r="X28" s="11"/>
      <c r="Y28" s="11"/>
    </row>
    <row r="29">
      <c r="A29" s="11"/>
      <c r="B29" s="12" t="s">
        <v>126</v>
      </c>
      <c r="C29" s="12" t="s">
        <v>127</v>
      </c>
      <c r="D29" s="17">
        <f t="shared" ref="D29:D31" si="6">(F29*0.2)+(G29)+(H29*0.6)+(I29*0.95)+(J29*1.4)+(L29*0.11)+(M29*41.1)+(N29*9)+(O29*9)+(P29*9)</f>
        <v>50.8</v>
      </c>
      <c r="E29" s="12">
        <v>29.0</v>
      </c>
      <c r="F29" s="12">
        <v>25.0</v>
      </c>
      <c r="G29" s="12">
        <v>29.0</v>
      </c>
      <c r="H29" s="12"/>
      <c r="I29" s="12"/>
      <c r="J29" s="12">
        <v>12.0</v>
      </c>
      <c r="K29" s="12"/>
      <c r="L29" s="12"/>
      <c r="M29" s="12"/>
      <c r="N29" s="12"/>
      <c r="O29" s="12"/>
      <c r="P29" s="12"/>
      <c r="Q29" s="18"/>
      <c r="R29" s="18"/>
      <c r="S29" s="19" t="s">
        <v>128</v>
      </c>
      <c r="T29" s="11"/>
      <c r="U29" s="11"/>
      <c r="V29" s="11"/>
      <c r="W29" s="11"/>
      <c r="X29" s="11"/>
      <c r="Y29" s="11"/>
    </row>
    <row r="30">
      <c r="A30" s="21" t="s">
        <v>52</v>
      </c>
      <c r="B30" s="12" t="s">
        <v>129</v>
      </c>
      <c r="C30" s="12" t="s">
        <v>130</v>
      </c>
      <c r="D30" s="17">
        <f t="shared" si="6"/>
        <v>50.4</v>
      </c>
      <c r="E30" s="12">
        <v>25.0</v>
      </c>
      <c r="F30" s="12">
        <v>17.0</v>
      </c>
      <c r="G30" s="12">
        <v>29.0</v>
      </c>
      <c r="H30" s="12"/>
      <c r="I30" s="12"/>
      <c r="J30" s="12"/>
      <c r="K30" s="12"/>
      <c r="L30" s="12"/>
      <c r="M30" s="12"/>
      <c r="N30" s="12"/>
      <c r="O30" s="12">
        <v>1.0</v>
      </c>
      <c r="P30" s="12">
        <v>1.0</v>
      </c>
      <c r="Q30" s="18" t="s">
        <v>123</v>
      </c>
      <c r="R30" s="18"/>
      <c r="S30" s="19" t="s">
        <v>131</v>
      </c>
      <c r="T30" s="11"/>
      <c r="U30" s="11"/>
      <c r="V30" s="11"/>
      <c r="W30" s="11"/>
      <c r="X30" s="11"/>
      <c r="Y30" s="11"/>
    </row>
    <row r="31">
      <c r="A31" s="12" t="s">
        <v>44</v>
      </c>
      <c r="B31" s="12" t="s">
        <v>140</v>
      </c>
      <c r="C31" s="12" t="s">
        <v>141</v>
      </c>
      <c r="D31" s="17">
        <f t="shared" si="6"/>
        <v>40.8</v>
      </c>
      <c r="E31" s="12">
        <v>33.0</v>
      </c>
      <c r="F31" s="12">
        <v>29.0</v>
      </c>
      <c r="G31" s="12">
        <v>35.0</v>
      </c>
      <c r="H31" s="12"/>
      <c r="I31" s="12"/>
      <c r="J31" s="12"/>
      <c r="K31" s="12"/>
      <c r="L31" s="12"/>
      <c r="M31" s="12"/>
      <c r="N31" s="12"/>
      <c r="O31" s="12"/>
      <c r="P31" s="12"/>
      <c r="Q31" s="18"/>
      <c r="R31" s="18" t="s">
        <v>143</v>
      </c>
      <c r="S31" s="19" t="s">
        <v>144</v>
      </c>
      <c r="T31" s="11"/>
      <c r="U31" s="11"/>
      <c r="V31" s="11"/>
      <c r="W31" s="11"/>
      <c r="X31" s="11"/>
      <c r="Y31" s="11"/>
    </row>
    <row r="32">
      <c r="A32" s="2" t="s">
        <v>145</v>
      </c>
      <c r="B32" s="11"/>
      <c r="C32" s="11"/>
      <c r="D32" s="17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27"/>
      <c r="T32" s="11"/>
      <c r="U32" s="11"/>
      <c r="V32" s="11"/>
      <c r="W32" s="11"/>
      <c r="X32" s="11"/>
    </row>
    <row r="33">
      <c r="A33" s="12" t="s">
        <v>44</v>
      </c>
      <c r="B33" s="16" t="s">
        <v>146</v>
      </c>
      <c r="C33" s="12" t="s">
        <v>40</v>
      </c>
      <c r="D33" s="17">
        <f t="shared" ref="D33:D40" si="7">(F33*0.2)+(G33)+(H33*0.6)+(I33*0.95)+(J33*1.4)+(L33*0.11)+(M33*41.1)+(N33*9)+(O33*9)+(P33*9)</f>
        <v>59.4</v>
      </c>
      <c r="E33" s="12">
        <v>22.0</v>
      </c>
      <c r="F33" s="12">
        <v>21.0</v>
      </c>
      <c r="G33" s="12">
        <v>30.0</v>
      </c>
      <c r="H33" s="12"/>
      <c r="I33" s="12"/>
      <c r="J33" s="12">
        <v>18.0</v>
      </c>
      <c r="K33" s="12"/>
      <c r="L33" s="12"/>
      <c r="M33" s="12"/>
      <c r="N33" s="12"/>
      <c r="O33" s="12"/>
      <c r="P33" s="12"/>
      <c r="Q33" s="18"/>
      <c r="R33" s="30"/>
      <c r="S33" s="19" t="s">
        <v>147</v>
      </c>
      <c r="T33" s="12"/>
      <c r="U33" s="11"/>
      <c r="V33" s="11"/>
      <c r="W33" s="11"/>
      <c r="X33" s="11"/>
      <c r="Y33" s="11"/>
    </row>
    <row r="34">
      <c r="A34" s="12" t="s">
        <v>44</v>
      </c>
      <c r="B34" s="16" t="s">
        <v>150</v>
      </c>
      <c r="C34" s="12" t="s">
        <v>151</v>
      </c>
      <c r="D34" s="17">
        <f t="shared" si="7"/>
        <v>50.4</v>
      </c>
      <c r="E34" s="12"/>
      <c r="F34" s="12">
        <v>15.0</v>
      </c>
      <c r="G34" s="12">
        <v>36.0</v>
      </c>
      <c r="H34" s="12">
        <v>19.0</v>
      </c>
      <c r="I34" s="12"/>
      <c r="J34" s="12"/>
      <c r="K34" s="12"/>
      <c r="L34" s="12"/>
      <c r="M34" s="12"/>
      <c r="N34" s="12"/>
      <c r="O34" s="12"/>
      <c r="P34" s="12"/>
      <c r="Q34" s="18"/>
      <c r="R34" s="30"/>
      <c r="S34" s="19" t="s">
        <v>152</v>
      </c>
      <c r="T34" s="12"/>
      <c r="U34" s="11"/>
      <c r="V34" s="11"/>
      <c r="W34" s="11"/>
      <c r="X34" s="11"/>
      <c r="Y34" s="11"/>
    </row>
    <row r="35">
      <c r="A35" s="12" t="s">
        <v>44</v>
      </c>
      <c r="B35" s="16" t="s">
        <v>148</v>
      </c>
      <c r="C35" s="12" t="s">
        <v>114</v>
      </c>
      <c r="D35" s="17">
        <f t="shared" si="7"/>
        <v>45.8</v>
      </c>
      <c r="E35" s="12">
        <v>18.0</v>
      </c>
      <c r="F35" s="12">
        <v>20.0</v>
      </c>
      <c r="G35" s="12">
        <v>28.0</v>
      </c>
      <c r="H35" s="12">
        <v>23.0</v>
      </c>
      <c r="I35" s="12"/>
      <c r="J35" s="12"/>
      <c r="K35" s="12"/>
      <c r="L35" s="12"/>
      <c r="M35" s="12"/>
      <c r="N35" s="12"/>
      <c r="O35" s="12"/>
      <c r="P35" s="12"/>
      <c r="Q35" s="18"/>
      <c r="R35" s="30"/>
      <c r="S35" s="19" t="s">
        <v>149</v>
      </c>
      <c r="T35" s="12"/>
      <c r="U35" s="11"/>
      <c r="V35" s="11"/>
      <c r="W35" s="11"/>
      <c r="X35" s="11"/>
      <c r="Y35" s="11"/>
    </row>
    <row r="36">
      <c r="A36" s="11"/>
      <c r="B36" s="16" t="s">
        <v>153</v>
      </c>
      <c r="C36" s="12" t="s">
        <v>154</v>
      </c>
      <c r="D36" s="17">
        <f t="shared" si="7"/>
        <v>42.4</v>
      </c>
      <c r="E36" s="12">
        <v>18.0</v>
      </c>
      <c r="F36" s="12">
        <v>18.0</v>
      </c>
      <c r="G36" s="12">
        <v>22.0</v>
      </c>
      <c r="H36" s="12"/>
      <c r="I36" s="12"/>
      <c r="J36" s="12">
        <v>12.0</v>
      </c>
      <c r="K36" s="12"/>
      <c r="L36" s="12"/>
      <c r="M36" s="12"/>
      <c r="N36" s="12"/>
      <c r="O36" s="12"/>
      <c r="P36" s="12"/>
      <c r="Q36" s="18"/>
      <c r="R36" s="30"/>
      <c r="S36" s="19" t="s">
        <v>155</v>
      </c>
      <c r="T36" s="12"/>
      <c r="U36" s="11"/>
      <c r="V36" s="11"/>
      <c r="W36" s="11"/>
      <c r="X36" s="11"/>
      <c r="Y36" s="11"/>
    </row>
    <row r="37">
      <c r="A37" s="11"/>
      <c r="B37" s="12" t="s">
        <v>158</v>
      </c>
      <c r="C37" s="12" t="s">
        <v>107</v>
      </c>
      <c r="D37" s="17">
        <f t="shared" si="7"/>
        <v>41.2</v>
      </c>
      <c r="E37" s="12"/>
      <c r="F37" s="12">
        <v>11.0</v>
      </c>
      <c r="G37" s="12">
        <v>25.0</v>
      </c>
      <c r="H37" s="12"/>
      <c r="I37" s="12"/>
      <c r="J37" s="12">
        <v>10.0</v>
      </c>
      <c r="K37" s="12"/>
      <c r="L37" s="12"/>
      <c r="M37" s="12"/>
      <c r="N37" s="12"/>
      <c r="O37" s="12"/>
      <c r="P37" s="12"/>
      <c r="Q37" s="18"/>
      <c r="R37" s="30"/>
      <c r="S37" s="19" t="s">
        <v>159</v>
      </c>
      <c r="T37" s="11"/>
      <c r="U37" s="11"/>
      <c r="V37" s="11"/>
      <c r="W37" s="11"/>
      <c r="X37" s="11"/>
      <c r="Y37" s="11"/>
    </row>
    <row r="38">
      <c r="A38" s="12" t="s">
        <v>44</v>
      </c>
      <c r="B38" s="16" t="s">
        <v>156</v>
      </c>
      <c r="C38" s="12" t="s">
        <v>85</v>
      </c>
      <c r="D38" s="17">
        <f t="shared" si="7"/>
        <v>39.6</v>
      </c>
      <c r="E38" s="12">
        <v>19.0</v>
      </c>
      <c r="F38" s="12">
        <v>18.0</v>
      </c>
      <c r="G38" s="12">
        <v>36.0</v>
      </c>
      <c r="H38" s="12"/>
      <c r="I38" s="12"/>
      <c r="J38" s="12"/>
      <c r="K38" s="12"/>
      <c r="L38" s="12"/>
      <c r="M38" s="12"/>
      <c r="N38" s="12"/>
      <c r="O38" s="12"/>
      <c r="P38" s="12"/>
      <c r="Q38" s="18"/>
      <c r="R38" s="30"/>
      <c r="S38" s="19" t="s">
        <v>157</v>
      </c>
      <c r="T38" s="12"/>
      <c r="U38" s="11"/>
      <c r="V38" s="11"/>
      <c r="W38" s="11"/>
      <c r="X38" s="11"/>
      <c r="Y38" s="11"/>
    </row>
    <row r="39">
      <c r="A39" s="11"/>
      <c r="B39" s="12" t="s">
        <v>164</v>
      </c>
      <c r="C39" s="12" t="s">
        <v>102</v>
      </c>
      <c r="D39" s="17">
        <f t="shared" si="7"/>
        <v>37.4</v>
      </c>
      <c r="E39" s="12">
        <v>18.0</v>
      </c>
      <c r="F39" s="12">
        <v>16.0</v>
      </c>
      <c r="G39" s="12">
        <v>21.0</v>
      </c>
      <c r="H39" s="12">
        <v>22.0</v>
      </c>
      <c r="I39" s="12"/>
      <c r="J39" s="12"/>
      <c r="K39" s="12"/>
      <c r="L39" s="12"/>
      <c r="M39" s="12"/>
      <c r="N39" s="12"/>
      <c r="O39" s="12"/>
      <c r="P39" s="12"/>
      <c r="Q39" s="18"/>
      <c r="R39" s="30"/>
      <c r="S39" s="19" t="s">
        <v>165</v>
      </c>
      <c r="T39" s="11"/>
      <c r="U39" s="11"/>
      <c r="V39" s="11"/>
      <c r="W39" s="11"/>
      <c r="X39" s="11"/>
      <c r="Y39" s="11"/>
    </row>
    <row r="40">
      <c r="A40" s="11"/>
      <c r="B40" s="12" t="s">
        <v>166</v>
      </c>
      <c r="C40" s="12" t="s">
        <v>167</v>
      </c>
      <c r="D40" s="17">
        <f t="shared" si="7"/>
        <v>28.4</v>
      </c>
      <c r="E40" s="12">
        <v>33.0</v>
      </c>
      <c r="F40" s="12">
        <v>12.0</v>
      </c>
      <c r="G40" s="12">
        <v>26.0</v>
      </c>
      <c r="H40" s="12"/>
      <c r="I40" s="12"/>
      <c r="J40" s="12"/>
      <c r="K40" s="12"/>
      <c r="L40" s="12"/>
      <c r="M40" s="12"/>
      <c r="N40" s="12"/>
      <c r="O40" s="12"/>
      <c r="P40" s="12"/>
      <c r="Q40" s="18"/>
      <c r="R40" s="33" t="s">
        <v>168</v>
      </c>
      <c r="S40" s="19" t="s">
        <v>169</v>
      </c>
      <c r="T40" s="11"/>
      <c r="U40" s="11"/>
      <c r="V40" s="11"/>
      <c r="W40" s="11"/>
      <c r="X40" s="11"/>
      <c r="Y40" s="11"/>
    </row>
    <row r="41">
      <c r="A41" s="2" t="s">
        <v>170</v>
      </c>
      <c r="B41" s="11"/>
      <c r="C41" s="11"/>
      <c r="D41" s="17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30"/>
      <c r="S41" s="27"/>
      <c r="T41" s="11"/>
      <c r="U41" s="11"/>
      <c r="V41" s="11"/>
      <c r="W41" s="11"/>
      <c r="X41" s="11"/>
    </row>
    <row r="42">
      <c r="A42" s="11"/>
      <c r="B42" s="12" t="s">
        <v>173</v>
      </c>
      <c r="C42" s="12" t="s">
        <v>174</v>
      </c>
      <c r="D42" s="17" t="s">
        <v>175</v>
      </c>
      <c r="E42" s="12"/>
      <c r="F42" s="12">
        <v>17.0</v>
      </c>
      <c r="G42" s="12">
        <v>72.0</v>
      </c>
      <c r="H42" s="12">
        <v>28.0</v>
      </c>
      <c r="I42" s="12"/>
      <c r="J42" s="12"/>
      <c r="K42" s="12"/>
      <c r="L42" s="12"/>
      <c r="M42" s="12"/>
      <c r="N42" s="12"/>
      <c r="O42" s="12">
        <v>1.0</v>
      </c>
      <c r="P42" s="12">
        <v>1.0</v>
      </c>
      <c r="Q42" s="18" t="s">
        <v>176</v>
      </c>
      <c r="R42" s="33" t="s">
        <v>177</v>
      </c>
      <c r="S42" s="19" t="s">
        <v>178</v>
      </c>
      <c r="T42" s="11"/>
      <c r="U42" s="11"/>
      <c r="V42" s="11"/>
      <c r="W42" s="11"/>
      <c r="X42" s="11"/>
    </row>
    <row r="43">
      <c r="A43" s="11"/>
      <c r="B43" s="35" t="s">
        <v>179</v>
      </c>
      <c r="C43" s="12" t="s">
        <v>107</v>
      </c>
      <c r="D43" s="17">
        <f t="shared" ref="D43:D48" si="8">(F43*0.2)+(G43)+(H43*0.6)+(I43*0.95)+(J43*1.4)+(L43*0.11)+(M43*41.1)+(N43*9)+(O43*9)+(P43*9)</f>
        <v>96.6</v>
      </c>
      <c r="E43" s="12"/>
      <c r="F43" s="12">
        <v>23.0</v>
      </c>
      <c r="G43" s="12">
        <v>50.0</v>
      </c>
      <c r="H43" s="12"/>
      <c r="I43" s="12"/>
      <c r="J43" s="12">
        <v>30.0</v>
      </c>
      <c r="K43" s="12"/>
      <c r="L43" s="12"/>
      <c r="M43" s="12"/>
      <c r="N43" s="12"/>
      <c r="O43" s="12"/>
      <c r="P43" s="12"/>
      <c r="Q43" s="18"/>
      <c r="R43" s="18"/>
      <c r="S43" s="19" t="s">
        <v>183</v>
      </c>
      <c r="T43" s="11"/>
      <c r="U43" s="11"/>
      <c r="V43" s="11"/>
      <c r="W43" s="11"/>
      <c r="X43" s="11"/>
    </row>
    <row r="44" ht="14.25" customHeight="1">
      <c r="A44" s="11"/>
      <c r="B44" s="35" t="s">
        <v>185</v>
      </c>
      <c r="C44" s="12" t="s">
        <v>186</v>
      </c>
      <c r="D44" s="17">
        <f t="shared" si="8"/>
        <v>92</v>
      </c>
      <c r="E44" s="12"/>
      <c r="F44" s="12">
        <v>24.0</v>
      </c>
      <c r="G44" s="12">
        <v>28.0</v>
      </c>
      <c r="H44" s="12"/>
      <c r="I44" s="12"/>
      <c r="J44" s="12">
        <v>23.0</v>
      </c>
      <c r="K44" s="12"/>
      <c r="L44" s="12"/>
      <c r="M44" s="12"/>
      <c r="N44" s="12">
        <v>1.0</v>
      </c>
      <c r="O44" s="12">
        <v>2.0</v>
      </c>
      <c r="P44" s="12"/>
      <c r="Q44" s="18" t="s">
        <v>187</v>
      </c>
      <c r="R44" s="18"/>
      <c r="S44" s="19" t="s">
        <v>189</v>
      </c>
      <c r="T44" s="11"/>
      <c r="U44" s="11"/>
      <c r="V44" s="11"/>
      <c r="W44" s="11"/>
      <c r="X44" s="11"/>
    </row>
    <row r="45" ht="14.25" customHeight="1">
      <c r="A45" s="21" t="s">
        <v>33</v>
      </c>
      <c r="B45" s="35" t="s">
        <v>171</v>
      </c>
      <c r="C45" s="12" t="s">
        <v>172</v>
      </c>
      <c r="D45" s="17">
        <f t="shared" si="8"/>
        <v>83.94</v>
      </c>
      <c r="E45" s="12">
        <v>34.0</v>
      </c>
      <c r="F45" s="12">
        <v>32.0</v>
      </c>
      <c r="G45" s="12">
        <v>49.0</v>
      </c>
      <c r="H45" s="12"/>
      <c r="I45" s="12"/>
      <c r="J45" s="12"/>
      <c r="K45" s="12"/>
      <c r="L45" s="12">
        <v>14.0</v>
      </c>
      <c r="M45" s="12"/>
      <c r="N45" s="12"/>
      <c r="O45" s="12">
        <v>1.0</v>
      </c>
      <c r="P45" s="12">
        <v>2.0</v>
      </c>
      <c r="Q45" s="18" t="s">
        <v>29</v>
      </c>
      <c r="R45" s="18" t="s">
        <v>180</v>
      </c>
      <c r="S45" s="19" t="s">
        <v>181</v>
      </c>
      <c r="T45" s="11"/>
      <c r="U45" s="11"/>
      <c r="V45" s="11"/>
      <c r="W45" s="11"/>
      <c r="X45" s="11"/>
    </row>
    <row r="46">
      <c r="A46" s="11"/>
      <c r="B46" s="35" t="s">
        <v>191</v>
      </c>
      <c r="C46" s="12" t="s">
        <v>192</v>
      </c>
      <c r="D46" s="17">
        <f t="shared" si="8"/>
        <v>79.4</v>
      </c>
      <c r="E46" s="12">
        <v>27.0</v>
      </c>
      <c r="F46" s="12">
        <v>28.0</v>
      </c>
      <c r="G46" s="12">
        <v>30.0</v>
      </c>
      <c r="H46" s="12"/>
      <c r="I46" s="12"/>
      <c r="J46" s="12">
        <v>12.0</v>
      </c>
      <c r="K46" s="12"/>
      <c r="L46" s="12"/>
      <c r="M46" s="12"/>
      <c r="N46" s="12">
        <v>1.0</v>
      </c>
      <c r="O46" s="12">
        <v>1.0</v>
      </c>
      <c r="P46" s="12">
        <v>1.0</v>
      </c>
      <c r="Q46" s="18" t="s">
        <v>187</v>
      </c>
      <c r="R46" s="18"/>
      <c r="S46" s="19" t="s">
        <v>193</v>
      </c>
      <c r="T46" s="11"/>
      <c r="U46" s="11"/>
      <c r="V46" s="11"/>
      <c r="W46" s="11"/>
      <c r="X46" s="11"/>
    </row>
    <row r="47">
      <c r="A47" s="21" t="s">
        <v>55</v>
      </c>
      <c r="B47" s="12" t="s">
        <v>194</v>
      </c>
      <c r="C47" s="12" t="s">
        <v>57</v>
      </c>
      <c r="D47" s="17">
        <f t="shared" si="8"/>
        <v>77.6</v>
      </c>
      <c r="E47" s="12">
        <v>51.0</v>
      </c>
      <c r="F47" s="12">
        <v>18.0</v>
      </c>
      <c r="G47" s="12">
        <v>32.0</v>
      </c>
      <c r="H47" s="12">
        <v>25.0</v>
      </c>
      <c r="I47" s="12"/>
      <c r="J47" s="12"/>
      <c r="K47" s="12"/>
      <c r="L47" s="12"/>
      <c r="M47" s="12"/>
      <c r="N47" s="12">
        <v>1.0</v>
      </c>
      <c r="O47" s="12">
        <v>2.0</v>
      </c>
      <c r="P47" s="12"/>
      <c r="Q47" s="18" t="s">
        <v>187</v>
      </c>
      <c r="R47" s="18" t="s">
        <v>195</v>
      </c>
      <c r="S47" s="19" t="s">
        <v>196</v>
      </c>
      <c r="T47" s="11"/>
      <c r="U47" s="11"/>
      <c r="V47" s="11"/>
      <c r="W47" s="11"/>
      <c r="X47" s="11"/>
    </row>
    <row r="48">
      <c r="A48" s="11"/>
      <c r="B48" s="35" t="s">
        <v>199</v>
      </c>
      <c r="C48" s="12" t="s">
        <v>107</v>
      </c>
      <c r="D48" s="17">
        <f t="shared" si="8"/>
        <v>77</v>
      </c>
      <c r="E48" s="12"/>
      <c r="F48" s="12">
        <v>30.0</v>
      </c>
      <c r="G48" s="12">
        <v>53.0</v>
      </c>
      <c r="H48" s="12">
        <v>30.0</v>
      </c>
      <c r="I48" s="12"/>
      <c r="J48" s="12"/>
      <c r="K48" s="12"/>
      <c r="L48" s="12"/>
      <c r="M48" s="12"/>
      <c r="N48" s="12"/>
      <c r="O48" s="12"/>
      <c r="P48" s="12"/>
      <c r="Q48" s="18"/>
      <c r="R48" s="18"/>
      <c r="S48" s="19" t="s">
        <v>201</v>
      </c>
      <c r="T48" s="11"/>
      <c r="U48" s="11"/>
      <c r="V48" s="11"/>
      <c r="W48" s="11"/>
      <c r="X48" s="11"/>
    </row>
    <row r="49">
      <c r="A49" s="12" t="s">
        <v>44</v>
      </c>
      <c r="B49" s="35" t="s">
        <v>202</v>
      </c>
      <c r="C49" s="12" t="s">
        <v>203</v>
      </c>
      <c r="D49" s="17" t="s">
        <v>204</v>
      </c>
      <c r="E49" s="12">
        <v>27.0</v>
      </c>
      <c r="F49" s="12">
        <v>29.0</v>
      </c>
      <c r="G49" s="12">
        <v>32.0</v>
      </c>
      <c r="H49" s="12">
        <v>24.0</v>
      </c>
      <c r="I49" s="12"/>
      <c r="J49" s="12"/>
      <c r="K49" s="12"/>
      <c r="L49" s="12">
        <v>24.0</v>
      </c>
      <c r="M49" s="12"/>
      <c r="N49" s="12"/>
      <c r="O49" s="12"/>
      <c r="P49" s="12"/>
      <c r="Q49" s="18"/>
      <c r="R49" s="36" t="s">
        <v>205</v>
      </c>
      <c r="S49" s="19" t="s">
        <v>206</v>
      </c>
      <c r="T49" s="11"/>
      <c r="U49" s="11"/>
      <c r="V49" s="11"/>
      <c r="W49" s="11"/>
      <c r="X49" s="11"/>
    </row>
    <row r="50">
      <c r="A50" s="2" t="s">
        <v>212</v>
      </c>
      <c r="B50" s="11"/>
      <c r="C50" s="11"/>
      <c r="D50" s="17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3"/>
      <c r="R50" s="13"/>
      <c r="S50" s="27"/>
      <c r="T50" s="11"/>
      <c r="U50" s="11"/>
      <c r="V50" s="11"/>
      <c r="W50" s="11"/>
      <c r="X50" s="11"/>
    </row>
    <row r="51">
      <c r="A51" s="11"/>
      <c r="B51" s="12" t="s">
        <v>213</v>
      </c>
      <c r="C51" s="12" t="s">
        <v>214</v>
      </c>
      <c r="D51" s="17">
        <f t="shared" ref="D51:D58" si="9">(F51*0.2)+(G51)+(H51*0.6)+(I51*0.95)+(J51*1.4)+(L51*0.11)+(M51*41.1)+(N51*9)+(O51*9)+(P51*9)</f>
        <v>42.4</v>
      </c>
      <c r="E51" s="12">
        <v>18.0</v>
      </c>
      <c r="F51" s="12">
        <v>18.0</v>
      </c>
      <c r="G51" s="12">
        <v>22.0</v>
      </c>
      <c r="H51" s="12"/>
      <c r="I51" s="12"/>
      <c r="J51" s="12">
        <v>12.0</v>
      </c>
      <c r="K51" s="12"/>
      <c r="L51" s="12"/>
      <c r="M51" s="12"/>
      <c r="N51" s="12"/>
      <c r="O51" s="12"/>
      <c r="P51" s="12"/>
      <c r="Q51" s="18"/>
      <c r="R51" s="30"/>
      <c r="S51" s="19" t="s">
        <v>218</v>
      </c>
      <c r="T51" s="12"/>
      <c r="U51" s="11"/>
      <c r="V51" s="11"/>
      <c r="W51" s="11"/>
      <c r="X51" s="11"/>
      <c r="Y51" s="11"/>
    </row>
    <row r="52">
      <c r="B52" s="12" t="s">
        <v>220</v>
      </c>
      <c r="C52" s="12"/>
      <c r="D52" s="17">
        <f t="shared" si="9"/>
        <v>42.4</v>
      </c>
      <c r="E52" s="12"/>
      <c r="F52" s="12">
        <v>16.0</v>
      </c>
      <c r="G52" s="12">
        <v>23.0</v>
      </c>
      <c r="H52" s="12">
        <v>12.0</v>
      </c>
      <c r="I52" s="12"/>
      <c r="J52" s="12"/>
      <c r="K52" s="12"/>
      <c r="L52" s="12"/>
      <c r="M52" s="12"/>
      <c r="N52" s="12">
        <v>1.0</v>
      </c>
      <c r="O52" s="12"/>
      <c r="P52" s="12"/>
      <c r="Q52" s="18" t="s">
        <v>221</v>
      </c>
      <c r="R52" s="30"/>
      <c r="S52" s="37"/>
      <c r="T52" s="12"/>
      <c r="U52" s="11"/>
      <c r="V52" s="11"/>
      <c r="W52" s="11"/>
      <c r="X52" s="11"/>
      <c r="Y52" s="11"/>
    </row>
    <row r="53">
      <c r="B53" s="12" t="s">
        <v>222</v>
      </c>
      <c r="C53" s="12" t="s">
        <v>35</v>
      </c>
      <c r="D53" s="17">
        <f t="shared" si="9"/>
        <v>41.4</v>
      </c>
      <c r="E53" s="12"/>
      <c r="F53" s="12">
        <v>12.0</v>
      </c>
      <c r="G53" s="12">
        <v>30.0</v>
      </c>
      <c r="H53" s="12"/>
      <c r="I53" s="12"/>
      <c r="J53" s="12"/>
      <c r="K53" s="12"/>
      <c r="L53" s="12"/>
      <c r="M53" s="12"/>
      <c r="N53" s="12"/>
      <c r="O53" s="12">
        <v>1.0</v>
      </c>
      <c r="P53" s="12"/>
      <c r="Q53" s="18" t="s">
        <v>90</v>
      </c>
      <c r="R53" s="30"/>
      <c r="S53" s="19" t="s">
        <v>223</v>
      </c>
      <c r="T53" s="12"/>
      <c r="U53" s="11"/>
      <c r="V53" s="11"/>
      <c r="W53" s="11"/>
      <c r="X53" s="11"/>
      <c r="Y53" s="11"/>
    </row>
    <row r="54">
      <c r="A54" s="11"/>
      <c r="B54" s="12" t="s">
        <v>224</v>
      </c>
      <c r="C54" s="12" t="s">
        <v>225</v>
      </c>
      <c r="D54" s="17">
        <f t="shared" si="9"/>
        <v>39.6</v>
      </c>
      <c r="E54" s="12">
        <v>22.0</v>
      </c>
      <c r="F54" s="12">
        <v>17.0</v>
      </c>
      <c r="G54" s="12">
        <v>20.0</v>
      </c>
      <c r="H54" s="12">
        <v>12.0</v>
      </c>
      <c r="I54" s="12"/>
      <c r="J54" s="12"/>
      <c r="K54" s="12"/>
      <c r="L54" s="12"/>
      <c r="M54" s="12"/>
      <c r="N54" s="12"/>
      <c r="O54" s="12">
        <v>1.0</v>
      </c>
      <c r="P54" s="12"/>
      <c r="Q54" s="18" t="s">
        <v>221</v>
      </c>
      <c r="R54" s="33" t="s">
        <v>226</v>
      </c>
      <c r="S54" s="19" t="s">
        <v>227</v>
      </c>
      <c r="T54" s="12"/>
      <c r="U54" s="11"/>
      <c r="V54" s="11"/>
      <c r="W54" s="11"/>
      <c r="X54" s="11"/>
      <c r="Y54" s="11"/>
    </row>
    <row r="55">
      <c r="A55" s="12" t="s">
        <v>44</v>
      </c>
      <c r="B55" s="12" t="s">
        <v>229</v>
      </c>
      <c r="C55" s="12" t="s">
        <v>230</v>
      </c>
      <c r="D55" s="17">
        <f t="shared" si="9"/>
        <v>36.4</v>
      </c>
      <c r="E55" s="12">
        <v>27.0</v>
      </c>
      <c r="F55" s="12">
        <v>22.0</v>
      </c>
      <c r="G55" s="12">
        <v>32.0</v>
      </c>
      <c r="H55" s="12"/>
      <c r="I55" s="12"/>
      <c r="J55" s="12"/>
      <c r="K55" s="12"/>
      <c r="L55" s="12"/>
      <c r="M55" s="12"/>
      <c r="N55" s="12"/>
      <c r="O55" s="12"/>
      <c r="P55" s="12"/>
      <c r="Q55" s="18"/>
      <c r="R55" s="30"/>
      <c r="S55" s="19" t="s">
        <v>231</v>
      </c>
      <c r="T55" s="12"/>
      <c r="U55" s="11"/>
      <c r="V55" s="11"/>
      <c r="W55" s="11"/>
      <c r="X55" s="11"/>
      <c r="Y55" s="11"/>
    </row>
    <row r="56">
      <c r="A56" s="11"/>
      <c r="B56" s="12" t="s">
        <v>232</v>
      </c>
      <c r="C56" s="12" t="s">
        <v>233</v>
      </c>
      <c r="D56" s="17">
        <f t="shared" si="9"/>
        <v>33.4</v>
      </c>
      <c r="E56" s="12">
        <v>25.0</v>
      </c>
      <c r="F56" s="12">
        <v>22.0</v>
      </c>
      <c r="G56" s="12">
        <v>29.0</v>
      </c>
      <c r="H56" s="12"/>
      <c r="I56" s="12"/>
      <c r="J56" s="12"/>
      <c r="K56" s="12"/>
      <c r="L56" s="12"/>
      <c r="M56" s="12"/>
      <c r="N56" s="12"/>
      <c r="O56" s="12"/>
      <c r="P56" s="12"/>
      <c r="Q56" s="18"/>
      <c r="R56" s="30"/>
      <c r="S56" s="19" t="s">
        <v>234</v>
      </c>
      <c r="T56" s="12"/>
      <c r="U56" s="11"/>
      <c r="V56" s="11"/>
      <c r="W56" s="11"/>
      <c r="X56" s="11"/>
      <c r="Y56" s="11"/>
    </row>
    <row r="57">
      <c r="A57" s="11"/>
      <c r="B57" s="12" t="s">
        <v>235</v>
      </c>
      <c r="C57" s="12" t="s">
        <v>236</v>
      </c>
      <c r="D57" s="17">
        <f t="shared" si="9"/>
        <v>33</v>
      </c>
      <c r="E57" s="12">
        <v>14.0</v>
      </c>
      <c r="F57" s="12">
        <v>15.0</v>
      </c>
      <c r="G57" s="12">
        <v>30.0</v>
      </c>
      <c r="H57" s="12"/>
      <c r="I57" s="12"/>
      <c r="J57" s="12"/>
      <c r="K57" s="12"/>
      <c r="L57" s="12"/>
      <c r="M57" s="12"/>
      <c r="N57" s="12"/>
      <c r="O57" s="12"/>
      <c r="P57" s="12"/>
      <c r="Q57" s="18"/>
      <c r="R57" s="30"/>
      <c r="S57" s="39" t="s">
        <v>237</v>
      </c>
      <c r="T57" s="12"/>
      <c r="U57" s="11"/>
      <c r="V57" s="11"/>
      <c r="W57" s="11"/>
      <c r="X57" s="11"/>
      <c r="Y57" s="11"/>
    </row>
    <row r="58">
      <c r="A58" s="12" t="s">
        <v>44</v>
      </c>
      <c r="B58" s="12" t="s">
        <v>238</v>
      </c>
      <c r="C58" s="12" t="s">
        <v>239</v>
      </c>
      <c r="D58" s="17">
        <f t="shared" si="9"/>
        <v>30.2</v>
      </c>
      <c r="E58" s="12">
        <v>21.0</v>
      </c>
      <c r="F58" s="12">
        <v>21.0</v>
      </c>
      <c r="G58" s="12">
        <v>26.0</v>
      </c>
      <c r="H58" s="12"/>
      <c r="I58" s="12"/>
      <c r="J58" s="12"/>
      <c r="K58" s="12">
        <v>14.0</v>
      </c>
      <c r="L58" s="12"/>
      <c r="M58" s="12"/>
      <c r="N58" s="12"/>
      <c r="O58" s="12"/>
      <c r="P58" s="12"/>
      <c r="Q58" s="18"/>
      <c r="R58" s="33"/>
      <c r="S58" s="19" t="s">
        <v>240</v>
      </c>
      <c r="T58" s="12"/>
      <c r="U58" s="11"/>
      <c r="V58" s="11"/>
      <c r="W58" s="11"/>
      <c r="X58" s="11"/>
      <c r="Y58" s="11"/>
    </row>
    <row r="59">
      <c r="A59" s="2" t="s">
        <v>241</v>
      </c>
      <c r="B59" s="11"/>
      <c r="C59" s="11"/>
      <c r="D59" s="17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3"/>
      <c r="R59" s="13"/>
      <c r="S59" s="27"/>
      <c r="T59" s="11"/>
      <c r="U59" s="11"/>
      <c r="V59" s="11"/>
      <c r="W59" s="11"/>
      <c r="X59" s="11"/>
    </row>
    <row r="60" ht="14.25" customHeight="1">
      <c r="A60" s="12" t="s">
        <v>44</v>
      </c>
      <c r="B60" s="16" t="s">
        <v>242</v>
      </c>
      <c r="C60" s="12" t="s">
        <v>243</v>
      </c>
      <c r="D60" s="17">
        <f>(F60*0.2)+(G60)+(H60*0.6)+(I60*0.95)+(J60*1.4)+(L60*0.11)+(M60*41.1)+(N60*9)+(O60*9)+(P60*9)</f>
        <v>91</v>
      </c>
      <c r="E60" s="12"/>
      <c r="F60" s="12"/>
      <c r="G60" s="12">
        <v>30.0</v>
      </c>
      <c r="H60" s="12">
        <v>25.0</v>
      </c>
      <c r="I60" s="12"/>
      <c r="J60" s="12">
        <v>20.0</v>
      </c>
      <c r="K60" s="12"/>
      <c r="L60" s="12"/>
      <c r="M60" s="12"/>
      <c r="N60" s="12">
        <v>2.0</v>
      </c>
      <c r="O60" s="12"/>
      <c r="P60" s="12"/>
      <c r="Q60" s="18" t="s">
        <v>244</v>
      </c>
      <c r="R60" s="18"/>
      <c r="S60" s="19" t="s">
        <v>245</v>
      </c>
      <c r="T60" s="12"/>
      <c r="U60" s="11"/>
      <c r="V60" s="11"/>
      <c r="W60" s="11"/>
      <c r="X60" s="11"/>
      <c r="Y60" s="34"/>
      <c r="Z60" s="34"/>
    </row>
    <row r="61">
      <c r="A61" s="11"/>
      <c r="B61" s="16" t="s">
        <v>246</v>
      </c>
      <c r="C61" s="12" t="s">
        <v>174</v>
      </c>
      <c r="D61" s="17" t="s">
        <v>247</v>
      </c>
      <c r="E61" s="12"/>
      <c r="F61" s="12">
        <v>10.0</v>
      </c>
      <c r="G61" s="12">
        <v>50.0</v>
      </c>
      <c r="H61" s="12">
        <v>23.0</v>
      </c>
      <c r="I61" s="12"/>
      <c r="J61" s="12"/>
      <c r="K61" s="12"/>
      <c r="L61" s="12"/>
      <c r="M61" s="12"/>
      <c r="N61" s="12"/>
      <c r="O61" s="12">
        <v>1.0</v>
      </c>
      <c r="P61" s="12">
        <v>1.0</v>
      </c>
      <c r="Q61" s="18" t="s">
        <v>176</v>
      </c>
      <c r="R61" s="18" t="s">
        <v>177</v>
      </c>
      <c r="S61" s="19" t="s">
        <v>248</v>
      </c>
      <c r="T61" s="12"/>
      <c r="U61" s="11"/>
      <c r="V61" s="11"/>
      <c r="W61" s="11"/>
      <c r="X61" s="11"/>
      <c r="Y61" s="34"/>
      <c r="Z61" s="34"/>
    </row>
    <row r="62">
      <c r="A62" s="12" t="s">
        <v>44</v>
      </c>
      <c r="B62" s="12" t="s">
        <v>249</v>
      </c>
      <c r="C62" s="12" t="s">
        <v>239</v>
      </c>
      <c r="D62" s="17">
        <f t="shared" ref="D62:D66" si="10">(F62*0.2)+(G62)+(H62*0.6)+(I62*0.95)+(J62*1.4)+(L62*0.11)+(M62*41.1)+(N62*9)+(O62*9)+(P62*9)</f>
        <v>77</v>
      </c>
      <c r="E62" s="12">
        <v>24.0</v>
      </c>
      <c r="F62" s="12">
        <v>22.0</v>
      </c>
      <c r="G62" s="12">
        <v>35.0</v>
      </c>
      <c r="H62" s="12"/>
      <c r="I62" s="12"/>
      <c r="J62" s="12">
        <v>14.0</v>
      </c>
      <c r="K62" s="12"/>
      <c r="L62" s="12"/>
      <c r="M62" s="12"/>
      <c r="N62" s="12"/>
      <c r="O62" s="12">
        <v>1.0</v>
      </c>
      <c r="P62" s="12">
        <v>1.0</v>
      </c>
      <c r="Q62" s="18" t="s">
        <v>123</v>
      </c>
      <c r="R62" s="18"/>
      <c r="S62" s="19" t="s">
        <v>253</v>
      </c>
      <c r="T62" s="11"/>
      <c r="U62" s="11"/>
      <c r="V62" s="11"/>
      <c r="W62" s="11"/>
      <c r="X62" s="11"/>
    </row>
    <row r="63" ht="14.25" customHeight="1">
      <c r="A63" s="21" t="s">
        <v>33</v>
      </c>
      <c r="B63" s="16" t="s">
        <v>250</v>
      </c>
      <c r="C63" s="12" t="s">
        <v>251</v>
      </c>
      <c r="D63" s="17">
        <f t="shared" si="10"/>
        <v>76.69</v>
      </c>
      <c r="E63" s="12">
        <v>19.0</v>
      </c>
      <c r="F63" s="12">
        <v>22.0</v>
      </c>
      <c r="G63" s="12">
        <v>35.0</v>
      </c>
      <c r="H63" s="12">
        <v>19.0</v>
      </c>
      <c r="I63" s="12"/>
      <c r="J63" s="12">
        <v>17.0</v>
      </c>
      <c r="K63" s="12"/>
      <c r="L63" s="12">
        <v>19.0</v>
      </c>
      <c r="M63" s="12"/>
      <c r="N63" s="12"/>
      <c r="O63" s="12"/>
      <c r="P63" s="12"/>
      <c r="Q63" s="18"/>
      <c r="R63" s="18" t="s">
        <v>42</v>
      </c>
      <c r="S63" s="19" t="s">
        <v>252</v>
      </c>
      <c r="T63" s="12"/>
      <c r="U63" s="11"/>
      <c r="V63" s="11"/>
      <c r="W63" s="11"/>
      <c r="X63" s="11"/>
      <c r="Y63" s="34"/>
      <c r="Z63" s="34"/>
    </row>
    <row r="64" ht="14.25" customHeight="1">
      <c r="A64" s="11"/>
      <c r="B64" s="12" t="s">
        <v>258</v>
      </c>
      <c r="C64" s="12" t="s">
        <v>172</v>
      </c>
      <c r="D64" s="17">
        <f t="shared" si="10"/>
        <v>71.4</v>
      </c>
      <c r="E64" s="12">
        <v>31.0</v>
      </c>
      <c r="F64" s="12">
        <v>24.0</v>
      </c>
      <c r="G64" s="12">
        <v>36.0</v>
      </c>
      <c r="H64" s="12">
        <v>21.0</v>
      </c>
      <c r="I64" s="12"/>
      <c r="J64" s="12"/>
      <c r="K64" s="12"/>
      <c r="L64" s="12"/>
      <c r="M64" s="12"/>
      <c r="N64" s="12"/>
      <c r="O64" s="12">
        <v>1.0</v>
      </c>
      <c r="P64" s="12">
        <v>1.0</v>
      </c>
      <c r="Q64" s="18" t="s">
        <v>116</v>
      </c>
      <c r="R64" s="18"/>
      <c r="S64" s="19" t="s">
        <v>259</v>
      </c>
      <c r="T64" s="11"/>
      <c r="U64" s="11"/>
      <c r="V64" s="11"/>
      <c r="W64" s="11"/>
      <c r="X64" s="11"/>
    </row>
    <row r="65">
      <c r="A65" s="11"/>
      <c r="B65" s="12" t="s">
        <v>260</v>
      </c>
      <c r="C65" s="12" t="s">
        <v>261</v>
      </c>
      <c r="D65" s="17">
        <f t="shared" si="10"/>
        <v>59</v>
      </c>
      <c r="E65" s="12">
        <v>24.0</v>
      </c>
      <c r="F65" s="12">
        <v>24.0</v>
      </c>
      <c r="G65" s="12">
        <v>29.0</v>
      </c>
      <c r="H65" s="12"/>
      <c r="I65" s="12"/>
      <c r="J65" s="12">
        <v>18.0</v>
      </c>
      <c r="K65" s="12"/>
      <c r="L65" s="12"/>
      <c r="M65" s="12"/>
      <c r="N65" s="12"/>
      <c r="O65" s="12"/>
      <c r="P65" s="12"/>
      <c r="Q65" s="18"/>
      <c r="R65" s="18"/>
      <c r="S65" s="19" t="s">
        <v>262</v>
      </c>
      <c r="T65" s="11"/>
      <c r="U65" s="11"/>
      <c r="V65" s="11"/>
      <c r="W65" s="11"/>
      <c r="X65" s="11"/>
    </row>
    <row r="66">
      <c r="A66" s="21" t="s">
        <v>52</v>
      </c>
      <c r="B66" s="12" t="s">
        <v>263</v>
      </c>
      <c r="C66" s="12" t="s">
        <v>264</v>
      </c>
      <c r="D66" s="17">
        <f t="shared" si="10"/>
        <v>58.2</v>
      </c>
      <c r="E66" s="12">
        <v>33.0</v>
      </c>
      <c r="F66" s="12">
        <v>21.0</v>
      </c>
      <c r="G66" s="12">
        <v>26.0</v>
      </c>
      <c r="H66" s="12"/>
      <c r="I66" s="12"/>
      <c r="J66" s="12">
        <v>20.0</v>
      </c>
      <c r="K66" s="12"/>
      <c r="L66" s="12"/>
      <c r="M66" s="12"/>
      <c r="N66" s="12"/>
      <c r="O66" s="12"/>
      <c r="P66" s="12"/>
      <c r="Q66" s="18"/>
      <c r="R66" s="18"/>
      <c r="S66" s="19" t="s">
        <v>265</v>
      </c>
      <c r="T66" s="11"/>
      <c r="U66" s="11"/>
      <c r="V66" s="11"/>
      <c r="W66" s="11"/>
      <c r="X66" s="11"/>
    </row>
    <row r="67">
      <c r="A67" s="26" t="s">
        <v>52</v>
      </c>
      <c r="B67" s="12" t="s">
        <v>266</v>
      </c>
      <c r="C67" s="12" t="s">
        <v>214</v>
      </c>
      <c r="D67" s="17" t="s">
        <v>273</v>
      </c>
      <c r="E67" s="12">
        <v>25.0</v>
      </c>
      <c r="F67" s="12">
        <v>17.0</v>
      </c>
      <c r="G67" s="12">
        <v>20.0</v>
      </c>
      <c r="H67" s="12">
        <v>16.0</v>
      </c>
      <c r="I67" s="12"/>
      <c r="J67" s="12"/>
      <c r="K67" s="12"/>
      <c r="L67" s="12"/>
      <c r="M67" s="12"/>
      <c r="N67" s="12">
        <v>1.0</v>
      </c>
      <c r="O67" s="12">
        <v>1.0</v>
      </c>
      <c r="P67" s="12"/>
      <c r="Q67" s="18" t="s">
        <v>121</v>
      </c>
      <c r="R67" s="18" t="s">
        <v>78</v>
      </c>
      <c r="S67" s="19" t="s">
        <v>268</v>
      </c>
      <c r="T67" s="12"/>
      <c r="U67" s="11"/>
      <c r="V67" s="11"/>
      <c r="W67" s="11"/>
      <c r="X67" s="11"/>
      <c r="Y67" s="11"/>
    </row>
    <row r="68">
      <c r="A68" s="26" t="s">
        <v>55</v>
      </c>
      <c r="B68" s="12" t="s">
        <v>269</v>
      </c>
      <c r="C68" s="12" t="s">
        <v>57</v>
      </c>
      <c r="D68" s="17">
        <f>(F68*0.2)+(G68)+(H68*0.6)+(I68*0.95)+(J68*1.4)+(L68*0.11)+(M68*41.1)+(N68*9)+(O68*9)+(P68*9)</f>
        <v>47.4</v>
      </c>
      <c r="E68" s="12">
        <v>39.0</v>
      </c>
      <c r="F68" s="12">
        <v>14.0</v>
      </c>
      <c r="G68" s="12">
        <v>32.0</v>
      </c>
      <c r="H68" s="12">
        <v>21.0</v>
      </c>
      <c r="I68" s="12"/>
      <c r="J68" s="12"/>
      <c r="K68" s="12"/>
      <c r="L68" s="12"/>
      <c r="M68" s="12"/>
      <c r="N68" s="12"/>
      <c r="O68" s="12"/>
      <c r="P68" s="12"/>
      <c r="Q68" s="18"/>
      <c r="R68" s="18" t="s">
        <v>122</v>
      </c>
      <c r="S68" s="19" t="s">
        <v>270</v>
      </c>
      <c r="T68" s="11"/>
      <c r="U68" s="11"/>
      <c r="V68" s="11"/>
      <c r="W68" s="11"/>
      <c r="X68" s="11"/>
    </row>
    <row r="69">
      <c r="A69" s="2" t="s">
        <v>272</v>
      </c>
      <c r="B69" s="11"/>
      <c r="C69" s="11"/>
      <c r="D69" s="17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3"/>
      <c r="R69" s="13"/>
      <c r="S69" s="40"/>
      <c r="T69" s="11"/>
      <c r="U69" s="11"/>
      <c r="V69" s="11"/>
      <c r="W69" s="11"/>
      <c r="X69" s="11"/>
    </row>
    <row r="70">
      <c r="A70" s="11"/>
      <c r="B70" s="12" t="s">
        <v>283</v>
      </c>
      <c r="C70" s="12" t="s">
        <v>174</v>
      </c>
      <c r="D70" s="17" t="s">
        <v>284</v>
      </c>
      <c r="E70" s="12"/>
      <c r="F70" s="12">
        <v>18.0</v>
      </c>
      <c r="G70" s="12">
        <v>50.0</v>
      </c>
      <c r="H70" s="12">
        <v>18.0</v>
      </c>
      <c r="I70" s="12"/>
      <c r="J70" s="12"/>
      <c r="K70" s="12"/>
      <c r="L70" s="12"/>
      <c r="M70" s="12"/>
      <c r="N70" s="12"/>
      <c r="O70" s="12">
        <v>1.0</v>
      </c>
      <c r="P70" s="12">
        <v>1.0</v>
      </c>
      <c r="Q70" s="18" t="s">
        <v>176</v>
      </c>
      <c r="R70" s="18" t="s">
        <v>177</v>
      </c>
      <c r="S70" s="19" t="s">
        <v>286</v>
      </c>
      <c r="T70" s="11"/>
      <c r="U70" s="11"/>
      <c r="V70" s="11"/>
      <c r="W70" s="11"/>
      <c r="X70" s="11"/>
    </row>
    <row r="71">
      <c r="A71" s="12" t="s">
        <v>44</v>
      </c>
      <c r="B71" s="12" t="s">
        <v>291</v>
      </c>
      <c r="C71" s="12" t="s">
        <v>255</v>
      </c>
      <c r="D71" s="17">
        <f t="shared" ref="D71:D77" si="11">(F71*0.2)+(G71)+(H71*0.6)+(I71*0.95)+(J71*1.4)+(L71*0.11)+(M71*41.1)+(N71*9)+(O71*9)+(P71*9)</f>
        <v>77</v>
      </c>
      <c r="E71" s="12"/>
      <c r="F71" s="12">
        <v>18.0</v>
      </c>
      <c r="G71" s="12">
        <v>59.0</v>
      </c>
      <c r="H71" s="12">
        <v>24.0</v>
      </c>
      <c r="I71" s="12"/>
      <c r="J71" s="12"/>
      <c r="K71" s="12"/>
      <c r="L71" s="12"/>
      <c r="M71" s="12"/>
      <c r="N71" s="12"/>
      <c r="O71" s="12"/>
      <c r="P71" s="12"/>
      <c r="Q71" s="18"/>
      <c r="R71" s="18" t="s">
        <v>297</v>
      </c>
      <c r="S71" s="19" t="s">
        <v>298</v>
      </c>
      <c r="T71" s="11"/>
      <c r="U71" s="11"/>
      <c r="V71" s="11"/>
      <c r="W71" s="11"/>
      <c r="X71" s="11"/>
    </row>
    <row r="72">
      <c r="A72" s="11"/>
      <c r="B72" s="12" t="s">
        <v>274</v>
      </c>
      <c r="C72" s="12" t="s">
        <v>35</v>
      </c>
      <c r="D72" s="17">
        <f t="shared" si="11"/>
        <v>71.6</v>
      </c>
      <c r="E72" s="12">
        <v>18.0</v>
      </c>
      <c r="F72" s="12">
        <v>13.0</v>
      </c>
      <c r="G72" s="12">
        <v>39.0</v>
      </c>
      <c r="H72" s="12">
        <v>20.0</v>
      </c>
      <c r="I72" s="12"/>
      <c r="J72" s="12"/>
      <c r="K72" s="12"/>
      <c r="L72" s="12"/>
      <c r="M72" s="12"/>
      <c r="N72" s="12">
        <v>1.0</v>
      </c>
      <c r="O72" s="12">
        <v>1.0</v>
      </c>
      <c r="P72" s="12"/>
      <c r="Q72" s="18" t="s">
        <v>176</v>
      </c>
      <c r="R72" s="18"/>
      <c r="S72" s="19" t="s">
        <v>275</v>
      </c>
      <c r="T72" s="11"/>
      <c r="U72" s="11"/>
      <c r="V72" s="11"/>
      <c r="W72" s="11"/>
      <c r="X72" s="11"/>
    </row>
    <row r="73">
      <c r="A73" s="12" t="s">
        <v>44</v>
      </c>
      <c r="B73" s="12" t="s">
        <v>276</v>
      </c>
      <c r="C73" s="12" t="s">
        <v>114</v>
      </c>
      <c r="D73" s="17">
        <f t="shared" si="11"/>
        <v>66.2</v>
      </c>
      <c r="E73" s="12">
        <v>27.0</v>
      </c>
      <c r="F73" s="12">
        <v>26.0</v>
      </c>
      <c r="G73" s="12">
        <v>43.0</v>
      </c>
      <c r="H73" s="12"/>
      <c r="I73" s="12"/>
      <c r="J73" s="12"/>
      <c r="K73" s="12"/>
      <c r="L73" s="12"/>
      <c r="M73" s="12"/>
      <c r="N73" s="12"/>
      <c r="O73" s="12">
        <v>1.0</v>
      </c>
      <c r="P73" s="12">
        <v>1.0</v>
      </c>
      <c r="Q73" s="18" t="s">
        <v>116</v>
      </c>
      <c r="R73" s="18"/>
      <c r="S73" s="37"/>
      <c r="T73" s="11"/>
      <c r="U73" s="11"/>
      <c r="V73" s="11"/>
      <c r="W73" s="11"/>
      <c r="X73" s="11"/>
    </row>
    <row r="74">
      <c r="A74" s="11"/>
      <c r="B74" s="12" t="s">
        <v>277</v>
      </c>
      <c r="C74" s="12" t="s">
        <v>278</v>
      </c>
      <c r="D74" s="17">
        <f t="shared" si="11"/>
        <v>63.2</v>
      </c>
      <c r="E74" s="12">
        <v>31.0</v>
      </c>
      <c r="F74" s="12">
        <v>27.0</v>
      </c>
      <c r="G74" s="12">
        <v>34.0</v>
      </c>
      <c r="H74" s="12"/>
      <c r="I74" s="12"/>
      <c r="J74" s="12">
        <v>17.0</v>
      </c>
      <c r="K74" s="12"/>
      <c r="L74" s="12"/>
      <c r="M74" s="12"/>
      <c r="N74" s="12"/>
      <c r="O74" s="12"/>
      <c r="P74" s="12"/>
      <c r="Q74" s="18"/>
      <c r="R74" s="18"/>
      <c r="S74" s="19" t="s">
        <v>279</v>
      </c>
      <c r="T74" s="11"/>
      <c r="U74" s="11"/>
      <c r="V74" s="11"/>
      <c r="W74" s="11"/>
      <c r="X74" s="11"/>
    </row>
    <row r="75">
      <c r="A75" s="12" t="s">
        <v>44</v>
      </c>
      <c r="B75" s="12" t="s">
        <v>280</v>
      </c>
      <c r="C75" s="12" t="s">
        <v>281</v>
      </c>
      <c r="D75" s="17">
        <f t="shared" si="11"/>
        <v>54.8</v>
      </c>
      <c r="E75" s="12">
        <v>27.0</v>
      </c>
      <c r="F75" s="12">
        <v>26.0</v>
      </c>
      <c r="G75" s="12">
        <v>37.0</v>
      </c>
      <c r="H75" s="12">
        <v>21.0</v>
      </c>
      <c r="I75" s="12"/>
      <c r="J75" s="12"/>
      <c r="K75" s="12"/>
      <c r="L75" s="12"/>
      <c r="M75" s="12"/>
      <c r="N75" s="12"/>
      <c r="O75" s="12"/>
      <c r="P75" s="12"/>
      <c r="Q75" s="18"/>
      <c r="R75" s="18"/>
      <c r="S75" s="19" t="s">
        <v>282</v>
      </c>
      <c r="T75" s="11"/>
      <c r="U75" s="11"/>
      <c r="V75" s="11"/>
      <c r="W75" s="11"/>
      <c r="X75" s="11"/>
    </row>
    <row r="76">
      <c r="A76" s="11"/>
      <c r="B76" s="12" t="s">
        <v>302</v>
      </c>
      <c r="C76" s="12" t="s">
        <v>303</v>
      </c>
      <c r="D76" s="17">
        <f t="shared" si="11"/>
        <v>47</v>
      </c>
      <c r="E76" s="12">
        <v>33.0</v>
      </c>
      <c r="F76" s="12">
        <v>23.0</v>
      </c>
      <c r="G76" s="12">
        <v>28.0</v>
      </c>
      <c r="H76" s="12">
        <v>24.0</v>
      </c>
      <c r="I76" s="12"/>
      <c r="J76" s="12"/>
      <c r="K76" s="12"/>
      <c r="L76" s="12"/>
      <c r="M76" s="12"/>
      <c r="N76" s="12"/>
      <c r="O76" s="12"/>
      <c r="P76" s="12"/>
      <c r="Q76" s="18"/>
      <c r="R76" s="18" t="s">
        <v>195</v>
      </c>
      <c r="S76" s="19" t="s">
        <v>304</v>
      </c>
      <c r="T76" s="11"/>
      <c r="U76" s="11"/>
      <c r="V76" s="11"/>
      <c r="W76" s="11"/>
      <c r="X76" s="11"/>
    </row>
    <row r="77">
      <c r="A77" s="12" t="s">
        <v>44</v>
      </c>
      <c r="B77" s="12" t="s">
        <v>305</v>
      </c>
      <c r="C77" s="12" t="s">
        <v>85</v>
      </c>
      <c r="D77" s="17">
        <f t="shared" si="11"/>
        <v>43.42</v>
      </c>
      <c r="E77" s="12">
        <v>22.0</v>
      </c>
      <c r="F77" s="12">
        <v>30.0</v>
      </c>
      <c r="G77" s="12">
        <v>35.0</v>
      </c>
      <c r="H77" s="12"/>
      <c r="I77" s="12"/>
      <c r="J77" s="12"/>
      <c r="K77" s="12"/>
      <c r="L77" s="12">
        <v>22.0</v>
      </c>
      <c r="M77" s="12"/>
      <c r="N77" s="12"/>
      <c r="O77" s="12"/>
      <c r="P77" s="12"/>
      <c r="Q77" s="18"/>
      <c r="R77" s="18"/>
      <c r="S77" s="19" t="s">
        <v>306</v>
      </c>
      <c r="T77" s="11"/>
      <c r="U77" s="11"/>
      <c r="V77" s="11"/>
      <c r="W77" s="11"/>
      <c r="X77" s="11"/>
    </row>
    <row r="78">
      <c r="A78" s="2" t="s">
        <v>308</v>
      </c>
      <c r="B78" s="11"/>
      <c r="C78" s="11"/>
      <c r="D78" s="17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3"/>
      <c r="R78" s="13"/>
      <c r="S78" s="27"/>
      <c r="T78" s="11"/>
      <c r="U78" s="11"/>
      <c r="V78" s="11"/>
      <c r="W78" s="11"/>
      <c r="X78" s="11"/>
    </row>
    <row r="79">
      <c r="A79" s="11"/>
      <c r="B79" s="12" t="s">
        <v>311</v>
      </c>
      <c r="C79" s="12" t="s">
        <v>35</v>
      </c>
      <c r="D79" s="17" t="s">
        <v>316</v>
      </c>
      <c r="E79" s="12">
        <v>12.0</v>
      </c>
      <c r="F79" s="12">
        <v>8.0</v>
      </c>
      <c r="G79" s="12">
        <v>46.0</v>
      </c>
      <c r="H79" s="12">
        <v>26.0</v>
      </c>
      <c r="I79" s="12"/>
      <c r="J79" s="12">
        <v>22.0</v>
      </c>
      <c r="K79" s="12"/>
      <c r="L79" s="12"/>
      <c r="M79" s="12"/>
      <c r="N79" s="12">
        <v>1.0</v>
      </c>
      <c r="O79" s="12">
        <v>1.0</v>
      </c>
      <c r="P79" s="12">
        <v>1.0</v>
      </c>
      <c r="Q79" s="18" t="s">
        <v>38</v>
      </c>
      <c r="R79" s="33" t="s">
        <v>51</v>
      </c>
      <c r="S79" s="19" t="s">
        <v>313</v>
      </c>
      <c r="T79" s="12"/>
      <c r="U79" s="11"/>
      <c r="V79" s="11"/>
      <c r="W79" s="11"/>
      <c r="X79" s="11"/>
      <c r="Y79" s="11"/>
    </row>
    <row r="80">
      <c r="A80" s="21" t="s">
        <v>44</v>
      </c>
      <c r="B80" s="12" t="s">
        <v>309</v>
      </c>
      <c r="C80" s="12" t="s">
        <v>151</v>
      </c>
      <c r="D80" s="17">
        <f t="shared" ref="D80:D85" si="12">(F80*0.2)+(G80)+(H80*0.6)+(I80*0.95)+(J80*1.4)+(L80*0.11)+(M80*41.1)+(N80*9)+(O80*9)+(P80*9)</f>
        <v>121.6</v>
      </c>
      <c r="E80" s="12"/>
      <c r="F80" s="12">
        <v>22.0</v>
      </c>
      <c r="G80" s="12">
        <v>50.0</v>
      </c>
      <c r="H80" s="12">
        <v>25.0</v>
      </c>
      <c r="I80" s="12"/>
      <c r="J80" s="12">
        <v>18.0</v>
      </c>
      <c r="K80" s="12"/>
      <c r="L80" s="12"/>
      <c r="M80" s="12"/>
      <c r="N80" s="12">
        <v>1.0</v>
      </c>
      <c r="O80" s="12">
        <v>2.0</v>
      </c>
      <c r="P80" s="12"/>
      <c r="Q80" s="18" t="s">
        <v>29</v>
      </c>
      <c r="R80" s="33"/>
      <c r="S80" s="19" t="s">
        <v>310</v>
      </c>
      <c r="T80" s="12"/>
      <c r="U80" s="11"/>
      <c r="V80" s="11"/>
      <c r="W80" s="11"/>
      <c r="X80" s="11"/>
      <c r="Y80" s="11"/>
    </row>
    <row r="81">
      <c r="A81" s="21" t="s">
        <v>33</v>
      </c>
      <c r="B81" s="12" t="s">
        <v>314</v>
      </c>
      <c r="C81" s="12" t="s">
        <v>73</v>
      </c>
      <c r="D81" s="17">
        <f t="shared" si="12"/>
        <v>93.13</v>
      </c>
      <c r="E81" s="12">
        <v>31.0</v>
      </c>
      <c r="F81" s="12">
        <v>40.0</v>
      </c>
      <c r="G81" s="12">
        <v>49.0</v>
      </c>
      <c r="H81" s="12"/>
      <c r="I81" s="12"/>
      <c r="J81" s="12">
        <v>24.0</v>
      </c>
      <c r="K81" s="12"/>
      <c r="L81" s="12">
        <v>23.0</v>
      </c>
      <c r="M81" s="12"/>
      <c r="N81" s="12"/>
      <c r="O81" s="12"/>
      <c r="P81" s="12"/>
      <c r="Q81" s="18"/>
      <c r="R81" s="33" t="s">
        <v>42</v>
      </c>
      <c r="S81" s="19" t="s">
        <v>315</v>
      </c>
      <c r="T81" s="12"/>
      <c r="U81" s="11"/>
      <c r="V81" s="11"/>
      <c r="W81" s="11"/>
      <c r="X81" s="11"/>
      <c r="Y81" s="11"/>
    </row>
    <row r="82">
      <c r="A82" s="21" t="s">
        <v>44</v>
      </c>
      <c r="B82" s="12" t="s">
        <v>317</v>
      </c>
      <c r="C82" s="12" t="s">
        <v>318</v>
      </c>
      <c r="D82" s="17">
        <f t="shared" si="12"/>
        <v>84</v>
      </c>
      <c r="E82" s="12">
        <v>42.0</v>
      </c>
      <c r="F82" s="12">
        <v>40.0</v>
      </c>
      <c r="G82" s="12">
        <v>49.0</v>
      </c>
      <c r="H82" s="12"/>
      <c r="I82" s="12"/>
      <c r="J82" s="12"/>
      <c r="K82" s="12"/>
      <c r="L82" s="12"/>
      <c r="M82" s="12"/>
      <c r="N82" s="12"/>
      <c r="O82" s="12">
        <v>3.0</v>
      </c>
      <c r="P82" s="12"/>
      <c r="Q82" s="18" t="s">
        <v>29</v>
      </c>
      <c r="R82" s="33"/>
      <c r="S82" s="19" t="s">
        <v>319</v>
      </c>
      <c r="T82" s="12"/>
      <c r="U82" s="11"/>
      <c r="V82" s="11"/>
      <c r="W82" s="11"/>
      <c r="X82" s="11"/>
      <c r="Y82" s="11"/>
    </row>
    <row r="83">
      <c r="A83" s="11"/>
      <c r="B83" s="12" t="s">
        <v>323</v>
      </c>
      <c r="C83" s="12" t="s">
        <v>324</v>
      </c>
      <c r="D83" s="17">
        <f t="shared" si="12"/>
        <v>71.55</v>
      </c>
      <c r="E83" s="12">
        <v>27.0</v>
      </c>
      <c r="F83" s="12">
        <v>29.0</v>
      </c>
      <c r="G83" s="12">
        <v>36.0</v>
      </c>
      <c r="H83" s="12"/>
      <c r="I83" s="12"/>
      <c r="J83" s="12"/>
      <c r="K83" s="12"/>
      <c r="L83" s="12">
        <v>25.0</v>
      </c>
      <c r="M83" s="12"/>
      <c r="N83" s="12">
        <v>1.0</v>
      </c>
      <c r="O83" s="12">
        <v>1.0</v>
      </c>
      <c r="P83" s="12">
        <v>1.0</v>
      </c>
      <c r="Q83" s="18" t="s">
        <v>325</v>
      </c>
      <c r="R83" s="17"/>
      <c r="S83" s="19" t="s">
        <v>326</v>
      </c>
      <c r="T83" s="12"/>
      <c r="U83" s="11"/>
      <c r="V83" s="11"/>
      <c r="W83" s="11"/>
      <c r="X83" s="11"/>
      <c r="Y83" s="11"/>
    </row>
    <row r="84">
      <c r="A84" s="11"/>
      <c r="B84" s="12" t="s">
        <v>320</v>
      </c>
      <c r="C84" s="12" t="s">
        <v>321</v>
      </c>
      <c r="D84" s="17">
        <f t="shared" si="12"/>
        <v>71.2</v>
      </c>
      <c r="E84" s="12">
        <v>37.0</v>
      </c>
      <c r="F84" s="12">
        <v>22.0</v>
      </c>
      <c r="G84" s="12">
        <v>26.0</v>
      </c>
      <c r="H84" s="12">
        <v>23.0</v>
      </c>
      <c r="I84" s="12"/>
      <c r="J84" s="12"/>
      <c r="K84" s="12"/>
      <c r="L84" s="12"/>
      <c r="M84" s="12"/>
      <c r="N84" s="12"/>
      <c r="O84" s="12">
        <v>2.0</v>
      </c>
      <c r="P84" s="12">
        <v>1.0</v>
      </c>
      <c r="Q84" s="18" t="s">
        <v>29</v>
      </c>
      <c r="R84" s="18"/>
      <c r="S84" s="19" t="s">
        <v>322</v>
      </c>
      <c r="T84" s="11"/>
      <c r="U84" s="11"/>
      <c r="V84" s="11"/>
      <c r="W84" s="11"/>
      <c r="X84" s="11"/>
    </row>
    <row r="85">
      <c r="A85" s="11"/>
      <c r="B85" s="12" t="s">
        <v>327</v>
      </c>
      <c r="C85" s="12" t="s">
        <v>328</v>
      </c>
      <c r="D85" s="17">
        <f t="shared" si="12"/>
        <v>69.05</v>
      </c>
      <c r="E85" s="12">
        <v>20.0</v>
      </c>
      <c r="F85" s="12">
        <v>22.0</v>
      </c>
      <c r="G85" s="12">
        <v>36.0</v>
      </c>
      <c r="H85" s="12"/>
      <c r="I85" s="12"/>
      <c r="J85" s="12"/>
      <c r="K85" s="12"/>
      <c r="L85" s="12">
        <v>15.0</v>
      </c>
      <c r="M85" s="12"/>
      <c r="N85" s="12"/>
      <c r="O85" s="12">
        <v>1.0</v>
      </c>
      <c r="P85" s="12">
        <v>2.0</v>
      </c>
      <c r="Q85" s="18" t="s">
        <v>29</v>
      </c>
      <c r="R85" s="17"/>
      <c r="S85" s="19" t="s">
        <v>329</v>
      </c>
      <c r="T85" s="12"/>
      <c r="U85" s="11"/>
      <c r="V85" s="11"/>
      <c r="W85" s="11"/>
      <c r="X85" s="11"/>
      <c r="Y85" s="11"/>
    </row>
    <row r="86">
      <c r="A86" s="2" t="s">
        <v>335</v>
      </c>
      <c r="B86" s="11"/>
      <c r="C86" s="11"/>
      <c r="D86" s="17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3"/>
      <c r="R86" s="13"/>
      <c r="S86" s="27"/>
      <c r="T86" s="11"/>
      <c r="U86" s="11"/>
      <c r="V86" s="11"/>
      <c r="W86" s="11"/>
      <c r="X86" s="11"/>
    </row>
    <row r="87">
      <c r="A87" s="12" t="s">
        <v>44</v>
      </c>
      <c r="B87" s="12" t="s">
        <v>339</v>
      </c>
      <c r="C87" s="12" t="s">
        <v>81</v>
      </c>
      <c r="D87" s="17">
        <f t="shared" ref="D87:D94" si="13">(F87*0.2)+(G87)+(H87*0.6)+(I87*0.95)+(J87*1.4)+(L87*0.11)+(M87*41.1)+(N87*9)+(O87*9)+(P87*9)</f>
        <v>63.2</v>
      </c>
      <c r="E87" s="12">
        <v>33.0</v>
      </c>
      <c r="F87" s="12">
        <v>29.0</v>
      </c>
      <c r="G87" s="12">
        <v>35.0</v>
      </c>
      <c r="H87" s="12"/>
      <c r="I87" s="12"/>
      <c r="J87" s="12">
        <v>16.0</v>
      </c>
      <c r="K87" s="12"/>
      <c r="L87" s="12"/>
      <c r="M87" s="12"/>
      <c r="N87" s="12"/>
      <c r="O87" s="12"/>
      <c r="P87" s="12"/>
      <c r="Q87" s="18"/>
      <c r="R87" s="18" t="s">
        <v>340</v>
      </c>
      <c r="S87" s="19" t="s">
        <v>341</v>
      </c>
      <c r="T87" s="11"/>
      <c r="U87" s="11"/>
      <c r="V87" s="11"/>
      <c r="W87" s="11"/>
      <c r="X87" s="11"/>
    </row>
    <row r="88">
      <c r="A88" s="12" t="s">
        <v>44</v>
      </c>
      <c r="B88" s="12" t="s">
        <v>342</v>
      </c>
      <c r="C88" s="12" t="s">
        <v>230</v>
      </c>
      <c r="D88" s="17">
        <f t="shared" si="13"/>
        <v>60</v>
      </c>
      <c r="E88" s="12">
        <v>27.0</v>
      </c>
      <c r="F88" s="12">
        <v>23.0</v>
      </c>
      <c r="G88" s="12">
        <v>26.0</v>
      </c>
      <c r="H88" s="12">
        <v>19.0</v>
      </c>
      <c r="I88" s="12"/>
      <c r="J88" s="12"/>
      <c r="K88" s="12"/>
      <c r="L88" s="12"/>
      <c r="M88" s="12"/>
      <c r="N88" s="12">
        <v>1.0</v>
      </c>
      <c r="O88" s="12">
        <v>1.0</v>
      </c>
      <c r="P88" s="12"/>
      <c r="Q88" s="18" t="s">
        <v>343</v>
      </c>
      <c r="R88" s="18"/>
      <c r="S88" s="19" t="s">
        <v>344</v>
      </c>
      <c r="T88" s="11"/>
      <c r="U88" s="11"/>
      <c r="V88" s="11"/>
      <c r="W88" s="11"/>
      <c r="X88" s="11"/>
    </row>
    <row r="89">
      <c r="A89" s="11"/>
      <c r="B89" s="12" t="s">
        <v>345</v>
      </c>
      <c r="C89" s="12" t="s">
        <v>346</v>
      </c>
      <c r="D89" s="17">
        <f t="shared" si="13"/>
        <v>54.4</v>
      </c>
      <c r="E89" s="12">
        <v>27.0</v>
      </c>
      <c r="F89" s="12">
        <v>24.0</v>
      </c>
      <c r="G89" s="12">
        <v>30.0</v>
      </c>
      <c r="H89" s="12"/>
      <c r="I89" s="12"/>
      <c r="J89" s="12">
        <v>14.0</v>
      </c>
      <c r="K89" s="12"/>
      <c r="L89" s="12"/>
      <c r="M89" s="12"/>
      <c r="N89" s="12"/>
      <c r="O89" s="12"/>
      <c r="P89" s="12"/>
      <c r="Q89" s="18"/>
      <c r="R89" s="18"/>
      <c r="S89" s="19" t="s">
        <v>347</v>
      </c>
      <c r="T89" s="11"/>
      <c r="U89" s="11"/>
      <c r="V89" s="11"/>
      <c r="W89" s="11"/>
      <c r="X89" s="11"/>
    </row>
    <row r="90">
      <c r="A90" s="11"/>
      <c r="B90" s="12" t="s">
        <v>348</v>
      </c>
      <c r="C90" s="12" t="s">
        <v>67</v>
      </c>
      <c r="D90" s="17">
        <f t="shared" si="13"/>
        <v>51.8</v>
      </c>
      <c r="E90" s="12">
        <v>24.0</v>
      </c>
      <c r="F90" s="12">
        <v>18.0</v>
      </c>
      <c r="G90" s="12">
        <v>20.0</v>
      </c>
      <c r="H90" s="12">
        <v>17.0</v>
      </c>
      <c r="I90" s="12"/>
      <c r="J90" s="12"/>
      <c r="K90" s="12"/>
      <c r="L90" s="12"/>
      <c r="M90" s="12"/>
      <c r="N90" s="12">
        <v>1.0</v>
      </c>
      <c r="O90" s="12">
        <v>1.0</v>
      </c>
      <c r="P90" s="12"/>
      <c r="Q90" s="18" t="s">
        <v>343</v>
      </c>
      <c r="R90" s="18"/>
      <c r="S90" s="19" t="s">
        <v>349</v>
      </c>
      <c r="T90" s="11"/>
      <c r="U90" s="11"/>
      <c r="V90" s="11"/>
      <c r="W90" s="11"/>
      <c r="X90" s="11"/>
    </row>
    <row r="91">
      <c r="A91" s="11"/>
      <c r="B91" s="12" t="s">
        <v>350</v>
      </c>
      <c r="C91" s="12" t="s">
        <v>351</v>
      </c>
      <c r="D91" s="17">
        <f t="shared" si="13"/>
        <v>49.6</v>
      </c>
      <c r="E91" s="12">
        <v>27.0</v>
      </c>
      <c r="F91" s="12">
        <v>17.0</v>
      </c>
      <c r="G91" s="12">
        <v>21.0</v>
      </c>
      <c r="H91" s="12"/>
      <c r="I91" s="12"/>
      <c r="J91" s="12">
        <v>18.0</v>
      </c>
      <c r="K91" s="12"/>
      <c r="L91" s="12"/>
      <c r="M91" s="12"/>
      <c r="N91" s="12"/>
      <c r="O91" s="12"/>
      <c r="P91" s="12"/>
      <c r="Q91" s="18"/>
      <c r="R91" s="18"/>
      <c r="S91" s="19" t="s">
        <v>352</v>
      </c>
      <c r="T91" s="11"/>
      <c r="U91" s="11"/>
      <c r="V91" s="11"/>
      <c r="W91" s="11"/>
      <c r="X91" s="11"/>
    </row>
    <row r="92">
      <c r="A92" s="11"/>
      <c r="B92" s="12" t="s">
        <v>353</v>
      </c>
      <c r="C92" s="12" t="s">
        <v>354</v>
      </c>
      <c r="D92" s="17">
        <f t="shared" si="13"/>
        <v>47</v>
      </c>
      <c r="E92" s="12">
        <v>33.0</v>
      </c>
      <c r="F92" s="12">
        <v>23.0</v>
      </c>
      <c r="G92" s="12">
        <v>28.0</v>
      </c>
      <c r="H92" s="12">
        <v>24.0</v>
      </c>
      <c r="I92" s="12"/>
      <c r="J92" s="12"/>
      <c r="K92" s="12"/>
      <c r="L92" s="12"/>
      <c r="M92" s="12"/>
      <c r="N92" s="12"/>
      <c r="O92" s="12"/>
      <c r="P92" s="12"/>
      <c r="Q92" s="18"/>
      <c r="R92" s="18" t="s">
        <v>195</v>
      </c>
      <c r="S92" s="19" t="s">
        <v>355</v>
      </c>
      <c r="T92" s="11"/>
      <c r="U92" s="11"/>
      <c r="V92" s="11"/>
      <c r="W92" s="11"/>
      <c r="X92" s="11"/>
    </row>
    <row r="93">
      <c r="A93" s="12" t="s">
        <v>44</v>
      </c>
      <c r="B93" s="12" t="s">
        <v>356</v>
      </c>
      <c r="C93" s="12" t="s">
        <v>141</v>
      </c>
      <c r="D93" s="17">
        <f t="shared" si="13"/>
        <v>42.37</v>
      </c>
      <c r="E93" s="12">
        <v>27.0</v>
      </c>
      <c r="F93" s="12">
        <v>27.0</v>
      </c>
      <c r="G93" s="12">
        <v>34.0</v>
      </c>
      <c r="H93" s="12"/>
      <c r="I93" s="12"/>
      <c r="J93" s="12"/>
      <c r="K93" s="12"/>
      <c r="L93" s="12">
        <v>27.0</v>
      </c>
      <c r="M93" s="12"/>
      <c r="N93" s="12"/>
      <c r="O93" s="12"/>
      <c r="P93" s="12"/>
      <c r="Q93" s="18"/>
      <c r="R93" s="18"/>
      <c r="S93" s="19" t="s">
        <v>357</v>
      </c>
      <c r="T93" s="11"/>
      <c r="U93" s="11"/>
      <c r="V93" s="11"/>
      <c r="W93" s="11"/>
      <c r="X93" s="11"/>
    </row>
    <row r="94">
      <c r="A94" s="11"/>
      <c r="B94" s="12" t="s">
        <v>373</v>
      </c>
      <c r="C94" s="12" t="s">
        <v>374</v>
      </c>
      <c r="D94" s="17">
        <f t="shared" si="13"/>
        <v>41.8</v>
      </c>
      <c r="E94" s="12">
        <v>36.0</v>
      </c>
      <c r="F94" s="12">
        <v>29.0</v>
      </c>
      <c r="G94" s="12">
        <v>36.0</v>
      </c>
      <c r="H94" s="12"/>
      <c r="I94" s="12"/>
      <c r="J94" s="12"/>
      <c r="K94" s="12"/>
      <c r="L94" s="12"/>
      <c r="M94" s="12"/>
      <c r="N94" s="12"/>
      <c r="O94" s="12"/>
      <c r="P94" s="12"/>
      <c r="Q94" s="18"/>
      <c r="R94" s="18"/>
      <c r="S94" s="19" t="s">
        <v>378</v>
      </c>
      <c r="T94" s="11"/>
      <c r="U94" s="11"/>
      <c r="V94" s="11"/>
      <c r="W94" s="11"/>
      <c r="X94" s="11"/>
    </row>
    <row r="95">
      <c r="A95" s="2" t="s">
        <v>358</v>
      </c>
      <c r="B95" s="11"/>
      <c r="C95" s="11"/>
      <c r="D95" s="17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3"/>
      <c r="R95" s="13"/>
      <c r="S95" s="27"/>
      <c r="T95" s="11"/>
      <c r="U95" s="11"/>
      <c r="V95" s="11"/>
      <c r="W95" s="11"/>
      <c r="X95" s="11"/>
    </row>
    <row r="96">
      <c r="A96" s="12" t="s">
        <v>44</v>
      </c>
      <c r="B96" s="12" t="s">
        <v>359</v>
      </c>
      <c r="C96" s="12" t="s">
        <v>360</v>
      </c>
      <c r="D96" s="17">
        <f t="shared" ref="D96:D106" si="14">(F96*0.2)+(G96)+(H96*0.6)+(I96*0.95)+(J96*1.4)+(L96*0.11)+(M96*41.1)+(N96*9)+(O96*9)+(P96*9)</f>
        <v>54.8</v>
      </c>
      <c r="E96" s="12">
        <v>22.0</v>
      </c>
      <c r="F96" s="12">
        <v>22.0</v>
      </c>
      <c r="G96" s="12">
        <v>28.0</v>
      </c>
      <c r="H96" s="12"/>
      <c r="I96" s="12"/>
      <c r="J96" s="12">
        <v>16.0</v>
      </c>
      <c r="K96" s="12"/>
      <c r="L96" s="12"/>
      <c r="M96" s="12"/>
      <c r="N96" s="12"/>
      <c r="O96" s="12"/>
      <c r="P96" s="12"/>
      <c r="Q96" s="18"/>
      <c r="R96" s="18"/>
      <c r="S96" s="19" t="s">
        <v>361</v>
      </c>
      <c r="T96" s="11"/>
      <c r="U96" s="11"/>
      <c r="V96" s="11"/>
      <c r="W96" s="11"/>
      <c r="X96" s="11"/>
    </row>
    <row r="97">
      <c r="A97" s="11"/>
      <c r="B97" s="12" t="s">
        <v>362</v>
      </c>
      <c r="C97" s="12" t="s">
        <v>363</v>
      </c>
      <c r="D97" s="17">
        <f t="shared" si="14"/>
        <v>52.4</v>
      </c>
      <c r="E97" s="12">
        <v>30.0</v>
      </c>
      <c r="F97" s="12"/>
      <c r="G97" s="12">
        <v>23.0</v>
      </c>
      <c r="H97" s="12"/>
      <c r="I97" s="12"/>
      <c r="J97" s="12">
        <v>21.0</v>
      </c>
      <c r="K97" s="12"/>
      <c r="L97" s="12"/>
      <c r="M97" s="12"/>
      <c r="N97" s="12"/>
      <c r="O97" s="12"/>
      <c r="P97" s="12"/>
      <c r="Q97" s="18"/>
      <c r="R97" s="18"/>
      <c r="S97" s="19" t="s">
        <v>364</v>
      </c>
      <c r="T97" s="11"/>
      <c r="U97" s="11"/>
      <c r="V97" s="11"/>
      <c r="W97" s="11"/>
      <c r="X97" s="11"/>
    </row>
    <row r="98">
      <c r="A98" s="11"/>
      <c r="B98" s="12" t="s">
        <v>365</v>
      </c>
      <c r="C98" s="12" t="s">
        <v>366</v>
      </c>
      <c r="D98" s="17">
        <f t="shared" si="14"/>
        <v>47.2</v>
      </c>
      <c r="E98" s="12">
        <v>13.0</v>
      </c>
      <c r="F98" s="12">
        <v>14.0</v>
      </c>
      <c r="G98" s="12">
        <v>22.0</v>
      </c>
      <c r="H98" s="12">
        <v>14.0</v>
      </c>
      <c r="I98" s="12"/>
      <c r="J98" s="12">
        <v>10.0</v>
      </c>
      <c r="K98" s="12"/>
      <c r="L98" s="12"/>
      <c r="M98" s="12"/>
      <c r="N98" s="12"/>
      <c r="O98" s="12"/>
      <c r="P98" s="12"/>
      <c r="Q98" s="18"/>
      <c r="R98" s="18"/>
      <c r="S98" s="19" t="s">
        <v>367</v>
      </c>
      <c r="T98" s="11"/>
      <c r="U98" s="11"/>
      <c r="V98" s="11"/>
      <c r="W98" s="11"/>
      <c r="X98" s="11"/>
    </row>
    <row r="99">
      <c r="A99" s="11"/>
      <c r="B99" s="12" t="s">
        <v>371</v>
      </c>
      <c r="C99" s="12" t="s">
        <v>372</v>
      </c>
      <c r="D99" s="17">
        <f t="shared" si="14"/>
        <v>44.8</v>
      </c>
      <c r="E99" s="12">
        <v>24.0</v>
      </c>
      <c r="F99" s="12"/>
      <c r="G99" s="12">
        <v>28.0</v>
      </c>
      <c r="H99" s="12"/>
      <c r="I99" s="12"/>
      <c r="J99" s="12">
        <v>12.0</v>
      </c>
      <c r="K99" s="12"/>
      <c r="L99" s="12"/>
      <c r="M99" s="12"/>
      <c r="N99" s="12"/>
      <c r="O99" s="12"/>
      <c r="P99" s="12"/>
      <c r="Q99" s="18"/>
      <c r="R99" s="18" t="s">
        <v>226</v>
      </c>
      <c r="S99" s="19" t="s">
        <v>375</v>
      </c>
      <c r="T99" s="11"/>
      <c r="U99" s="11"/>
      <c r="V99" s="11"/>
      <c r="W99" s="11"/>
      <c r="X99" s="11"/>
    </row>
    <row r="100">
      <c r="A100" s="12" t="s">
        <v>44</v>
      </c>
      <c r="B100" s="12" t="s">
        <v>368</v>
      </c>
      <c r="C100" s="12" t="s">
        <v>369</v>
      </c>
      <c r="D100" s="17">
        <f t="shared" si="14"/>
        <v>43.8</v>
      </c>
      <c r="E100" s="12">
        <v>24.0</v>
      </c>
      <c r="F100" s="12">
        <v>23.0</v>
      </c>
      <c r="G100" s="12">
        <v>29.0</v>
      </c>
      <c r="H100" s="12">
        <v>17.0</v>
      </c>
      <c r="I100" s="12"/>
      <c r="J100" s="12"/>
      <c r="K100" s="12"/>
      <c r="L100" s="12"/>
      <c r="M100" s="12"/>
      <c r="N100" s="12"/>
      <c r="O100" s="12"/>
      <c r="P100" s="12"/>
      <c r="Q100" s="18"/>
      <c r="R100" s="18"/>
      <c r="S100" s="19" t="s">
        <v>370</v>
      </c>
      <c r="T100" s="11"/>
      <c r="U100" s="11"/>
      <c r="V100" s="11"/>
      <c r="W100" s="11"/>
      <c r="X100" s="11"/>
    </row>
    <row r="101">
      <c r="A101" s="11"/>
      <c r="B101" s="12" t="s">
        <v>380</v>
      </c>
      <c r="C101" s="12" t="s">
        <v>381</v>
      </c>
      <c r="D101" s="17">
        <f t="shared" si="14"/>
        <v>41.2</v>
      </c>
      <c r="E101" s="12">
        <v>24.0</v>
      </c>
      <c r="F101" s="12"/>
      <c r="G101" s="12">
        <v>34.0</v>
      </c>
      <c r="H101" s="12">
        <v>12.0</v>
      </c>
      <c r="I101" s="12"/>
      <c r="J101" s="12"/>
      <c r="K101" s="12"/>
      <c r="L101" s="12"/>
      <c r="M101" s="12"/>
      <c r="N101" s="12"/>
      <c r="O101" s="12"/>
      <c r="P101" s="12"/>
      <c r="Q101" s="18"/>
      <c r="R101" s="18"/>
      <c r="S101" s="19" t="s">
        <v>382</v>
      </c>
      <c r="T101" s="11"/>
      <c r="U101" s="11"/>
      <c r="V101" s="11"/>
      <c r="W101" s="11"/>
      <c r="X101" s="11"/>
    </row>
    <row r="102">
      <c r="B102" s="12" t="s">
        <v>383</v>
      </c>
      <c r="C102" s="12" t="s">
        <v>102</v>
      </c>
      <c r="D102" s="17">
        <f t="shared" si="14"/>
        <v>38.4</v>
      </c>
      <c r="E102" s="12">
        <v>16.0</v>
      </c>
      <c r="F102" s="12">
        <v>17.0</v>
      </c>
      <c r="G102" s="12">
        <v>23.0</v>
      </c>
      <c r="H102" s="12">
        <v>20.0</v>
      </c>
      <c r="I102" s="12"/>
      <c r="J102" s="12"/>
      <c r="K102" s="12"/>
      <c r="L102" s="12"/>
      <c r="M102" s="12"/>
      <c r="N102" s="12"/>
      <c r="O102" s="12"/>
      <c r="P102" s="12"/>
      <c r="Q102" s="18"/>
      <c r="R102" s="18"/>
      <c r="S102" s="39" t="s">
        <v>384</v>
      </c>
      <c r="T102" s="11"/>
      <c r="U102" s="11"/>
      <c r="V102" s="11"/>
      <c r="W102" s="11"/>
      <c r="X102" s="11"/>
    </row>
    <row r="103">
      <c r="A103" s="11"/>
      <c r="B103" s="12" t="s">
        <v>385</v>
      </c>
      <c r="C103" s="12" t="s">
        <v>386</v>
      </c>
      <c r="D103" s="17">
        <f t="shared" si="14"/>
        <v>38.4</v>
      </c>
      <c r="E103" s="12">
        <v>19.0</v>
      </c>
      <c r="F103" s="12">
        <v>17.0</v>
      </c>
      <c r="G103" s="12">
        <v>35.0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8"/>
      <c r="R103" s="18"/>
      <c r="S103" s="19" t="s">
        <v>387</v>
      </c>
      <c r="T103" s="11"/>
      <c r="U103" s="11"/>
      <c r="V103" s="11"/>
      <c r="W103" s="11"/>
      <c r="X103" s="11"/>
    </row>
    <row r="104">
      <c r="A104" s="11"/>
      <c r="B104" s="12" t="s">
        <v>408</v>
      </c>
      <c r="C104" s="12" t="s">
        <v>409</v>
      </c>
      <c r="D104" s="17">
        <f t="shared" si="14"/>
        <v>38</v>
      </c>
      <c r="E104" s="12"/>
      <c r="F104" s="12">
        <v>15.0</v>
      </c>
      <c r="G104" s="12">
        <v>29.0</v>
      </c>
      <c r="H104" s="12">
        <v>10.0</v>
      </c>
      <c r="I104" s="12"/>
      <c r="J104" s="12"/>
      <c r="K104" s="12"/>
      <c r="L104" s="12"/>
      <c r="M104" s="12"/>
      <c r="N104" s="12"/>
      <c r="O104" s="12"/>
      <c r="P104" s="12"/>
      <c r="Q104" s="18"/>
      <c r="R104" s="18"/>
      <c r="S104" s="19" t="s">
        <v>412</v>
      </c>
      <c r="T104" s="11"/>
      <c r="U104" s="11"/>
      <c r="V104" s="11"/>
      <c r="W104" s="11"/>
      <c r="X104" s="11"/>
    </row>
    <row r="105">
      <c r="A105" s="11"/>
      <c r="B105" s="12" t="s">
        <v>416</v>
      </c>
      <c r="C105" s="12" t="s">
        <v>411</v>
      </c>
      <c r="D105" s="17">
        <f t="shared" si="14"/>
        <v>35</v>
      </c>
      <c r="E105" s="12">
        <v>28.0</v>
      </c>
      <c r="F105" s="12"/>
      <c r="G105" s="12">
        <v>23.0</v>
      </c>
      <c r="H105" s="12">
        <v>20.0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/>
      <c r="S105" s="19" t="s">
        <v>417</v>
      </c>
      <c r="T105" s="11"/>
      <c r="U105" s="11"/>
      <c r="V105" s="11"/>
      <c r="W105" s="11"/>
      <c r="X105" s="11"/>
    </row>
    <row r="106">
      <c r="A106" s="12" t="s">
        <v>44</v>
      </c>
      <c r="B106" s="12" t="s">
        <v>388</v>
      </c>
      <c r="C106" s="12" t="s">
        <v>239</v>
      </c>
      <c r="D106" s="17">
        <f t="shared" si="14"/>
        <v>33.8</v>
      </c>
      <c r="E106" s="12">
        <v>22.0</v>
      </c>
      <c r="F106" s="12">
        <v>24.0</v>
      </c>
      <c r="G106" s="12">
        <v>29.0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389</v>
      </c>
      <c r="T106" s="11"/>
      <c r="U106" s="11"/>
      <c r="V106" s="11"/>
      <c r="W106" s="11"/>
      <c r="X106" s="11"/>
    </row>
    <row r="107">
      <c r="A107" s="11"/>
      <c r="B107" s="12" t="s">
        <v>390</v>
      </c>
      <c r="C107" s="12" t="s">
        <v>107</v>
      </c>
      <c r="D107" s="17" t="s">
        <v>425</v>
      </c>
      <c r="E107" s="12">
        <v>15.0</v>
      </c>
      <c r="F107" s="12">
        <v>14.0</v>
      </c>
      <c r="G107" s="12">
        <v>29.0</v>
      </c>
      <c r="H107" s="12"/>
      <c r="I107" s="12"/>
      <c r="J107" s="12"/>
      <c r="K107" s="12"/>
      <c r="L107" s="12">
        <v>13.0</v>
      </c>
      <c r="M107" s="12"/>
      <c r="N107" s="12"/>
      <c r="O107" s="12"/>
      <c r="P107" s="12"/>
      <c r="Q107" s="18"/>
      <c r="R107" s="18" t="s">
        <v>109</v>
      </c>
      <c r="S107" s="19" t="s">
        <v>392</v>
      </c>
      <c r="T107" s="11"/>
      <c r="U107" s="11"/>
      <c r="V107" s="11"/>
      <c r="W107" s="11"/>
      <c r="X107" s="11"/>
    </row>
    <row r="108">
      <c r="A108" s="11"/>
      <c r="B108" s="12" t="s">
        <v>410</v>
      </c>
      <c r="C108" s="12" t="s">
        <v>411</v>
      </c>
      <c r="D108" s="17">
        <f>(F108*0.2)+(G108)+(H108*0.6)+(I108*0.95)+(J108*1.4)+(L108*0.11)+(M108*41.1)+(N108*9)+(O108*9)+(P108*9)</f>
        <v>29.09</v>
      </c>
      <c r="E108" s="12"/>
      <c r="F108" s="12">
        <v>20.0</v>
      </c>
      <c r="G108" s="12">
        <v>23.0</v>
      </c>
      <c r="H108" s="12"/>
      <c r="I108" s="12"/>
      <c r="J108" s="12"/>
      <c r="K108" s="12"/>
      <c r="L108" s="12">
        <v>19.0</v>
      </c>
      <c r="M108" s="12"/>
      <c r="N108" s="12"/>
      <c r="O108" s="12"/>
      <c r="P108" s="12"/>
      <c r="Q108" s="18"/>
      <c r="R108" s="18"/>
      <c r="S108" s="19" t="s">
        <v>413</v>
      </c>
      <c r="T108" s="11"/>
      <c r="U108" s="11"/>
      <c r="V108" s="11"/>
      <c r="W108" s="11"/>
      <c r="X108" s="11"/>
    </row>
    <row r="109">
      <c r="A109" s="11"/>
      <c r="B109" s="12"/>
      <c r="C109" s="12"/>
      <c r="D109" s="17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8"/>
      <c r="R109" s="18"/>
      <c r="S109" s="37"/>
      <c r="T109" s="11"/>
      <c r="U109" s="11"/>
      <c r="V109" s="11"/>
      <c r="W109" s="11"/>
      <c r="X109" s="11"/>
    </row>
    <row r="110">
      <c r="A110" s="2" t="s">
        <v>393</v>
      </c>
      <c r="B110" s="41" t="str">
        <f>HYPERLINK("http://web.archive.org/web/20081023121844/http://wiki.shadowpriest.com/index.php?title=SimulationCraft/Trinkets/Mage","Click Here for Trinket/Set Bonus Sims")</f>
        <v>Click Here for Trinket/Set Bonus Sims</v>
      </c>
      <c r="C110" s="11"/>
      <c r="D110" s="42" t="s">
        <v>437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3"/>
      <c r="R110" s="13"/>
      <c r="S110" s="27"/>
      <c r="T110" s="11"/>
      <c r="U110" s="11"/>
      <c r="V110" s="11"/>
      <c r="W110" s="11"/>
      <c r="X110" s="11"/>
    </row>
    <row r="111">
      <c r="A111" s="11"/>
      <c r="B111" s="12" t="s">
        <v>395</v>
      </c>
      <c r="C111" s="16" t="s">
        <v>396</v>
      </c>
      <c r="D111" s="43">
        <v>79.3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397</v>
      </c>
      <c r="T111" s="12"/>
      <c r="U111" s="11"/>
      <c r="V111" s="11"/>
      <c r="W111" s="11"/>
      <c r="X111" s="11"/>
      <c r="Y111" s="11"/>
    </row>
    <row r="112">
      <c r="A112" s="11"/>
      <c r="B112" s="12" t="s">
        <v>404</v>
      </c>
      <c r="C112" s="12" t="s">
        <v>405</v>
      </c>
      <c r="D112" s="45" t="s">
        <v>440</v>
      </c>
      <c r="E112" s="12"/>
      <c r="F112" s="12"/>
      <c r="G112" s="12"/>
      <c r="H112" s="12"/>
      <c r="I112" s="12"/>
      <c r="J112" s="12">
        <v>32.0</v>
      </c>
      <c r="K112" s="12"/>
      <c r="L112" s="12"/>
      <c r="M112" s="12"/>
      <c r="N112" s="12"/>
      <c r="O112" s="12"/>
      <c r="P112" s="12"/>
      <c r="Q112" s="18"/>
      <c r="R112" s="18"/>
      <c r="S112" s="19" t="s">
        <v>407</v>
      </c>
      <c r="T112" s="12"/>
      <c r="U112" s="11"/>
      <c r="V112" s="11"/>
      <c r="W112" s="11"/>
      <c r="X112" s="11"/>
      <c r="Y112" s="11"/>
    </row>
    <row r="113">
      <c r="A113" s="11"/>
      <c r="B113" s="12" t="s">
        <v>398</v>
      </c>
      <c r="C113" s="12" t="s">
        <v>399</v>
      </c>
      <c r="D113" s="43">
        <v>66.0</v>
      </c>
      <c r="E113" s="12"/>
      <c r="F113" s="12"/>
      <c r="G113" s="12">
        <v>43.0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8"/>
      <c r="R113" s="18"/>
      <c r="S113" s="19" t="s">
        <v>400</v>
      </c>
      <c r="T113" s="12"/>
      <c r="U113" s="11"/>
      <c r="V113" s="11"/>
      <c r="W113" s="11"/>
      <c r="X113" s="11"/>
      <c r="Y113" s="11"/>
    </row>
    <row r="114">
      <c r="A114" s="11"/>
      <c r="B114" s="12" t="s">
        <v>414</v>
      </c>
      <c r="C114" s="12" t="s">
        <v>374</v>
      </c>
      <c r="D114" s="43">
        <v>62.1</v>
      </c>
      <c r="E114" s="12"/>
      <c r="F114" s="12"/>
      <c r="G114" s="12">
        <v>37.0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/>
      <c r="S114" s="19" t="s">
        <v>415</v>
      </c>
      <c r="T114" s="12"/>
      <c r="U114" s="11"/>
      <c r="V114" s="11"/>
      <c r="W114" s="11"/>
      <c r="X114" s="11"/>
      <c r="Y114" s="11"/>
    </row>
    <row r="115">
      <c r="A115" s="12" t="s">
        <v>44</v>
      </c>
      <c r="B115" s="12" t="s">
        <v>401</v>
      </c>
      <c r="C115" s="16" t="s">
        <v>172</v>
      </c>
      <c r="D115" s="44">
        <v>59.5</v>
      </c>
      <c r="E115" s="12"/>
      <c r="F115" s="12"/>
      <c r="G115" s="12">
        <v>54.0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8"/>
      <c r="R115" s="18" t="s">
        <v>402</v>
      </c>
      <c r="S115" s="19" t="s">
        <v>403</v>
      </c>
      <c r="T115" s="12"/>
      <c r="U115" s="11"/>
      <c r="V115" s="11"/>
      <c r="W115" s="11"/>
      <c r="X115" s="11"/>
      <c r="Y115" s="11"/>
    </row>
    <row r="116">
      <c r="A116" s="11"/>
      <c r="B116" s="12" t="s">
        <v>420</v>
      </c>
      <c r="C116" s="12" t="s">
        <v>366</v>
      </c>
      <c r="D116" s="45" t="s">
        <v>454</v>
      </c>
      <c r="E116" s="12"/>
      <c r="F116" s="12"/>
      <c r="G116" s="12"/>
      <c r="H116" s="12"/>
      <c r="I116" s="12"/>
      <c r="J116" s="12">
        <v>25.0</v>
      </c>
      <c r="K116" s="12"/>
      <c r="L116" s="12"/>
      <c r="M116" s="12"/>
      <c r="N116" s="12"/>
      <c r="O116" s="12"/>
      <c r="P116" s="12"/>
      <c r="Q116" s="18"/>
      <c r="R116" s="18"/>
      <c r="S116" s="19" t="s">
        <v>422</v>
      </c>
      <c r="T116" s="11"/>
      <c r="U116" s="11"/>
      <c r="V116" s="11"/>
      <c r="W116" s="11"/>
      <c r="X116" s="11"/>
    </row>
    <row r="117">
      <c r="A117" s="12" t="s">
        <v>44</v>
      </c>
      <c r="B117" s="12" t="s">
        <v>418</v>
      </c>
      <c r="C117" s="16" t="s">
        <v>281</v>
      </c>
      <c r="D117" s="44">
        <v>54.0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8"/>
      <c r="R117" s="18"/>
      <c r="S117" s="19" t="s">
        <v>419</v>
      </c>
      <c r="T117" s="12"/>
      <c r="U117" s="11"/>
      <c r="V117" s="11"/>
      <c r="W117" s="11"/>
      <c r="X117" s="11"/>
      <c r="Y117" s="11"/>
    </row>
    <row r="118">
      <c r="A118" s="11"/>
      <c r="B118" s="12" t="s">
        <v>423</v>
      </c>
      <c r="C118" s="12" t="s">
        <v>67</v>
      </c>
      <c r="D118" s="43">
        <v>44.8</v>
      </c>
      <c r="E118" s="12"/>
      <c r="F118" s="12"/>
      <c r="G118" s="12"/>
      <c r="H118" s="12">
        <v>30.0</v>
      </c>
      <c r="I118" s="12"/>
      <c r="J118" s="12"/>
      <c r="K118" s="12"/>
      <c r="L118" s="12"/>
      <c r="M118" s="12"/>
      <c r="N118" s="12"/>
      <c r="O118" s="12"/>
      <c r="P118" s="12"/>
      <c r="Q118" s="18"/>
      <c r="R118" s="18"/>
      <c r="S118" s="19" t="s">
        <v>424</v>
      </c>
      <c r="T118" s="12"/>
      <c r="U118" s="11"/>
      <c r="V118" s="11"/>
      <c r="W118" s="11"/>
      <c r="X118" s="11"/>
      <c r="Y118" s="11"/>
    </row>
    <row r="119">
      <c r="A119" s="11"/>
      <c r="B119" s="12" t="s">
        <v>426</v>
      </c>
      <c r="C119" s="12" t="s">
        <v>428</v>
      </c>
      <c r="D119" s="43">
        <v>42.8</v>
      </c>
      <c r="E119" s="12"/>
      <c r="F119" s="12"/>
      <c r="G119" s="12"/>
      <c r="H119" s="12">
        <v>32.0</v>
      </c>
      <c r="I119" s="12"/>
      <c r="J119" s="12"/>
      <c r="K119" s="12"/>
      <c r="L119" s="12"/>
      <c r="M119" s="12"/>
      <c r="N119" s="12"/>
      <c r="O119" s="12"/>
      <c r="P119" s="12"/>
      <c r="Q119" s="18"/>
      <c r="R119" s="18"/>
      <c r="S119" s="19" t="s">
        <v>429</v>
      </c>
      <c r="T119" s="12"/>
      <c r="U119" s="11"/>
      <c r="V119" s="11"/>
      <c r="W119" s="11"/>
      <c r="X119" s="11"/>
      <c r="Y119" s="11"/>
    </row>
    <row r="120">
      <c r="A120" s="11"/>
      <c r="B120" s="12" t="s">
        <v>430</v>
      </c>
      <c r="C120" s="12" t="s">
        <v>431</v>
      </c>
      <c r="D120" s="26">
        <v>35.6</v>
      </c>
      <c r="E120" s="12">
        <v>33.0</v>
      </c>
      <c r="F120" s="12">
        <v>23.0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8"/>
      <c r="R120" s="18" t="s">
        <v>432</v>
      </c>
      <c r="S120" s="19" t="s">
        <v>433</v>
      </c>
      <c r="T120" s="12"/>
      <c r="U120" s="11"/>
      <c r="V120" s="11"/>
      <c r="W120" s="11"/>
      <c r="X120" s="11"/>
      <c r="Y120" s="11"/>
    </row>
    <row r="121">
      <c r="A121" s="11"/>
      <c r="B121" s="12" t="s">
        <v>434</v>
      </c>
      <c r="C121" s="12" t="s">
        <v>435</v>
      </c>
      <c r="D121" s="43">
        <v>34.4</v>
      </c>
      <c r="E121" s="12"/>
      <c r="F121" s="12"/>
      <c r="G121" s="12"/>
      <c r="H121" s="12">
        <v>26.0</v>
      </c>
      <c r="I121" s="12"/>
      <c r="J121" s="12"/>
      <c r="K121" s="12"/>
      <c r="L121" s="12"/>
      <c r="M121" s="12"/>
      <c r="N121" s="12"/>
      <c r="O121" s="12"/>
      <c r="P121" s="12"/>
      <c r="Q121" s="18"/>
      <c r="R121" s="18"/>
      <c r="S121" s="19" t="s">
        <v>436</v>
      </c>
      <c r="T121" s="12"/>
      <c r="U121" s="11"/>
      <c r="V121" s="11"/>
      <c r="W121" s="11"/>
      <c r="X121" s="11"/>
      <c r="Y121" s="11"/>
    </row>
    <row r="122">
      <c r="A122" s="2" t="s">
        <v>438</v>
      </c>
      <c r="B122" s="11"/>
      <c r="C122" s="11"/>
      <c r="D122" s="2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3"/>
      <c r="R122" s="13"/>
      <c r="S122" s="27"/>
      <c r="T122" s="11"/>
      <c r="U122" s="11"/>
      <c r="V122" s="11"/>
      <c r="W122" s="11"/>
      <c r="X122" s="11"/>
    </row>
    <row r="123">
      <c r="A123" s="12" t="s">
        <v>44</v>
      </c>
      <c r="B123" s="12" t="s">
        <v>439</v>
      </c>
      <c r="C123" s="12" t="s">
        <v>141</v>
      </c>
      <c r="D123" s="26">
        <f t="shared" ref="D123:D129" si="15">(F123*0.2)+(G123)+(H123*0.6)+(I123*0.95)+(J123*1.4)+(L123*0.11)+(M123*41.1)+(N123*9)+(O123*9)+(P123*9)</f>
        <v>32.2</v>
      </c>
      <c r="E123" s="12">
        <v>10.0</v>
      </c>
      <c r="F123" s="12">
        <v>9.0</v>
      </c>
      <c r="G123" s="12">
        <v>15.0</v>
      </c>
      <c r="H123" s="12"/>
      <c r="I123" s="47"/>
      <c r="J123" s="12">
        <v>11.0</v>
      </c>
      <c r="K123" s="47"/>
      <c r="L123" s="47"/>
      <c r="M123" s="47"/>
      <c r="N123" s="47"/>
      <c r="O123" s="47"/>
      <c r="P123" s="47"/>
      <c r="Q123" s="48"/>
      <c r="R123" s="48"/>
      <c r="S123" s="19" t="s">
        <v>441</v>
      </c>
      <c r="T123" s="11"/>
      <c r="U123" s="11"/>
      <c r="V123" s="11"/>
      <c r="W123" s="11"/>
      <c r="X123" s="11"/>
    </row>
    <row r="124">
      <c r="A124" s="12" t="s">
        <v>44</v>
      </c>
      <c r="B124" s="12" t="s">
        <v>442</v>
      </c>
      <c r="C124" s="12" t="s">
        <v>172</v>
      </c>
      <c r="D124" s="26">
        <f t="shared" si="15"/>
        <v>26.6</v>
      </c>
      <c r="E124" s="12">
        <v>10.0</v>
      </c>
      <c r="F124" s="12">
        <v>11.0</v>
      </c>
      <c r="G124" s="12">
        <v>16.0</v>
      </c>
      <c r="H124" s="12">
        <v>14.0</v>
      </c>
      <c r="I124" s="47"/>
      <c r="J124" s="12"/>
      <c r="K124" s="47"/>
      <c r="L124" s="47"/>
      <c r="M124" s="47"/>
      <c r="N124" s="47"/>
      <c r="O124" s="47"/>
      <c r="P124" s="47"/>
      <c r="Q124" s="48"/>
      <c r="R124" s="48"/>
      <c r="S124" s="19" t="s">
        <v>444</v>
      </c>
      <c r="T124" s="11"/>
      <c r="U124" s="11"/>
      <c r="V124" s="11"/>
      <c r="W124" s="11"/>
      <c r="X124" s="11"/>
    </row>
    <row r="125">
      <c r="A125" s="11"/>
      <c r="B125" s="12" t="s">
        <v>445</v>
      </c>
      <c r="C125" s="12" t="s">
        <v>446</v>
      </c>
      <c r="D125" s="26">
        <f t="shared" si="15"/>
        <v>26.6</v>
      </c>
      <c r="E125" s="12">
        <v>10.0</v>
      </c>
      <c r="F125" s="12"/>
      <c r="G125" s="12">
        <v>20.0</v>
      </c>
      <c r="H125" s="12">
        <v>11.0</v>
      </c>
      <c r="I125" s="12"/>
      <c r="J125" s="12"/>
      <c r="K125" s="12"/>
      <c r="L125" s="12"/>
      <c r="M125" s="12"/>
      <c r="N125" s="12"/>
      <c r="O125" s="12"/>
      <c r="P125" s="12"/>
      <c r="Q125" s="18"/>
      <c r="R125" s="18"/>
      <c r="S125" s="19" t="s">
        <v>447</v>
      </c>
      <c r="T125" s="11"/>
      <c r="U125" s="11"/>
      <c r="V125" s="11"/>
      <c r="W125" s="11"/>
      <c r="X125" s="11"/>
    </row>
    <row r="126">
      <c r="A126" s="11"/>
      <c r="B126" s="12" t="s">
        <v>448</v>
      </c>
      <c r="C126" s="12" t="s">
        <v>449</v>
      </c>
      <c r="D126" s="26">
        <f t="shared" si="15"/>
        <v>26.2</v>
      </c>
      <c r="E126" s="12">
        <v>9.0</v>
      </c>
      <c r="F126" s="12">
        <v>10.0</v>
      </c>
      <c r="G126" s="12">
        <v>13.0</v>
      </c>
      <c r="H126" s="47"/>
      <c r="I126" s="47"/>
      <c r="J126" s="12">
        <v>8.0</v>
      </c>
      <c r="K126" s="47"/>
      <c r="L126" s="47"/>
      <c r="M126" s="47"/>
      <c r="N126" s="47"/>
      <c r="O126" s="47"/>
      <c r="P126" s="47"/>
      <c r="Q126" s="48"/>
      <c r="R126" s="48"/>
      <c r="S126" s="19" t="s">
        <v>450</v>
      </c>
      <c r="T126" s="11"/>
      <c r="U126" s="11"/>
      <c r="V126" s="11"/>
      <c r="W126" s="11"/>
      <c r="X126" s="11"/>
    </row>
    <row r="127">
      <c r="A127" s="11"/>
      <c r="B127" s="12" t="s">
        <v>451</v>
      </c>
      <c r="C127" s="12" t="s">
        <v>452</v>
      </c>
      <c r="D127" s="26">
        <f t="shared" si="15"/>
        <v>22.6</v>
      </c>
      <c r="E127" s="12">
        <v>9.0</v>
      </c>
      <c r="F127" s="12">
        <v>9.0</v>
      </c>
      <c r="G127" s="12">
        <v>11.0</v>
      </c>
      <c r="H127" s="47"/>
      <c r="I127" s="47"/>
      <c r="J127" s="12">
        <v>7.0</v>
      </c>
      <c r="K127" s="47"/>
      <c r="L127" s="47"/>
      <c r="M127" s="47"/>
      <c r="N127" s="47"/>
      <c r="O127" s="47"/>
      <c r="P127" s="47"/>
      <c r="Q127" s="48"/>
      <c r="R127" s="48"/>
      <c r="S127" s="19" t="s">
        <v>453</v>
      </c>
      <c r="T127" s="11"/>
      <c r="U127" s="11"/>
      <c r="V127" s="11"/>
      <c r="W127" s="11"/>
      <c r="X127" s="11"/>
    </row>
    <row r="128">
      <c r="A128" s="11"/>
      <c r="B128" s="12" t="s">
        <v>455</v>
      </c>
      <c r="C128" s="12" t="s">
        <v>456</v>
      </c>
      <c r="D128" s="26">
        <f t="shared" si="15"/>
        <v>22</v>
      </c>
      <c r="E128" s="12">
        <v>9.0</v>
      </c>
      <c r="F128" s="12"/>
      <c r="G128" s="12">
        <v>13.0</v>
      </c>
      <c r="H128" s="12"/>
      <c r="I128" s="12"/>
      <c r="J128" s="12"/>
      <c r="K128" s="12"/>
      <c r="L128" s="12"/>
      <c r="M128" s="12"/>
      <c r="N128" s="12"/>
      <c r="O128" s="12"/>
      <c r="P128" s="12">
        <v>1.0</v>
      </c>
      <c r="Q128" s="18" t="s">
        <v>221</v>
      </c>
      <c r="R128" s="18"/>
      <c r="S128" s="19" t="s">
        <v>458</v>
      </c>
      <c r="T128" s="11"/>
      <c r="U128" s="11"/>
      <c r="V128" s="11"/>
      <c r="W128" s="11"/>
      <c r="X128" s="11"/>
    </row>
    <row r="129">
      <c r="B129" s="12" t="s">
        <v>485</v>
      </c>
      <c r="C129" s="16" t="s">
        <v>57</v>
      </c>
      <c r="D129" s="26">
        <f t="shared" si="15"/>
        <v>16.2</v>
      </c>
      <c r="E129" s="12">
        <v>15.0</v>
      </c>
      <c r="F129" s="12">
        <v>11.0</v>
      </c>
      <c r="G129" s="12">
        <v>14.0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8"/>
      <c r="R129" s="18" t="s">
        <v>486</v>
      </c>
      <c r="S129" s="19" t="s">
        <v>487</v>
      </c>
      <c r="T129" s="11"/>
      <c r="U129" s="11"/>
      <c r="V129" s="11"/>
      <c r="W129" s="11"/>
      <c r="X129" s="11"/>
    </row>
    <row r="130">
      <c r="A130" s="11"/>
      <c r="B130" s="12"/>
      <c r="C130" s="12"/>
      <c r="D130" s="26"/>
      <c r="E130" s="12"/>
      <c r="F130" s="12"/>
      <c r="G130" s="12"/>
      <c r="H130" s="12"/>
      <c r="I130" s="47"/>
      <c r="J130" s="47"/>
      <c r="K130" s="47"/>
      <c r="L130" s="47"/>
      <c r="M130" s="47"/>
      <c r="N130" s="47"/>
      <c r="O130" s="47"/>
      <c r="P130" s="47"/>
      <c r="Q130" s="48"/>
      <c r="R130" s="48"/>
      <c r="S130" s="37"/>
      <c r="T130" s="11"/>
      <c r="U130" s="11"/>
      <c r="V130" s="11"/>
      <c r="W130" s="11"/>
      <c r="X130" s="11"/>
    </row>
    <row r="131">
      <c r="A131" s="3"/>
      <c r="B131" s="49"/>
      <c r="C131" s="49"/>
      <c r="D131" s="3" t="s">
        <v>3</v>
      </c>
      <c r="E131" s="2" t="s">
        <v>4</v>
      </c>
      <c r="F131" s="3" t="s">
        <v>5</v>
      </c>
      <c r="G131" s="3" t="s">
        <v>6</v>
      </c>
      <c r="H131" s="3" t="s">
        <v>7</v>
      </c>
      <c r="I131" s="3" t="s">
        <v>8</v>
      </c>
      <c r="J131" s="2" t="s">
        <v>9</v>
      </c>
      <c r="K131" s="3" t="s">
        <v>10</v>
      </c>
      <c r="L131" s="3" t="s">
        <v>11</v>
      </c>
      <c r="M131" s="3" t="s">
        <v>12</v>
      </c>
      <c r="N131" s="3" t="s">
        <v>13</v>
      </c>
      <c r="O131" s="3" t="s">
        <v>14</v>
      </c>
      <c r="P131" s="3" t="s">
        <v>15</v>
      </c>
      <c r="Q131" s="50" t="s">
        <v>16</v>
      </c>
      <c r="R131" s="3" t="s">
        <v>17</v>
      </c>
      <c r="S131" s="51" t="s">
        <v>18</v>
      </c>
      <c r="T131" s="2"/>
      <c r="U131" s="52"/>
      <c r="V131" s="49"/>
      <c r="W131" s="49"/>
      <c r="X131" s="49"/>
    </row>
    <row r="132">
      <c r="A132" s="53" t="s">
        <v>459</v>
      </c>
      <c r="B132" s="28"/>
      <c r="C132" s="28"/>
      <c r="D132" s="26"/>
      <c r="E132" s="28"/>
      <c r="F132" s="28"/>
      <c r="G132" s="26"/>
      <c r="H132" s="28"/>
      <c r="I132" s="28"/>
      <c r="J132" s="28"/>
      <c r="K132" s="28"/>
      <c r="L132" s="28"/>
      <c r="M132" s="28"/>
      <c r="N132" s="28"/>
      <c r="O132" s="28"/>
      <c r="P132" s="28"/>
      <c r="Q132" s="29"/>
      <c r="R132" s="29"/>
      <c r="S132" s="37"/>
      <c r="T132" s="28"/>
      <c r="U132" s="54"/>
      <c r="V132" s="28"/>
      <c r="W132" s="28"/>
      <c r="X132" s="55"/>
    </row>
    <row r="133">
      <c r="A133" s="12" t="s">
        <v>44</v>
      </c>
      <c r="B133" s="28" t="s">
        <v>460</v>
      </c>
      <c r="C133" s="28" t="s">
        <v>243</v>
      </c>
      <c r="D133" s="26">
        <f t="shared" ref="D133:D139" si="16">(F133*0.2)+(G133)+(H133*0.6)+(I133*0.95)+(J133*1.4)+(L133*0.11)+(M133*41.1)+(N133*9)+(O133*9)+(P133*9)</f>
        <v>238</v>
      </c>
      <c r="E133" s="28"/>
      <c r="F133" s="28">
        <v>10.0</v>
      </c>
      <c r="G133" s="28">
        <v>194.0</v>
      </c>
      <c r="H133" s="28">
        <v>19.0</v>
      </c>
      <c r="I133" s="28"/>
      <c r="J133" s="28">
        <v>9.0</v>
      </c>
      <c r="K133" s="28"/>
      <c r="L133" s="28"/>
      <c r="M133" s="28"/>
      <c r="N133" s="28"/>
      <c r="O133" s="28">
        <v>2.0</v>
      </c>
      <c r="P133" s="28"/>
      <c r="Q133" s="29" t="s">
        <v>343</v>
      </c>
      <c r="R133" s="29"/>
      <c r="S133" s="19" t="s">
        <v>462</v>
      </c>
      <c r="T133" s="28"/>
      <c r="U133" s="28"/>
      <c r="V133" s="28"/>
      <c r="W133" s="28"/>
      <c r="X133" s="55"/>
    </row>
    <row r="134">
      <c r="A134" s="12" t="s">
        <v>44</v>
      </c>
      <c r="B134" s="28" t="s">
        <v>463</v>
      </c>
      <c r="C134" s="28" t="s">
        <v>73</v>
      </c>
      <c r="D134" s="26">
        <f t="shared" si="16"/>
        <v>221</v>
      </c>
      <c r="E134" s="28">
        <v>16.0</v>
      </c>
      <c r="F134" s="28">
        <v>15.0</v>
      </c>
      <c r="G134" s="28">
        <v>203.0</v>
      </c>
      <c r="H134" s="28">
        <v>25.0</v>
      </c>
      <c r="I134" s="28"/>
      <c r="J134" s="28"/>
      <c r="K134" s="28"/>
      <c r="L134" s="28"/>
      <c r="M134" s="28"/>
      <c r="N134" s="28"/>
      <c r="O134" s="28"/>
      <c r="P134" s="28"/>
      <c r="Q134" s="29"/>
      <c r="R134" s="29"/>
      <c r="S134" s="56" t="str">
        <f>HYPERLINK("https://www.burning-crusade.com/database/?item=28802","https://www.burning-crusade.com/database/?item=28802")</f>
        <v>https://www.burning-crusade.com/database/?item=28802</v>
      </c>
      <c r="T134" s="28"/>
      <c r="U134" s="28"/>
      <c r="V134" s="28"/>
      <c r="W134" s="28"/>
      <c r="X134" s="55"/>
    </row>
    <row r="135">
      <c r="A135" s="12" t="s">
        <v>44</v>
      </c>
      <c r="B135" s="28" t="s">
        <v>464</v>
      </c>
      <c r="C135" s="28" t="s">
        <v>40</v>
      </c>
      <c r="D135" s="26">
        <f t="shared" si="16"/>
        <v>220.4</v>
      </c>
      <c r="E135" s="28">
        <v>18.0</v>
      </c>
      <c r="F135" s="28">
        <v>18.0</v>
      </c>
      <c r="G135" s="28">
        <v>203.0</v>
      </c>
      <c r="H135" s="28">
        <v>23.0</v>
      </c>
      <c r="I135" s="28"/>
      <c r="J135" s="28"/>
      <c r="K135" s="28"/>
      <c r="L135" s="28"/>
      <c r="M135" s="28"/>
      <c r="N135" s="28"/>
      <c r="O135" s="28"/>
      <c r="P135" s="28"/>
      <c r="Q135" s="29"/>
      <c r="R135" s="29"/>
      <c r="S135" s="19" t="s">
        <v>465</v>
      </c>
      <c r="T135" s="28"/>
      <c r="U135" s="28"/>
      <c r="V135" s="28"/>
      <c r="W135" s="28"/>
      <c r="X135" s="55"/>
    </row>
    <row r="136">
      <c r="A136" s="11"/>
      <c r="B136" s="28" t="s">
        <v>466</v>
      </c>
      <c r="C136" s="28" t="s">
        <v>57</v>
      </c>
      <c r="D136" s="26">
        <f t="shared" si="16"/>
        <v>202.6</v>
      </c>
      <c r="E136" s="28">
        <v>28.0</v>
      </c>
      <c r="F136" s="28">
        <v>18.0</v>
      </c>
      <c r="G136" s="28">
        <v>199.0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9"/>
      <c r="R136" s="29" t="s">
        <v>467</v>
      </c>
      <c r="S136" s="19" t="s">
        <v>468</v>
      </c>
      <c r="T136" s="28"/>
      <c r="U136" s="28"/>
      <c r="V136" s="28"/>
      <c r="W136" s="28"/>
      <c r="X136" s="55"/>
    </row>
    <row r="137">
      <c r="A137" s="11"/>
      <c r="B137" s="28" t="s">
        <v>469</v>
      </c>
      <c r="C137" s="28" t="s">
        <v>470</v>
      </c>
      <c r="D137" s="26">
        <f t="shared" si="16"/>
        <v>184.4</v>
      </c>
      <c r="E137" s="28"/>
      <c r="F137" s="28">
        <v>19.0</v>
      </c>
      <c r="G137" s="16">
        <v>168.0</v>
      </c>
      <c r="H137" s="28">
        <v>21.0</v>
      </c>
      <c r="I137" s="28"/>
      <c r="J137" s="28"/>
      <c r="K137" s="28"/>
      <c r="L137" s="28"/>
      <c r="M137" s="28"/>
      <c r="N137" s="28"/>
      <c r="O137" s="28"/>
      <c r="P137" s="28"/>
      <c r="Q137" s="29"/>
      <c r="R137" s="29"/>
      <c r="S137" s="19" t="s">
        <v>471</v>
      </c>
      <c r="T137" s="28"/>
      <c r="U137" s="28"/>
      <c r="V137" s="28"/>
      <c r="W137" s="28"/>
      <c r="X137" s="55"/>
    </row>
    <row r="138">
      <c r="A138" s="11"/>
      <c r="B138" s="28" t="s">
        <v>472</v>
      </c>
      <c r="C138" s="28" t="s">
        <v>473</v>
      </c>
      <c r="D138" s="26">
        <f t="shared" si="16"/>
        <v>174</v>
      </c>
      <c r="E138" s="28">
        <v>12.0</v>
      </c>
      <c r="F138" s="28">
        <v>12.0</v>
      </c>
      <c r="G138" s="16">
        <v>159.0</v>
      </c>
      <c r="H138" s="28">
        <v>21.0</v>
      </c>
      <c r="I138" s="28"/>
      <c r="J138" s="28"/>
      <c r="K138" s="28"/>
      <c r="L138" s="28"/>
      <c r="M138" s="28"/>
      <c r="N138" s="28"/>
      <c r="O138" s="28"/>
      <c r="P138" s="28"/>
      <c r="Q138" s="29"/>
      <c r="R138" s="29"/>
      <c r="S138" s="19" t="s">
        <v>474</v>
      </c>
      <c r="T138" s="28"/>
      <c r="U138" s="28"/>
      <c r="V138" s="28"/>
      <c r="W138" s="28"/>
      <c r="X138" s="55"/>
    </row>
    <row r="139">
      <c r="A139" s="11"/>
      <c r="B139" s="28" t="s">
        <v>475</v>
      </c>
      <c r="C139" s="28" t="s">
        <v>107</v>
      </c>
      <c r="D139" s="26">
        <f t="shared" si="16"/>
        <v>159</v>
      </c>
      <c r="E139" s="28"/>
      <c r="F139" s="28"/>
      <c r="G139" s="16">
        <v>159.0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9"/>
      <c r="R139" s="29" t="s">
        <v>476</v>
      </c>
      <c r="S139" s="19" t="s">
        <v>477</v>
      </c>
      <c r="T139" s="28"/>
      <c r="U139" s="28"/>
      <c r="V139" s="28"/>
      <c r="W139" s="28"/>
      <c r="X139" s="55"/>
    </row>
    <row r="140">
      <c r="A140" s="3" t="s">
        <v>478</v>
      </c>
      <c r="B140" s="28"/>
      <c r="C140" s="28"/>
      <c r="D140" s="26"/>
      <c r="E140" s="28"/>
      <c r="F140" s="28"/>
      <c r="G140" s="16"/>
      <c r="H140" s="28"/>
      <c r="I140" s="28"/>
      <c r="J140" s="28"/>
      <c r="K140" s="28"/>
      <c r="L140" s="28"/>
      <c r="M140" s="28"/>
      <c r="N140" s="28"/>
      <c r="O140" s="28"/>
      <c r="P140" s="28"/>
      <c r="Q140" s="29"/>
      <c r="R140" s="29"/>
      <c r="S140" s="37"/>
      <c r="T140" s="28"/>
      <c r="U140" s="28"/>
      <c r="V140" s="28"/>
      <c r="W140" s="28"/>
      <c r="X140" s="55"/>
    </row>
    <row r="141">
      <c r="A141" s="11"/>
      <c r="B141" s="28" t="s">
        <v>511</v>
      </c>
      <c r="C141" s="28" t="s">
        <v>102</v>
      </c>
      <c r="D141" s="26">
        <f t="shared" ref="D141:D146" si="17">(F141*0.2)+(G141)+(H141*0.6)+(I141*0.95)+(J141*1.4)+(L141*0.11)+(M141*41.1)+(N141*9)+(O141*9)+(P141*9)</f>
        <v>59.2</v>
      </c>
      <c r="E141" s="28"/>
      <c r="F141" s="28"/>
      <c r="G141" s="28">
        <v>49.0</v>
      </c>
      <c r="H141" s="28">
        <v>17.0</v>
      </c>
      <c r="I141" s="28"/>
      <c r="J141" s="28"/>
      <c r="K141" s="28"/>
      <c r="L141" s="28"/>
      <c r="M141" s="28"/>
      <c r="N141" s="28"/>
      <c r="O141" s="28"/>
      <c r="P141" s="28"/>
      <c r="Q141" s="29"/>
      <c r="R141" s="29"/>
      <c r="S141" s="19" t="s">
        <v>512</v>
      </c>
      <c r="T141" s="28"/>
      <c r="U141" s="28"/>
      <c r="V141" s="28"/>
      <c r="W141" s="28"/>
      <c r="X141" s="55"/>
    </row>
    <row r="142">
      <c r="A142" s="12" t="s">
        <v>44</v>
      </c>
      <c r="B142" s="28" t="s">
        <v>481</v>
      </c>
      <c r="C142" s="28" t="s">
        <v>46</v>
      </c>
      <c r="D142" s="26">
        <f t="shared" si="17"/>
        <v>56</v>
      </c>
      <c r="E142" s="28">
        <v>19.0</v>
      </c>
      <c r="F142" s="28">
        <v>18.0</v>
      </c>
      <c r="G142" s="28">
        <v>23.0</v>
      </c>
      <c r="H142" s="28"/>
      <c r="I142" s="28"/>
      <c r="J142" s="28">
        <v>21.0</v>
      </c>
      <c r="K142" s="28"/>
      <c r="L142" s="28"/>
      <c r="M142" s="28"/>
      <c r="N142" s="28"/>
      <c r="O142" s="28"/>
      <c r="P142" s="28"/>
      <c r="Q142" s="29"/>
      <c r="R142" s="29"/>
      <c r="S142" s="19" t="s">
        <v>482</v>
      </c>
      <c r="T142" s="28"/>
      <c r="U142" s="28"/>
      <c r="V142" s="28"/>
      <c r="W142" s="28"/>
      <c r="X142" s="55"/>
    </row>
    <row r="143" ht="1.5" customHeight="1">
      <c r="B143" s="28" t="s">
        <v>483</v>
      </c>
      <c r="C143" s="28" t="s">
        <v>67</v>
      </c>
      <c r="D143" s="26">
        <f t="shared" si="17"/>
        <v>48.4</v>
      </c>
      <c r="E143" s="28">
        <v>13.0</v>
      </c>
      <c r="F143" s="28">
        <v>14.0</v>
      </c>
      <c r="G143" s="28">
        <v>21.0</v>
      </c>
      <c r="H143" s="28">
        <v>13.0</v>
      </c>
      <c r="I143" s="28"/>
      <c r="J143" s="28">
        <v>12.0</v>
      </c>
      <c r="K143" s="28"/>
      <c r="L143" s="28"/>
      <c r="M143" s="28"/>
      <c r="N143" s="28"/>
      <c r="O143" s="28"/>
      <c r="P143" s="28"/>
      <c r="Q143" s="29"/>
      <c r="R143" s="29"/>
      <c r="S143" s="19" t="s">
        <v>484</v>
      </c>
      <c r="T143" s="28"/>
      <c r="U143" s="28"/>
      <c r="V143" s="28"/>
      <c r="W143" s="28"/>
      <c r="X143" s="55"/>
    </row>
    <row r="144">
      <c r="A144" s="11"/>
      <c r="B144" s="28" t="s">
        <v>490</v>
      </c>
      <c r="C144" s="28" t="s">
        <v>328</v>
      </c>
      <c r="D144" s="26">
        <f t="shared" si="17"/>
        <v>42.4</v>
      </c>
      <c r="E144" s="28">
        <v>17.0</v>
      </c>
      <c r="F144" s="28">
        <v>18.0</v>
      </c>
      <c r="G144" s="28">
        <v>22.0</v>
      </c>
      <c r="H144" s="28"/>
      <c r="I144" s="28"/>
      <c r="J144" s="28">
        <v>12.0</v>
      </c>
      <c r="K144" s="28"/>
      <c r="L144" s="28"/>
      <c r="M144" s="28"/>
      <c r="N144" s="28"/>
      <c r="O144" s="28"/>
      <c r="P144" s="28"/>
      <c r="Q144" s="29"/>
      <c r="R144" s="29"/>
      <c r="S144" s="19" t="s">
        <v>491</v>
      </c>
      <c r="T144" s="28"/>
      <c r="U144" s="55"/>
      <c r="V144" s="28"/>
      <c r="W144" s="28"/>
      <c r="X144" s="55"/>
    </row>
    <row r="145" ht="1.5" customHeight="1">
      <c r="A145" s="12" t="s">
        <v>44</v>
      </c>
      <c r="B145" s="28" t="s">
        <v>488</v>
      </c>
      <c r="C145" s="28" t="s">
        <v>203</v>
      </c>
      <c r="D145" s="26">
        <f t="shared" si="17"/>
        <v>42</v>
      </c>
      <c r="E145" s="28">
        <v>19.0</v>
      </c>
      <c r="F145" s="28">
        <v>19.0</v>
      </c>
      <c r="G145" s="28">
        <v>28.0</v>
      </c>
      <c r="H145" s="28">
        <v>17.0</v>
      </c>
      <c r="I145" s="28"/>
      <c r="J145" s="28"/>
      <c r="K145" s="28"/>
      <c r="L145" s="28"/>
      <c r="M145" s="28"/>
      <c r="N145" s="28"/>
      <c r="O145" s="28"/>
      <c r="P145" s="28"/>
      <c r="Q145" s="29"/>
      <c r="R145" s="29"/>
      <c r="S145" s="19" t="s">
        <v>489</v>
      </c>
      <c r="T145" s="28"/>
      <c r="U145" s="28"/>
      <c r="V145" s="28"/>
      <c r="W145" s="28"/>
      <c r="X145" s="55"/>
    </row>
    <row r="146">
      <c r="A146" s="12" t="s">
        <v>44</v>
      </c>
      <c r="B146" s="28" t="s">
        <v>492</v>
      </c>
      <c r="C146" s="28" t="s">
        <v>172</v>
      </c>
      <c r="D146" s="26">
        <f t="shared" si="17"/>
        <v>39.6</v>
      </c>
      <c r="E146" s="28">
        <v>23.0</v>
      </c>
      <c r="F146" s="28">
        <v>23.0</v>
      </c>
      <c r="G146" s="28">
        <v>35.0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9"/>
      <c r="R146" s="29"/>
      <c r="S146" s="19" t="s">
        <v>493</v>
      </c>
      <c r="T146" s="28"/>
      <c r="U146" s="28"/>
      <c r="V146" s="28"/>
      <c r="W146" s="28"/>
      <c r="X146" s="55"/>
    </row>
    <row r="147">
      <c r="A147" s="11"/>
      <c r="B147" s="28"/>
      <c r="C147" s="28"/>
      <c r="D147" s="26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9"/>
      <c r="R147" s="29"/>
      <c r="S147" s="37"/>
      <c r="T147" s="28"/>
      <c r="U147" s="54"/>
      <c r="V147" s="28"/>
      <c r="W147" s="28"/>
      <c r="X147" s="55"/>
    </row>
    <row r="148">
      <c r="A148" s="3"/>
      <c r="B148" s="60"/>
      <c r="C148" s="60"/>
      <c r="D148" s="3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1"/>
      <c r="R148" s="60"/>
      <c r="S148" s="62"/>
      <c r="T148" s="60"/>
      <c r="U148" s="60"/>
      <c r="V148" s="60"/>
      <c r="W148" s="60"/>
      <c r="X148" s="60"/>
      <c r="Y148" s="63"/>
      <c r="Z148" s="63"/>
    </row>
    <row r="149">
      <c r="A149" s="53" t="s">
        <v>494</v>
      </c>
      <c r="B149" s="28"/>
      <c r="C149" s="28"/>
      <c r="D149" s="26"/>
      <c r="E149" s="64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9"/>
      <c r="R149" s="28"/>
      <c r="S149" s="37"/>
      <c r="T149" s="28"/>
      <c r="U149" s="28"/>
      <c r="V149" s="28"/>
      <c r="W149" s="28"/>
      <c r="X149" s="55"/>
    </row>
    <row r="150">
      <c r="A150" s="65"/>
      <c r="B150" s="28" t="s">
        <v>495</v>
      </c>
      <c r="C150" s="28" t="s">
        <v>57</v>
      </c>
      <c r="D150" s="26">
        <f t="shared" ref="D150:D155" si="18">(F150*0.2)+(G150)+(H150*0.6)+(I150*0.95)+(J150*1.4)+(L150*0.11)+(M150*41.1)+(N150*9)+(O150*9)+(P150*9)</f>
        <v>257</v>
      </c>
      <c r="E150" s="28">
        <v>48.0</v>
      </c>
      <c r="F150" s="28">
        <v>35.0</v>
      </c>
      <c r="G150" s="28">
        <v>199.0</v>
      </c>
      <c r="H150" s="28">
        <v>36.0</v>
      </c>
      <c r="I150" s="28"/>
      <c r="J150" s="28">
        <v>21.0</v>
      </c>
      <c r="K150" s="28"/>
      <c r="L150" s="28"/>
      <c r="M150" s="28"/>
      <c r="N150" s="28"/>
      <c r="O150" s="28"/>
      <c r="P150" s="28"/>
      <c r="Q150" s="29"/>
      <c r="R150" s="29" t="s">
        <v>499</v>
      </c>
      <c r="S150" s="19" t="s">
        <v>500</v>
      </c>
      <c r="T150" s="28"/>
      <c r="U150" s="28"/>
      <c r="V150" s="28"/>
      <c r="W150" s="32"/>
      <c r="X150" s="66"/>
    </row>
    <row r="151">
      <c r="A151" s="67" t="s">
        <v>44</v>
      </c>
      <c r="B151" s="28" t="s">
        <v>501</v>
      </c>
      <c r="C151" s="28" t="s">
        <v>251</v>
      </c>
      <c r="D151" s="26">
        <f t="shared" si="18"/>
        <v>227.4</v>
      </c>
      <c r="E151" s="28">
        <v>61.0</v>
      </c>
      <c r="F151" s="28">
        <v>51.0</v>
      </c>
      <c r="G151" s="28">
        <v>185.0</v>
      </c>
      <c r="H151" s="28"/>
      <c r="I151" s="28"/>
      <c r="J151" s="28">
        <v>23.0</v>
      </c>
      <c r="K151" s="28"/>
      <c r="L151" s="28"/>
      <c r="M151" s="28"/>
      <c r="N151" s="28"/>
      <c r="O151" s="28"/>
      <c r="P151" s="28"/>
      <c r="Q151" s="29"/>
      <c r="R151" s="29"/>
      <c r="S151" s="19" t="s">
        <v>502</v>
      </c>
      <c r="T151" s="28"/>
      <c r="U151" s="28"/>
      <c r="V151" s="28"/>
      <c r="W151" s="32"/>
      <c r="X151" s="66"/>
    </row>
    <row r="152">
      <c r="A152" s="68"/>
      <c r="B152" s="28" t="s">
        <v>503</v>
      </c>
      <c r="C152" s="28" t="s">
        <v>504</v>
      </c>
      <c r="D152" s="26">
        <f t="shared" si="18"/>
        <v>198.6</v>
      </c>
      <c r="E152" s="28">
        <v>40.0</v>
      </c>
      <c r="F152" s="28">
        <v>42.0</v>
      </c>
      <c r="G152" s="28">
        <v>168.0</v>
      </c>
      <c r="H152" s="28">
        <v>37.0</v>
      </c>
      <c r="I152" s="28"/>
      <c r="J152" s="28"/>
      <c r="K152" s="28"/>
      <c r="L152" s="28"/>
      <c r="M152" s="28"/>
      <c r="N152" s="28"/>
      <c r="O152" s="28"/>
      <c r="P152" s="28"/>
      <c r="Q152" s="29"/>
      <c r="R152" s="29"/>
      <c r="S152" s="19" t="s">
        <v>505</v>
      </c>
      <c r="T152" s="28"/>
      <c r="U152" s="28"/>
      <c r="V152" s="28"/>
      <c r="W152" s="12"/>
      <c r="X152" s="11"/>
    </row>
    <row r="153" ht="14.25" customHeight="1">
      <c r="A153" s="34"/>
      <c r="B153" s="16" t="s">
        <v>506</v>
      </c>
      <c r="C153" s="16" t="s">
        <v>507</v>
      </c>
      <c r="D153" s="26">
        <f t="shared" si="18"/>
        <v>172.4</v>
      </c>
      <c r="E153" s="16"/>
      <c r="F153" s="16">
        <v>46.0</v>
      </c>
      <c r="G153" s="16">
        <v>121.0</v>
      </c>
      <c r="H153" s="16">
        <v>26.0</v>
      </c>
      <c r="I153" s="16"/>
      <c r="J153" s="16">
        <v>19.0</v>
      </c>
      <c r="K153" s="16"/>
      <c r="L153" s="16"/>
      <c r="M153" s="16"/>
      <c r="N153" s="16"/>
      <c r="O153" s="16"/>
      <c r="P153" s="16"/>
      <c r="Q153" s="33"/>
      <c r="R153" s="33"/>
      <c r="S153" s="39" t="s">
        <v>508</v>
      </c>
      <c r="T153" s="34"/>
      <c r="U153" s="34"/>
      <c r="V153" s="34"/>
      <c r="W153" s="34"/>
      <c r="X153" s="34"/>
      <c r="Y153" s="34"/>
      <c r="Z153" s="34"/>
    </row>
    <row r="154">
      <c r="A154" s="69"/>
      <c r="B154" s="28" t="s">
        <v>509</v>
      </c>
      <c r="C154" s="28" t="s">
        <v>192</v>
      </c>
      <c r="D154" s="26">
        <f t="shared" si="18"/>
        <v>166.6</v>
      </c>
      <c r="E154" s="28">
        <v>37.0</v>
      </c>
      <c r="F154" s="28">
        <v>38.0</v>
      </c>
      <c r="G154" s="28">
        <v>121.0</v>
      </c>
      <c r="H154" s="28">
        <v>26.0</v>
      </c>
      <c r="I154" s="28"/>
      <c r="J154" s="28">
        <v>16.0</v>
      </c>
      <c r="K154" s="28"/>
      <c r="L154" s="28"/>
      <c r="M154" s="28"/>
      <c r="N154" s="28"/>
      <c r="O154" s="28"/>
      <c r="P154" s="28"/>
      <c r="Q154" s="29"/>
      <c r="R154" s="29"/>
      <c r="S154" s="19" t="s">
        <v>510</v>
      </c>
      <c r="T154" s="28"/>
      <c r="U154" s="28"/>
      <c r="V154" s="28"/>
      <c r="W154" s="70"/>
      <c r="X154" s="71"/>
    </row>
    <row r="155">
      <c r="A155" s="68"/>
      <c r="B155" s="12" t="s">
        <v>527</v>
      </c>
      <c r="C155" s="12" t="s">
        <v>386</v>
      </c>
      <c r="D155" s="26">
        <f t="shared" si="18"/>
        <v>156.2</v>
      </c>
      <c r="E155" s="12">
        <v>45.0</v>
      </c>
      <c r="F155" s="12">
        <v>43.0</v>
      </c>
      <c r="G155" s="12">
        <v>121.0</v>
      </c>
      <c r="H155" s="12"/>
      <c r="I155" s="12"/>
      <c r="J155" s="12">
        <v>19.0</v>
      </c>
      <c r="K155" s="12"/>
      <c r="L155" s="12"/>
      <c r="M155" s="12"/>
      <c r="N155" s="12"/>
      <c r="O155" s="12"/>
      <c r="P155" s="12"/>
      <c r="Q155" s="18"/>
      <c r="R155" s="18"/>
      <c r="S155" s="19" t="s">
        <v>528</v>
      </c>
      <c r="T155" s="12"/>
      <c r="U155" s="12"/>
      <c r="V155" s="12"/>
      <c r="W155" s="16"/>
      <c r="X155" s="11"/>
    </row>
    <row r="156">
      <c r="A156" s="68"/>
      <c r="B156" s="72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9"/>
      <c r="R156" s="29"/>
      <c r="S156" s="37"/>
      <c r="T156" s="28"/>
      <c r="U156" s="28"/>
      <c r="V156" s="28"/>
      <c r="W156" s="28"/>
      <c r="X156" s="55"/>
      <c r="Y156" s="34"/>
      <c r="Z156" s="34"/>
    </row>
    <row r="157">
      <c r="A157" s="69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9"/>
      <c r="R157" s="29"/>
      <c r="S157" s="37"/>
      <c r="T157" s="28"/>
      <c r="U157" s="28"/>
      <c r="V157" s="28"/>
      <c r="W157" s="70"/>
      <c r="X157" s="71"/>
    </row>
    <row r="158">
      <c r="A158" s="65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9"/>
      <c r="R158" s="29"/>
      <c r="S158" s="37"/>
      <c r="T158" s="28"/>
      <c r="U158" s="28"/>
      <c r="V158" s="28"/>
      <c r="W158" s="32"/>
      <c r="X158" s="66"/>
    </row>
    <row r="159">
      <c r="A159" s="68"/>
      <c r="B159" s="28"/>
      <c r="C159" s="28"/>
      <c r="D159" s="28"/>
      <c r="E159" s="64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9"/>
      <c r="R159" s="29"/>
      <c r="S159" s="37"/>
      <c r="T159" s="28"/>
      <c r="U159" s="28"/>
      <c r="V159" s="28"/>
      <c r="W159" s="12"/>
      <c r="X159" s="11"/>
    </row>
    <row r="160">
      <c r="A160" s="68"/>
      <c r="B160" s="28"/>
      <c r="C160" s="28"/>
      <c r="D160" s="28"/>
      <c r="E160" s="64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9"/>
      <c r="R160" s="29"/>
      <c r="S160" s="37"/>
      <c r="T160" s="28"/>
      <c r="U160" s="28"/>
      <c r="V160" s="28"/>
      <c r="W160" s="28"/>
      <c r="X160" s="55"/>
    </row>
    <row r="161">
      <c r="A161" s="73"/>
      <c r="B161" s="74"/>
      <c r="C161" s="74"/>
      <c r="D161" s="74"/>
      <c r="E161" s="75"/>
      <c r="F161" s="75"/>
      <c r="G161" s="75"/>
      <c r="H161" s="10"/>
      <c r="I161" s="10"/>
      <c r="J161" s="10"/>
      <c r="K161" s="10"/>
      <c r="L161" s="10"/>
      <c r="M161" s="10"/>
      <c r="N161" s="10"/>
      <c r="O161" s="10"/>
      <c r="P161" s="10"/>
      <c r="Q161" s="76"/>
      <c r="R161" s="76"/>
      <c r="S161" s="77"/>
      <c r="T161" s="10"/>
      <c r="U161" s="75"/>
      <c r="V161" s="74"/>
      <c r="W161" s="11"/>
      <c r="X161" s="74"/>
      <c r="Y161" s="78"/>
      <c r="Z161" s="78"/>
    </row>
    <row r="162">
      <c r="A162" s="10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9"/>
      <c r="R162" s="78"/>
      <c r="S162" s="80"/>
      <c r="T162" s="78"/>
      <c r="U162" s="78"/>
      <c r="V162" s="78"/>
      <c r="W162" s="78"/>
      <c r="X162" s="81"/>
      <c r="Y162" s="78"/>
      <c r="Z162" s="78"/>
    </row>
    <row r="163">
      <c r="A163" s="68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82"/>
      <c r="R163" s="64"/>
      <c r="S163" s="64"/>
      <c r="T163" s="64"/>
      <c r="U163" s="64"/>
      <c r="V163" s="64"/>
      <c r="W163" s="83"/>
      <c r="X163" s="81"/>
      <c r="Y163" s="78"/>
      <c r="Z163" s="78"/>
    </row>
    <row r="164">
      <c r="A164" s="8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82"/>
      <c r="R164" s="64"/>
      <c r="S164" s="64"/>
      <c r="T164" s="64"/>
      <c r="U164" s="64"/>
      <c r="V164" s="64"/>
      <c r="W164" s="85"/>
      <c r="X164" s="84"/>
      <c r="Y164" s="78"/>
      <c r="Z164" s="78"/>
    </row>
    <row r="165">
      <c r="A165" s="69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82"/>
      <c r="R165" s="64"/>
      <c r="S165" s="64"/>
      <c r="T165" s="64"/>
      <c r="U165" s="64"/>
      <c r="V165" s="64"/>
      <c r="W165" s="85"/>
      <c r="X165" s="86"/>
      <c r="Y165" s="78"/>
      <c r="Z165" s="78"/>
    </row>
    <row r="166">
      <c r="A166" s="65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82"/>
      <c r="R166" s="64"/>
      <c r="S166" s="64"/>
      <c r="T166" s="64"/>
      <c r="U166" s="64"/>
      <c r="V166" s="64"/>
      <c r="W166" s="87"/>
      <c r="X166" s="84"/>
      <c r="Y166" s="78"/>
      <c r="Z166" s="78"/>
    </row>
    <row r="167">
      <c r="A167" s="81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9"/>
      <c r="R167" s="88"/>
      <c r="S167" s="88"/>
      <c r="T167" s="88"/>
      <c r="U167" s="88"/>
      <c r="V167" s="88"/>
      <c r="W167" s="81"/>
      <c r="X167" s="81"/>
      <c r="Y167" s="78"/>
      <c r="Z167" s="78"/>
    </row>
    <row r="168">
      <c r="A168" s="81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9"/>
      <c r="R168" s="88"/>
      <c r="S168" s="88"/>
      <c r="T168" s="88"/>
      <c r="U168" s="88"/>
      <c r="V168" s="88"/>
      <c r="W168" s="81"/>
      <c r="X168" s="81"/>
      <c r="Y168" s="78"/>
      <c r="Z168" s="78"/>
    </row>
    <row r="169">
      <c r="A169" s="6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9"/>
      <c r="R169" s="88"/>
      <c r="S169" s="88"/>
      <c r="T169" s="88"/>
      <c r="U169" s="88"/>
      <c r="V169" s="88"/>
      <c r="W169" s="81"/>
      <c r="X169" s="81"/>
      <c r="Y169" s="78"/>
      <c r="Z169" s="78"/>
    </row>
    <row r="170">
      <c r="A170" s="86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9"/>
      <c r="R170" s="88"/>
      <c r="S170" s="88"/>
      <c r="T170" s="88"/>
      <c r="U170" s="88"/>
      <c r="V170" s="88"/>
      <c r="W170" s="86"/>
      <c r="X170" s="86"/>
      <c r="Y170" s="78"/>
      <c r="Z170" s="78"/>
    </row>
    <row r="171">
      <c r="A171" s="81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9"/>
      <c r="R171" s="88"/>
      <c r="S171" s="88"/>
      <c r="T171" s="88"/>
      <c r="U171" s="88"/>
      <c r="V171" s="88"/>
      <c r="W171" s="81"/>
      <c r="X171" s="81"/>
      <c r="Y171" s="78"/>
      <c r="Z171" s="78"/>
    </row>
    <row r="172">
      <c r="A172" s="81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9"/>
      <c r="R172" s="88"/>
      <c r="S172" s="88"/>
      <c r="T172" s="88"/>
      <c r="U172" s="88"/>
      <c r="V172" s="88"/>
      <c r="W172" s="81"/>
      <c r="X172" s="81"/>
      <c r="Y172" s="78"/>
      <c r="Z172" s="78"/>
    </row>
    <row r="173">
      <c r="A173" s="81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9"/>
      <c r="R173" s="88"/>
      <c r="S173" s="88"/>
      <c r="T173" s="88"/>
      <c r="U173" s="88"/>
      <c r="V173" s="88"/>
      <c r="W173" s="81"/>
      <c r="X173" s="81"/>
      <c r="Y173" s="78"/>
      <c r="Z173" s="78"/>
    </row>
    <row r="174">
      <c r="A174" s="65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9"/>
      <c r="R174" s="88"/>
      <c r="S174" s="88"/>
      <c r="T174" s="88"/>
      <c r="U174" s="88"/>
      <c r="V174" s="88"/>
      <c r="W174" s="84"/>
      <c r="X174" s="84"/>
      <c r="Y174" s="78"/>
      <c r="Z174" s="78"/>
    </row>
    <row r="175">
      <c r="A175" s="69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9"/>
      <c r="R175" s="88"/>
      <c r="S175" s="88"/>
      <c r="T175" s="88"/>
      <c r="U175" s="88"/>
      <c r="V175" s="88"/>
      <c r="W175" s="86"/>
      <c r="X175" s="86"/>
      <c r="Y175" s="78"/>
      <c r="Z175" s="78"/>
    </row>
    <row r="176">
      <c r="A176" s="6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9"/>
      <c r="R176" s="88"/>
      <c r="S176" s="88"/>
      <c r="T176" s="88"/>
      <c r="U176" s="88"/>
      <c r="V176" s="88"/>
      <c r="W176" s="81"/>
      <c r="X176" s="81"/>
      <c r="Y176" s="78"/>
      <c r="Z176" s="78"/>
    </row>
    <row r="177">
      <c r="A177" s="6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9"/>
      <c r="R177" s="88"/>
      <c r="S177" s="88"/>
      <c r="T177" s="88"/>
      <c r="U177" s="88"/>
      <c r="V177" s="88"/>
      <c r="W177" s="81"/>
      <c r="X177" s="81"/>
      <c r="Y177" s="78"/>
      <c r="Z177" s="78"/>
    </row>
    <row r="178">
      <c r="A178" s="6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9"/>
      <c r="R178" s="88"/>
      <c r="S178" s="88"/>
      <c r="T178" s="88"/>
      <c r="U178" s="88"/>
      <c r="V178" s="88"/>
      <c r="W178" s="81"/>
      <c r="X178" s="81"/>
      <c r="Y178" s="78"/>
      <c r="Z178" s="78"/>
    </row>
    <row r="179">
      <c r="A179" s="69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9"/>
      <c r="R179" s="88"/>
      <c r="S179" s="88"/>
      <c r="T179" s="88"/>
      <c r="U179" s="88"/>
      <c r="V179" s="88"/>
      <c r="W179" s="86"/>
      <c r="X179" s="86"/>
      <c r="Y179" s="78"/>
      <c r="Z179" s="78"/>
    </row>
    <row r="180">
      <c r="A180" s="6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9"/>
      <c r="R180" s="88"/>
      <c r="S180" s="88"/>
      <c r="T180" s="88"/>
      <c r="U180" s="88"/>
      <c r="V180" s="88"/>
      <c r="W180" s="81"/>
      <c r="X180" s="81"/>
      <c r="Y180" s="78"/>
      <c r="Z180" s="78"/>
    </row>
    <row r="181">
      <c r="A181" s="68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1"/>
      <c r="R181" s="90"/>
      <c r="S181" s="90"/>
      <c r="T181" s="90"/>
      <c r="U181" s="90"/>
      <c r="V181" s="90"/>
      <c r="W181" s="81"/>
      <c r="X181" s="81"/>
      <c r="Y181" s="78"/>
      <c r="Z181" s="78"/>
    </row>
    <row r="182">
      <c r="A182" s="68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1"/>
      <c r="R182" s="90"/>
      <c r="S182" s="90"/>
      <c r="T182" s="90"/>
      <c r="U182" s="90"/>
      <c r="V182" s="90"/>
      <c r="W182" s="81"/>
      <c r="X182" s="81"/>
      <c r="Y182" s="78"/>
      <c r="Z182" s="78"/>
    </row>
    <row r="183">
      <c r="A183" s="1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1"/>
      <c r="R183" s="90"/>
      <c r="S183" s="90"/>
      <c r="T183" s="90"/>
      <c r="U183" s="90"/>
      <c r="V183" s="90"/>
      <c r="W183" s="81"/>
      <c r="X183" s="81"/>
      <c r="Y183" s="78"/>
      <c r="Z183" s="78"/>
    </row>
    <row r="184">
      <c r="A184" s="11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92"/>
      <c r="R184" s="54"/>
      <c r="S184" s="54"/>
      <c r="T184" s="54"/>
      <c r="U184" s="54"/>
      <c r="V184" s="54"/>
      <c r="W184" s="11"/>
      <c r="X184" s="11"/>
    </row>
    <row r="185">
      <c r="A185" s="69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92"/>
      <c r="R185" s="54"/>
      <c r="S185" s="54"/>
      <c r="T185" s="54"/>
      <c r="U185" s="54"/>
      <c r="V185" s="54"/>
      <c r="W185" s="71"/>
      <c r="X185" s="71"/>
    </row>
    <row r="186">
      <c r="A186" s="69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92"/>
      <c r="R186" s="54"/>
      <c r="S186" s="54"/>
      <c r="T186" s="54"/>
      <c r="U186" s="54"/>
      <c r="V186" s="54"/>
      <c r="W186" s="71"/>
      <c r="X186" s="71"/>
    </row>
    <row r="187">
      <c r="A187" s="68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92"/>
      <c r="R187" s="54"/>
      <c r="S187" s="54"/>
      <c r="T187" s="54"/>
      <c r="U187" s="54"/>
      <c r="V187" s="54"/>
      <c r="W187" s="11"/>
      <c r="X187" s="11"/>
    </row>
    <row r="188">
      <c r="A188" s="68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92"/>
      <c r="R188" s="54"/>
      <c r="S188" s="54"/>
      <c r="T188" s="54"/>
      <c r="U188" s="54"/>
      <c r="V188" s="54"/>
      <c r="W188" s="11"/>
      <c r="X188" s="11"/>
    </row>
    <row r="189">
      <c r="A189" s="68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92"/>
      <c r="R189" s="54"/>
      <c r="S189" s="54"/>
      <c r="T189" s="54"/>
      <c r="U189" s="54"/>
      <c r="V189" s="54"/>
      <c r="W189" s="11"/>
      <c r="X189" s="11"/>
    </row>
    <row r="190">
      <c r="A190" s="68"/>
      <c r="B190" s="11"/>
      <c r="C190" s="11"/>
      <c r="D190" s="11"/>
      <c r="E190" s="11"/>
      <c r="F190" s="11"/>
      <c r="G190" s="54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</row>
    <row r="191">
      <c r="A191" s="68"/>
      <c r="B191" s="11"/>
      <c r="C191" s="11"/>
      <c r="D191" s="11"/>
      <c r="E191" s="11"/>
      <c r="F191" s="11"/>
      <c r="G191" s="54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68"/>
      <c r="B192" s="11"/>
      <c r="C192" s="11"/>
      <c r="D192" s="11"/>
      <c r="E192" s="11"/>
      <c r="F192" s="11"/>
      <c r="G192" s="54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68"/>
      <c r="B193" s="11"/>
      <c r="C193" s="11"/>
      <c r="D193" s="11"/>
      <c r="E193" s="11"/>
      <c r="F193" s="11"/>
      <c r="G193" s="54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68"/>
      <c r="B194" s="11"/>
      <c r="C194" s="11"/>
      <c r="D194" s="11"/>
      <c r="E194" s="11"/>
      <c r="F194" s="11"/>
      <c r="G194" s="54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68"/>
      <c r="B195" s="11"/>
      <c r="C195" s="11"/>
      <c r="D195" s="11"/>
      <c r="E195" s="11"/>
      <c r="F195" s="11"/>
      <c r="G195" s="54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68"/>
      <c r="B196" s="11"/>
      <c r="C196" s="11"/>
      <c r="D196" s="11"/>
      <c r="E196" s="11"/>
      <c r="F196" s="11"/>
      <c r="G196" s="54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68"/>
      <c r="B197" s="11"/>
      <c r="C197" s="11"/>
      <c r="D197" s="11"/>
      <c r="E197" s="11"/>
      <c r="F197" s="11"/>
      <c r="G197" s="54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68"/>
      <c r="B198" s="11"/>
      <c r="C198" s="11"/>
      <c r="D198" s="11"/>
      <c r="E198" s="11"/>
      <c r="F198" s="11"/>
      <c r="G198" s="54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68"/>
      <c r="B199" s="11"/>
      <c r="C199" s="11"/>
      <c r="D199" s="11"/>
      <c r="E199" s="11"/>
      <c r="F199" s="11"/>
      <c r="G199" s="55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68"/>
      <c r="B200" s="11"/>
      <c r="C200" s="11"/>
      <c r="D200" s="11"/>
      <c r="E200" s="11"/>
      <c r="F200" s="11"/>
      <c r="G200" s="55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68"/>
      <c r="B201" s="11"/>
      <c r="C201" s="11"/>
      <c r="D201" s="11"/>
      <c r="E201" s="11"/>
      <c r="F201" s="11"/>
      <c r="G201" s="55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68"/>
      <c r="B202" s="11"/>
      <c r="C202" s="11"/>
      <c r="D202" s="11"/>
      <c r="E202" s="11"/>
      <c r="F202" s="11"/>
      <c r="G202" s="28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68"/>
      <c r="B203" s="11"/>
      <c r="C203" s="11"/>
      <c r="D203" s="11"/>
      <c r="E203" s="11"/>
      <c r="F203" s="11"/>
      <c r="G203" s="28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68"/>
      <c r="B204" s="11"/>
      <c r="C204" s="11"/>
      <c r="D204" s="11"/>
      <c r="E204" s="11"/>
      <c r="F204" s="11"/>
      <c r="G204" s="28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68"/>
      <c r="B205" s="11"/>
      <c r="C205" s="11"/>
      <c r="D205" s="11"/>
      <c r="E205" s="11"/>
      <c r="F205" s="11"/>
      <c r="G205" s="28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6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6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6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6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6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6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6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6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6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6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6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6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6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6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6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6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6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6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6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6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6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6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6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6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6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6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6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6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6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7"/>
    <hyperlink r:id="rId14" ref="S18"/>
    <hyperlink r:id="rId15" ref="S19"/>
    <hyperlink r:id="rId16" ref="S20"/>
    <hyperlink r:id="rId17" ref="S21"/>
    <hyperlink r:id="rId18" ref="S22"/>
    <hyperlink r:id="rId19" ref="S23"/>
    <hyperlink r:id="rId20" ref="S25"/>
    <hyperlink r:id="rId21" ref="S26"/>
    <hyperlink r:id="rId22" ref="S27"/>
    <hyperlink r:id="rId23" ref="S28"/>
    <hyperlink r:id="rId24" ref="S29"/>
    <hyperlink r:id="rId25" ref="S30"/>
    <hyperlink r:id="rId26" ref="S31"/>
    <hyperlink r:id="rId27" ref="S33"/>
    <hyperlink r:id="rId28" ref="S34"/>
    <hyperlink r:id="rId29" ref="S35"/>
    <hyperlink r:id="rId30" ref="S36"/>
    <hyperlink r:id="rId31" ref="S37"/>
    <hyperlink r:id="rId32" ref="S38"/>
    <hyperlink r:id="rId33" ref="S39"/>
    <hyperlink r:id="rId34" ref="S40"/>
    <hyperlink r:id="rId35" ref="S42"/>
    <hyperlink r:id="rId36" ref="S43"/>
    <hyperlink r:id="rId37" ref="S44"/>
    <hyperlink r:id="rId38" ref="S45"/>
    <hyperlink r:id="rId39" ref="S46"/>
    <hyperlink r:id="rId40" ref="S47"/>
    <hyperlink r:id="rId41" ref="S48"/>
    <hyperlink r:id="rId42" ref="S49"/>
    <hyperlink r:id="rId43" ref="S51"/>
    <hyperlink r:id="rId44" ref="S53"/>
    <hyperlink r:id="rId45" ref="S54"/>
    <hyperlink r:id="rId46" ref="S55"/>
    <hyperlink r:id="rId47" ref="S56"/>
    <hyperlink r:id="rId48" ref="S57"/>
    <hyperlink r:id="rId49" ref="S58"/>
    <hyperlink r:id="rId50" ref="S60"/>
    <hyperlink r:id="rId51" ref="S61"/>
    <hyperlink r:id="rId52" ref="S62"/>
    <hyperlink r:id="rId53" ref="S63"/>
    <hyperlink r:id="rId54" ref="S64"/>
    <hyperlink r:id="rId55" ref="S65"/>
    <hyperlink r:id="rId56" ref="S66"/>
    <hyperlink r:id="rId57" ref="S67"/>
    <hyperlink r:id="rId58" ref="S68"/>
    <hyperlink r:id="rId59" ref="S70"/>
    <hyperlink r:id="rId60" ref="S71"/>
    <hyperlink r:id="rId61" ref="S72"/>
    <hyperlink r:id="rId62" ref="S74"/>
    <hyperlink r:id="rId63" ref="S75"/>
    <hyperlink r:id="rId64" ref="S76"/>
    <hyperlink r:id="rId65" ref="S77"/>
    <hyperlink r:id="rId66" ref="S79"/>
    <hyperlink r:id="rId67" ref="S80"/>
    <hyperlink r:id="rId68" ref="S81"/>
    <hyperlink r:id="rId69" ref="S82"/>
    <hyperlink r:id="rId70" ref="S83"/>
    <hyperlink r:id="rId71" ref="S84"/>
    <hyperlink r:id="rId72" ref="S85"/>
    <hyperlink r:id="rId73" ref="S87"/>
    <hyperlink r:id="rId74" ref="S88"/>
    <hyperlink r:id="rId75" ref="S89"/>
    <hyperlink r:id="rId76" ref="S90"/>
    <hyperlink r:id="rId77" ref="S91"/>
    <hyperlink r:id="rId78" ref="S92"/>
    <hyperlink r:id="rId79" ref="S93"/>
    <hyperlink r:id="rId80" ref="S94"/>
    <hyperlink r:id="rId81" ref="S96"/>
    <hyperlink r:id="rId82" ref="S97"/>
    <hyperlink r:id="rId83" ref="S98"/>
    <hyperlink r:id="rId84" ref="S99"/>
    <hyperlink r:id="rId85" ref="S100"/>
    <hyperlink r:id="rId86" ref="S101"/>
    <hyperlink r:id="rId87" ref="S102"/>
    <hyperlink r:id="rId88" ref="S103"/>
    <hyperlink r:id="rId89" ref="S104"/>
    <hyperlink r:id="rId90" ref="S105"/>
    <hyperlink r:id="rId91" ref="S106"/>
    <hyperlink r:id="rId92" ref="S107"/>
    <hyperlink r:id="rId93" ref="S108"/>
    <hyperlink r:id="rId94" ref="S111"/>
    <hyperlink r:id="rId95" ref="S112"/>
    <hyperlink r:id="rId96" ref="S113"/>
    <hyperlink r:id="rId97" ref="S114"/>
    <hyperlink r:id="rId98" ref="S115"/>
    <hyperlink r:id="rId99" ref="S116"/>
    <hyperlink r:id="rId100" ref="S117"/>
    <hyperlink r:id="rId101" ref="S118"/>
    <hyperlink r:id="rId102" ref="S119"/>
    <hyperlink r:id="rId103" ref="S120"/>
    <hyperlink r:id="rId104" ref="S121"/>
    <hyperlink r:id="rId105" ref="S123"/>
    <hyperlink r:id="rId106" ref="S124"/>
    <hyperlink r:id="rId107" ref="S125"/>
    <hyperlink r:id="rId108" ref="S126"/>
    <hyperlink r:id="rId109" ref="S127"/>
    <hyperlink r:id="rId110" ref="S128"/>
    <hyperlink r:id="rId111" ref="S129"/>
    <hyperlink r:id="rId112" ref="S133"/>
    <hyperlink r:id="rId113" ref="S135"/>
    <hyperlink r:id="rId114" ref="S136"/>
    <hyperlink r:id="rId115" ref="S137"/>
    <hyperlink r:id="rId116" ref="S138"/>
    <hyperlink r:id="rId117" ref="S139"/>
    <hyperlink r:id="rId118" ref="S141"/>
    <hyperlink r:id="rId119" ref="S142"/>
    <hyperlink r:id="rId120" ref="S143"/>
    <hyperlink r:id="rId121" ref="S144"/>
    <hyperlink r:id="rId122" ref="S145"/>
    <hyperlink r:id="rId123" ref="S146"/>
    <hyperlink r:id="rId124" ref="S150"/>
    <hyperlink r:id="rId125" ref="S151"/>
    <hyperlink r:id="rId126" ref="S152"/>
    <hyperlink r:id="rId127" ref="S153"/>
    <hyperlink r:id="rId128" ref="S154"/>
    <hyperlink r:id="rId129" ref="S155"/>
  </hyperlinks>
  <drawing r:id="rId130"/>
  <legacyDrawing r:id="rId13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0"/>
    <col customWidth="1" min="2" max="2" width="30.57"/>
    <col customWidth="1" min="3" max="3" width="7.0"/>
    <col customWidth="1" min="4" max="4" width="6.71"/>
    <col customWidth="1" min="5" max="5" width="6.57"/>
    <col customWidth="1" min="6" max="6" width="6.86"/>
    <col customWidth="1" min="7" max="7" width="14.14"/>
    <col customWidth="1" min="8" max="8" width="9.57"/>
    <col customWidth="1" min="9" max="9" width="15.71"/>
    <col customWidth="1" min="10" max="10" width="8.57"/>
    <col customWidth="1" min="11" max="11" width="9.57"/>
    <col customWidth="1" min="12" max="12" width="9.43"/>
    <col customWidth="1" min="13" max="13" width="11.29"/>
    <col customWidth="1" min="14" max="14" width="9.86"/>
    <col customWidth="1" min="15" max="15" width="9.71"/>
    <col customWidth="1" min="16" max="16" width="7.86"/>
    <col customWidth="1" min="17" max="17" width="8.57"/>
    <col customWidth="1" min="18" max="19" width="9.43"/>
    <col customWidth="1" min="20" max="20" width="12.0"/>
    <col customWidth="1" min="22" max="22" width="16.71"/>
    <col customWidth="1" min="23" max="23" width="25.14"/>
  </cols>
  <sheetData>
    <row r="1">
      <c r="A1" s="3"/>
      <c r="B1" s="3" t="s">
        <v>3544</v>
      </c>
      <c r="C1" s="2"/>
      <c r="D1" s="3"/>
      <c r="E1" s="3"/>
      <c r="F1" s="3"/>
      <c r="G1" s="3"/>
      <c r="H1" s="3"/>
      <c r="I1" s="3"/>
      <c r="J1" s="3"/>
      <c r="K1" s="3"/>
      <c r="L1" s="2"/>
      <c r="M1" s="2"/>
      <c r="N1" s="3"/>
      <c r="O1" s="3"/>
      <c r="P1" s="3"/>
      <c r="Q1" s="3"/>
      <c r="R1" s="3"/>
      <c r="S1" s="3"/>
      <c r="T1" s="3"/>
      <c r="U1" s="3"/>
      <c r="V1" s="8"/>
      <c r="W1" s="8"/>
      <c r="X1" s="3"/>
      <c r="Y1" s="3"/>
      <c r="Z1" s="9"/>
    </row>
    <row r="2">
      <c r="A2" s="1" t="s">
        <v>3545</v>
      </c>
      <c r="B2" s="2"/>
      <c r="C2" s="2" t="s">
        <v>4</v>
      </c>
      <c r="D2" s="3" t="s">
        <v>5</v>
      </c>
      <c r="E2" s="3" t="s">
        <v>522</v>
      </c>
      <c r="F2" s="3" t="s">
        <v>1587</v>
      </c>
      <c r="G2" s="3" t="s">
        <v>523</v>
      </c>
      <c r="H2" s="3" t="s">
        <v>525</v>
      </c>
      <c r="I2" s="3" t="s">
        <v>6</v>
      </c>
      <c r="J2" s="3" t="s">
        <v>7</v>
      </c>
      <c r="K2" s="3" t="s">
        <v>8</v>
      </c>
      <c r="L2" s="2" t="s">
        <v>9</v>
      </c>
      <c r="M2" s="3" t="s">
        <v>524</v>
      </c>
      <c r="N2" s="3" t="s">
        <v>10</v>
      </c>
      <c r="O2" s="3" t="s">
        <v>11</v>
      </c>
      <c r="P2" s="3" t="s">
        <v>12</v>
      </c>
      <c r="Q2" s="3" t="s">
        <v>2115</v>
      </c>
      <c r="R2" s="3" t="s">
        <v>2114</v>
      </c>
      <c r="S2" s="3" t="s">
        <v>2721</v>
      </c>
      <c r="T2" s="3" t="s">
        <v>2720</v>
      </c>
      <c r="U2" s="3" t="s">
        <v>3546</v>
      </c>
      <c r="V2" s="3" t="s">
        <v>3547</v>
      </c>
      <c r="W2" s="3" t="s">
        <v>3548</v>
      </c>
      <c r="X2" s="3"/>
      <c r="Y2" s="3"/>
      <c r="Z2" s="9"/>
    </row>
    <row r="3">
      <c r="A3" s="221"/>
      <c r="B3" s="222" t="s">
        <v>3549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4" t="str">
        <f>HYPERLINK("https://docs.google.com/spreadsheets/d/1X-XO9N1_MPIq-UIpTN13LrhXRoho9fe26YEEM48QmPk/edit#gid=1706013572","Pre-BiS Lists")</f>
        <v>Pre-BiS Lists</v>
      </c>
      <c r="S3" s="223"/>
      <c r="T3" s="223"/>
      <c r="U3" s="223"/>
      <c r="V3" s="223"/>
      <c r="W3" s="223"/>
      <c r="X3" s="223"/>
      <c r="Y3" s="223"/>
      <c r="Z3" s="223"/>
    </row>
    <row r="4">
      <c r="A4" s="221"/>
      <c r="B4" s="222" t="s">
        <v>3552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5"/>
      <c r="S4" s="223"/>
      <c r="T4" s="223"/>
      <c r="U4" s="223"/>
      <c r="V4" s="223"/>
      <c r="W4" s="223"/>
      <c r="X4" s="223"/>
      <c r="Y4" s="223"/>
      <c r="Z4" s="223"/>
    </row>
    <row r="5">
      <c r="A5" s="226" t="s">
        <v>3553</v>
      </c>
      <c r="B5" s="227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</row>
    <row r="6">
      <c r="A6" s="222" t="s">
        <v>3554</v>
      </c>
      <c r="B6" s="222"/>
      <c r="C6" s="222"/>
      <c r="D6" s="222">
        <v>1.2</v>
      </c>
      <c r="E6" s="222"/>
      <c r="F6" s="222"/>
      <c r="G6" s="222"/>
      <c r="H6" s="222"/>
      <c r="I6" s="222">
        <v>1.0</v>
      </c>
      <c r="J6" s="222">
        <v>0.5</v>
      </c>
      <c r="K6" s="222">
        <v>0.95</v>
      </c>
      <c r="L6" s="222">
        <v>1.4</v>
      </c>
      <c r="M6" s="222"/>
      <c r="N6" s="222"/>
      <c r="O6" s="222">
        <v>0.6</v>
      </c>
      <c r="P6" s="222">
        <v>20.0</v>
      </c>
      <c r="Q6" s="222"/>
      <c r="R6" s="222"/>
      <c r="S6" s="222"/>
      <c r="T6" s="222"/>
      <c r="U6" s="222"/>
      <c r="V6" s="223"/>
      <c r="W6" s="222" t="s">
        <v>3556</v>
      </c>
      <c r="X6" s="223"/>
      <c r="Y6" s="223"/>
      <c r="Z6" s="223"/>
    </row>
    <row r="7">
      <c r="A7" s="222" t="s">
        <v>3557</v>
      </c>
      <c r="B7" s="222"/>
      <c r="C7" s="222"/>
      <c r="D7" s="222">
        <v>0.2</v>
      </c>
      <c r="E7" s="222"/>
      <c r="F7" s="222"/>
      <c r="G7" s="222"/>
      <c r="H7" s="222"/>
      <c r="I7" s="222">
        <v>1.0</v>
      </c>
      <c r="J7" s="222">
        <v>0.6</v>
      </c>
      <c r="K7" s="222">
        <v>0.95</v>
      </c>
      <c r="L7" s="222">
        <v>1.4</v>
      </c>
      <c r="M7" s="222"/>
      <c r="N7" s="222"/>
      <c r="O7" s="222">
        <v>0.11</v>
      </c>
      <c r="P7" s="222">
        <v>20.0</v>
      </c>
      <c r="Q7" s="222"/>
      <c r="R7" s="222"/>
      <c r="S7" s="222"/>
      <c r="T7" s="222"/>
      <c r="U7" s="222"/>
      <c r="V7" s="223"/>
      <c r="W7" s="222" t="s">
        <v>3556</v>
      </c>
      <c r="X7" s="223"/>
      <c r="Y7" s="223"/>
      <c r="Z7" s="223"/>
    </row>
    <row r="8">
      <c r="A8" s="222" t="s">
        <v>3558</v>
      </c>
      <c r="B8" s="222"/>
      <c r="C8" s="222"/>
      <c r="D8" s="222">
        <v>0.2</v>
      </c>
      <c r="E8" s="222"/>
      <c r="F8" s="222"/>
      <c r="G8" s="222"/>
      <c r="H8" s="222"/>
      <c r="I8" s="222">
        <v>1.0</v>
      </c>
      <c r="J8" s="222">
        <v>0.7</v>
      </c>
      <c r="K8" s="222">
        <v>0.95</v>
      </c>
      <c r="L8" s="222">
        <v>1.4</v>
      </c>
      <c r="M8" s="222"/>
      <c r="N8" s="222"/>
      <c r="O8" s="222">
        <v>0.11</v>
      </c>
      <c r="P8" s="222">
        <v>20.0</v>
      </c>
      <c r="Q8" s="222"/>
      <c r="R8" s="222"/>
      <c r="S8" s="222"/>
      <c r="T8" s="222"/>
      <c r="U8" s="222"/>
      <c r="V8" s="223"/>
      <c r="W8" s="222" t="s">
        <v>3556</v>
      </c>
      <c r="X8" s="223"/>
      <c r="Y8" s="223"/>
      <c r="Z8" s="223"/>
    </row>
    <row r="9">
      <c r="A9" s="3" t="s">
        <v>3559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</row>
    <row r="10">
      <c r="A10" s="222" t="s">
        <v>3560</v>
      </c>
      <c r="B10" s="222"/>
      <c r="C10" s="222">
        <v>0.05</v>
      </c>
      <c r="D10" s="222">
        <v>0.4</v>
      </c>
      <c r="E10" s="222">
        <v>0.0</v>
      </c>
      <c r="F10" s="222">
        <v>0.0</v>
      </c>
      <c r="G10" s="222">
        <v>0.0</v>
      </c>
      <c r="H10" s="222">
        <v>0.0</v>
      </c>
      <c r="I10" s="222">
        <v>1.0</v>
      </c>
      <c r="J10" s="222">
        <v>0.39</v>
      </c>
      <c r="K10" s="222">
        <v>0.78</v>
      </c>
      <c r="L10" s="222">
        <v>1.2</v>
      </c>
      <c r="M10" s="222">
        <v>0.0</v>
      </c>
      <c r="N10" s="222">
        <v>1.0</v>
      </c>
      <c r="O10" s="222">
        <v>0.1</v>
      </c>
      <c r="P10" s="222">
        <v>16.0</v>
      </c>
      <c r="Q10" s="228"/>
      <c r="R10" s="222"/>
      <c r="S10" s="222"/>
      <c r="T10" s="222"/>
      <c r="U10" s="222"/>
      <c r="V10" s="222"/>
      <c r="W10" s="229" t="s">
        <v>3561</v>
      </c>
      <c r="X10" s="223"/>
      <c r="Y10" s="223"/>
      <c r="Z10" s="223"/>
      <c r="AA10" s="11"/>
    </row>
    <row r="11">
      <c r="A11" s="222" t="s">
        <v>3563</v>
      </c>
      <c r="B11" s="222"/>
      <c r="C11" s="222">
        <v>0.05</v>
      </c>
      <c r="D11" s="222">
        <v>0.4</v>
      </c>
      <c r="E11" s="222">
        <v>0.0</v>
      </c>
      <c r="F11" s="222">
        <v>0.0</v>
      </c>
      <c r="G11" s="222">
        <v>0.0</v>
      </c>
      <c r="H11" s="222">
        <v>0.0</v>
      </c>
      <c r="I11" s="222">
        <v>1.0</v>
      </c>
      <c r="J11" s="222">
        <v>0.66</v>
      </c>
      <c r="K11" s="222">
        <v>0.7</v>
      </c>
      <c r="L11" s="222">
        <v>1.2</v>
      </c>
      <c r="M11" s="222">
        <v>0.0</v>
      </c>
      <c r="N11" s="222">
        <v>1.0</v>
      </c>
      <c r="O11" s="222">
        <v>0.5</v>
      </c>
      <c r="P11" s="222">
        <v>16.0</v>
      </c>
      <c r="Q11" s="228"/>
      <c r="R11" s="222"/>
      <c r="S11" s="222"/>
      <c r="T11" s="222"/>
      <c r="U11" s="222"/>
      <c r="V11" s="223"/>
      <c r="W11" s="229" t="s">
        <v>3561</v>
      </c>
      <c r="X11" s="223"/>
      <c r="Y11" s="223"/>
      <c r="Z11" s="223"/>
      <c r="AA11" s="11"/>
    </row>
    <row r="12">
      <c r="A12" s="230" t="s">
        <v>3564</v>
      </c>
      <c r="B12" s="222"/>
      <c r="C12" s="222">
        <v>0.05</v>
      </c>
      <c r="D12" s="222">
        <v>0.34</v>
      </c>
      <c r="E12" s="222">
        <v>0.0</v>
      </c>
      <c r="F12" s="222">
        <v>0.0</v>
      </c>
      <c r="G12" s="222">
        <v>0.0</v>
      </c>
      <c r="H12" s="222">
        <v>0.0</v>
      </c>
      <c r="I12" s="222">
        <v>1.0</v>
      </c>
      <c r="J12" s="222">
        <v>0.87</v>
      </c>
      <c r="K12" s="222">
        <v>1.15</v>
      </c>
      <c r="L12" s="222">
        <v>1.6</v>
      </c>
      <c r="M12" s="222">
        <v>0.0</v>
      </c>
      <c r="N12" s="222">
        <v>0.65</v>
      </c>
      <c r="O12" s="222">
        <v>0.25</v>
      </c>
      <c r="P12" s="222">
        <v>16.0</v>
      </c>
      <c r="Q12" s="228"/>
      <c r="R12" s="222"/>
      <c r="S12" s="222"/>
      <c r="T12" s="222"/>
      <c r="U12" s="222"/>
      <c r="V12" s="222"/>
      <c r="W12" s="229" t="s">
        <v>3561</v>
      </c>
      <c r="X12" s="223"/>
      <c r="Y12" s="223"/>
      <c r="Z12" s="223"/>
      <c r="AA12" s="11"/>
    </row>
    <row r="13">
      <c r="A13" s="3" t="s">
        <v>3565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</row>
    <row r="14">
      <c r="A14" s="230" t="s">
        <v>3562</v>
      </c>
      <c r="B14" s="222"/>
      <c r="C14" s="222">
        <v>0.05</v>
      </c>
      <c r="D14" s="222">
        <v>0.0</v>
      </c>
      <c r="E14" s="222">
        <v>0.69</v>
      </c>
      <c r="F14" s="222">
        <v>1.0</v>
      </c>
      <c r="G14" s="222">
        <v>0.45</v>
      </c>
      <c r="H14" s="222">
        <v>1.1</v>
      </c>
      <c r="I14" s="222">
        <v>0.0</v>
      </c>
      <c r="J14" s="222">
        <v>0.85</v>
      </c>
      <c r="K14" s="222">
        <v>0.57</v>
      </c>
      <c r="L14" s="222">
        <v>1.0</v>
      </c>
      <c r="M14" s="222">
        <v>1.0</v>
      </c>
      <c r="N14" s="222">
        <v>0.0</v>
      </c>
      <c r="O14" s="222">
        <v>0.0</v>
      </c>
      <c r="P14" s="222">
        <v>16.0</v>
      </c>
      <c r="Q14" s="222"/>
      <c r="R14" s="222"/>
      <c r="S14" s="222"/>
      <c r="T14" s="222"/>
      <c r="U14" s="222"/>
      <c r="V14" s="223"/>
      <c r="W14" s="229" t="s">
        <v>3561</v>
      </c>
      <c r="X14" s="223"/>
      <c r="Y14" s="223"/>
      <c r="Z14" s="223"/>
    </row>
    <row r="15">
      <c r="A15" s="222" t="s">
        <v>3489</v>
      </c>
      <c r="B15" s="222"/>
      <c r="C15" s="222">
        <v>0.05</v>
      </c>
      <c r="D15" s="222">
        <v>0.0</v>
      </c>
      <c r="E15" s="222">
        <v>0.57</v>
      </c>
      <c r="F15" s="222">
        <v>1.0</v>
      </c>
      <c r="G15" s="222">
        <v>0.47</v>
      </c>
      <c r="H15" s="222">
        <v>0.47</v>
      </c>
      <c r="I15" s="222">
        <v>0.0</v>
      </c>
      <c r="J15" s="222">
        <v>0.7</v>
      </c>
      <c r="K15" s="222">
        <v>0.41</v>
      </c>
      <c r="L15" s="222">
        <v>0.57</v>
      </c>
      <c r="M15" s="222">
        <v>0.57</v>
      </c>
      <c r="N15" s="222">
        <v>0.0</v>
      </c>
      <c r="O15" s="222">
        <v>0.0</v>
      </c>
      <c r="P15" s="222">
        <v>16.0</v>
      </c>
      <c r="Q15" s="222"/>
      <c r="R15" s="222"/>
      <c r="S15" s="222"/>
      <c r="T15" s="222"/>
      <c r="U15" s="222"/>
      <c r="V15" s="223"/>
      <c r="W15" s="229" t="s">
        <v>3561</v>
      </c>
      <c r="X15" s="223"/>
      <c r="Y15" s="223"/>
      <c r="Z15" s="223"/>
      <c r="AA15" s="11"/>
    </row>
    <row r="16">
      <c r="A16" s="222" t="s">
        <v>3566</v>
      </c>
      <c r="B16" s="222"/>
      <c r="C16" s="222">
        <v>1.0</v>
      </c>
      <c r="D16" s="222">
        <v>0.0</v>
      </c>
      <c r="E16" s="222">
        <v>0.59</v>
      </c>
      <c r="F16" s="222">
        <v>0.33</v>
      </c>
      <c r="G16" s="222">
        <v>0.06</v>
      </c>
      <c r="H16" s="222">
        <v>0.19</v>
      </c>
      <c r="I16" s="222">
        <v>0.0</v>
      </c>
      <c r="J16" s="222">
        <v>0.28</v>
      </c>
      <c r="K16" s="222">
        <v>0.21</v>
      </c>
      <c r="L16" s="222">
        <v>0.67</v>
      </c>
      <c r="M16" s="222">
        <v>0.67</v>
      </c>
      <c r="N16" s="222">
        <v>0.0</v>
      </c>
      <c r="O16" s="222">
        <v>0.0</v>
      </c>
      <c r="P16" s="222">
        <v>18.0</v>
      </c>
      <c r="Q16" s="222">
        <v>0.2</v>
      </c>
      <c r="R16" s="222">
        <v>0.7</v>
      </c>
      <c r="S16" s="222">
        <v>0.58</v>
      </c>
      <c r="T16" s="222">
        <v>0.81</v>
      </c>
      <c r="U16" s="222">
        <v>0.59</v>
      </c>
      <c r="V16" s="222">
        <v>0.35</v>
      </c>
      <c r="W16" s="229" t="s">
        <v>3561</v>
      </c>
      <c r="X16" s="223"/>
      <c r="Y16" s="223"/>
      <c r="Z16" s="223"/>
    </row>
    <row r="17">
      <c r="A17" s="3" t="s">
        <v>3568</v>
      </c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</row>
    <row r="18">
      <c r="A18" s="222" t="s">
        <v>3569</v>
      </c>
      <c r="B18" s="222"/>
      <c r="C18" s="222">
        <v>0.05</v>
      </c>
      <c r="D18" s="222">
        <v>1.0</v>
      </c>
      <c r="E18" s="222">
        <v>0.0</v>
      </c>
      <c r="F18" s="222">
        <v>0.0</v>
      </c>
      <c r="G18" s="222">
        <v>0.0</v>
      </c>
      <c r="H18" s="222">
        <v>0.0</v>
      </c>
      <c r="I18" s="222">
        <v>0.72</v>
      </c>
      <c r="J18" s="222">
        <v>0.32</v>
      </c>
      <c r="K18" s="222">
        <v>0.57</v>
      </c>
      <c r="L18" s="222">
        <v>0.0</v>
      </c>
      <c r="M18" s="222">
        <v>0.0</v>
      </c>
      <c r="N18" s="222">
        <v>1.19</v>
      </c>
      <c r="O18" s="222">
        <v>0.48</v>
      </c>
      <c r="P18" s="222">
        <v>16.0</v>
      </c>
      <c r="Q18" s="228"/>
      <c r="R18" s="222"/>
      <c r="S18" s="222"/>
      <c r="T18" s="222"/>
      <c r="U18" s="222"/>
      <c r="V18" s="223"/>
      <c r="W18" s="229" t="s">
        <v>3561</v>
      </c>
      <c r="X18" s="223"/>
      <c r="Y18" s="223"/>
      <c r="Z18" s="223"/>
      <c r="AA18" s="11"/>
    </row>
    <row r="19">
      <c r="A19" s="230" t="s">
        <v>3570</v>
      </c>
      <c r="B19" s="230"/>
      <c r="C19" s="222">
        <v>0.05</v>
      </c>
      <c r="D19" s="222">
        <v>1.0</v>
      </c>
      <c r="E19" s="222">
        <v>0.0</v>
      </c>
      <c r="F19" s="222">
        <v>0.0</v>
      </c>
      <c r="G19" s="222">
        <v>0.0</v>
      </c>
      <c r="H19" s="222">
        <v>0.0</v>
      </c>
      <c r="I19" s="222">
        <v>0.81</v>
      </c>
      <c r="J19" s="222">
        <v>0.24</v>
      </c>
      <c r="K19" s="222">
        <v>0.6</v>
      </c>
      <c r="L19" s="222">
        <v>0.0</v>
      </c>
      <c r="M19" s="222">
        <v>0.0</v>
      </c>
      <c r="N19" s="222">
        <v>1.35</v>
      </c>
      <c r="O19" s="222">
        <v>0.73</v>
      </c>
      <c r="P19" s="222">
        <v>16.0</v>
      </c>
      <c r="Q19" s="222"/>
      <c r="R19" s="222"/>
      <c r="S19" s="222"/>
      <c r="T19" s="222"/>
      <c r="U19" s="222"/>
      <c r="V19" s="223"/>
      <c r="W19" s="229" t="s">
        <v>3561</v>
      </c>
      <c r="X19" s="223"/>
      <c r="Y19" s="223"/>
      <c r="Z19" s="223"/>
      <c r="AA19" s="34"/>
      <c r="AB19" s="34"/>
    </row>
    <row r="20">
      <c r="A20" s="222" t="s">
        <v>3571</v>
      </c>
      <c r="B20" s="230"/>
      <c r="C20" s="222"/>
      <c r="D20" s="222">
        <v>0.05</v>
      </c>
      <c r="E20" s="222"/>
      <c r="F20" s="222"/>
      <c r="G20" s="222"/>
      <c r="H20" s="222"/>
      <c r="I20" s="222">
        <v>1.0</v>
      </c>
      <c r="J20" s="222">
        <v>0.1629</v>
      </c>
      <c r="K20" s="222">
        <v>0.535</v>
      </c>
      <c r="L20" s="222">
        <v>0.7692</v>
      </c>
      <c r="M20" s="222"/>
      <c r="N20" s="222"/>
      <c r="O20" s="222">
        <v>0.11</v>
      </c>
      <c r="P20" s="222">
        <v>30.9</v>
      </c>
      <c r="Q20" s="228"/>
      <c r="R20" s="222"/>
      <c r="S20" s="222"/>
      <c r="T20" s="222"/>
      <c r="U20" s="222"/>
      <c r="V20" s="222"/>
      <c r="W20" s="222" t="s">
        <v>3572</v>
      </c>
      <c r="X20" s="223"/>
      <c r="Y20" s="223"/>
      <c r="Z20" s="223"/>
      <c r="AA20" s="11"/>
    </row>
    <row r="21">
      <c r="A21" s="3" t="s">
        <v>3573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8"/>
      <c r="R21" s="223"/>
      <c r="S21" s="223"/>
      <c r="T21" s="223"/>
      <c r="U21" s="223"/>
      <c r="V21" s="223"/>
      <c r="W21" s="223"/>
      <c r="X21" s="223"/>
      <c r="Y21" s="223"/>
      <c r="Z21" s="223"/>
    </row>
    <row r="22">
      <c r="A22" s="222" t="s">
        <v>3570</v>
      </c>
      <c r="B22" s="222"/>
      <c r="C22" s="222">
        <v>0.05</v>
      </c>
      <c r="D22" s="222">
        <v>1.0</v>
      </c>
      <c r="E22" s="222">
        <v>0.05</v>
      </c>
      <c r="F22" s="222">
        <v>0.0</v>
      </c>
      <c r="G22" s="222">
        <v>0.0</v>
      </c>
      <c r="H22" s="222">
        <v>0.0</v>
      </c>
      <c r="I22" s="222">
        <v>0.54</v>
      </c>
      <c r="J22" s="222">
        <v>0.46</v>
      </c>
      <c r="K22" s="222">
        <v>0.39</v>
      </c>
      <c r="L22" s="222">
        <v>0.0</v>
      </c>
      <c r="M22" s="222">
        <v>0.0</v>
      </c>
      <c r="N22" s="222">
        <v>1.24</v>
      </c>
      <c r="O22" s="222">
        <v>0.28</v>
      </c>
      <c r="P22" s="222">
        <v>33.7</v>
      </c>
      <c r="Q22" s="231"/>
      <c r="R22" s="222"/>
      <c r="S22" s="222"/>
      <c r="T22" s="222"/>
      <c r="U22" s="222"/>
      <c r="V22" s="223"/>
      <c r="W22" s="229" t="s">
        <v>3561</v>
      </c>
      <c r="X22" s="223"/>
      <c r="Y22" s="223"/>
      <c r="Z22" s="223"/>
    </row>
    <row r="23">
      <c r="A23" s="222" t="s">
        <v>3566</v>
      </c>
      <c r="B23" s="222"/>
      <c r="C23" s="222">
        <v>1.0</v>
      </c>
      <c r="D23" s="222">
        <v>0.5</v>
      </c>
      <c r="E23" s="222">
        <v>0.6</v>
      </c>
      <c r="F23" s="222">
        <v>0.2</v>
      </c>
      <c r="G23" s="222">
        <v>0.06</v>
      </c>
      <c r="H23" s="222">
        <v>0.09</v>
      </c>
      <c r="I23" s="222">
        <v>0.44</v>
      </c>
      <c r="J23" s="222">
        <v>0.15</v>
      </c>
      <c r="K23" s="222">
        <v>0.5</v>
      </c>
      <c r="L23" s="222">
        <v>0.16</v>
      </c>
      <c r="M23" s="222">
        <v>0.27</v>
      </c>
      <c r="N23" s="222">
        <v>1.0</v>
      </c>
      <c r="O23" s="222">
        <v>0.05</v>
      </c>
      <c r="P23" s="222">
        <v>18.0</v>
      </c>
      <c r="Q23" s="222">
        <v>0.02</v>
      </c>
      <c r="R23" s="222">
        <v>0.7</v>
      </c>
      <c r="S23" s="222">
        <v>0.6</v>
      </c>
      <c r="T23" s="222">
        <v>0.7</v>
      </c>
      <c r="U23" s="222">
        <v>0.15</v>
      </c>
      <c r="V23" s="222">
        <v>0.6</v>
      </c>
      <c r="W23" s="229" t="s">
        <v>3561</v>
      </c>
      <c r="X23" s="223"/>
      <c r="Y23" s="223"/>
      <c r="Z23" s="223"/>
    </row>
    <row r="24">
      <c r="A24" s="222" t="s">
        <v>3574</v>
      </c>
      <c r="B24" s="232"/>
      <c r="C24" s="222">
        <v>0.05</v>
      </c>
      <c r="D24" s="222">
        <v>0.34</v>
      </c>
      <c r="E24" s="222">
        <v>0.64</v>
      </c>
      <c r="F24" s="222">
        <v>1.0</v>
      </c>
      <c r="G24" s="222">
        <v>0.41</v>
      </c>
      <c r="H24" s="222">
        <v>0.09</v>
      </c>
      <c r="I24" s="222">
        <v>0.33</v>
      </c>
      <c r="J24" s="222">
        <v>0.66</v>
      </c>
      <c r="K24" s="222">
        <v>0.25</v>
      </c>
      <c r="L24" s="222">
        <v>0.84</v>
      </c>
      <c r="M24" s="222">
        <v>0.87</v>
      </c>
      <c r="N24" s="222">
        <v>1.0</v>
      </c>
      <c r="O24" s="222">
        <v>0.05</v>
      </c>
      <c r="P24" s="222">
        <v>16.0</v>
      </c>
      <c r="Q24" s="222">
        <v>0.2</v>
      </c>
      <c r="R24" s="222"/>
      <c r="S24" s="222"/>
      <c r="T24" s="222"/>
      <c r="U24" s="222"/>
      <c r="V24" s="223"/>
      <c r="W24" s="229" t="s">
        <v>3561</v>
      </c>
      <c r="X24" s="223"/>
      <c r="Y24" s="223"/>
      <c r="Z24" s="223"/>
    </row>
    <row r="25">
      <c r="A25" s="3" t="s">
        <v>3575</v>
      </c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</row>
    <row r="26">
      <c r="A26" s="222" t="s">
        <v>3576</v>
      </c>
      <c r="B26" s="222"/>
      <c r="C26" s="222">
        <v>0.05</v>
      </c>
      <c r="D26" s="222">
        <v>0.31</v>
      </c>
      <c r="E26" s="222">
        <v>0.0</v>
      </c>
      <c r="F26" s="222">
        <v>0.0</v>
      </c>
      <c r="G26" s="222">
        <v>0.0</v>
      </c>
      <c r="H26" s="222">
        <v>0.0</v>
      </c>
      <c r="I26" s="222">
        <v>1.0</v>
      </c>
      <c r="J26" s="222">
        <v>1.05</v>
      </c>
      <c r="K26" s="222">
        <v>0.9</v>
      </c>
      <c r="L26" s="222">
        <v>0.9</v>
      </c>
      <c r="M26" s="222">
        <v>0.0</v>
      </c>
      <c r="N26" s="222">
        <v>1.14</v>
      </c>
      <c r="O26" s="222">
        <v>0.09</v>
      </c>
      <c r="P26" s="222">
        <v>47.8</v>
      </c>
      <c r="Q26" s="228"/>
      <c r="R26" s="231"/>
      <c r="S26" s="231"/>
      <c r="T26" s="231"/>
      <c r="U26" s="231"/>
      <c r="V26" s="222"/>
      <c r="W26" s="229" t="s">
        <v>3561</v>
      </c>
      <c r="X26" s="223"/>
      <c r="Y26" s="223"/>
      <c r="Z26" s="223"/>
      <c r="AA26" s="11"/>
    </row>
    <row r="27">
      <c r="A27" s="222" t="s">
        <v>3577</v>
      </c>
      <c r="B27" s="222"/>
      <c r="C27" s="222"/>
      <c r="D27" s="222"/>
      <c r="E27" s="222">
        <v>1.74</v>
      </c>
      <c r="F27" s="222">
        <v>2.0</v>
      </c>
      <c r="G27" s="222">
        <v>1.0</v>
      </c>
      <c r="H27" s="222">
        <v>0.22</v>
      </c>
      <c r="I27" s="222"/>
      <c r="J27" s="222">
        <v>1.97</v>
      </c>
      <c r="K27" s="222">
        <v>1.28</v>
      </c>
      <c r="L27" s="222">
        <v>1.34</v>
      </c>
      <c r="M27" s="222">
        <v>3.0</v>
      </c>
      <c r="N27" s="222"/>
      <c r="O27" s="222"/>
      <c r="P27" s="222">
        <v>20.88</v>
      </c>
      <c r="Q27" s="228"/>
      <c r="R27" s="222"/>
      <c r="S27" s="222"/>
      <c r="T27" s="222"/>
      <c r="U27" s="222"/>
      <c r="V27" s="222"/>
      <c r="W27" s="222" t="s">
        <v>3578</v>
      </c>
      <c r="X27" s="223"/>
      <c r="Y27" s="223"/>
      <c r="Z27" s="223"/>
      <c r="AA27" s="11"/>
    </row>
    <row r="28">
      <c r="A28" s="222" t="s">
        <v>3579</v>
      </c>
      <c r="B28" s="222"/>
      <c r="C28" s="222">
        <v>0.05</v>
      </c>
      <c r="D28" s="222">
        <v>1.0</v>
      </c>
      <c r="E28" s="222">
        <v>0.0</v>
      </c>
      <c r="F28" s="222">
        <v>0.0</v>
      </c>
      <c r="G28" s="222">
        <v>0.0</v>
      </c>
      <c r="H28" s="222">
        <v>0.0</v>
      </c>
      <c r="I28" s="222">
        <v>1.0</v>
      </c>
      <c r="J28" s="222">
        <v>0.25</v>
      </c>
      <c r="K28" s="222">
        <v>0.74</v>
      </c>
      <c r="L28" s="222">
        <v>0.0</v>
      </c>
      <c r="M28" s="222">
        <v>0.0</v>
      </c>
      <c r="N28" s="222">
        <v>4.5</v>
      </c>
      <c r="O28" s="222">
        <v>0.32</v>
      </c>
      <c r="P28" s="222">
        <v>90.8</v>
      </c>
      <c r="Q28" s="228"/>
      <c r="R28" s="222"/>
      <c r="S28" s="222"/>
      <c r="T28" s="222"/>
      <c r="U28" s="222"/>
      <c r="V28" s="222"/>
      <c r="W28" s="233" t="s">
        <v>3580</v>
      </c>
      <c r="X28" s="223"/>
      <c r="Y28" s="223"/>
      <c r="Z28" s="223"/>
      <c r="AA28" s="11"/>
    </row>
    <row r="29">
      <c r="A29" s="3" t="s">
        <v>3581</v>
      </c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</row>
    <row r="30">
      <c r="A30" s="222" t="s">
        <v>3582</v>
      </c>
      <c r="B30" s="230"/>
      <c r="C30" s="222">
        <v>0.05</v>
      </c>
      <c r="D30" s="222">
        <v>0.38</v>
      </c>
      <c r="E30" s="222">
        <v>0.0</v>
      </c>
      <c r="F30" s="222">
        <v>0.0</v>
      </c>
      <c r="G30" s="222">
        <v>0.0</v>
      </c>
      <c r="H30" s="222">
        <v>0.0</v>
      </c>
      <c r="I30" s="222">
        <v>1.0</v>
      </c>
      <c r="J30" s="222">
        <v>0.6</v>
      </c>
      <c r="K30" s="222">
        <v>0.8</v>
      </c>
      <c r="L30" s="222">
        <v>1.2</v>
      </c>
      <c r="M30" s="222">
        <v>0.0</v>
      </c>
      <c r="N30" s="222">
        <v>0.58</v>
      </c>
      <c r="O30" s="222">
        <v>0.34</v>
      </c>
      <c r="P30" s="222">
        <v>34.2</v>
      </c>
      <c r="Q30" s="222"/>
      <c r="R30" s="222"/>
      <c r="S30" s="222"/>
      <c r="T30" s="222"/>
      <c r="U30" s="222"/>
      <c r="V30" s="222"/>
      <c r="W30" s="222" t="s">
        <v>3583</v>
      </c>
      <c r="X30" s="223"/>
      <c r="Y30" s="223"/>
      <c r="Z30" s="223"/>
      <c r="AA30" s="34"/>
      <c r="AB30" s="34"/>
    </row>
    <row r="31">
      <c r="A31" s="230" t="s">
        <v>3584</v>
      </c>
      <c r="B31" s="222" t="s">
        <v>3585</v>
      </c>
      <c r="C31" s="222">
        <v>1.0</v>
      </c>
      <c r="D31" s="222">
        <v>0.1</v>
      </c>
      <c r="E31" s="222">
        <v>0.48</v>
      </c>
      <c r="F31" s="222">
        <v>0.2</v>
      </c>
      <c r="G31" s="222">
        <v>0.34</v>
      </c>
      <c r="H31" s="222">
        <v>0.2</v>
      </c>
      <c r="I31" s="222">
        <v>0.025</v>
      </c>
      <c r="J31" s="222">
        <v>0.15</v>
      </c>
      <c r="K31" s="222">
        <v>0.31</v>
      </c>
      <c r="L31" s="222">
        <v>0.16</v>
      </c>
      <c r="M31" s="222">
        <v>0.18</v>
      </c>
      <c r="N31" s="222">
        <v>0.3</v>
      </c>
      <c r="O31" s="222">
        <v>0.05</v>
      </c>
      <c r="P31" s="222">
        <v>16.0</v>
      </c>
      <c r="Q31" s="222">
        <v>0.2</v>
      </c>
      <c r="R31" s="222">
        <v>0.38</v>
      </c>
      <c r="S31" s="222">
        <v>0.0</v>
      </c>
      <c r="T31" s="222">
        <v>0.26</v>
      </c>
      <c r="U31" s="222">
        <v>0.0</v>
      </c>
      <c r="V31" s="222">
        <v>0.0</v>
      </c>
      <c r="W31" s="229" t="s">
        <v>3561</v>
      </c>
      <c r="X31" s="223"/>
      <c r="Y31" s="223"/>
      <c r="Z31" s="223"/>
      <c r="AA31" s="11"/>
    </row>
    <row r="32">
      <c r="A32" s="230"/>
      <c r="B32" s="222" t="s">
        <v>1177</v>
      </c>
      <c r="C32" s="222">
        <v>0.05</v>
      </c>
      <c r="D32" s="222">
        <v>0.1</v>
      </c>
      <c r="E32" s="222">
        <v>1.0</v>
      </c>
      <c r="F32" s="222">
        <v>1.48</v>
      </c>
      <c r="G32" s="222">
        <v>0.59</v>
      </c>
      <c r="H32" s="222">
        <v>0.4</v>
      </c>
      <c r="I32" s="222">
        <v>0.0</v>
      </c>
      <c r="J32" s="222">
        <v>0.59</v>
      </c>
      <c r="K32" s="222">
        <v>0.43</v>
      </c>
      <c r="L32" s="222">
        <v>0.61</v>
      </c>
      <c r="M32" s="222">
        <v>0.61</v>
      </c>
      <c r="N32" s="222">
        <v>0.3</v>
      </c>
      <c r="O32" s="222">
        <v>0.05</v>
      </c>
      <c r="P32" s="222">
        <v>16.0</v>
      </c>
      <c r="Q32" s="222"/>
      <c r="R32" s="222"/>
      <c r="S32" s="222"/>
      <c r="T32" s="222"/>
      <c r="U32" s="222"/>
      <c r="V32" s="222"/>
      <c r="W32" s="229" t="s">
        <v>3561</v>
      </c>
      <c r="X32" s="223"/>
      <c r="Y32" s="223"/>
      <c r="Z32" s="223"/>
      <c r="AA32" s="11"/>
    </row>
    <row r="33">
      <c r="A33" s="222" t="s">
        <v>3579</v>
      </c>
      <c r="B33" s="222"/>
      <c r="C33" s="222">
        <v>0.05</v>
      </c>
      <c r="D33" s="222">
        <v>1.0</v>
      </c>
      <c r="E33" s="222">
        <v>0.005</v>
      </c>
      <c r="F33" s="222">
        <v>0.0</v>
      </c>
      <c r="G33" s="222">
        <v>0.0</v>
      </c>
      <c r="H33" s="222">
        <v>0.0</v>
      </c>
      <c r="I33" s="222">
        <v>1.21</v>
      </c>
      <c r="J33" s="222">
        <v>0.35</v>
      </c>
      <c r="K33" s="222">
        <v>0.49</v>
      </c>
      <c r="L33" s="222">
        <v>0.0</v>
      </c>
      <c r="M33" s="222">
        <v>0.0</v>
      </c>
      <c r="N33" s="222">
        <v>1.7</v>
      </c>
      <c r="O33" s="222">
        <v>0.87</v>
      </c>
      <c r="P33" s="222">
        <v>16.0</v>
      </c>
      <c r="Q33" s="222"/>
      <c r="R33" s="222"/>
      <c r="S33" s="222"/>
      <c r="T33" s="222"/>
      <c r="U33" s="222"/>
      <c r="V33" s="223"/>
      <c r="W33" s="229" t="s">
        <v>3561</v>
      </c>
      <c r="X33" s="223"/>
      <c r="Y33" s="223"/>
      <c r="Z33" s="223"/>
    </row>
    <row r="34">
      <c r="A34" s="53" t="s">
        <v>3586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3"/>
      <c r="W34" s="223"/>
      <c r="X34" s="223"/>
      <c r="Y34" s="223"/>
      <c r="Z34" s="223"/>
    </row>
    <row r="35">
      <c r="A35" s="222" t="s">
        <v>3587</v>
      </c>
      <c r="B35" s="222"/>
      <c r="C35" s="222"/>
      <c r="D35" s="222"/>
      <c r="E35" s="222">
        <v>2.12</v>
      </c>
      <c r="F35" s="222">
        <v>1.1</v>
      </c>
      <c r="G35" s="222">
        <v>1.0</v>
      </c>
      <c r="H35" s="222">
        <v>0.29</v>
      </c>
      <c r="I35" s="222"/>
      <c r="J35" s="222">
        <v>1.68</v>
      </c>
      <c r="K35" s="222">
        <v>1.68</v>
      </c>
      <c r="L35" s="222">
        <v>1.83</v>
      </c>
      <c r="M35" s="222">
        <v>2.28</v>
      </c>
      <c r="N35" s="222"/>
      <c r="O35" s="222"/>
      <c r="P35" s="222">
        <v>95.5</v>
      </c>
      <c r="Q35" s="222"/>
      <c r="R35" s="222"/>
      <c r="S35" s="222"/>
      <c r="T35" s="222"/>
      <c r="U35" s="222"/>
      <c r="V35" s="223"/>
      <c r="W35" s="222" t="s">
        <v>3588</v>
      </c>
      <c r="X35" s="223"/>
      <c r="Y35" s="223"/>
      <c r="Z35" s="223"/>
    </row>
    <row r="36">
      <c r="A36" s="230" t="s">
        <v>3589</v>
      </c>
      <c r="B36" s="222" t="s">
        <v>3590</v>
      </c>
      <c r="C36" s="222"/>
      <c r="D36" s="222"/>
      <c r="E36" s="222">
        <v>2.17</v>
      </c>
      <c r="F36" s="222">
        <v>1.1</v>
      </c>
      <c r="G36" s="222">
        <v>1.0</v>
      </c>
      <c r="H36" s="222">
        <v>0.29</v>
      </c>
      <c r="I36" s="222"/>
      <c r="J36" s="222">
        <v>1.69</v>
      </c>
      <c r="K36" s="222">
        <v>2.07</v>
      </c>
      <c r="L36" s="222">
        <v>2.36</v>
      </c>
      <c r="M36" s="222">
        <v>2.55</v>
      </c>
      <c r="N36" s="222"/>
      <c r="O36" s="222"/>
      <c r="P36" s="222">
        <v>64.73</v>
      </c>
      <c r="Q36" s="222"/>
      <c r="R36" s="222"/>
      <c r="S36" s="222"/>
      <c r="T36" s="222"/>
      <c r="U36" s="222"/>
      <c r="V36" s="223"/>
      <c r="W36" s="222" t="s">
        <v>3588</v>
      </c>
      <c r="X36" s="223"/>
      <c r="Y36" s="223"/>
      <c r="Z36" s="223"/>
    </row>
    <row r="37">
      <c r="A37" s="230"/>
      <c r="B37" s="222" t="s">
        <v>3591</v>
      </c>
      <c r="C37" s="222"/>
      <c r="D37" s="222"/>
      <c r="E37" s="222">
        <v>2.15</v>
      </c>
      <c r="F37" s="222">
        <v>1.1</v>
      </c>
      <c r="G37" s="222">
        <v>1.0</v>
      </c>
      <c r="H37" s="222">
        <v>0.3</v>
      </c>
      <c r="I37" s="222"/>
      <c r="J37" s="222">
        <v>1.67</v>
      </c>
      <c r="K37" s="222">
        <v>2.06</v>
      </c>
      <c r="L37" s="222">
        <v>2.23</v>
      </c>
      <c r="M37" s="222">
        <v>2.43</v>
      </c>
      <c r="N37" s="222"/>
      <c r="O37" s="222"/>
      <c r="P37" s="222">
        <v>70.11</v>
      </c>
      <c r="Q37" s="222"/>
      <c r="R37" s="222"/>
      <c r="S37" s="222"/>
      <c r="T37" s="222"/>
      <c r="U37" s="222"/>
      <c r="V37" s="223"/>
      <c r="W37" s="222" t="s">
        <v>3588</v>
      </c>
      <c r="X37" s="223"/>
      <c r="Y37" s="223"/>
      <c r="Z37" s="223"/>
    </row>
    <row r="38">
      <c r="A38" s="230"/>
      <c r="B38" s="222" t="s">
        <v>3592</v>
      </c>
      <c r="C38" s="222"/>
      <c r="D38" s="222"/>
      <c r="E38" s="222">
        <v>2.12</v>
      </c>
      <c r="F38" s="222">
        <v>1.1</v>
      </c>
      <c r="G38" s="222">
        <v>1.0</v>
      </c>
      <c r="H38" s="222">
        <v>0.29</v>
      </c>
      <c r="I38" s="222"/>
      <c r="J38" s="222">
        <v>1.62</v>
      </c>
      <c r="K38" s="222">
        <v>2.06</v>
      </c>
      <c r="L38" s="222">
        <v>2.13</v>
      </c>
      <c r="M38" s="222">
        <v>2.28</v>
      </c>
      <c r="N38" s="222"/>
      <c r="O38" s="222"/>
      <c r="P38" s="222">
        <v>71.82</v>
      </c>
      <c r="Q38" s="222"/>
      <c r="R38" s="222"/>
      <c r="S38" s="222"/>
      <c r="T38" s="222"/>
      <c r="U38" s="222"/>
      <c r="V38" s="223"/>
      <c r="W38" s="222" t="s">
        <v>3588</v>
      </c>
      <c r="X38" s="223"/>
      <c r="Y38" s="223"/>
      <c r="Z38" s="223"/>
    </row>
    <row r="39">
      <c r="A39" s="230"/>
      <c r="B39" s="222" t="s">
        <v>3593</v>
      </c>
      <c r="C39" s="222"/>
      <c r="D39" s="222"/>
      <c r="E39" s="222">
        <v>2.11</v>
      </c>
      <c r="F39" s="222">
        <v>1.1</v>
      </c>
      <c r="G39" s="222">
        <v>1.0</v>
      </c>
      <c r="H39" s="222">
        <v>0.31</v>
      </c>
      <c r="I39" s="222"/>
      <c r="J39" s="222">
        <v>1.6</v>
      </c>
      <c r="K39" s="222">
        <v>2.14</v>
      </c>
      <c r="L39" s="222">
        <v>2.24</v>
      </c>
      <c r="M39" s="222">
        <v>2.49</v>
      </c>
      <c r="N39" s="222"/>
      <c r="O39" s="222"/>
      <c r="P39" s="222">
        <v>89.87</v>
      </c>
      <c r="Q39" s="222"/>
      <c r="R39" s="222"/>
      <c r="S39" s="222"/>
      <c r="T39" s="222"/>
      <c r="U39" s="222"/>
      <c r="V39" s="223"/>
      <c r="W39" s="222" t="s">
        <v>3588</v>
      </c>
      <c r="X39" s="223"/>
      <c r="Y39" s="223"/>
      <c r="Z39" s="223"/>
    </row>
    <row r="40">
      <c r="A40" s="222" t="s">
        <v>3594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3"/>
      <c r="W40" s="223"/>
      <c r="X40" s="223"/>
      <c r="Y40" s="223"/>
      <c r="Z40" s="223"/>
    </row>
    <row r="41">
      <c r="A41" s="53" t="s">
        <v>3595</v>
      </c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3"/>
      <c r="W41" s="223"/>
      <c r="X41" s="223"/>
      <c r="Y41" s="223"/>
      <c r="Z41" s="223"/>
    </row>
    <row r="42">
      <c r="A42" s="222" t="s">
        <v>3596</v>
      </c>
      <c r="B42" s="222"/>
      <c r="C42" s="222">
        <v>0.05</v>
      </c>
      <c r="D42" s="222">
        <v>0.8</v>
      </c>
      <c r="E42" s="222">
        <v>1.0</v>
      </c>
      <c r="F42" s="222">
        <v>0.05</v>
      </c>
      <c r="G42" s="222">
        <v>0.43</v>
      </c>
      <c r="H42" s="222">
        <v>0.17</v>
      </c>
      <c r="I42" s="222">
        <v>0.0</v>
      </c>
      <c r="J42" s="222">
        <v>0.8</v>
      </c>
      <c r="K42" s="222">
        <v>0.5</v>
      </c>
      <c r="L42" s="222">
        <v>1.0</v>
      </c>
      <c r="M42" s="222">
        <v>0.05</v>
      </c>
      <c r="N42" s="222">
        <v>2.4</v>
      </c>
      <c r="O42" s="222">
        <v>0.05</v>
      </c>
      <c r="P42" s="222">
        <v>16.0</v>
      </c>
      <c r="Q42" s="222"/>
      <c r="R42" s="222"/>
      <c r="S42" s="222"/>
      <c r="T42" s="222"/>
      <c r="U42" s="222"/>
      <c r="V42" s="223"/>
      <c r="W42" s="229" t="s">
        <v>3561</v>
      </c>
      <c r="X42" s="223"/>
      <c r="Y42" s="223"/>
      <c r="Z42" s="223"/>
    </row>
    <row r="43">
      <c r="A43" s="222" t="s">
        <v>3597</v>
      </c>
      <c r="B43" s="222"/>
      <c r="C43" s="222">
        <v>0.05</v>
      </c>
      <c r="D43" s="222">
        <v>0.9</v>
      </c>
      <c r="E43" s="222">
        <v>1.0</v>
      </c>
      <c r="F43" s="222">
        <v>0.05</v>
      </c>
      <c r="G43" s="222">
        <v>0.43</v>
      </c>
      <c r="H43" s="222">
        <v>0.37</v>
      </c>
      <c r="I43" s="222">
        <v>0.0</v>
      </c>
      <c r="J43" s="222">
        <v>0.6</v>
      </c>
      <c r="K43" s="222">
        <v>0.4</v>
      </c>
      <c r="L43" s="222">
        <v>1.0</v>
      </c>
      <c r="M43" s="222">
        <v>0.05</v>
      </c>
      <c r="N43" s="222">
        <v>2.4</v>
      </c>
      <c r="O43" s="222">
        <v>0.05</v>
      </c>
      <c r="P43" s="222">
        <v>16.0</v>
      </c>
      <c r="Q43" s="222"/>
      <c r="R43" s="222"/>
      <c r="S43" s="222"/>
      <c r="T43" s="222"/>
      <c r="U43" s="222"/>
      <c r="V43" s="223"/>
      <c r="W43" s="229" t="s">
        <v>3561</v>
      </c>
      <c r="X43" s="223"/>
      <c r="Y43" s="223"/>
      <c r="Z43" s="223"/>
    </row>
    <row r="44">
      <c r="A44" s="222" t="s">
        <v>3598</v>
      </c>
      <c r="B44" s="222"/>
      <c r="C44" s="222">
        <v>0.05</v>
      </c>
      <c r="D44" s="222">
        <v>0.8</v>
      </c>
      <c r="E44" s="222">
        <v>1.0</v>
      </c>
      <c r="F44" s="222">
        <v>0.05</v>
      </c>
      <c r="G44" s="222">
        <v>0.43</v>
      </c>
      <c r="H44" s="222">
        <v>0.28</v>
      </c>
      <c r="I44" s="222">
        <v>0.0</v>
      </c>
      <c r="J44" s="222">
        <v>0.65</v>
      </c>
      <c r="K44" s="222">
        <v>0.4</v>
      </c>
      <c r="L44" s="222">
        <v>1.0</v>
      </c>
      <c r="M44" s="222">
        <v>0.05</v>
      </c>
      <c r="N44" s="222">
        <v>2.4</v>
      </c>
      <c r="O44" s="222">
        <v>0.05</v>
      </c>
      <c r="P44" s="222">
        <v>16.0</v>
      </c>
      <c r="Q44" s="222"/>
      <c r="R44" s="222"/>
      <c r="S44" s="222"/>
      <c r="T44" s="222"/>
      <c r="U44" s="222"/>
      <c r="V44" s="223"/>
      <c r="W44" s="229" t="s">
        <v>3561</v>
      </c>
      <c r="X44" s="223"/>
      <c r="Y44" s="223"/>
      <c r="Z44" s="223"/>
    </row>
    <row r="45">
      <c r="A45" s="223"/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3"/>
      <c r="W45" s="223"/>
      <c r="X45" s="223"/>
      <c r="Y45" s="223"/>
      <c r="Z45" s="223"/>
    </row>
    <row r="46">
      <c r="A46" s="223"/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31"/>
      <c r="R46" s="222"/>
      <c r="S46" s="222"/>
      <c r="T46" s="222"/>
      <c r="U46" s="222"/>
      <c r="V46" s="222"/>
      <c r="W46" s="223"/>
      <c r="X46" s="223"/>
      <c r="Y46" s="223"/>
      <c r="Z46" s="223"/>
      <c r="AA46" s="11"/>
    </row>
    <row r="47">
      <c r="A47" s="223"/>
      <c r="B47" s="230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31"/>
      <c r="S47" s="231"/>
      <c r="T47" s="231"/>
      <c r="U47" s="231"/>
      <c r="V47" s="223"/>
      <c r="W47" s="223"/>
      <c r="X47" s="223"/>
      <c r="Y47" s="223"/>
      <c r="Z47" s="223"/>
    </row>
    <row r="48">
      <c r="A48" s="223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3"/>
      <c r="W48" s="223"/>
      <c r="X48" s="223"/>
      <c r="Y48" s="223"/>
      <c r="Z48" s="223"/>
    </row>
    <row r="49">
      <c r="A49" s="223"/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31"/>
      <c r="R49" s="222"/>
      <c r="S49" s="222"/>
      <c r="T49" s="222"/>
      <c r="U49" s="222"/>
      <c r="V49" s="222"/>
      <c r="W49" s="223"/>
      <c r="X49" s="223"/>
      <c r="Y49" s="223"/>
      <c r="Z49" s="223"/>
      <c r="AA49" s="11"/>
    </row>
    <row r="50">
      <c r="A50" s="223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3"/>
      <c r="W50" s="223"/>
      <c r="X50" s="223"/>
      <c r="Y50" s="223"/>
      <c r="Z50" s="223"/>
    </row>
    <row r="51">
      <c r="A51" s="223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3"/>
      <c r="W51" s="223"/>
      <c r="X51" s="223"/>
      <c r="Y51" s="223"/>
      <c r="Z51" s="223"/>
    </row>
    <row r="52">
      <c r="A52" s="223"/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3"/>
      <c r="W52" s="223"/>
      <c r="X52" s="223"/>
      <c r="Y52" s="223"/>
      <c r="Z52" s="223"/>
    </row>
    <row r="53">
      <c r="A53" s="223"/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3"/>
      <c r="W53" s="223"/>
      <c r="X53" s="223"/>
      <c r="Y53" s="223"/>
      <c r="Z53" s="223"/>
    </row>
    <row r="54">
      <c r="A54" s="223"/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3"/>
      <c r="W54" s="223"/>
      <c r="X54" s="223"/>
      <c r="Y54" s="223"/>
      <c r="Z54" s="223"/>
    </row>
    <row r="55">
      <c r="A55" s="223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3"/>
      <c r="W55" s="223"/>
      <c r="X55" s="223"/>
      <c r="Y55" s="223"/>
      <c r="Z55" s="223"/>
    </row>
    <row r="56">
      <c r="A56" s="223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3"/>
      <c r="W56" s="223"/>
      <c r="X56" s="223"/>
      <c r="Y56" s="223"/>
      <c r="Z56" s="223"/>
    </row>
    <row r="57">
      <c r="A57" s="223"/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3"/>
      <c r="W57" s="223"/>
      <c r="X57" s="223"/>
      <c r="Y57" s="223"/>
      <c r="Z57" s="223"/>
    </row>
    <row r="58">
      <c r="A58" s="228"/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31"/>
      <c r="S58" s="231"/>
      <c r="T58" s="231"/>
      <c r="U58" s="231"/>
      <c r="V58" s="223"/>
      <c r="W58" s="223"/>
      <c r="X58" s="223"/>
      <c r="Y58" s="223"/>
      <c r="Z58" s="223"/>
    </row>
    <row r="59">
      <c r="A59" s="223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3"/>
      <c r="W59" s="223"/>
      <c r="X59" s="223"/>
      <c r="Y59" s="223"/>
      <c r="Z59" s="223"/>
    </row>
    <row r="60">
      <c r="A60" s="223"/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3"/>
      <c r="W60" s="223"/>
      <c r="X60" s="223"/>
      <c r="Y60" s="223"/>
      <c r="Z60" s="223"/>
    </row>
    <row r="61">
      <c r="A61" s="223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3"/>
      <c r="W61" s="223"/>
      <c r="X61" s="223"/>
      <c r="Y61" s="223"/>
      <c r="Z61" s="223"/>
    </row>
    <row r="62">
      <c r="A62" s="223"/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3"/>
      <c r="X62" s="223"/>
      <c r="Y62" s="223"/>
      <c r="Z62" s="223"/>
      <c r="AA62" s="11"/>
    </row>
    <row r="63">
      <c r="A63" s="223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3"/>
      <c r="W63" s="223"/>
      <c r="X63" s="223"/>
      <c r="Y63" s="223"/>
      <c r="Z63" s="223"/>
    </row>
    <row r="64">
      <c r="A64" s="228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3"/>
      <c r="W64" s="223"/>
      <c r="X64" s="223"/>
      <c r="Y64" s="223"/>
      <c r="Z64" s="223"/>
    </row>
    <row r="65">
      <c r="A65" s="223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3"/>
      <c r="W65" s="223"/>
      <c r="X65" s="223"/>
      <c r="Y65" s="223"/>
      <c r="Z65" s="223"/>
    </row>
    <row r="66">
      <c r="A66" s="223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23"/>
      <c r="S66" s="223"/>
      <c r="T66" s="223"/>
      <c r="U66" s="223"/>
      <c r="V66" s="223"/>
      <c r="W66" s="223"/>
      <c r="X66" s="223"/>
      <c r="Y66" s="223"/>
      <c r="Z66" s="223"/>
    </row>
    <row r="67">
      <c r="A67" s="22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23"/>
      <c r="S67" s="223"/>
      <c r="T67" s="223"/>
      <c r="U67" s="223"/>
      <c r="V67" s="223"/>
      <c r="W67" s="223"/>
      <c r="X67" s="223"/>
      <c r="Y67" s="223"/>
      <c r="Z67" s="223"/>
    </row>
    <row r="68">
      <c r="A68" s="223"/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23"/>
      <c r="S68" s="223"/>
      <c r="T68" s="223"/>
      <c r="U68" s="223"/>
      <c r="V68" s="223"/>
      <c r="W68" s="223"/>
      <c r="X68" s="223"/>
      <c r="Y68" s="223"/>
      <c r="Z68" s="223"/>
    </row>
    <row r="69">
      <c r="A69" s="223"/>
      <c r="B69" s="234"/>
      <c r="C69" s="234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23"/>
      <c r="S69" s="223"/>
      <c r="T69" s="223"/>
      <c r="U69" s="223"/>
      <c r="V69" s="223"/>
      <c r="W69" s="223"/>
      <c r="X69" s="223"/>
      <c r="Y69" s="223"/>
      <c r="Z69" s="223"/>
    </row>
    <row r="70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</row>
    <row r="71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</row>
    <row r="72">
      <c r="A72" s="235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</row>
    <row r="73">
      <c r="A73" s="236"/>
      <c r="B73" s="237"/>
      <c r="C73" s="221"/>
      <c r="D73" s="236"/>
      <c r="E73" s="236"/>
      <c r="F73" s="236"/>
      <c r="G73" s="236"/>
      <c r="H73" s="236"/>
      <c r="I73" s="236"/>
      <c r="J73" s="236"/>
      <c r="K73" s="236"/>
      <c r="L73" s="221"/>
      <c r="M73" s="221"/>
      <c r="N73" s="236"/>
      <c r="O73" s="236"/>
      <c r="P73" s="236"/>
      <c r="Q73" s="236"/>
      <c r="R73" s="236"/>
      <c r="S73" s="236"/>
      <c r="T73" s="236"/>
      <c r="U73" s="236"/>
      <c r="V73" s="221"/>
      <c r="W73" s="235"/>
      <c r="X73" s="237"/>
      <c r="Y73" s="237"/>
      <c r="Z73" s="237"/>
    </row>
    <row r="74">
      <c r="A74" s="223"/>
      <c r="B74" s="238"/>
      <c r="C74" s="238"/>
      <c r="D74" s="238"/>
      <c r="E74" s="238"/>
      <c r="F74" s="238"/>
      <c r="G74" s="238"/>
      <c r="H74" s="238"/>
      <c r="I74" s="231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9"/>
    </row>
    <row r="75">
      <c r="A75" s="223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9"/>
    </row>
    <row r="76">
      <c r="A76" s="223"/>
      <c r="B76" s="238"/>
      <c r="C76" s="238"/>
      <c r="D76" s="238"/>
      <c r="E76" s="238"/>
      <c r="F76" s="238"/>
      <c r="G76" s="238"/>
      <c r="H76" s="238"/>
      <c r="I76" s="231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40"/>
      <c r="X76" s="238"/>
      <c r="Y76" s="238"/>
      <c r="Z76" s="239"/>
    </row>
    <row r="77">
      <c r="A77" s="236"/>
      <c r="B77" s="238"/>
      <c r="C77" s="238"/>
      <c r="D77" s="238"/>
      <c r="E77" s="238"/>
      <c r="F77" s="238"/>
      <c r="G77" s="238"/>
      <c r="H77" s="238"/>
      <c r="I77" s="231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9"/>
    </row>
    <row r="78">
      <c r="A78" s="223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40"/>
      <c r="X78" s="238"/>
      <c r="Y78" s="238"/>
      <c r="Z78" s="239"/>
    </row>
    <row r="79">
      <c r="A79" s="223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40"/>
      <c r="X79" s="238"/>
      <c r="Y79" s="238"/>
      <c r="Z79" s="239"/>
    </row>
    <row r="80">
      <c r="A80" s="22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9"/>
    </row>
    <row r="81">
      <c r="A81" s="223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9"/>
    </row>
    <row r="82">
      <c r="A82" s="223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9"/>
      <c r="X82" s="238"/>
      <c r="Y82" s="238"/>
      <c r="Z82" s="239"/>
    </row>
    <row r="83">
      <c r="A83" s="223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9"/>
    </row>
    <row r="84">
      <c r="A84" s="223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9"/>
    </row>
    <row r="85">
      <c r="A85" s="236"/>
      <c r="B85" s="239"/>
      <c r="C85" s="239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/>
      <c r="Z85" s="239"/>
      <c r="AA85" s="63"/>
      <c r="AB85" s="63"/>
    </row>
    <row r="86">
      <c r="A86" s="22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9"/>
    </row>
    <row r="87">
      <c r="A87" s="241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42"/>
      <c r="Z87" s="243"/>
    </row>
    <row r="88">
      <c r="A88" s="244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22"/>
      <c r="Z88" s="223"/>
    </row>
    <row r="89">
      <c r="A89" s="244"/>
      <c r="B89" s="222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30"/>
      <c r="Z89" s="223"/>
    </row>
    <row r="90" ht="14.25" customHeight="1">
      <c r="A90" s="245"/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45"/>
      <c r="W90" s="245"/>
      <c r="X90" s="245"/>
      <c r="Y90" s="245"/>
      <c r="Z90" s="245"/>
      <c r="AA90" s="34"/>
      <c r="AB90" s="34"/>
    </row>
    <row r="91">
      <c r="A91" s="246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47"/>
      <c r="Z91" s="248"/>
    </row>
    <row r="92" ht="17.25" customHeight="1">
      <c r="A92" s="244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22"/>
      <c r="Z92" s="223"/>
    </row>
    <row r="93">
      <c r="A93" s="244"/>
      <c r="B93" s="249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9"/>
      <c r="AA93" s="34"/>
      <c r="AB93" s="34"/>
    </row>
    <row r="94">
      <c r="A94" s="246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47"/>
      <c r="Z94" s="248"/>
    </row>
    <row r="95">
      <c r="A95" s="241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42"/>
      <c r="Z95" s="243"/>
    </row>
    <row r="96">
      <c r="A96" s="244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22"/>
      <c r="Z96" s="223"/>
    </row>
    <row r="97">
      <c r="A97" s="244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9"/>
    </row>
    <row r="98">
      <c r="A98" s="235"/>
      <c r="B98" s="237"/>
      <c r="C98" s="250"/>
      <c r="D98" s="250"/>
      <c r="E98" s="250"/>
      <c r="F98" s="250"/>
      <c r="G98" s="250"/>
      <c r="H98" s="250"/>
      <c r="I98" s="250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50"/>
      <c r="X98" s="237"/>
      <c r="Y98" s="223"/>
      <c r="Z98" s="237"/>
      <c r="AA98" s="78"/>
      <c r="AB98" s="78"/>
    </row>
    <row r="99">
      <c r="A99" s="221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3"/>
      <c r="AA99" s="78"/>
      <c r="AB99" s="78"/>
    </row>
    <row r="100">
      <c r="A100" s="244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22"/>
      <c r="Z100" s="223"/>
      <c r="AA100" s="78"/>
      <c r="AB100" s="78"/>
    </row>
    <row r="101">
      <c r="A101" s="243"/>
      <c r="B101" s="238"/>
      <c r="C101" s="238"/>
      <c r="D101" s="238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47"/>
      <c r="Z101" s="243"/>
      <c r="AA101" s="78"/>
      <c r="AB101" s="78"/>
    </row>
    <row r="102">
      <c r="A102" s="246"/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47"/>
      <c r="Z102" s="248"/>
      <c r="AA102" s="78"/>
      <c r="AB102" s="78"/>
    </row>
    <row r="103">
      <c r="A103" s="241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42"/>
      <c r="Z103" s="243"/>
      <c r="AA103" s="78"/>
      <c r="AB103" s="78"/>
    </row>
    <row r="104">
      <c r="A104" s="223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23"/>
      <c r="Z104" s="223"/>
      <c r="AA104" s="78"/>
      <c r="AB104" s="78"/>
    </row>
    <row r="105">
      <c r="A105" s="223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23"/>
      <c r="Z105" s="223"/>
      <c r="AA105" s="78"/>
      <c r="AB105" s="78"/>
    </row>
    <row r="106">
      <c r="A106" s="244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23"/>
      <c r="Z106" s="223"/>
      <c r="AA106" s="78"/>
      <c r="AB106" s="78"/>
    </row>
    <row r="107">
      <c r="A107" s="248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8"/>
      <c r="Z107" s="248"/>
      <c r="AA107" s="78"/>
      <c r="AB107" s="78"/>
    </row>
    <row r="108">
      <c r="A108" s="223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23"/>
      <c r="Z108" s="223"/>
      <c r="AA108" s="78"/>
      <c r="AB108" s="78"/>
    </row>
    <row r="109">
      <c r="A109" s="223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23"/>
      <c r="Z109" s="223"/>
      <c r="AA109" s="78"/>
      <c r="AB109" s="78"/>
    </row>
    <row r="110">
      <c r="A110" s="223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23"/>
      <c r="Z110" s="223"/>
      <c r="AA110" s="78"/>
      <c r="AB110" s="78"/>
    </row>
    <row r="111">
      <c r="A111" s="241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3"/>
      <c r="Z111" s="243"/>
      <c r="AA111" s="78"/>
      <c r="AB111" s="78"/>
    </row>
    <row r="112">
      <c r="A112" s="246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8"/>
      <c r="Z112" s="248"/>
      <c r="AA112" s="78"/>
      <c r="AB112" s="78"/>
    </row>
    <row r="113">
      <c r="A113" s="244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23"/>
      <c r="Z113" s="223"/>
      <c r="AA113" s="78"/>
      <c r="AB113" s="78"/>
    </row>
    <row r="114">
      <c r="A114" s="244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23"/>
      <c r="Z114" s="223"/>
      <c r="AA114" s="78"/>
      <c r="AB114" s="78"/>
    </row>
    <row r="115">
      <c r="A115" s="244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23"/>
      <c r="Z115" s="223"/>
      <c r="AA115" s="78"/>
      <c r="AB115" s="78"/>
    </row>
    <row r="116">
      <c r="A116" s="246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8"/>
      <c r="Z116" s="248"/>
      <c r="AA116" s="78"/>
      <c r="AB116" s="78"/>
    </row>
    <row r="117">
      <c r="A117" s="244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23"/>
      <c r="Z117" s="223"/>
      <c r="AA117" s="78"/>
      <c r="AB117" s="78"/>
    </row>
    <row r="118">
      <c r="A118" s="244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23"/>
      <c r="Z118" s="223"/>
      <c r="AA118" s="78"/>
      <c r="AB118" s="78"/>
    </row>
    <row r="119">
      <c r="A119" s="244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  <c r="Y119" s="223"/>
      <c r="Z119" s="223"/>
      <c r="AA119" s="78"/>
      <c r="AB119" s="78"/>
    </row>
    <row r="120">
      <c r="A120" s="221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23"/>
      <c r="Z120" s="223"/>
      <c r="AA120" s="78"/>
      <c r="AB120" s="78"/>
    </row>
    <row r="121">
      <c r="A121" s="223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23"/>
      <c r="Z121" s="223"/>
    </row>
    <row r="122">
      <c r="A122" s="246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8"/>
      <c r="Z122" s="248"/>
    </row>
    <row r="123">
      <c r="A123" s="246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8"/>
      <c r="Z123" s="248"/>
    </row>
    <row r="124">
      <c r="A124" s="244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23"/>
      <c r="Z124" s="223"/>
    </row>
    <row r="125">
      <c r="A125" s="244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23"/>
      <c r="Z125" s="223"/>
    </row>
    <row r="126">
      <c r="A126" s="244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23"/>
      <c r="Z126" s="223"/>
    </row>
    <row r="127">
      <c r="A127" s="244"/>
      <c r="B127" s="223"/>
      <c r="C127" s="223"/>
      <c r="D127" s="223"/>
      <c r="E127" s="223"/>
      <c r="F127" s="223"/>
      <c r="G127" s="223"/>
      <c r="H127" s="223"/>
      <c r="I127" s="240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</row>
    <row r="128">
      <c r="A128" s="244"/>
      <c r="B128" s="223"/>
      <c r="C128" s="223"/>
      <c r="D128" s="223"/>
      <c r="E128" s="223"/>
      <c r="F128" s="223"/>
      <c r="G128" s="223"/>
      <c r="H128" s="223"/>
      <c r="I128" s="240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</row>
    <row r="129">
      <c r="A129" s="244"/>
      <c r="B129" s="223"/>
      <c r="C129" s="223"/>
      <c r="D129" s="223"/>
      <c r="E129" s="223"/>
      <c r="F129" s="223"/>
      <c r="G129" s="223"/>
      <c r="H129" s="223"/>
      <c r="I129" s="240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</row>
    <row r="130">
      <c r="A130" s="244"/>
      <c r="B130" s="223"/>
      <c r="C130" s="223"/>
      <c r="D130" s="223"/>
      <c r="E130" s="223"/>
      <c r="F130" s="223"/>
      <c r="G130" s="223"/>
      <c r="H130" s="223"/>
      <c r="I130" s="240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</row>
    <row r="131">
      <c r="A131" s="244"/>
      <c r="B131" s="223"/>
      <c r="C131" s="223"/>
      <c r="D131" s="223"/>
      <c r="E131" s="223"/>
      <c r="F131" s="223"/>
      <c r="G131" s="223"/>
      <c r="H131" s="223"/>
      <c r="I131" s="240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</row>
    <row r="132">
      <c r="A132" s="244"/>
      <c r="B132" s="223"/>
      <c r="C132" s="223"/>
      <c r="D132" s="223"/>
      <c r="E132" s="223"/>
      <c r="F132" s="223"/>
      <c r="G132" s="223"/>
      <c r="H132" s="223"/>
      <c r="I132" s="240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</row>
    <row r="133">
      <c r="A133" s="244"/>
      <c r="B133" s="223"/>
      <c r="C133" s="223"/>
      <c r="D133" s="223"/>
      <c r="E133" s="223"/>
      <c r="F133" s="223"/>
      <c r="G133" s="223"/>
      <c r="H133" s="223"/>
      <c r="I133" s="240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</row>
    <row r="134">
      <c r="A134" s="244"/>
      <c r="B134" s="223"/>
      <c r="C134" s="223"/>
      <c r="D134" s="223"/>
      <c r="E134" s="223"/>
      <c r="F134" s="223"/>
      <c r="G134" s="223"/>
      <c r="H134" s="223"/>
      <c r="I134" s="240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</row>
    <row r="135">
      <c r="A135" s="244"/>
      <c r="B135" s="223"/>
      <c r="C135" s="223"/>
      <c r="D135" s="223"/>
      <c r="E135" s="223"/>
      <c r="F135" s="223"/>
      <c r="G135" s="223"/>
      <c r="H135" s="223"/>
      <c r="I135" s="240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</row>
    <row r="136">
      <c r="A136" s="244"/>
      <c r="B136" s="223"/>
      <c r="C136" s="223"/>
      <c r="D136" s="223"/>
      <c r="E136" s="223"/>
      <c r="F136" s="223"/>
      <c r="G136" s="223"/>
      <c r="H136" s="223"/>
      <c r="I136" s="239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</row>
    <row r="137">
      <c r="A137" s="244"/>
      <c r="B137" s="223"/>
      <c r="C137" s="223"/>
      <c r="D137" s="223"/>
      <c r="E137" s="223"/>
      <c r="F137" s="223"/>
      <c r="G137" s="223"/>
      <c r="H137" s="223"/>
      <c r="I137" s="239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</row>
    <row r="138">
      <c r="A138" s="244"/>
      <c r="B138" s="223"/>
      <c r="C138" s="223"/>
      <c r="D138" s="223"/>
      <c r="E138" s="223"/>
      <c r="F138" s="223"/>
      <c r="G138" s="223"/>
      <c r="H138" s="223"/>
      <c r="I138" s="239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</row>
    <row r="139">
      <c r="A139" s="244"/>
      <c r="B139" s="223"/>
      <c r="C139" s="223"/>
      <c r="D139" s="223"/>
      <c r="E139" s="223"/>
      <c r="F139" s="223"/>
      <c r="G139" s="223"/>
      <c r="H139" s="223"/>
      <c r="I139" s="238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</row>
    <row r="140">
      <c r="A140" s="244"/>
      <c r="B140" s="223"/>
      <c r="C140" s="223"/>
      <c r="D140" s="223"/>
      <c r="E140" s="223"/>
      <c r="F140" s="223"/>
      <c r="G140" s="223"/>
      <c r="H140" s="223"/>
      <c r="I140" s="238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</row>
    <row r="141">
      <c r="A141" s="244"/>
      <c r="B141" s="223"/>
      <c r="C141" s="223"/>
      <c r="D141" s="223"/>
      <c r="E141" s="223"/>
      <c r="F141" s="223"/>
      <c r="G141" s="223"/>
      <c r="H141" s="223"/>
      <c r="I141" s="238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</row>
    <row r="142">
      <c r="A142" s="244"/>
      <c r="B142" s="223"/>
      <c r="C142" s="223"/>
      <c r="D142" s="223"/>
      <c r="E142" s="223"/>
      <c r="F142" s="223"/>
      <c r="G142" s="223"/>
      <c r="H142" s="223"/>
      <c r="I142" s="238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</row>
    <row r="143">
      <c r="A143" s="244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</row>
    <row r="144">
      <c r="A144" s="244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</row>
    <row r="145">
      <c r="A145" s="244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</row>
    <row r="146">
      <c r="A146" s="244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</row>
    <row r="147">
      <c r="A147" s="244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</row>
    <row r="148">
      <c r="A148" s="244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</row>
    <row r="149">
      <c r="A149" s="244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</row>
    <row r="150">
      <c r="A150" s="244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</row>
    <row r="151">
      <c r="A151" s="244"/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</row>
    <row r="152">
      <c r="A152" s="244"/>
      <c r="B152" s="223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</row>
    <row r="153">
      <c r="A153" s="244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</row>
    <row r="154">
      <c r="A154" s="244"/>
      <c r="B154" s="223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</row>
    <row r="155">
      <c r="A155" s="244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</row>
    <row r="156">
      <c r="A156" s="244"/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</row>
    <row r="157">
      <c r="A157" s="244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</row>
    <row r="158">
      <c r="A158" s="244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</row>
    <row r="159">
      <c r="A159" s="244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</row>
    <row r="160">
      <c r="A160" s="244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</row>
    <row r="161">
      <c r="A161" s="244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</row>
    <row r="162">
      <c r="A162" s="244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</row>
    <row r="163">
      <c r="A163" s="244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</row>
    <row r="164">
      <c r="A164" s="244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</row>
    <row r="165">
      <c r="A165" s="244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</row>
    <row r="166">
      <c r="A166" s="244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</row>
    <row r="167">
      <c r="A167" s="244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</row>
    <row r="168">
      <c r="A168" s="244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</row>
    <row r="169">
      <c r="A169" s="244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</row>
    <row r="170">
      <c r="A170" s="244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</row>
    <row r="171">
      <c r="A171" s="244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</row>
    <row r="172">
      <c r="A172" s="244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</row>
    <row r="173">
      <c r="A173" s="244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</row>
    <row r="174">
      <c r="A174" s="244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</row>
    <row r="175">
      <c r="A175" s="244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</row>
    <row r="176">
      <c r="A176" s="244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</row>
    <row r="177">
      <c r="A177" s="244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</row>
    <row r="178">
      <c r="A178" s="244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</row>
    <row r="179">
      <c r="A179" s="244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</row>
    <row r="180">
      <c r="A180" s="244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</row>
    <row r="181">
      <c r="A181" s="244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  <c r="W181" s="223"/>
      <c r="X181" s="223"/>
      <c r="Y181" s="223"/>
      <c r="Z181" s="223"/>
    </row>
    <row r="182">
      <c r="A182" s="244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</row>
    <row r="183">
      <c r="A183" s="244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223"/>
      <c r="Z183" s="223"/>
    </row>
  </sheetData>
  <hyperlinks>
    <hyperlink r:id="rId1" ref="W10"/>
    <hyperlink r:id="rId2" ref="W11"/>
    <hyperlink r:id="rId3" ref="W12"/>
    <hyperlink r:id="rId4" ref="W14"/>
    <hyperlink r:id="rId5" ref="W15"/>
    <hyperlink r:id="rId6" ref="W16"/>
    <hyperlink r:id="rId7" ref="W18"/>
    <hyperlink r:id="rId8" ref="W19"/>
    <hyperlink r:id="rId9" ref="W22"/>
    <hyperlink r:id="rId10" ref="W23"/>
    <hyperlink r:id="rId11" ref="W24"/>
    <hyperlink r:id="rId12" ref="W26"/>
    <hyperlink r:id="rId13" ref="W31"/>
    <hyperlink r:id="rId14" ref="W32"/>
    <hyperlink r:id="rId15" ref="W33"/>
    <hyperlink r:id="rId16" ref="W42"/>
    <hyperlink r:id="rId17" ref="W43"/>
    <hyperlink r:id="rId18" ref="W44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DED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5.57"/>
    <col customWidth="1" min="3" max="3" width="40.86"/>
    <col customWidth="1" min="4" max="4" width="12.57"/>
    <col customWidth="1" min="5" max="5" width="9.71"/>
    <col customWidth="1" min="6" max="6" width="9.0"/>
    <col customWidth="1" min="7" max="7" width="15.71"/>
    <col customWidth="1" min="8" max="9" width="8.29"/>
    <col customWidth="1" min="10" max="10" width="7.0"/>
    <col customWidth="1" min="11" max="11" width="7.14"/>
    <col customWidth="1" min="12" max="12" width="7.57"/>
    <col customWidth="1" min="13" max="16" width="9.29"/>
    <col customWidth="1" min="17" max="17" width="17.14"/>
    <col customWidth="1" min="18" max="18" width="28.29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"/>
      <c r="B2" s="11"/>
      <c r="C2" s="12"/>
      <c r="D2" s="12" t="s">
        <v>20</v>
      </c>
      <c r="E2" s="11"/>
      <c r="F2" s="11"/>
      <c r="G2" s="11"/>
      <c r="H2" s="11"/>
      <c r="I2" s="11"/>
      <c r="J2" s="11"/>
      <c r="K2" s="11"/>
      <c r="L2" s="11"/>
      <c r="M2" s="12" t="s">
        <v>22</v>
      </c>
      <c r="N2" s="12" t="s">
        <v>24</v>
      </c>
      <c r="O2" s="12" t="s">
        <v>24</v>
      </c>
      <c r="P2" s="12" t="s">
        <v>24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17">
        <f>(F5*0.2)+(G5)+(H5*0.7)+(I5*0.95)+(J5*1.4)+(L5*0.11)+(M5*19.9)+(N5*9)+(O5*9)+(P5*9)</f>
        <v>118</v>
      </c>
      <c r="E5" s="12">
        <v>22.0</v>
      </c>
      <c r="F5" s="12">
        <v>24.0</v>
      </c>
      <c r="G5" s="12">
        <v>64.0</v>
      </c>
      <c r="H5" s="12">
        <v>29.0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29</v>
      </c>
      <c r="R5" s="18" t="s">
        <v>30</v>
      </c>
      <c r="S5" s="19" t="s">
        <v>31</v>
      </c>
      <c r="T5" s="11"/>
      <c r="U5" s="11"/>
      <c r="V5" s="11"/>
      <c r="W5" s="11"/>
      <c r="X5" s="11"/>
    </row>
    <row r="6">
      <c r="A6" s="11"/>
      <c r="B6" s="12" t="s">
        <v>34</v>
      </c>
      <c r="C6" s="16" t="s">
        <v>35</v>
      </c>
      <c r="D6" s="17" t="s">
        <v>37</v>
      </c>
      <c r="E6" s="12">
        <v>16.0</v>
      </c>
      <c r="F6" s="12">
        <v>12.0</v>
      </c>
      <c r="G6" s="12">
        <v>46.0</v>
      </c>
      <c r="H6" s="12">
        <v>24.0</v>
      </c>
      <c r="I6" s="12"/>
      <c r="J6" s="12">
        <v>16.0</v>
      </c>
      <c r="K6" s="12"/>
      <c r="L6" s="12"/>
      <c r="M6" s="12"/>
      <c r="N6" s="12">
        <v>1.0</v>
      </c>
      <c r="O6" s="12">
        <v>1.0</v>
      </c>
      <c r="P6" s="12">
        <v>1.0</v>
      </c>
      <c r="Q6" s="18" t="s">
        <v>38</v>
      </c>
      <c r="R6" s="18" t="s">
        <v>39</v>
      </c>
      <c r="S6" s="19" t="s">
        <v>41</v>
      </c>
      <c r="T6" s="11"/>
      <c r="U6" s="11"/>
      <c r="V6" s="11"/>
      <c r="W6" s="11"/>
      <c r="X6" s="11"/>
    </row>
    <row r="7">
      <c r="A7" s="21" t="s">
        <v>44</v>
      </c>
      <c r="B7" s="12" t="s">
        <v>45</v>
      </c>
      <c r="C7" s="16" t="s">
        <v>46</v>
      </c>
      <c r="D7" s="17">
        <f t="shared" ref="D7:D13" si="1">(F7*0.2)+(G7)+(H7*0.7)+(I7*0.95)+(J7*1.4)+(L7*0.11)+(M7*19.9)+(N7*9)+(O7*9)+(P7*9)</f>
        <v>98.1</v>
      </c>
      <c r="E7" s="12">
        <v>31.0</v>
      </c>
      <c r="F7" s="12">
        <v>40.0</v>
      </c>
      <c r="G7" s="12">
        <v>46.0</v>
      </c>
      <c r="H7" s="12">
        <v>25.0</v>
      </c>
      <c r="I7" s="12"/>
      <c r="J7" s="12">
        <v>19.0</v>
      </c>
      <c r="K7" s="12"/>
      <c r="L7" s="12"/>
      <c r="M7" s="12"/>
      <c r="N7" s="12"/>
      <c r="O7" s="12"/>
      <c r="P7" s="12"/>
      <c r="Q7" s="18"/>
      <c r="R7" s="18"/>
      <c r="S7" s="19" t="s">
        <v>50</v>
      </c>
      <c r="T7" s="11"/>
      <c r="U7" s="11"/>
      <c r="V7" s="11"/>
      <c r="W7" s="11"/>
      <c r="X7" s="11"/>
    </row>
    <row r="8">
      <c r="A8" s="20" t="s">
        <v>33</v>
      </c>
      <c r="B8" s="22" t="s">
        <v>36</v>
      </c>
      <c r="C8" s="22" t="s">
        <v>40</v>
      </c>
      <c r="D8" s="17">
        <f t="shared" si="1"/>
        <v>97.67</v>
      </c>
      <c r="E8" s="23">
        <v>24.0</v>
      </c>
      <c r="F8" s="23">
        <v>35.0</v>
      </c>
      <c r="G8" s="23">
        <v>41.0</v>
      </c>
      <c r="H8" s="23">
        <v>27.0</v>
      </c>
      <c r="I8" s="24"/>
      <c r="J8" s="24"/>
      <c r="K8" s="24"/>
      <c r="L8" s="23">
        <v>17.0</v>
      </c>
      <c r="M8" s="23">
        <v>1.0</v>
      </c>
      <c r="N8" s="24"/>
      <c r="O8" s="24"/>
      <c r="P8" s="23">
        <v>1.0</v>
      </c>
      <c r="Q8" s="23" t="s">
        <v>29</v>
      </c>
      <c r="R8" s="23" t="s">
        <v>42</v>
      </c>
      <c r="S8" s="25" t="s">
        <v>43</v>
      </c>
      <c r="T8" s="20"/>
      <c r="U8" s="20"/>
      <c r="V8" s="20"/>
      <c r="W8" s="20"/>
      <c r="X8" s="20"/>
      <c r="Y8" s="20"/>
      <c r="Z8" s="20"/>
    </row>
    <row r="9">
      <c r="B9" s="12" t="s">
        <v>63</v>
      </c>
      <c r="C9" s="12" t="s">
        <v>64</v>
      </c>
      <c r="D9" s="17">
        <f t="shared" si="1"/>
        <v>82.68</v>
      </c>
      <c r="E9" s="12">
        <v>12.0</v>
      </c>
      <c r="F9" s="12">
        <v>15.0</v>
      </c>
      <c r="G9" s="12">
        <v>35.0</v>
      </c>
      <c r="H9" s="12">
        <v>24.0</v>
      </c>
      <c r="I9" s="12"/>
      <c r="J9" s="12"/>
      <c r="K9" s="12"/>
      <c r="L9" s="12">
        <v>8.0</v>
      </c>
      <c r="M9" s="12"/>
      <c r="N9" s="12"/>
      <c r="O9" s="12">
        <v>1.0</v>
      </c>
      <c r="P9" s="12">
        <v>2.0</v>
      </c>
      <c r="Q9" s="18" t="s">
        <v>29</v>
      </c>
      <c r="R9" s="18"/>
      <c r="S9" s="19" t="s">
        <v>65</v>
      </c>
      <c r="T9" s="11"/>
      <c r="U9" s="11"/>
      <c r="V9" s="11"/>
      <c r="W9" s="11"/>
      <c r="X9" s="11"/>
    </row>
    <row r="10">
      <c r="A10" s="21" t="s">
        <v>55</v>
      </c>
      <c r="B10" s="12" t="s">
        <v>56</v>
      </c>
      <c r="C10" s="12" t="s">
        <v>57</v>
      </c>
      <c r="D10" s="17">
        <f t="shared" si="1"/>
        <v>81.5</v>
      </c>
      <c r="E10" s="12">
        <v>54.0</v>
      </c>
      <c r="F10" s="12">
        <v>15.0</v>
      </c>
      <c r="G10" s="12">
        <v>37.0</v>
      </c>
      <c r="H10" s="12">
        <v>18.0</v>
      </c>
      <c r="I10" s="12"/>
      <c r="J10" s="12"/>
      <c r="K10" s="12"/>
      <c r="L10" s="12"/>
      <c r="M10" s="12">
        <v>1.0</v>
      </c>
      <c r="N10" s="12">
        <v>1.0</v>
      </c>
      <c r="O10" s="12"/>
      <c r="P10" s="12"/>
      <c r="Q10" s="18" t="s">
        <v>60</v>
      </c>
      <c r="R10" s="18" t="s">
        <v>61</v>
      </c>
      <c r="S10" s="19" t="s">
        <v>62</v>
      </c>
      <c r="T10" s="11"/>
      <c r="U10" s="11"/>
      <c r="V10" s="11"/>
      <c r="W10" s="11"/>
      <c r="X10" s="11"/>
    </row>
    <row r="11">
      <c r="A11" s="26"/>
      <c r="B11" s="12" t="s">
        <v>69</v>
      </c>
      <c r="C11" s="12" t="s">
        <v>70</v>
      </c>
      <c r="D11" s="17">
        <f t="shared" si="1"/>
        <v>80.5</v>
      </c>
      <c r="E11" s="12">
        <v>18.0</v>
      </c>
      <c r="F11" s="12">
        <v>16.0</v>
      </c>
      <c r="G11" s="12">
        <v>50.0</v>
      </c>
      <c r="H11" s="12">
        <v>15.0</v>
      </c>
      <c r="I11" s="12"/>
      <c r="J11" s="12">
        <v>12.0</v>
      </c>
      <c r="K11" s="12"/>
      <c r="L11" s="12"/>
      <c r="M11" s="12"/>
      <c r="N11" s="12"/>
      <c r="O11" s="12"/>
      <c r="P11" s="12"/>
      <c r="Q11" s="18"/>
      <c r="R11" s="18"/>
      <c r="S11" s="19" t="s">
        <v>71</v>
      </c>
      <c r="T11" s="11"/>
      <c r="U11" s="11"/>
      <c r="V11" s="11"/>
      <c r="W11" s="11"/>
      <c r="X11" s="11"/>
    </row>
    <row r="12">
      <c r="A12" s="21" t="s">
        <v>44</v>
      </c>
      <c r="B12" s="12" t="s">
        <v>72</v>
      </c>
      <c r="C12" s="16" t="s">
        <v>73</v>
      </c>
      <c r="D12" s="17">
        <f t="shared" si="1"/>
        <v>75.2</v>
      </c>
      <c r="E12" s="12">
        <v>42.0</v>
      </c>
      <c r="F12" s="12">
        <v>36.0</v>
      </c>
      <c r="G12" s="12">
        <v>68.0</v>
      </c>
      <c r="H12" s="12"/>
      <c r="I12" s="12"/>
      <c r="J12" s="12"/>
      <c r="K12" s="12"/>
      <c r="L12" s="12"/>
      <c r="M12" s="12"/>
      <c r="N12" s="12"/>
      <c r="O12" s="12"/>
      <c r="P12" s="12"/>
      <c r="Q12" s="18"/>
      <c r="R12" s="18"/>
      <c r="S12" s="19" t="s">
        <v>74</v>
      </c>
      <c r="T12" s="11"/>
      <c r="U12" s="11"/>
      <c r="V12" s="11"/>
      <c r="W12" s="11"/>
      <c r="X12" s="11"/>
    </row>
    <row r="13">
      <c r="A13" s="21" t="s">
        <v>44</v>
      </c>
      <c r="B13" s="12" t="s">
        <v>80</v>
      </c>
      <c r="C13" s="16" t="s">
        <v>81</v>
      </c>
      <c r="D13" s="17">
        <f t="shared" si="1"/>
        <v>73</v>
      </c>
      <c r="E13" s="12">
        <v>37.0</v>
      </c>
      <c r="F13" s="12">
        <v>38.0</v>
      </c>
      <c r="G13" s="12">
        <v>43.0</v>
      </c>
      <c r="H13" s="12">
        <v>32.0</v>
      </c>
      <c r="I13" s="12"/>
      <c r="J13" s="12"/>
      <c r="K13" s="12"/>
      <c r="L13" s="12"/>
      <c r="M13" s="12"/>
      <c r="N13" s="12"/>
      <c r="O13" s="12"/>
      <c r="P13" s="12"/>
      <c r="Q13" s="18"/>
      <c r="R13" s="18"/>
      <c r="S13" s="19" t="s">
        <v>82</v>
      </c>
      <c r="T13" s="11"/>
      <c r="U13" s="11"/>
      <c r="V13" s="11"/>
      <c r="W13" s="11"/>
      <c r="X13" s="11"/>
    </row>
    <row r="14">
      <c r="A14" s="2" t="s">
        <v>83</v>
      </c>
      <c r="B14" s="11"/>
      <c r="C14" s="11"/>
      <c r="D14" s="1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27"/>
      <c r="T14" s="11"/>
      <c r="U14" s="11"/>
      <c r="V14" s="11"/>
      <c r="W14" s="11"/>
      <c r="X14" s="11"/>
    </row>
    <row r="15">
      <c r="A15" s="12" t="s">
        <v>44</v>
      </c>
      <c r="B15" s="28" t="s">
        <v>84</v>
      </c>
      <c r="C15" s="28" t="s">
        <v>85</v>
      </c>
      <c r="D15" s="17">
        <f t="shared" ref="D15:D21" si="2">(F15*0.2)+(G15)+(H15*0.7)+(I15*0.95)+(J15*1.4)+(L15*0.11)+(M15*19.9)+(N15*9)+(O15*9)+(P15*9)</f>
        <v>51.2</v>
      </c>
      <c r="E15" s="28">
        <v>24.0</v>
      </c>
      <c r="F15" s="28">
        <v>21.0</v>
      </c>
      <c r="G15" s="28">
        <v>26.0</v>
      </c>
      <c r="H15" s="28"/>
      <c r="I15" s="28"/>
      <c r="J15" s="28">
        <v>15.0</v>
      </c>
      <c r="K15" s="28"/>
      <c r="L15" s="28"/>
      <c r="M15" s="28"/>
      <c r="N15" s="28"/>
      <c r="O15" s="28"/>
      <c r="P15" s="28"/>
      <c r="Q15" s="29"/>
      <c r="R15" s="30"/>
      <c r="S15" s="31" t="s">
        <v>86</v>
      </c>
      <c r="T15" s="32"/>
      <c r="U15" s="11"/>
      <c r="V15" s="11"/>
      <c r="W15" s="11"/>
      <c r="X15" s="11"/>
      <c r="Y15" s="11"/>
    </row>
    <row r="16">
      <c r="A16" s="11"/>
      <c r="B16" s="12" t="s">
        <v>87</v>
      </c>
      <c r="C16" s="12" t="s">
        <v>88</v>
      </c>
      <c r="D16" s="17">
        <f t="shared" si="2"/>
        <v>48.6</v>
      </c>
      <c r="E16" s="12">
        <v>31.0</v>
      </c>
      <c r="F16" s="12">
        <v>12.0</v>
      </c>
      <c r="G16" s="12">
        <v>26.0</v>
      </c>
      <c r="H16" s="12">
        <v>16.0</v>
      </c>
      <c r="I16" s="12"/>
      <c r="J16" s="12"/>
      <c r="K16" s="12"/>
      <c r="L16" s="12"/>
      <c r="M16" s="12"/>
      <c r="N16" s="12"/>
      <c r="O16" s="12">
        <v>1.0</v>
      </c>
      <c r="P16" s="12"/>
      <c r="Q16" s="18" t="s">
        <v>90</v>
      </c>
      <c r="R16" s="30"/>
      <c r="S16" s="19" t="s">
        <v>91</v>
      </c>
      <c r="T16" s="12"/>
      <c r="U16" s="11"/>
      <c r="V16" s="11"/>
      <c r="W16" s="11"/>
      <c r="X16" s="11"/>
      <c r="Y16" s="11"/>
    </row>
    <row r="17">
      <c r="A17" s="12" t="s">
        <v>44</v>
      </c>
      <c r="B17" s="28" t="s">
        <v>89</v>
      </c>
      <c r="C17" s="28" t="s">
        <v>40</v>
      </c>
      <c r="D17" s="17">
        <f t="shared" si="2"/>
        <v>48.1</v>
      </c>
      <c r="E17" s="28">
        <v>18.0</v>
      </c>
      <c r="F17" s="28">
        <v>20.0</v>
      </c>
      <c r="G17" s="28">
        <v>28.0</v>
      </c>
      <c r="H17" s="28">
        <v>23.0</v>
      </c>
      <c r="I17" s="28"/>
      <c r="J17" s="28"/>
      <c r="K17" s="28"/>
      <c r="L17" s="28"/>
      <c r="M17" s="28"/>
      <c r="N17" s="28"/>
      <c r="O17" s="28"/>
      <c r="P17" s="28"/>
      <c r="Q17" s="29"/>
      <c r="R17" s="30"/>
      <c r="S17" s="31" t="s">
        <v>92</v>
      </c>
      <c r="T17" s="32"/>
      <c r="U17" s="11"/>
      <c r="V17" s="11"/>
      <c r="W17" s="11"/>
      <c r="X17" s="11"/>
      <c r="Y17" s="11"/>
    </row>
    <row r="18">
      <c r="A18" s="11"/>
      <c r="B18" s="12" t="s">
        <v>96</v>
      </c>
      <c r="C18" s="12" t="s">
        <v>97</v>
      </c>
      <c r="D18" s="17">
        <f t="shared" si="2"/>
        <v>46.8</v>
      </c>
      <c r="E18" s="12">
        <v>15.0</v>
      </c>
      <c r="F18" s="12">
        <v>12.0</v>
      </c>
      <c r="G18" s="12">
        <v>22.0</v>
      </c>
      <c r="H18" s="12">
        <v>14.0</v>
      </c>
      <c r="I18" s="12"/>
      <c r="J18" s="12">
        <v>9.0</v>
      </c>
      <c r="K18" s="12"/>
      <c r="L18" s="12"/>
      <c r="M18" s="12"/>
      <c r="N18" s="12"/>
      <c r="O18" s="12"/>
      <c r="P18" s="12"/>
      <c r="Q18" s="18"/>
      <c r="R18" s="30"/>
      <c r="S18" s="19" t="s">
        <v>98</v>
      </c>
      <c r="T18" s="11"/>
      <c r="U18" s="11"/>
      <c r="V18" s="11"/>
      <c r="W18" s="11"/>
      <c r="X18" s="11"/>
      <c r="Y18" s="11"/>
    </row>
    <row r="19">
      <c r="A19" s="11"/>
      <c r="B19" s="28" t="s">
        <v>93</v>
      </c>
      <c r="C19" s="28" t="s">
        <v>94</v>
      </c>
      <c r="D19" s="17">
        <f t="shared" si="2"/>
        <v>44.6</v>
      </c>
      <c r="E19" s="28">
        <v>17.0</v>
      </c>
      <c r="F19" s="28">
        <v>16.0</v>
      </c>
      <c r="G19" s="28">
        <v>19.0</v>
      </c>
      <c r="H19" s="28"/>
      <c r="I19" s="28"/>
      <c r="J19" s="28">
        <v>16.0</v>
      </c>
      <c r="K19" s="28"/>
      <c r="L19" s="28"/>
      <c r="M19" s="28"/>
      <c r="N19" s="28"/>
      <c r="O19" s="28"/>
      <c r="P19" s="28"/>
      <c r="Q19" s="29"/>
      <c r="R19" s="30"/>
      <c r="S19" s="31" t="s">
        <v>95</v>
      </c>
      <c r="T19" s="32"/>
      <c r="U19" s="11"/>
      <c r="V19" s="11"/>
      <c r="W19" s="11"/>
      <c r="X19" s="11"/>
      <c r="Y19" s="11"/>
    </row>
    <row r="20">
      <c r="B20" s="12" t="s">
        <v>99</v>
      </c>
      <c r="C20" s="12" t="s">
        <v>100</v>
      </c>
      <c r="D20" s="17">
        <f t="shared" si="2"/>
        <v>40.6</v>
      </c>
      <c r="E20" s="12"/>
      <c r="F20" s="12"/>
      <c r="G20" s="12"/>
      <c r="H20" s="12">
        <v>26.0</v>
      </c>
      <c r="I20" s="12"/>
      <c r="J20" s="12">
        <v>16.0</v>
      </c>
      <c r="K20" s="12"/>
      <c r="L20" s="12"/>
      <c r="M20" s="12"/>
      <c r="N20" s="12"/>
      <c r="O20" s="12"/>
      <c r="P20" s="12"/>
      <c r="Q20" s="18"/>
      <c r="R20" s="33" t="s">
        <v>103</v>
      </c>
      <c r="S20" s="19" t="s">
        <v>105</v>
      </c>
      <c r="T20" s="12"/>
      <c r="U20" s="11"/>
      <c r="V20" s="11"/>
      <c r="W20" s="11"/>
      <c r="X20" s="11"/>
      <c r="Y20" s="11"/>
    </row>
    <row r="21">
      <c r="A21" s="11"/>
      <c r="B21" s="12" t="s">
        <v>101</v>
      </c>
      <c r="C21" s="12" t="s">
        <v>102</v>
      </c>
      <c r="D21" s="17">
        <f t="shared" si="2"/>
        <v>32.4</v>
      </c>
      <c r="E21" s="12">
        <v>24.0</v>
      </c>
      <c r="F21" s="12">
        <v>22.0</v>
      </c>
      <c r="G21" s="12">
        <v>28.0</v>
      </c>
      <c r="H21" s="12"/>
      <c r="I21" s="12"/>
      <c r="J21" s="12"/>
      <c r="K21" s="12"/>
      <c r="L21" s="12"/>
      <c r="M21" s="12"/>
      <c r="N21" s="12"/>
      <c r="O21" s="12"/>
      <c r="P21" s="12"/>
      <c r="Q21" s="18"/>
      <c r="R21" s="30"/>
      <c r="S21" s="19" t="s">
        <v>104</v>
      </c>
      <c r="T21" s="12"/>
      <c r="U21" s="11"/>
      <c r="V21" s="11"/>
      <c r="W21" s="11"/>
      <c r="X21" s="11"/>
      <c r="Y21" s="11"/>
    </row>
    <row r="22">
      <c r="A22" s="11"/>
      <c r="B22" s="12" t="s">
        <v>106</v>
      </c>
      <c r="C22" s="12" t="s">
        <v>107</v>
      </c>
      <c r="D22" s="17" t="s">
        <v>112</v>
      </c>
      <c r="E22" s="12">
        <v>18.0</v>
      </c>
      <c r="F22" s="12">
        <v>19.0</v>
      </c>
      <c r="G22" s="12">
        <v>23.0</v>
      </c>
      <c r="H22" s="12"/>
      <c r="I22" s="12"/>
      <c r="J22" s="12"/>
      <c r="K22" s="12"/>
      <c r="L22" s="12">
        <v>14.0</v>
      </c>
      <c r="M22" s="12"/>
      <c r="N22" s="12"/>
      <c r="O22" s="12"/>
      <c r="P22" s="12"/>
      <c r="Q22" s="18"/>
      <c r="R22" s="18" t="s">
        <v>109</v>
      </c>
      <c r="S22" s="19" t="s">
        <v>110</v>
      </c>
      <c r="T22" s="11"/>
      <c r="U22" s="11"/>
      <c r="V22" s="11"/>
      <c r="W22" s="11"/>
      <c r="X22" s="11"/>
      <c r="Y22" s="11"/>
    </row>
    <row r="23">
      <c r="A23" s="2" t="s">
        <v>111</v>
      </c>
      <c r="B23" s="11"/>
      <c r="C23" s="11"/>
      <c r="D23" s="1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31"/>
      <c r="T23" s="11"/>
      <c r="U23" s="11"/>
      <c r="V23" s="11"/>
      <c r="W23" s="11"/>
      <c r="X23" s="11"/>
    </row>
    <row r="24">
      <c r="A24" s="11"/>
      <c r="B24" s="12" t="s">
        <v>118</v>
      </c>
      <c r="C24" s="12" t="s">
        <v>119</v>
      </c>
      <c r="D24" s="17">
        <f t="shared" ref="D24:D27" si="3">(F24*0.2)+(G24)+(H24*0.7)+(I24*0.95)+(J24*1.4)+(L24*0.11)+(M24*19.9)+(N24*9)+(O24*9)+(P24*9)</f>
        <v>71</v>
      </c>
      <c r="E24" s="12">
        <v>21.0</v>
      </c>
      <c r="F24" s="12">
        <v>15.0</v>
      </c>
      <c r="G24" s="12">
        <v>50.0</v>
      </c>
      <c r="H24" s="12"/>
      <c r="I24" s="12"/>
      <c r="J24" s="12"/>
      <c r="K24" s="12"/>
      <c r="L24" s="12"/>
      <c r="M24" s="12"/>
      <c r="N24" s="12"/>
      <c r="O24" s="12">
        <v>1.0</v>
      </c>
      <c r="P24" s="12">
        <v>1.0</v>
      </c>
      <c r="Q24" s="18" t="s">
        <v>123</v>
      </c>
      <c r="R24" s="18" t="s">
        <v>42</v>
      </c>
      <c r="S24" s="19" t="s">
        <v>125</v>
      </c>
      <c r="T24" s="11"/>
      <c r="U24" s="11"/>
      <c r="V24" s="11"/>
      <c r="W24" s="11"/>
      <c r="X24" s="11"/>
    </row>
    <row r="25">
      <c r="A25" s="21" t="s">
        <v>33</v>
      </c>
      <c r="B25" s="12" t="s">
        <v>113</v>
      </c>
      <c r="C25" s="12" t="s">
        <v>114</v>
      </c>
      <c r="D25" s="17">
        <f t="shared" si="3"/>
        <v>62.46</v>
      </c>
      <c r="E25" s="12">
        <v>25.0</v>
      </c>
      <c r="F25" s="12">
        <v>26.0</v>
      </c>
      <c r="G25" s="12">
        <v>27.0</v>
      </c>
      <c r="H25" s="12">
        <v>15.0</v>
      </c>
      <c r="I25" s="12"/>
      <c r="J25" s="12"/>
      <c r="K25" s="12"/>
      <c r="L25" s="12">
        <v>16.0</v>
      </c>
      <c r="M25" s="12"/>
      <c r="N25" s="12">
        <v>1.0</v>
      </c>
      <c r="O25" s="12">
        <v>1.0</v>
      </c>
      <c r="P25" s="12"/>
      <c r="Q25" s="18" t="s">
        <v>116</v>
      </c>
      <c r="R25" s="18" t="s">
        <v>42</v>
      </c>
      <c r="S25" s="19" t="s">
        <v>117</v>
      </c>
      <c r="T25" s="11"/>
      <c r="U25" s="11"/>
      <c r="V25" s="11"/>
      <c r="W25" s="11"/>
      <c r="X25" s="11"/>
      <c r="Y25" s="11"/>
    </row>
    <row r="26">
      <c r="A26" s="26" t="s">
        <v>55</v>
      </c>
      <c r="B26" s="12" t="s">
        <v>120</v>
      </c>
      <c r="C26" s="12" t="s">
        <v>57</v>
      </c>
      <c r="D26" s="17">
        <f t="shared" si="3"/>
        <v>61.7</v>
      </c>
      <c r="E26" s="12">
        <v>42.0</v>
      </c>
      <c r="F26" s="12">
        <v>13.0</v>
      </c>
      <c r="G26" s="12">
        <v>32.0</v>
      </c>
      <c r="H26" s="12">
        <v>13.0</v>
      </c>
      <c r="I26" s="12"/>
      <c r="J26" s="12"/>
      <c r="K26" s="12"/>
      <c r="L26" s="12"/>
      <c r="M26" s="12"/>
      <c r="N26" s="12"/>
      <c r="O26" s="12">
        <v>1.0</v>
      </c>
      <c r="P26" s="12">
        <v>1.0</v>
      </c>
      <c r="Q26" s="18" t="s">
        <v>121</v>
      </c>
      <c r="R26" s="18" t="s">
        <v>122</v>
      </c>
      <c r="S26" s="19" t="s">
        <v>124</v>
      </c>
      <c r="T26" s="11"/>
      <c r="U26" s="11"/>
      <c r="V26" s="11"/>
      <c r="W26" s="11"/>
      <c r="X26" s="11"/>
    </row>
    <row r="27">
      <c r="A27" s="11"/>
      <c r="B27" s="12" t="s">
        <v>132</v>
      </c>
      <c r="C27" s="12" t="s">
        <v>133</v>
      </c>
      <c r="D27" s="17">
        <f t="shared" si="3"/>
        <v>54.88</v>
      </c>
      <c r="E27" s="12">
        <v>10.0</v>
      </c>
      <c r="F27" s="12">
        <v>7.0</v>
      </c>
      <c r="G27" s="12">
        <v>40.0</v>
      </c>
      <c r="H27" s="12">
        <v>18.0</v>
      </c>
      <c r="I27" s="12"/>
      <c r="J27" s="12"/>
      <c r="K27" s="12"/>
      <c r="L27" s="12">
        <v>8.0</v>
      </c>
      <c r="M27" s="12"/>
      <c r="N27" s="12"/>
      <c r="O27" s="12"/>
      <c r="P27" s="12"/>
      <c r="Q27" s="18"/>
      <c r="R27" s="18"/>
      <c r="S27" s="19" t="s">
        <v>136</v>
      </c>
      <c r="T27" s="11"/>
      <c r="U27" s="11"/>
      <c r="V27" s="11"/>
      <c r="W27" s="11"/>
      <c r="X27" s="11"/>
    </row>
    <row r="28">
      <c r="A28" s="21" t="s">
        <v>52</v>
      </c>
      <c r="B28" s="12" t="s">
        <v>134</v>
      </c>
      <c r="C28" s="12" t="s">
        <v>135</v>
      </c>
      <c r="D28" s="17" t="s">
        <v>142</v>
      </c>
      <c r="E28" s="12">
        <v>25.0</v>
      </c>
      <c r="F28" s="12">
        <v>17.0</v>
      </c>
      <c r="G28" s="12">
        <v>20.0</v>
      </c>
      <c r="H28" s="12">
        <v>16.0</v>
      </c>
      <c r="I28" s="12"/>
      <c r="J28" s="12"/>
      <c r="K28" s="12"/>
      <c r="L28" s="12"/>
      <c r="M28" s="12"/>
      <c r="N28" s="12">
        <v>1.0</v>
      </c>
      <c r="O28" s="12">
        <v>1.0</v>
      </c>
      <c r="P28" s="12"/>
      <c r="Q28" s="18" t="s">
        <v>121</v>
      </c>
      <c r="R28" s="18" t="s">
        <v>78</v>
      </c>
      <c r="S28" s="19" t="s">
        <v>138</v>
      </c>
      <c r="T28" s="11"/>
      <c r="U28" s="11"/>
      <c r="V28" s="11"/>
      <c r="W28" s="11"/>
      <c r="X28" s="11"/>
      <c r="Y28" s="11"/>
    </row>
    <row r="29">
      <c r="A29" s="11"/>
      <c r="B29" s="12" t="s">
        <v>126</v>
      </c>
      <c r="C29" s="12" t="s">
        <v>127</v>
      </c>
      <c r="D29" s="17">
        <f t="shared" ref="D29:D31" si="4">(F29*0.2)+(G29)+(H29*0.7)+(I29*0.95)+(J29*1.4)+(L29*0.11)+(M29*19.9)+(N29*9)+(O29*9)+(P29*9)</f>
        <v>50.8</v>
      </c>
      <c r="E29" s="12">
        <v>29.0</v>
      </c>
      <c r="F29" s="12">
        <v>25.0</v>
      </c>
      <c r="G29" s="12">
        <v>29.0</v>
      </c>
      <c r="H29" s="12"/>
      <c r="I29" s="12"/>
      <c r="J29" s="12">
        <v>12.0</v>
      </c>
      <c r="K29" s="12"/>
      <c r="L29" s="12"/>
      <c r="M29" s="12"/>
      <c r="N29" s="12"/>
      <c r="O29" s="12"/>
      <c r="P29" s="12"/>
      <c r="Q29" s="18"/>
      <c r="R29" s="18"/>
      <c r="S29" s="19" t="s">
        <v>128</v>
      </c>
      <c r="T29" s="11"/>
      <c r="U29" s="11"/>
      <c r="V29" s="11"/>
      <c r="W29" s="11"/>
      <c r="X29" s="11"/>
      <c r="Y29" s="11"/>
    </row>
    <row r="30">
      <c r="A30" s="21" t="s">
        <v>52</v>
      </c>
      <c r="B30" s="12" t="s">
        <v>129</v>
      </c>
      <c r="C30" s="12" t="s">
        <v>130</v>
      </c>
      <c r="D30" s="17">
        <f t="shared" si="4"/>
        <v>50.4</v>
      </c>
      <c r="E30" s="12">
        <v>25.0</v>
      </c>
      <c r="F30" s="12">
        <v>17.0</v>
      </c>
      <c r="G30" s="12">
        <v>29.0</v>
      </c>
      <c r="H30" s="12"/>
      <c r="I30" s="12"/>
      <c r="J30" s="12"/>
      <c r="K30" s="12"/>
      <c r="L30" s="12"/>
      <c r="M30" s="12"/>
      <c r="N30" s="12"/>
      <c r="O30" s="12">
        <v>1.0</v>
      </c>
      <c r="P30" s="12">
        <v>1.0</v>
      </c>
      <c r="Q30" s="18" t="s">
        <v>123</v>
      </c>
      <c r="R30" s="18"/>
      <c r="S30" s="19" t="s">
        <v>131</v>
      </c>
      <c r="T30" s="11"/>
      <c r="U30" s="11"/>
      <c r="V30" s="11"/>
      <c r="W30" s="11"/>
      <c r="X30" s="11"/>
      <c r="Y30" s="11"/>
    </row>
    <row r="31">
      <c r="A31" s="12" t="s">
        <v>44</v>
      </c>
      <c r="B31" s="12" t="s">
        <v>140</v>
      </c>
      <c r="C31" s="12" t="s">
        <v>141</v>
      </c>
      <c r="D31" s="17">
        <f t="shared" si="4"/>
        <v>40.8</v>
      </c>
      <c r="E31" s="12">
        <v>33.0</v>
      </c>
      <c r="F31" s="12">
        <v>29.0</v>
      </c>
      <c r="G31" s="12">
        <v>35.0</v>
      </c>
      <c r="H31" s="12"/>
      <c r="I31" s="12"/>
      <c r="J31" s="12"/>
      <c r="K31" s="12"/>
      <c r="L31" s="12"/>
      <c r="M31" s="12"/>
      <c r="N31" s="12"/>
      <c r="O31" s="12"/>
      <c r="P31" s="12"/>
      <c r="Q31" s="18"/>
      <c r="R31" s="18" t="s">
        <v>143</v>
      </c>
      <c r="S31" s="19" t="s">
        <v>144</v>
      </c>
      <c r="T31" s="11"/>
      <c r="U31" s="11"/>
      <c r="V31" s="11"/>
      <c r="W31" s="11"/>
      <c r="X31" s="11"/>
      <c r="Y31" s="11"/>
    </row>
    <row r="32">
      <c r="A32" s="2" t="s">
        <v>145</v>
      </c>
      <c r="B32" s="11"/>
      <c r="C32" s="11"/>
      <c r="D32" s="17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27"/>
      <c r="T32" s="11"/>
      <c r="U32" s="11"/>
      <c r="V32" s="11"/>
      <c r="W32" s="11"/>
      <c r="X32" s="11"/>
    </row>
    <row r="33">
      <c r="A33" s="12" t="s">
        <v>44</v>
      </c>
      <c r="B33" s="16" t="s">
        <v>146</v>
      </c>
      <c r="C33" s="12" t="s">
        <v>40</v>
      </c>
      <c r="D33" s="17">
        <f t="shared" ref="D33:D40" si="5">(F33*0.2)+(G33)+(H33*0.7)+(I33*0.95)+(J33*1.4)+(L33*0.11)+(M33*19.9)+(N33*9)+(O33*9)+(P33*9)</f>
        <v>59.4</v>
      </c>
      <c r="E33" s="12">
        <v>22.0</v>
      </c>
      <c r="F33" s="12">
        <v>21.0</v>
      </c>
      <c r="G33" s="12">
        <v>30.0</v>
      </c>
      <c r="H33" s="12"/>
      <c r="I33" s="12"/>
      <c r="J33" s="12">
        <v>18.0</v>
      </c>
      <c r="K33" s="12"/>
      <c r="L33" s="12"/>
      <c r="M33" s="12"/>
      <c r="N33" s="12"/>
      <c r="O33" s="12"/>
      <c r="P33" s="12"/>
      <c r="Q33" s="18"/>
      <c r="R33" s="30"/>
      <c r="S33" s="19" t="s">
        <v>147</v>
      </c>
      <c r="T33" s="12"/>
      <c r="U33" s="11"/>
      <c r="V33" s="11"/>
      <c r="W33" s="11"/>
      <c r="X33" s="11"/>
      <c r="Y33" s="11"/>
    </row>
    <row r="34">
      <c r="A34" s="12" t="s">
        <v>44</v>
      </c>
      <c r="B34" s="16" t="s">
        <v>150</v>
      </c>
      <c r="C34" s="12" t="s">
        <v>151</v>
      </c>
      <c r="D34" s="17">
        <f t="shared" si="5"/>
        <v>52.3</v>
      </c>
      <c r="E34" s="12"/>
      <c r="F34" s="12">
        <v>15.0</v>
      </c>
      <c r="G34" s="12">
        <v>36.0</v>
      </c>
      <c r="H34" s="12">
        <v>19.0</v>
      </c>
      <c r="I34" s="12"/>
      <c r="J34" s="12"/>
      <c r="K34" s="12"/>
      <c r="L34" s="12"/>
      <c r="M34" s="12"/>
      <c r="N34" s="12"/>
      <c r="O34" s="12"/>
      <c r="P34" s="12"/>
      <c r="Q34" s="18"/>
      <c r="R34" s="30"/>
      <c r="S34" s="19" t="s">
        <v>152</v>
      </c>
      <c r="T34" s="12"/>
      <c r="U34" s="11"/>
      <c r="V34" s="11"/>
      <c r="W34" s="11"/>
      <c r="X34" s="11"/>
      <c r="Y34" s="11"/>
    </row>
    <row r="35">
      <c r="A35" s="12" t="s">
        <v>44</v>
      </c>
      <c r="B35" s="16" t="s">
        <v>148</v>
      </c>
      <c r="C35" s="12" t="s">
        <v>114</v>
      </c>
      <c r="D35" s="17">
        <f t="shared" si="5"/>
        <v>48.1</v>
      </c>
      <c r="E35" s="12">
        <v>18.0</v>
      </c>
      <c r="F35" s="12">
        <v>20.0</v>
      </c>
      <c r="G35" s="12">
        <v>28.0</v>
      </c>
      <c r="H35" s="12">
        <v>23.0</v>
      </c>
      <c r="I35" s="12"/>
      <c r="J35" s="12"/>
      <c r="K35" s="12"/>
      <c r="L35" s="12"/>
      <c r="M35" s="12"/>
      <c r="N35" s="12"/>
      <c r="O35" s="12"/>
      <c r="P35" s="12"/>
      <c r="Q35" s="18"/>
      <c r="R35" s="30"/>
      <c r="S35" s="19" t="s">
        <v>149</v>
      </c>
      <c r="T35" s="12"/>
      <c r="U35" s="11"/>
      <c r="V35" s="11"/>
      <c r="W35" s="11"/>
      <c r="X35" s="11"/>
      <c r="Y35" s="11"/>
    </row>
    <row r="36">
      <c r="A36" s="11"/>
      <c r="B36" s="16" t="s">
        <v>153</v>
      </c>
      <c r="C36" s="12" t="s">
        <v>154</v>
      </c>
      <c r="D36" s="17">
        <f t="shared" si="5"/>
        <v>42.4</v>
      </c>
      <c r="E36" s="12">
        <v>18.0</v>
      </c>
      <c r="F36" s="12">
        <v>18.0</v>
      </c>
      <c r="G36" s="12">
        <v>22.0</v>
      </c>
      <c r="H36" s="12"/>
      <c r="I36" s="12"/>
      <c r="J36" s="12">
        <v>12.0</v>
      </c>
      <c r="K36" s="12"/>
      <c r="L36" s="12"/>
      <c r="M36" s="12"/>
      <c r="N36" s="12"/>
      <c r="O36" s="12"/>
      <c r="P36" s="12"/>
      <c r="Q36" s="18"/>
      <c r="R36" s="30"/>
      <c r="S36" s="19" t="s">
        <v>155</v>
      </c>
      <c r="T36" s="12"/>
      <c r="U36" s="11"/>
      <c r="V36" s="11"/>
      <c r="W36" s="11"/>
      <c r="X36" s="11"/>
      <c r="Y36" s="11"/>
    </row>
    <row r="37">
      <c r="A37" s="11"/>
      <c r="B37" s="12" t="s">
        <v>158</v>
      </c>
      <c r="C37" s="12" t="s">
        <v>107</v>
      </c>
      <c r="D37" s="17">
        <f t="shared" si="5"/>
        <v>41.2</v>
      </c>
      <c r="E37" s="12"/>
      <c r="F37" s="12">
        <v>11.0</v>
      </c>
      <c r="G37" s="12">
        <v>25.0</v>
      </c>
      <c r="H37" s="12"/>
      <c r="I37" s="12"/>
      <c r="J37" s="12">
        <v>10.0</v>
      </c>
      <c r="K37" s="12"/>
      <c r="L37" s="12"/>
      <c r="M37" s="12"/>
      <c r="N37" s="12"/>
      <c r="O37" s="12"/>
      <c r="P37" s="12"/>
      <c r="Q37" s="18"/>
      <c r="R37" s="30"/>
      <c r="S37" s="19" t="s">
        <v>159</v>
      </c>
      <c r="T37" s="11"/>
      <c r="U37" s="11"/>
      <c r="V37" s="11"/>
      <c r="W37" s="11"/>
      <c r="X37" s="11"/>
      <c r="Y37" s="11"/>
    </row>
    <row r="38">
      <c r="A38" s="12" t="s">
        <v>44</v>
      </c>
      <c r="B38" s="16" t="s">
        <v>156</v>
      </c>
      <c r="C38" s="12" t="s">
        <v>85</v>
      </c>
      <c r="D38" s="17">
        <f t="shared" si="5"/>
        <v>39.6</v>
      </c>
      <c r="E38" s="12">
        <v>19.0</v>
      </c>
      <c r="F38" s="12">
        <v>18.0</v>
      </c>
      <c r="G38" s="12">
        <v>36.0</v>
      </c>
      <c r="H38" s="12"/>
      <c r="I38" s="12"/>
      <c r="J38" s="12"/>
      <c r="K38" s="12"/>
      <c r="L38" s="12"/>
      <c r="M38" s="12"/>
      <c r="N38" s="12"/>
      <c r="O38" s="12"/>
      <c r="P38" s="12"/>
      <c r="Q38" s="18"/>
      <c r="R38" s="30"/>
      <c r="S38" s="19" t="s">
        <v>157</v>
      </c>
      <c r="T38" s="12"/>
      <c r="U38" s="11"/>
      <c r="V38" s="11"/>
      <c r="W38" s="11"/>
      <c r="X38" s="11"/>
      <c r="Y38" s="11"/>
    </row>
    <row r="39">
      <c r="A39" s="11"/>
      <c r="B39" s="12" t="s">
        <v>164</v>
      </c>
      <c r="C39" s="12" t="s">
        <v>102</v>
      </c>
      <c r="D39" s="17">
        <f t="shared" si="5"/>
        <v>39.6</v>
      </c>
      <c r="E39" s="12">
        <v>18.0</v>
      </c>
      <c r="F39" s="12">
        <v>16.0</v>
      </c>
      <c r="G39" s="12">
        <v>21.0</v>
      </c>
      <c r="H39" s="12">
        <v>22.0</v>
      </c>
      <c r="I39" s="12"/>
      <c r="J39" s="12"/>
      <c r="K39" s="12"/>
      <c r="L39" s="12"/>
      <c r="M39" s="12"/>
      <c r="N39" s="12"/>
      <c r="O39" s="12"/>
      <c r="P39" s="12"/>
      <c r="Q39" s="18"/>
      <c r="R39" s="30"/>
      <c r="S39" s="19" t="s">
        <v>165</v>
      </c>
      <c r="T39" s="11"/>
      <c r="U39" s="11"/>
      <c r="V39" s="11"/>
      <c r="W39" s="11"/>
      <c r="X39" s="11"/>
      <c r="Y39" s="11"/>
    </row>
    <row r="40">
      <c r="A40" s="11"/>
      <c r="B40" s="12" t="s">
        <v>166</v>
      </c>
      <c r="C40" s="12" t="s">
        <v>167</v>
      </c>
      <c r="D40" s="17">
        <f t="shared" si="5"/>
        <v>28.4</v>
      </c>
      <c r="E40" s="12">
        <v>33.0</v>
      </c>
      <c r="F40" s="12">
        <v>12.0</v>
      </c>
      <c r="G40" s="12">
        <v>26.0</v>
      </c>
      <c r="H40" s="12"/>
      <c r="I40" s="12"/>
      <c r="J40" s="12"/>
      <c r="K40" s="12"/>
      <c r="L40" s="12"/>
      <c r="M40" s="12"/>
      <c r="N40" s="12"/>
      <c r="O40" s="12"/>
      <c r="P40" s="12"/>
      <c r="Q40" s="18"/>
      <c r="R40" s="33" t="s">
        <v>168</v>
      </c>
      <c r="S40" s="19" t="s">
        <v>169</v>
      </c>
      <c r="T40" s="11"/>
      <c r="U40" s="11"/>
      <c r="V40" s="11"/>
      <c r="W40" s="11"/>
      <c r="X40" s="11"/>
      <c r="Y40" s="11"/>
    </row>
    <row r="41">
      <c r="A41" s="2" t="s">
        <v>170</v>
      </c>
      <c r="B41" s="11"/>
      <c r="C41" s="11"/>
      <c r="D41" s="17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30"/>
      <c r="S41" s="27"/>
      <c r="T41" s="11"/>
      <c r="U41" s="11"/>
      <c r="V41" s="11"/>
      <c r="W41" s="11"/>
      <c r="X41" s="11"/>
    </row>
    <row r="42">
      <c r="A42" s="11"/>
      <c r="B42" s="35" t="s">
        <v>179</v>
      </c>
      <c r="C42" s="12" t="s">
        <v>107</v>
      </c>
      <c r="D42" s="17">
        <f t="shared" ref="D42:D48" si="6">(F42*0.2)+(G42)+(H42*0.7)+(I42*0.95)+(J42*1.4)+(L42*0.11)+(M42*19.9)+(N42*9)+(O42*9)+(P42*9)</f>
        <v>96.6</v>
      </c>
      <c r="E42" s="12"/>
      <c r="F42" s="12">
        <v>23.0</v>
      </c>
      <c r="G42" s="12">
        <v>50.0</v>
      </c>
      <c r="H42" s="12"/>
      <c r="I42" s="12"/>
      <c r="J42" s="12">
        <v>30.0</v>
      </c>
      <c r="K42" s="12"/>
      <c r="L42" s="12"/>
      <c r="M42" s="12"/>
      <c r="N42" s="12"/>
      <c r="O42" s="12"/>
      <c r="P42" s="12"/>
      <c r="Q42" s="18"/>
      <c r="R42" s="18"/>
      <c r="S42" s="19" t="s">
        <v>183</v>
      </c>
      <c r="T42" s="11"/>
      <c r="U42" s="11"/>
      <c r="V42" s="11"/>
      <c r="W42" s="11"/>
      <c r="X42" s="11"/>
    </row>
    <row r="43">
      <c r="A43" s="11"/>
      <c r="B43" s="12" t="s">
        <v>188</v>
      </c>
      <c r="C43" s="12" t="s">
        <v>119</v>
      </c>
      <c r="D43" s="17">
        <f t="shared" si="6"/>
        <v>94</v>
      </c>
      <c r="E43" s="12">
        <v>30.0</v>
      </c>
      <c r="F43" s="12">
        <v>20.0</v>
      </c>
      <c r="G43" s="12">
        <v>72.0</v>
      </c>
      <c r="H43" s="12"/>
      <c r="I43" s="12"/>
      <c r="J43" s="12"/>
      <c r="K43" s="12"/>
      <c r="L43" s="12"/>
      <c r="M43" s="12"/>
      <c r="N43" s="12"/>
      <c r="O43" s="12">
        <v>1.0</v>
      </c>
      <c r="P43" s="12">
        <v>1.0</v>
      </c>
      <c r="Q43" s="18" t="s">
        <v>123</v>
      </c>
      <c r="R43" s="33" t="s">
        <v>42</v>
      </c>
      <c r="S43" s="19" t="s">
        <v>190</v>
      </c>
      <c r="T43" s="11"/>
      <c r="U43" s="11"/>
      <c r="V43" s="11"/>
      <c r="W43" s="11"/>
      <c r="X43" s="11"/>
    </row>
    <row r="44">
      <c r="A44" s="11"/>
      <c r="B44" s="35" t="s">
        <v>185</v>
      </c>
      <c r="C44" s="12" t="s">
        <v>186</v>
      </c>
      <c r="D44" s="17">
        <f t="shared" si="6"/>
        <v>92</v>
      </c>
      <c r="E44" s="12"/>
      <c r="F44" s="12">
        <v>24.0</v>
      </c>
      <c r="G44" s="12">
        <v>28.0</v>
      </c>
      <c r="H44" s="12"/>
      <c r="I44" s="12"/>
      <c r="J44" s="12">
        <v>23.0</v>
      </c>
      <c r="K44" s="12"/>
      <c r="L44" s="12"/>
      <c r="M44" s="12"/>
      <c r="N44" s="12">
        <v>1.0</v>
      </c>
      <c r="O44" s="12">
        <v>2.0</v>
      </c>
      <c r="P44" s="12"/>
      <c r="Q44" s="18" t="s">
        <v>187</v>
      </c>
      <c r="R44" s="18"/>
      <c r="S44" s="19" t="s">
        <v>189</v>
      </c>
      <c r="T44" s="11"/>
      <c r="U44" s="11"/>
      <c r="V44" s="11"/>
      <c r="W44" s="11"/>
      <c r="X44" s="11"/>
    </row>
    <row r="45">
      <c r="A45" s="21" t="s">
        <v>33</v>
      </c>
      <c r="B45" s="35" t="s">
        <v>171</v>
      </c>
      <c r="C45" s="12" t="s">
        <v>172</v>
      </c>
      <c r="D45" s="17">
        <f t="shared" si="6"/>
        <v>83.94</v>
      </c>
      <c r="E45" s="12">
        <v>34.0</v>
      </c>
      <c r="F45" s="12">
        <v>32.0</v>
      </c>
      <c r="G45" s="12">
        <v>49.0</v>
      </c>
      <c r="H45" s="12"/>
      <c r="I45" s="12"/>
      <c r="J45" s="12"/>
      <c r="K45" s="12"/>
      <c r="L45" s="12">
        <v>14.0</v>
      </c>
      <c r="M45" s="12"/>
      <c r="N45" s="12"/>
      <c r="O45" s="12">
        <v>1.0</v>
      </c>
      <c r="P45" s="12">
        <v>2.0</v>
      </c>
      <c r="Q45" s="18" t="s">
        <v>29</v>
      </c>
      <c r="R45" s="18" t="s">
        <v>180</v>
      </c>
      <c r="S45" s="19" t="s">
        <v>181</v>
      </c>
      <c r="T45" s="11"/>
      <c r="U45" s="11"/>
      <c r="V45" s="11"/>
      <c r="W45" s="11"/>
      <c r="X45" s="11"/>
    </row>
    <row r="46">
      <c r="A46" s="21" t="s">
        <v>55</v>
      </c>
      <c r="B46" s="12" t="s">
        <v>194</v>
      </c>
      <c r="C46" s="12" t="s">
        <v>57</v>
      </c>
      <c r="D46" s="17">
        <f t="shared" si="6"/>
        <v>80.1</v>
      </c>
      <c r="E46" s="12">
        <v>51.0</v>
      </c>
      <c r="F46" s="12">
        <v>18.0</v>
      </c>
      <c r="G46" s="12">
        <v>32.0</v>
      </c>
      <c r="H46" s="12">
        <v>25.0</v>
      </c>
      <c r="I46" s="12"/>
      <c r="J46" s="12"/>
      <c r="K46" s="12"/>
      <c r="L46" s="12"/>
      <c r="M46" s="12"/>
      <c r="N46" s="12">
        <v>1.0</v>
      </c>
      <c r="O46" s="12">
        <v>2.0</v>
      </c>
      <c r="P46" s="12"/>
      <c r="Q46" s="18" t="s">
        <v>187</v>
      </c>
      <c r="R46" s="18" t="s">
        <v>195</v>
      </c>
      <c r="S46" s="19" t="s">
        <v>196</v>
      </c>
      <c r="T46" s="11"/>
      <c r="U46" s="11"/>
      <c r="V46" s="11"/>
      <c r="W46" s="11"/>
      <c r="X46" s="11"/>
    </row>
    <row r="47">
      <c r="A47" s="11"/>
      <c r="B47" s="35" t="s">
        <v>199</v>
      </c>
      <c r="C47" s="12" t="s">
        <v>107</v>
      </c>
      <c r="D47" s="17">
        <f t="shared" si="6"/>
        <v>80</v>
      </c>
      <c r="E47" s="12"/>
      <c r="F47" s="12">
        <v>30.0</v>
      </c>
      <c r="G47" s="12">
        <v>53.0</v>
      </c>
      <c r="H47" s="12">
        <v>30.0</v>
      </c>
      <c r="I47" s="12"/>
      <c r="J47" s="12"/>
      <c r="K47" s="12"/>
      <c r="L47" s="12"/>
      <c r="M47" s="12"/>
      <c r="N47" s="12"/>
      <c r="O47" s="12"/>
      <c r="P47" s="12"/>
      <c r="Q47" s="18"/>
      <c r="R47" s="18"/>
      <c r="S47" s="19" t="s">
        <v>201</v>
      </c>
      <c r="T47" s="11"/>
      <c r="U47" s="11"/>
      <c r="V47" s="11"/>
      <c r="W47" s="11"/>
      <c r="X47" s="11"/>
    </row>
    <row r="48">
      <c r="A48" s="11"/>
      <c r="B48" s="35" t="s">
        <v>191</v>
      </c>
      <c r="C48" s="12" t="s">
        <v>192</v>
      </c>
      <c r="D48" s="17">
        <f t="shared" si="6"/>
        <v>79.4</v>
      </c>
      <c r="E48" s="12">
        <v>27.0</v>
      </c>
      <c r="F48" s="12">
        <v>28.0</v>
      </c>
      <c r="G48" s="12">
        <v>30.0</v>
      </c>
      <c r="H48" s="12"/>
      <c r="I48" s="12"/>
      <c r="J48" s="12">
        <v>12.0</v>
      </c>
      <c r="K48" s="12"/>
      <c r="L48" s="12"/>
      <c r="M48" s="12"/>
      <c r="N48" s="12">
        <v>1.0</v>
      </c>
      <c r="O48" s="12">
        <v>1.0</v>
      </c>
      <c r="P48" s="12">
        <v>1.0</v>
      </c>
      <c r="Q48" s="18" t="s">
        <v>187</v>
      </c>
      <c r="R48" s="18"/>
      <c r="S48" s="19" t="s">
        <v>193</v>
      </c>
      <c r="T48" s="11"/>
      <c r="U48" s="11"/>
      <c r="V48" s="11"/>
      <c r="W48" s="11"/>
      <c r="X48" s="11"/>
    </row>
    <row r="49">
      <c r="A49" s="21" t="s">
        <v>52</v>
      </c>
      <c r="B49" s="35" t="s">
        <v>207</v>
      </c>
      <c r="C49" s="12" t="s">
        <v>208</v>
      </c>
      <c r="D49" s="17" t="s">
        <v>211</v>
      </c>
      <c r="E49" s="12">
        <v>25.0</v>
      </c>
      <c r="F49" s="12">
        <v>25.0</v>
      </c>
      <c r="G49" s="12">
        <v>29.0</v>
      </c>
      <c r="H49" s="12">
        <v>17.0</v>
      </c>
      <c r="I49" s="12"/>
      <c r="J49" s="12"/>
      <c r="K49" s="12"/>
      <c r="L49" s="12"/>
      <c r="M49" s="12"/>
      <c r="N49" s="12">
        <v>1.0</v>
      </c>
      <c r="O49" s="12">
        <v>1.0</v>
      </c>
      <c r="P49" s="12">
        <v>1.0</v>
      </c>
      <c r="Q49" s="18" t="s">
        <v>29</v>
      </c>
      <c r="R49" s="18" t="s">
        <v>78</v>
      </c>
      <c r="S49" s="19" t="s">
        <v>210</v>
      </c>
      <c r="T49" s="11"/>
      <c r="U49" s="11"/>
      <c r="V49" s="11"/>
      <c r="W49" s="11"/>
      <c r="X49" s="11"/>
    </row>
    <row r="50">
      <c r="A50" s="12" t="s">
        <v>44</v>
      </c>
      <c r="B50" s="35" t="s">
        <v>202</v>
      </c>
      <c r="C50" s="12" t="s">
        <v>203</v>
      </c>
      <c r="D50" s="17" t="s">
        <v>217</v>
      </c>
      <c r="E50" s="12">
        <v>27.0</v>
      </c>
      <c r="F50" s="12">
        <v>29.0</v>
      </c>
      <c r="G50" s="12">
        <v>32.0</v>
      </c>
      <c r="H50" s="12">
        <v>24.0</v>
      </c>
      <c r="I50" s="12"/>
      <c r="J50" s="12"/>
      <c r="K50" s="12"/>
      <c r="L50" s="12">
        <v>24.0</v>
      </c>
      <c r="M50" s="12"/>
      <c r="N50" s="12"/>
      <c r="O50" s="12"/>
      <c r="P50" s="12"/>
      <c r="Q50" s="18"/>
      <c r="R50" s="36" t="s">
        <v>205</v>
      </c>
      <c r="S50" s="19" t="s">
        <v>206</v>
      </c>
      <c r="T50" s="11"/>
      <c r="U50" s="11"/>
      <c r="V50" s="11"/>
      <c r="W50" s="11"/>
      <c r="X50" s="11"/>
    </row>
    <row r="51">
      <c r="A51" s="2" t="s">
        <v>212</v>
      </c>
      <c r="B51" s="11"/>
      <c r="C51" s="11"/>
      <c r="D51" s="17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3"/>
      <c r="R51" s="13"/>
      <c r="S51" s="27"/>
      <c r="T51" s="11"/>
      <c r="U51" s="11"/>
      <c r="V51" s="11"/>
      <c r="W51" s="11"/>
      <c r="X51" s="11"/>
    </row>
    <row r="52">
      <c r="A52" s="11"/>
      <c r="B52" s="12" t="s">
        <v>213</v>
      </c>
      <c r="C52" s="12" t="s">
        <v>214</v>
      </c>
      <c r="D52" s="17">
        <f t="shared" ref="D52:D58" si="7">(F52*0.2)+(G52)+(H52*0.7)+(I52*0.95)+(J52*1.4)+(L52*0.11)+(M52*19.9)+(N52*9)+(O52*9)+(P52*9)</f>
        <v>42.4</v>
      </c>
      <c r="E52" s="12">
        <v>18.0</v>
      </c>
      <c r="F52" s="12">
        <v>18.0</v>
      </c>
      <c r="G52" s="12">
        <v>22.0</v>
      </c>
      <c r="H52" s="12"/>
      <c r="I52" s="12"/>
      <c r="J52" s="12">
        <v>12.0</v>
      </c>
      <c r="K52" s="12"/>
      <c r="L52" s="12"/>
      <c r="M52" s="12"/>
      <c r="N52" s="12"/>
      <c r="O52" s="12"/>
      <c r="P52" s="12"/>
      <c r="Q52" s="18"/>
      <c r="R52" s="30"/>
      <c r="S52" s="19" t="s">
        <v>218</v>
      </c>
      <c r="T52" s="12"/>
      <c r="U52" s="11"/>
      <c r="V52" s="11"/>
      <c r="W52" s="11"/>
      <c r="X52" s="11"/>
      <c r="Y52" s="11"/>
    </row>
    <row r="53">
      <c r="A53" s="11"/>
      <c r="B53" s="12" t="s">
        <v>224</v>
      </c>
      <c r="C53" s="12" t="s">
        <v>225</v>
      </c>
      <c r="D53" s="17">
        <f t="shared" si="7"/>
        <v>40.8</v>
      </c>
      <c r="E53" s="12">
        <v>22.0</v>
      </c>
      <c r="F53" s="12">
        <v>17.0</v>
      </c>
      <c r="G53" s="12">
        <v>20.0</v>
      </c>
      <c r="H53" s="12">
        <v>12.0</v>
      </c>
      <c r="I53" s="12"/>
      <c r="J53" s="12"/>
      <c r="K53" s="12"/>
      <c r="L53" s="12"/>
      <c r="M53" s="12"/>
      <c r="N53" s="12"/>
      <c r="O53" s="12">
        <v>1.0</v>
      </c>
      <c r="P53" s="12"/>
      <c r="Q53" s="18" t="s">
        <v>221</v>
      </c>
      <c r="R53" s="33" t="s">
        <v>226</v>
      </c>
      <c r="S53" s="19" t="s">
        <v>227</v>
      </c>
      <c r="T53" s="12"/>
      <c r="U53" s="11"/>
      <c r="V53" s="11"/>
      <c r="W53" s="11"/>
      <c r="X53" s="11"/>
      <c r="Y53" s="11"/>
    </row>
    <row r="54">
      <c r="B54" s="12" t="s">
        <v>222</v>
      </c>
      <c r="C54" s="12" t="s">
        <v>35</v>
      </c>
      <c r="D54" s="17">
        <f t="shared" si="7"/>
        <v>41.4</v>
      </c>
      <c r="E54" s="12"/>
      <c r="F54" s="12">
        <v>12.0</v>
      </c>
      <c r="G54" s="12">
        <v>30.0</v>
      </c>
      <c r="H54" s="12"/>
      <c r="I54" s="12"/>
      <c r="J54" s="12"/>
      <c r="K54" s="12"/>
      <c r="L54" s="12"/>
      <c r="M54" s="12"/>
      <c r="N54" s="12"/>
      <c r="O54" s="12">
        <v>1.0</v>
      </c>
      <c r="P54" s="12"/>
      <c r="Q54" s="18" t="s">
        <v>90</v>
      </c>
      <c r="R54" s="30"/>
      <c r="S54" s="19" t="s">
        <v>223</v>
      </c>
      <c r="T54" s="12"/>
      <c r="U54" s="11"/>
      <c r="V54" s="11"/>
      <c r="W54" s="11"/>
      <c r="X54" s="11"/>
      <c r="Y54" s="11"/>
    </row>
    <row r="55">
      <c r="A55" s="12" t="s">
        <v>44</v>
      </c>
      <c r="B55" s="12" t="s">
        <v>229</v>
      </c>
      <c r="C55" s="12" t="s">
        <v>230</v>
      </c>
      <c r="D55" s="17">
        <f t="shared" si="7"/>
        <v>36.4</v>
      </c>
      <c r="E55" s="12">
        <v>27.0</v>
      </c>
      <c r="F55" s="12">
        <v>22.0</v>
      </c>
      <c r="G55" s="12">
        <v>32.0</v>
      </c>
      <c r="H55" s="12"/>
      <c r="I55" s="12"/>
      <c r="J55" s="12"/>
      <c r="K55" s="12"/>
      <c r="L55" s="12"/>
      <c r="M55" s="12"/>
      <c r="N55" s="12"/>
      <c r="O55" s="12"/>
      <c r="P55" s="12"/>
      <c r="Q55" s="18"/>
      <c r="R55" s="30"/>
      <c r="S55" s="19" t="s">
        <v>231</v>
      </c>
      <c r="T55" s="12"/>
      <c r="U55" s="11"/>
      <c r="V55" s="11"/>
      <c r="W55" s="11"/>
      <c r="X55" s="11"/>
      <c r="Y55" s="11"/>
    </row>
    <row r="56">
      <c r="A56" s="11"/>
      <c r="B56" s="12" t="s">
        <v>232</v>
      </c>
      <c r="C56" s="12" t="s">
        <v>233</v>
      </c>
      <c r="D56" s="17">
        <f t="shared" si="7"/>
        <v>33.4</v>
      </c>
      <c r="E56" s="12">
        <v>25.0</v>
      </c>
      <c r="F56" s="12">
        <v>22.0</v>
      </c>
      <c r="G56" s="12">
        <v>29.0</v>
      </c>
      <c r="H56" s="12"/>
      <c r="I56" s="12"/>
      <c r="J56" s="12"/>
      <c r="K56" s="12"/>
      <c r="L56" s="12"/>
      <c r="M56" s="12"/>
      <c r="N56" s="12"/>
      <c r="O56" s="12"/>
      <c r="P56" s="12"/>
      <c r="Q56" s="18"/>
      <c r="R56" s="30"/>
      <c r="S56" s="19" t="s">
        <v>234</v>
      </c>
      <c r="T56" s="12"/>
      <c r="U56" s="11"/>
      <c r="V56" s="11"/>
      <c r="W56" s="11"/>
      <c r="X56" s="11"/>
      <c r="Y56" s="11"/>
    </row>
    <row r="57">
      <c r="A57" s="11"/>
      <c r="B57" s="12" t="s">
        <v>235</v>
      </c>
      <c r="C57" s="12" t="s">
        <v>236</v>
      </c>
      <c r="D57" s="17">
        <f t="shared" si="7"/>
        <v>33</v>
      </c>
      <c r="E57" s="12">
        <v>14.0</v>
      </c>
      <c r="F57" s="12">
        <v>15.0</v>
      </c>
      <c r="G57" s="12">
        <v>30.0</v>
      </c>
      <c r="H57" s="12"/>
      <c r="I57" s="12"/>
      <c r="J57" s="12"/>
      <c r="K57" s="12"/>
      <c r="L57" s="12"/>
      <c r="M57" s="12"/>
      <c r="N57" s="12"/>
      <c r="O57" s="12"/>
      <c r="P57" s="12"/>
      <c r="Q57" s="18"/>
      <c r="R57" s="30"/>
      <c r="S57" s="39" t="s">
        <v>237</v>
      </c>
      <c r="T57" s="12"/>
      <c r="U57" s="11"/>
      <c r="V57" s="11"/>
      <c r="W57" s="11"/>
      <c r="X57" s="11"/>
      <c r="Y57" s="11"/>
    </row>
    <row r="58">
      <c r="A58" s="12" t="s">
        <v>44</v>
      </c>
      <c r="B58" s="12" t="s">
        <v>238</v>
      </c>
      <c r="C58" s="12" t="s">
        <v>239</v>
      </c>
      <c r="D58" s="17">
        <f t="shared" si="7"/>
        <v>30.2</v>
      </c>
      <c r="E58" s="12">
        <v>21.0</v>
      </c>
      <c r="F58" s="12">
        <v>21.0</v>
      </c>
      <c r="G58" s="12">
        <v>26.0</v>
      </c>
      <c r="H58" s="12"/>
      <c r="I58" s="12"/>
      <c r="J58" s="12"/>
      <c r="K58" s="12">
        <v>14.0</v>
      </c>
      <c r="L58" s="12"/>
      <c r="M58" s="12"/>
      <c r="N58" s="12"/>
      <c r="O58" s="12"/>
      <c r="P58" s="12"/>
      <c r="Q58" s="18"/>
      <c r="R58" s="33"/>
      <c r="S58" s="19" t="s">
        <v>240</v>
      </c>
      <c r="T58" s="12"/>
      <c r="U58" s="11"/>
      <c r="V58" s="11"/>
      <c r="W58" s="11"/>
      <c r="X58" s="11"/>
      <c r="Y58" s="11"/>
    </row>
    <row r="59">
      <c r="A59" s="2" t="s">
        <v>241</v>
      </c>
      <c r="B59" s="11"/>
      <c r="C59" s="11"/>
      <c r="D59" s="17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3"/>
      <c r="R59" s="13"/>
      <c r="S59" s="27"/>
      <c r="T59" s="11"/>
      <c r="U59" s="11"/>
      <c r="V59" s="11"/>
      <c r="W59" s="11"/>
      <c r="X59" s="11"/>
    </row>
    <row r="60">
      <c r="A60" s="12" t="s">
        <v>44</v>
      </c>
      <c r="B60" s="16" t="s">
        <v>242</v>
      </c>
      <c r="C60" s="12" t="s">
        <v>243</v>
      </c>
      <c r="D60" s="17">
        <f t="shared" ref="D60:D66" si="8">(F60*0.2)+(G60)+(H60*0.7)+(I60*0.95)+(J60*1.4)+(L60*0.11)+(M60*19.9)+(N60*9)+(O60*9)+(P60*9)</f>
        <v>93.5</v>
      </c>
      <c r="E60" s="12"/>
      <c r="F60" s="12"/>
      <c r="G60" s="12">
        <v>30.0</v>
      </c>
      <c r="H60" s="12">
        <v>25.0</v>
      </c>
      <c r="I60" s="12"/>
      <c r="J60" s="12">
        <v>20.0</v>
      </c>
      <c r="K60" s="12"/>
      <c r="L60" s="12"/>
      <c r="M60" s="12"/>
      <c r="N60" s="12">
        <v>2.0</v>
      </c>
      <c r="O60" s="12"/>
      <c r="P60" s="12"/>
      <c r="Q60" s="18" t="s">
        <v>244</v>
      </c>
      <c r="R60" s="18"/>
      <c r="S60" s="19" t="s">
        <v>245</v>
      </c>
      <c r="T60" s="12"/>
      <c r="U60" s="11"/>
      <c r="V60" s="11"/>
      <c r="W60" s="11"/>
      <c r="X60" s="11"/>
      <c r="Y60" s="34"/>
      <c r="Z60" s="34"/>
    </row>
    <row r="61">
      <c r="A61" s="21" t="s">
        <v>33</v>
      </c>
      <c r="B61" s="16" t="s">
        <v>250</v>
      </c>
      <c r="C61" s="12" t="s">
        <v>251</v>
      </c>
      <c r="D61" s="17">
        <f t="shared" si="8"/>
        <v>78.59</v>
      </c>
      <c r="E61" s="12">
        <v>19.0</v>
      </c>
      <c r="F61" s="12">
        <v>22.0</v>
      </c>
      <c r="G61" s="12">
        <v>35.0</v>
      </c>
      <c r="H61" s="12">
        <v>19.0</v>
      </c>
      <c r="I61" s="12"/>
      <c r="J61" s="12">
        <v>17.0</v>
      </c>
      <c r="K61" s="12"/>
      <c r="L61" s="12">
        <v>19.0</v>
      </c>
      <c r="M61" s="12"/>
      <c r="N61" s="12"/>
      <c r="O61" s="12"/>
      <c r="P61" s="12"/>
      <c r="Q61" s="18"/>
      <c r="R61" s="18" t="s">
        <v>42</v>
      </c>
      <c r="S61" s="19" t="s">
        <v>252</v>
      </c>
      <c r="T61" s="12"/>
      <c r="U61" s="11"/>
      <c r="V61" s="11"/>
      <c r="W61" s="11"/>
      <c r="X61" s="11"/>
      <c r="Y61" s="34"/>
      <c r="Z61" s="34"/>
    </row>
    <row r="62">
      <c r="A62" s="12" t="s">
        <v>44</v>
      </c>
      <c r="B62" s="12" t="s">
        <v>249</v>
      </c>
      <c r="C62" s="12" t="s">
        <v>239</v>
      </c>
      <c r="D62" s="17">
        <f t="shared" si="8"/>
        <v>77</v>
      </c>
      <c r="E62" s="12">
        <v>24.0</v>
      </c>
      <c r="F62" s="12">
        <v>22.0</v>
      </c>
      <c r="G62" s="12">
        <v>35.0</v>
      </c>
      <c r="H62" s="12"/>
      <c r="I62" s="12"/>
      <c r="J62" s="12">
        <v>14.0</v>
      </c>
      <c r="K62" s="12"/>
      <c r="L62" s="12"/>
      <c r="M62" s="12"/>
      <c r="N62" s="12"/>
      <c r="O62" s="12">
        <v>1.0</v>
      </c>
      <c r="P62" s="12">
        <v>1.0</v>
      </c>
      <c r="Q62" s="18" t="s">
        <v>123</v>
      </c>
      <c r="R62" s="18"/>
      <c r="S62" s="19" t="s">
        <v>253</v>
      </c>
      <c r="T62" s="11"/>
      <c r="U62" s="11"/>
      <c r="V62" s="11"/>
      <c r="W62" s="11"/>
      <c r="X62" s="11"/>
    </row>
    <row r="63">
      <c r="A63" s="12" t="s">
        <v>44</v>
      </c>
      <c r="B63" s="12" t="s">
        <v>254</v>
      </c>
      <c r="C63" s="12" t="s">
        <v>255</v>
      </c>
      <c r="D63" s="17">
        <f t="shared" si="8"/>
        <v>76.91</v>
      </c>
      <c r="E63" s="12"/>
      <c r="F63" s="12">
        <v>24.0</v>
      </c>
      <c r="G63" s="12">
        <v>46.0</v>
      </c>
      <c r="H63" s="12"/>
      <c r="I63" s="12"/>
      <c r="J63" s="12">
        <v>17.0</v>
      </c>
      <c r="K63" s="12"/>
      <c r="L63" s="12">
        <v>21.0</v>
      </c>
      <c r="M63" s="12"/>
      <c r="N63" s="12"/>
      <c r="O63" s="12"/>
      <c r="P63" s="12"/>
      <c r="Q63" s="18"/>
      <c r="R63" s="18" t="s">
        <v>256</v>
      </c>
      <c r="S63" s="19" t="s">
        <v>257</v>
      </c>
      <c r="T63" s="11"/>
      <c r="U63" s="11"/>
      <c r="V63" s="11"/>
      <c r="W63" s="11"/>
      <c r="X63" s="11"/>
    </row>
    <row r="64">
      <c r="A64" s="12" t="s">
        <v>44</v>
      </c>
      <c r="B64" s="12" t="s">
        <v>258</v>
      </c>
      <c r="C64" s="12" t="s">
        <v>172</v>
      </c>
      <c r="D64" s="17">
        <f t="shared" si="8"/>
        <v>73.5</v>
      </c>
      <c r="E64" s="12">
        <v>31.0</v>
      </c>
      <c r="F64" s="12">
        <v>24.0</v>
      </c>
      <c r="G64" s="12">
        <v>36.0</v>
      </c>
      <c r="H64" s="12">
        <v>21.0</v>
      </c>
      <c r="I64" s="12"/>
      <c r="J64" s="12"/>
      <c r="K64" s="12"/>
      <c r="L64" s="12"/>
      <c r="M64" s="12"/>
      <c r="N64" s="12"/>
      <c r="O64" s="12">
        <v>1.0</v>
      </c>
      <c r="P64" s="12">
        <v>1.0</v>
      </c>
      <c r="Q64" s="18" t="s">
        <v>116</v>
      </c>
      <c r="R64" s="18"/>
      <c r="S64" s="19" t="s">
        <v>259</v>
      </c>
      <c r="T64" s="11"/>
      <c r="U64" s="11"/>
      <c r="V64" s="11"/>
      <c r="W64" s="11"/>
      <c r="X64" s="11"/>
    </row>
    <row r="65">
      <c r="A65" s="11"/>
      <c r="B65" s="12" t="s">
        <v>260</v>
      </c>
      <c r="C65" s="12" t="s">
        <v>261</v>
      </c>
      <c r="D65" s="17">
        <f t="shared" si="8"/>
        <v>59</v>
      </c>
      <c r="E65" s="12">
        <v>24.0</v>
      </c>
      <c r="F65" s="12">
        <v>24.0</v>
      </c>
      <c r="G65" s="12">
        <v>29.0</v>
      </c>
      <c r="H65" s="12"/>
      <c r="I65" s="12"/>
      <c r="J65" s="12">
        <v>18.0</v>
      </c>
      <c r="K65" s="12"/>
      <c r="L65" s="12"/>
      <c r="M65" s="12"/>
      <c r="N65" s="12"/>
      <c r="O65" s="12"/>
      <c r="P65" s="12"/>
      <c r="Q65" s="18"/>
      <c r="R65" s="18"/>
      <c r="S65" s="19" t="s">
        <v>262</v>
      </c>
      <c r="T65" s="11"/>
      <c r="U65" s="11"/>
      <c r="V65" s="11"/>
      <c r="W65" s="11"/>
      <c r="X65" s="11"/>
    </row>
    <row r="66">
      <c r="A66" s="21" t="s">
        <v>52</v>
      </c>
      <c r="B66" s="12" t="s">
        <v>263</v>
      </c>
      <c r="C66" s="12" t="s">
        <v>264</v>
      </c>
      <c r="D66" s="17">
        <f t="shared" si="8"/>
        <v>58.2</v>
      </c>
      <c r="E66" s="12">
        <v>33.0</v>
      </c>
      <c r="F66" s="12">
        <v>21.0</v>
      </c>
      <c r="G66" s="12">
        <v>26.0</v>
      </c>
      <c r="H66" s="12"/>
      <c r="I66" s="12"/>
      <c r="J66" s="12">
        <v>20.0</v>
      </c>
      <c r="K66" s="12"/>
      <c r="L66" s="12"/>
      <c r="M66" s="12"/>
      <c r="N66" s="12"/>
      <c r="O66" s="12"/>
      <c r="P66" s="12"/>
      <c r="Q66" s="18"/>
      <c r="R66" s="18"/>
      <c r="S66" s="19" t="s">
        <v>265</v>
      </c>
      <c r="T66" s="11"/>
      <c r="U66" s="11"/>
      <c r="V66" s="11"/>
      <c r="W66" s="11"/>
      <c r="X66" s="11"/>
    </row>
    <row r="67">
      <c r="A67" s="26" t="s">
        <v>52</v>
      </c>
      <c r="B67" s="12" t="s">
        <v>266</v>
      </c>
      <c r="C67" s="12" t="s">
        <v>214</v>
      </c>
      <c r="D67" s="17" t="s">
        <v>267</v>
      </c>
      <c r="E67" s="12">
        <v>25.0</v>
      </c>
      <c r="F67" s="12">
        <v>17.0</v>
      </c>
      <c r="G67" s="12">
        <v>20.0</v>
      </c>
      <c r="H67" s="12">
        <v>16.0</v>
      </c>
      <c r="I67" s="12"/>
      <c r="J67" s="12"/>
      <c r="K67" s="12"/>
      <c r="L67" s="12"/>
      <c r="M67" s="12"/>
      <c r="N67" s="12">
        <v>1.0</v>
      </c>
      <c r="O67" s="12">
        <v>1.0</v>
      </c>
      <c r="P67" s="12"/>
      <c r="Q67" s="18" t="s">
        <v>121</v>
      </c>
      <c r="R67" s="18" t="s">
        <v>78</v>
      </c>
      <c r="S67" s="19" t="s">
        <v>268</v>
      </c>
      <c r="T67" s="12"/>
      <c r="U67" s="11"/>
      <c r="V67" s="11"/>
      <c r="W67" s="11"/>
      <c r="X67" s="11"/>
      <c r="Y67" s="11"/>
    </row>
    <row r="68">
      <c r="A68" s="26" t="s">
        <v>55</v>
      </c>
      <c r="B68" s="12" t="s">
        <v>269</v>
      </c>
      <c r="C68" s="12" t="s">
        <v>57</v>
      </c>
      <c r="D68" s="17">
        <f>(F68*0.2)+(G68)+(H68*0.7)+(I68*0.95)+(J68*1.4)+(L68*0.11)+(M68*19.9)+(N68*9)+(O68*9)+(P68*9)</f>
        <v>49.5</v>
      </c>
      <c r="E68" s="12">
        <v>39.0</v>
      </c>
      <c r="F68" s="12">
        <v>14.0</v>
      </c>
      <c r="G68" s="12">
        <v>32.0</v>
      </c>
      <c r="H68" s="12">
        <v>21.0</v>
      </c>
      <c r="I68" s="12"/>
      <c r="J68" s="12"/>
      <c r="K68" s="12"/>
      <c r="L68" s="12"/>
      <c r="M68" s="12"/>
      <c r="N68" s="12"/>
      <c r="O68" s="12"/>
      <c r="P68" s="12"/>
      <c r="Q68" s="18"/>
      <c r="R68" s="18" t="s">
        <v>122</v>
      </c>
      <c r="S68" s="19" t="s">
        <v>270</v>
      </c>
      <c r="T68" s="11"/>
      <c r="U68" s="11"/>
      <c r="V68" s="11"/>
      <c r="W68" s="11"/>
      <c r="X68" s="11"/>
    </row>
    <row r="69">
      <c r="A69" s="2" t="s">
        <v>272</v>
      </c>
      <c r="B69" s="11"/>
      <c r="C69" s="11"/>
      <c r="D69" s="17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3"/>
      <c r="R69" s="13"/>
      <c r="S69" s="40"/>
      <c r="T69" s="11"/>
      <c r="U69" s="11"/>
      <c r="V69" s="11"/>
      <c r="W69" s="11"/>
      <c r="X69" s="11"/>
    </row>
    <row r="70">
      <c r="A70" s="11"/>
      <c r="B70" s="12" t="s">
        <v>274</v>
      </c>
      <c r="C70" s="12" t="s">
        <v>35</v>
      </c>
      <c r="D70" s="17">
        <f t="shared" ref="D70:D78" si="9">(F70*0.2)+(G70)+(H70*0.7)+(I70*0.95)+(J70*1.4)+(L70*0.11)+(M70*19.9)+(N70*9)+(O70*9)+(P70*9)</f>
        <v>73.6</v>
      </c>
      <c r="E70" s="12">
        <v>18.0</v>
      </c>
      <c r="F70" s="12">
        <v>13.0</v>
      </c>
      <c r="G70" s="12">
        <v>39.0</v>
      </c>
      <c r="H70" s="12">
        <v>20.0</v>
      </c>
      <c r="I70" s="12"/>
      <c r="J70" s="12"/>
      <c r="K70" s="12"/>
      <c r="L70" s="12"/>
      <c r="M70" s="12"/>
      <c r="N70" s="12">
        <v>1.0</v>
      </c>
      <c r="O70" s="12">
        <v>1.0</v>
      </c>
      <c r="P70" s="12"/>
      <c r="Q70" s="18" t="s">
        <v>176</v>
      </c>
      <c r="R70" s="18"/>
      <c r="S70" s="19" t="s">
        <v>275</v>
      </c>
      <c r="T70" s="11"/>
      <c r="U70" s="11"/>
      <c r="V70" s="11"/>
      <c r="W70" s="11"/>
      <c r="X70" s="11"/>
    </row>
    <row r="71">
      <c r="A71" s="12" t="s">
        <v>44</v>
      </c>
      <c r="B71" s="12" t="s">
        <v>276</v>
      </c>
      <c r="C71" s="12" t="s">
        <v>114</v>
      </c>
      <c r="D71" s="17">
        <f t="shared" si="9"/>
        <v>66.2</v>
      </c>
      <c r="E71" s="12">
        <v>27.0</v>
      </c>
      <c r="F71" s="12">
        <v>26.0</v>
      </c>
      <c r="G71" s="12">
        <v>43.0</v>
      </c>
      <c r="H71" s="12"/>
      <c r="I71" s="12"/>
      <c r="J71" s="12"/>
      <c r="K71" s="12"/>
      <c r="L71" s="12"/>
      <c r="M71" s="12"/>
      <c r="N71" s="12"/>
      <c r="O71" s="12">
        <v>1.0</v>
      </c>
      <c r="P71" s="12">
        <v>1.0</v>
      </c>
      <c r="Q71" s="18" t="s">
        <v>116</v>
      </c>
      <c r="R71" s="18"/>
      <c r="S71" s="37"/>
      <c r="T71" s="11"/>
      <c r="U71" s="11"/>
      <c r="V71" s="11"/>
      <c r="W71" s="11"/>
      <c r="X71" s="11"/>
    </row>
    <row r="72">
      <c r="A72" s="11"/>
      <c r="B72" s="12" t="s">
        <v>277</v>
      </c>
      <c r="C72" s="12" t="s">
        <v>278</v>
      </c>
      <c r="D72" s="17">
        <f t="shared" si="9"/>
        <v>63.2</v>
      </c>
      <c r="E72" s="12">
        <v>31.0</v>
      </c>
      <c r="F72" s="12">
        <v>27.0</v>
      </c>
      <c r="G72" s="12">
        <v>34.0</v>
      </c>
      <c r="H72" s="12"/>
      <c r="I72" s="12"/>
      <c r="J72" s="12">
        <v>17.0</v>
      </c>
      <c r="K72" s="12"/>
      <c r="L72" s="12"/>
      <c r="M72" s="12"/>
      <c r="N72" s="12"/>
      <c r="O72" s="12"/>
      <c r="P72" s="12"/>
      <c r="Q72" s="18"/>
      <c r="R72" s="18"/>
      <c r="S72" s="19" t="s">
        <v>279</v>
      </c>
      <c r="T72" s="11"/>
      <c r="U72" s="11"/>
      <c r="V72" s="11"/>
      <c r="W72" s="11"/>
      <c r="X72" s="11"/>
    </row>
    <row r="73">
      <c r="A73" s="12" t="s">
        <v>44</v>
      </c>
      <c r="B73" s="12" t="s">
        <v>280</v>
      </c>
      <c r="C73" s="12" t="s">
        <v>281</v>
      </c>
      <c r="D73" s="17">
        <f t="shared" si="9"/>
        <v>56.9</v>
      </c>
      <c r="E73" s="12">
        <v>27.0</v>
      </c>
      <c r="F73" s="12">
        <v>26.0</v>
      </c>
      <c r="G73" s="12">
        <v>37.0</v>
      </c>
      <c r="H73" s="12">
        <v>21.0</v>
      </c>
      <c r="I73" s="12"/>
      <c r="J73" s="12"/>
      <c r="K73" s="12"/>
      <c r="L73" s="12"/>
      <c r="M73" s="12"/>
      <c r="N73" s="12"/>
      <c r="O73" s="12"/>
      <c r="P73" s="12"/>
      <c r="Q73" s="18"/>
      <c r="R73" s="18"/>
      <c r="S73" s="19" t="s">
        <v>282</v>
      </c>
      <c r="T73" s="11"/>
      <c r="U73" s="11"/>
      <c r="V73" s="11"/>
      <c r="W73" s="11"/>
      <c r="X73" s="11"/>
    </row>
    <row r="74">
      <c r="A74" s="11"/>
      <c r="B74" s="12" t="s">
        <v>285</v>
      </c>
      <c r="C74" s="12" t="s">
        <v>287</v>
      </c>
      <c r="D74" s="17">
        <f t="shared" si="9"/>
        <v>53.7</v>
      </c>
      <c r="E74" s="12"/>
      <c r="F74" s="12">
        <v>25.0</v>
      </c>
      <c r="G74" s="12">
        <v>34.0</v>
      </c>
      <c r="H74" s="12">
        <v>21.0</v>
      </c>
      <c r="I74" s="12"/>
      <c r="J74" s="12"/>
      <c r="K74" s="12"/>
      <c r="L74" s="12"/>
      <c r="M74" s="12"/>
      <c r="N74" s="12"/>
      <c r="O74" s="12"/>
      <c r="P74" s="12"/>
      <c r="Q74" s="18"/>
      <c r="R74" s="18"/>
      <c r="S74" s="19" t="s">
        <v>288</v>
      </c>
      <c r="T74" s="11"/>
      <c r="U74" s="11"/>
      <c r="V74" s="11"/>
      <c r="W74" s="11"/>
      <c r="X74" s="11"/>
    </row>
    <row r="75">
      <c r="A75" s="11"/>
      <c r="B75" s="12" t="s">
        <v>289</v>
      </c>
      <c r="C75" s="12" t="s">
        <v>290</v>
      </c>
      <c r="D75" s="17">
        <f t="shared" si="9"/>
        <v>53</v>
      </c>
      <c r="E75" s="12">
        <v>31.0</v>
      </c>
      <c r="F75" s="12">
        <v>21.0</v>
      </c>
      <c r="G75" s="12">
        <v>25.0</v>
      </c>
      <c r="H75" s="12"/>
      <c r="I75" s="12"/>
      <c r="J75" s="12">
        <v>17.0</v>
      </c>
      <c r="K75" s="12"/>
      <c r="L75" s="12"/>
      <c r="M75" s="12"/>
      <c r="N75" s="12"/>
      <c r="O75" s="12"/>
      <c r="P75" s="12"/>
      <c r="Q75" s="18"/>
      <c r="R75" s="18"/>
      <c r="S75" s="19" t="s">
        <v>292</v>
      </c>
      <c r="T75" s="11"/>
      <c r="U75" s="11"/>
      <c r="V75" s="11"/>
      <c r="W75" s="11"/>
      <c r="X75" s="11"/>
    </row>
    <row r="76">
      <c r="A76" s="11"/>
      <c r="B76" s="12" t="s">
        <v>294</v>
      </c>
      <c r="C76" s="12" t="s">
        <v>296</v>
      </c>
      <c r="D76" s="17">
        <f t="shared" si="9"/>
        <v>50.09</v>
      </c>
      <c r="E76" s="12">
        <v>18.0</v>
      </c>
      <c r="F76" s="12">
        <v>23.0</v>
      </c>
      <c r="G76" s="12">
        <v>28.0</v>
      </c>
      <c r="H76" s="12">
        <v>22.0</v>
      </c>
      <c r="I76" s="12"/>
      <c r="J76" s="12"/>
      <c r="K76" s="12"/>
      <c r="L76" s="12">
        <v>19.0</v>
      </c>
      <c r="M76" s="12"/>
      <c r="N76" s="12"/>
      <c r="O76" s="12"/>
      <c r="P76" s="12"/>
      <c r="Q76" s="18"/>
      <c r="R76" s="18"/>
      <c r="S76" s="19" t="s">
        <v>299</v>
      </c>
      <c r="T76" s="11"/>
      <c r="U76" s="11"/>
      <c r="V76" s="11"/>
      <c r="W76" s="11"/>
      <c r="X76" s="11"/>
    </row>
    <row r="77">
      <c r="A77" s="11"/>
      <c r="B77" s="12" t="s">
        <v>302</v>
      </c>
      <c r="C77" s="12" t="s">
        <v>303</v>
      </c>
      <c r="D77" s="17">
        <f t="shared" si="9"/>
        <v>49.4</v>
      </c>
      <c r="E77" s="12">
        <v>33.0</v>
      </c>
      <c r="F77" s="12">
        <v>23.0</v>
      </c>
      <c r="G77" s="12">
        <v>28.0</v>
      </c>
      <c r="H77" s="12">
        <v>24.0</v>
      </c>
      <c r="I77" s="12"/>
      <c r="J77" s="12"/>
      <c r="K77" s="12"/>
      <c r="L77" s="12"/>
      <c r="M77" s="12"/>
      <c r="N77" s="12"/>
      <c r="O77" s="12"/>
      <c r="P77" s="12"/>
      <c r="Q77" s="18"/>
      <c r="R77" s="18" t="s">
        <v>195</v>
      </c>
      <c r="S77" s="19" t="s">
        <v>304</v>
      </c>
      <c r="T77" s="11"/>
      <c r="U77" s="11"/>
      <c r="V77" s="11"/>
      <c r="W77" s="11"/>
      <c r="X77" s="11"/>
    </row>
    <row r="78">
      <c r="A78" s="12" t="s">
        <v>44</v>
      </c>
      <c r="B78" s="12" t="s">
        <v>305</v>
      </c>
      <c r="C78" s="12" t="s">
        <v>85</v>
      </c>
      <c r="D78" s="17">
        <f t="shared" si="9"/>
        <v>43.42</v>
      </c>
      <c r="E78" s="12">
        <v>22.0</v>
      </c>
      <c r="F78" s="12">
        <v>30.0</v>
      </c>
      <c r="G78" s="12">
        <v>35.0</v>
      </c>
      <c r="H78" s="12"/>
      <c r="I78" s="12"/>
      <c r="J78" s="12"/>
      <c r="K78" s="12"/>
      <c r="L78" s="12">
        <v>22.0</v>
      </c>
      <c r="M78" s="12"/>
      <c r="N78" s="12"/>
      <c r="O78" s="12"/>
      <c r="P78" s="12"/>
      <c r="Q78" s="18"/>
      <c r="R78" s="18"/>
      <c r="S78" s="19" t="s">
        <v>306</v>
      </c>
      <c r="T78" s="11"/>
      <c r="U78" s="11"/>
      <c r="V78" s="11"/>
      <c r="W78" s="11"/>
      <c r="X78" s="11"/>
    </row>
    <row r="79">
      <c r="A79" s="2" t="s">
        <v>308</v>
      </c>
      <c r="B79" s="11"/>
      <c r="C79" s="11"/>
      <c r="D79" s="17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3"/>
      <c r="R79" s="13"/>
      <c r="S79" s="27"/>
      <c r="T79" s="11"/>
      <c r="U79" s="11"/>
      <c r="V79" s="11"/>
      <c r="W79" s="11"/>
      <c r="X79" s="11"/>
    </row>
    <row r="80">
      <c r="A80" s="21" t="s">
        <v>44</v>
      </c>
      <c r="B80" s="12" t="s">
        <v>309</v>
      </c>
      <c r="C80" s="12" t="s">
        <v>151</v>
      </c>
      <c r="D80" s="17">
        <f>(F80*0.2)+(G80)+(H80*0.7)+(I80*0.95)+(J80*1.4)+(L80*0.11)+(M80*19.9)+(N80*9)+(O80*9)+(P80*9)</f>
        <v>124.1</v>
      </c>
      <c r="E80" s="12"/>
      <c r="F80" s="12">
        <v>22.0</v>
      </c>
      <c r="G80" s="12">
        <v>50.0</v>
      </c>
      <c r="H80" s="12">
        <v>25.0</v>
      </c>
      <c r="I80" s="12"/>
      <c r="J80" s="12">
        <v>18.0</v>
      </c>
      <c r="K80" s="12"/>
      <c r="L80" s="12"/>
      <c r="M80" s="12"/>
      <c r="N80" s="12">
        <v>1.0</v>
      </c>
      <c r="O80" s="12">
        <v>2.0</v>
      </c>
      <c r="P80" s="12"/>
      <c r="Q80" s="18" t="s">
        <v>29</v>
      </c>
      <c r="R80" s="33"/>
      <c r="S80" s="19" t="s">
        <v>310</v>
      </c>
      <c r="T80" s="12"/>
      <c r="U80" s="11"/>
      <c r="V80" s="11"/>
      <c r="W80" s="11"/>
      <c r="X80" s="11"/>
      <c r="Y80" s="11"/>
    </row>
    <row r="81">
      <c r="A81" s="11"/>
      <c r="B81" s="12" t="s">
        <v>311</v>
      </c>
      <c r="C81" s="12" t="s">
        <v>35</v>
      </c>
      <c r="D81" s="17" t="s">
        <v>312</v>
      </c>
      <c r="E81" s="12">
        <v>12.0</v>
      </c>
      <c r="F81" s="12">
        <v>8.0</v>
      </c>
      <c r="G81" s="12">
        <v>46.0</v>
      </c>
      <c r="H81" s="12">
        <v>26.0</v>
      </c>
      <c r="I81" s="12"/>
      <c r="J81" s="12">
        <v>22.0</v>
      </c>
      <c r="K81" s="12"/>
      <c r="L81" s="12"/>
      <c r="M81" s="12"/>
      <c r="N81" s="12">
        <v>1.0</v>
      </c>
      <c r="O81" s="12">
        <v>1.0</v>
      </c>
      <c r="P81" s="12">
        <v>1.0</v>
      </c>
      <c r="Q81" s="18" t="s">
        <v>38</v>
      </c>
      <c r="R81" s="33" t="s">
        <v>39</v>
      </c>
      <c r="S81" s="19" t="s">
        <v>313</v>
      </c>
      <c r="T81" s="12"/>
      <c r="U81" s="11"/>
      <c r="V81" s="11"/>
      <c r="W81" s="11"/>
      <c r="X81" s="11"/>
      <c r="Y81" s="11"/>
    </row>
    <row r="82">
      <c r="A82" s="21" t="s">
        <v>33</v>
      </c>
      <c r="B82" s="12" t="s">
        <v>314</v>
      </c>
      <c r="C82" s="12" t="s">
        <v>73</v>
      </c>
      <c r="D82" s="17">
        <f t="shared" ref="D82:D88" si="10">(F82*0.2)+(G82)+(H82*0.7)+(I82*0.95)+(J82*1.4)+(L82*0.11)+(M82*19.9)+(N82*9)+(O82*9)+(P82*9)</f>
        <v>93.13</v>
      </c>
      <c r="E82" s="12">
        <v>31.0</v>
      </c>
      <c r="F82" s="12">
        <v>40.0</v>
      </c>
      <c r="G82" s="12">
        <v>49.0</v>
      </c>
      <c r="H82" s="12"/>
      <c r="I82" s="12"/>
      <c r="J82" s="12">
        <v>24.0</v>
      </c>
      <c r="K82" s="12"/>
      <c r="L82" s="12">
        <v>23.0</v>
      </c>
      <c r="M82" s="12"/>
      <c r="N82" s="12"/>
      <c r="O82" s="12"/>
      <c r="P82" s="12"/>
      <c r="Q82" s="18"/>
      <c r="R82" s="33" t="s">
        <v>42</v>
      </c>
      <c r="S82" s="19" t="s">
        <v>315</v>
      </c>
      <c r="T82" s="12"/>
      <c r="U82" s="11"/>
      <c r="V82" s="11"/>
      <c r="W82" s="11"/>
      <c r="X82" s="11"/>
      <c r="Y82" s="11"/>
    </row>
    <row r="83">
      <c r="A83" s="21" t="s">
        <v>44</v>
      </c>
      <c r="B83" s="12" t="s">
        <v>317</v>
      </c>
      <c r="C83" s="12" t="s">
        <v>318</v>
      </c>
      <c r="D83" s="17">
        <f t="shared" si="10"/>
        <v>84</v>
      </c>
      <c r="E83" s="12">
        <v>42.0</v>
      </c>
      <c r="F83" s="12">
        <v>40.0</v>
      </c>
      <c r="G83" s="12">
        <v>49.0</v>
      </c>
      <c r="H83" s="12"/>
      <c r="I83" s="12"/>
      <c r="J83" s="12"/>
      <c r="K83" s="12"/>
      <c r="L83" s="12"/>
      <c r="M83" s="12"/>
      <c r="N83" s="12"/>
      <c r="O83" s="12">
        <v>3.0</v>
      </c>
      <c r="P83" s="12"/>
      <c r="Q83" s="18" t="s">
        <v>29</v>
      </c>
      <c r="R83" s="33"/>
      <c r="S83" s="19" t="s">
        <v>319</v>
      </c>
      <c r="T83" s="12"/>
      <c r="U83" s="11"/>
      <c r="V83" s="11"/>
      <c r="W83" s="11"/>
      <c r="X83" s="11"/>
      <c r="Y83" s="11"/>
    </row>
    <row r="84">
      <c r="A84" s="11"/>
      <c r="B84" s="12" t="s">
        <v>320</v>
      </c>
      <c r="C84" s="12" t="s">
        <v>321</v>
      </c>
      <c r="D84" s="17">
        <f t="shared" si="10"/>
        <v>73.5</v>
      </c>
      <c r="E84" s="12">
        <v>37.0</v>
      </c>
      <c r="F84" s="12">
        <v>22.0</v>
      </c>
      <c r="G84" s="12">
        <v>26.0</v>
      </c>
      <c r="H84" s="12">
        <v>23.0</v>
      </c>
      <c r="I84" s="12"/>
      <c r="J84" s="12"/>
      <c r="K84" s="12"/>
      <c r="L84" s="12"/>
      <c r="M84" s="12"/>
      <c r="N84" s="12"/>
      <c r="O84" s="12">
        <v>2.0</v>
      </c>
      <c r="P84" s="12">
        <v>1.0</v>
      </c>
      <c r="Q84" s="18" t="s">
        <v>29</v>
      </c>
      <c r="R84" s="18"/>
      <c r="S84" s="19" t="s">
        <v>322</v>
      </c>
      <c r="T84" s="11"/>
      <c r="U84" s="11"/>
      <c r="V84" s="11"/>
      <c r="W84" s="11"/>
      <c r="X84" s="11"/>
    </row>
    <row r="85">
      <c r="A85" s="11"/>
      <c r="B85" s="12" t="s">
        <v>323</v>
      </c>
      <c r="C85" s="12" t="s">
        <v>324</v>
      </c>
      <c r="D85" s="17">
        <f t="shared" si="10"/>
        <v>71.55</v>
      </c>
      <c r="E85" s="12">
        <v>27.0</v>
      </c>
      <c r="F85" s="12">
        <v>29.0</v>
      </c>
      <c r="G85" s="12">
        <v>36.0</v>
      </c>
      <c r="H85" s="12"/>
      <c r="I85" s="12"/>
      <c r="J85" s="12"/>
      <c r="K85" s="12"/>
      <c r="L85" s="12">
        <v>25.0</v>
      </c>
      <c r="M85" s="12"/>
      <c r="N85" s="12">
        <v>1.0</v>
      </c>
      <c r="O85" s="12">
        <v>1.0</v>
      </c>
      <c r="P85" s="12">
        <v>1.0</v>
      </c>
      <c r="Q85" s="18" t="s">
        <v>325</v>
      </c>
      <c r="R85" s="17"/>
      <c r="S85" s="19" t="s">
        <v>326</v>
      </c>
      <c r="T85" s="12"/>
      <c r="U85" s="11"/>
      <c r="V85" s="11"/>
      <c r="W85" s="11"/>
      <c r="X85" s="11"/>
      <c r="Y85" s="11"/>
    </row>
    <row r="86">
      <c r="A86" s="11"/>
      <c r="B86" s="12" t="s">
        <v>327</v>
      </c>
      <c r="C86" s="12" t="s">
        <v>328</v>
      </c>
      <c r="D86" s="17">
        <f t="shared" si="10"/>
        <v>69.05</v>
      </c>
      <c r="E86" s="12">
        <v>20.0</v>
      </c>
      <c r="F86" s="12">
        <v>22.0</v>
      </c>
      <c r="G86" s="12">
        <v>36.0</v>
      </c>
      <c r="H86" s="12"/>
      <c r="I86" s="12"/>
      <c r="J86" s="12"/>
      <c r="K86" s="12"/>
      <c r="L86" s="12">
        <v>15.0</v>
      </c>
      <c r="M86" s="12"/>
      <c r="N86" s="12"/>
      <c r="O86" s="12">
        <v>1.0</v>
      </c>
      <c r="P86" s="12">
        <v>2.0</v>
      </c>
      <c r="Q86" s="18" t="s">
        <v>29</v>
      </c>
      <c r="R86" s="17"/>
      <c r="S86" s="19" t="s">
        <v>329</v>
      </c>
      <c r="T86" s="12"/>
      <c r="U86" s="11"/>
      <c r="V86" s="11"/>
      <c r="W86" s="11"/>
      <c r="X86" s="11"/>
      <c r="Y86" s="11"/>
    </row>
    <row r="87">
      <c r="A87" s="11"/>
      <c r="B87" s="12" t="s">
        <v>330</v>
      </c>
      <c r="C87" s="12" t="s">
        <v>331</v>
      </c>
      <c r="D87" s="17">
        <f t="shared" si="10"/>
        <v>68</v>
      </c>
      <c r="E87" s="12"/>
      <c r="F87" s="12">
        <v>28.0</v>
      </c>
      <c r="G87" s="12">
        <v>33.0</v>
      </c>
      <c r="H87" s="12">
        <v>42.0</v>
      </c>
      <c r="I87" s="12"/>
      <c r="J87" s="12"/>
      <c r="K87" s="12"/>
      <c r="L87" s="12"/>
      <c r="M87" s="12"/>
      <c r="N87" s="12"/>
      <c r="O87" s="12"/>
      <c r="P87" s="12"/>
      <c r="Q87" s="18"/>
      <c r="R87" s="18"/>
      <c r="S87" s="19" t="s">
        <v>332</v>
      </c>
      <c r="T87" s="11"/>
      <c r="U87" s="11"/>
      <c r="V87" s="11"/>
      <c r="W87" s="11"/>
      <c r="X87" s="11"/>
    </row>
    <row r="88">
      <c r="A88" s="21" t="s">
        <v>55</v>
      </c>
      <c r="B88" s="16" t="s">
        <v>333</v>
      </c>
      <c r="C88" s="12" t="s">
        <v>57</v>
      </c>
      <c r="D88" s="17">
        <f t="shared" si="10"/>
        <v>66.6</v>
      </c>
      <c r="E88" s="12">
        <v>54.0</v>
      </c>
      <c r="F88" s="12">
        <v>25.0</v>
      </c>
      <c r="G88" s="12">
        <v>42.0</v>
      </c>
      <c r="H88" s="12">
        <v>28.0</v>
      </c>
      <c r="I88" s="12"/>
      <c r="J88" s="12"/>
      <c r="K88" s="12"/>
      <c r="L88" s="12"/>
      <c r="M88" s="12"/>
      <c r="N88" s="12"/>
      <c r="O88" s="12"/>
      <c r="P88" s="12"/>
      <c r="Q88" s="18"/>
      <c r="R88" s="18" t="s">
        <v>61</v>
      </c>
      <c r="S88" s="39" t="s">
        <v>334</v>
      </c>
      <c r="T88" s="11"/>
      <c r="U88" s="11"/>
      <c r="V88" s="11"/>
      <c r="W88" s="11"/>
      <c r="X88" s="11"/>
    </row>
    <row r="89">
      <c r="A89" s="2" t="s">
        <v>335</v>
      </c>
      <c r="B89" s="11"/>
      <c r="C89" s="11"/>
      <c r="D89" s="17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3"/>
      <c r="R89" s="13"/>
      <c r="S89" s="27"/>
      <c r="T89" s="11"/>
      <c r="U89" s="11"/>
      <c r="V89" s="11"/>
      <c r="W89" s="11"/>
      <c r="X89" s="11"/>
    </row>
    <row r="90">
      <c r="A90" s="11"/>
      <c r="B90" s="12" t="s">
        <v>337</v>
      </c>
      <c r="C90" s="12" t="s">
        <v>119</v>
      </c>
      <c r="D90" s="17">
        <f t="shared" ref="D90:D97" si="11">(F90*0.2)+(G90)+(H90*0.7)+(I90*0.95)+(J90*1.4)+(L90*0.11)+(M90*19.9)+(N90*9)+(O90*9)+(P90*9)</f>
        <v>76.8</v>
      </c>
      <c r="E90" s="12">
        <v>15.0</v>
      </c>
      <c r="F90" s="12">
        <v>9.0</v>
      </c>
      <c r="G90" s="12">
        <v>57.0</v>
      </c>
      <c r="H90" s="12"/>
      <c r="I90" s="12"/>
      <c r="J90" s="12"/>
      <c r="K90" s="12"/>
      <c r="L90" s="12"/>
      <c r="M90" s="12"/>
      <c r="N90" s="12"/>
      <c r="O90" s="12">
        <v>1.0</v>
      </c>
      <c r="P90" s="12">
        <v>1.0</v>
      </c>
      <c r="Q90" s="18" t="s">
        <v>123</v>
      </c>
      <c r="R90" s="18" t="s">
        <v>42</v>
      </c>
      <c r="S90" s="19" t="s">
        <v>338</v>
      </c>
      <c r="T90" s="11"/>
      <c r="U90" s="11"/>
      <c r="V90" s="11"/>
      <c r="W90" s="11"/>
      <c r="X90" s="11"/>
    </row>
    <row r="91">
      <c r="A91" s="12" t="s">
        <v>44</v>
      </c>
      <c r="B91" s="12" t="s">
        <v>339</v>
      </c>
      <c r="C91" s="12" t="s">
        <v>81</v>
      </c>
      <c r="D91" s="17">
        <f t="shared" si="11"/>
        <v>63.2</v>
      </c>
      <c r="E91" s="12">
        <v>33.0</v>
      </c>
      <c r="F91" s="12">
        <v>29.0</v>
      </c>
      <c r="G91" s="12">
        <v>35.0</v>
      </c>
      <c r="H91" s="12"/>
      <c r="I91" s="12"/>
      <c r="J91" s="12">
        <v>16.0</v>
      </c>
      <c r="K91" s="12"/>
      <c r="L91" s="12"/>
      <c r="M91" s="12"/>
      <c r="N91" s="12"/>
      <c r="O91" s="12"/>
      <c r="P91" s="12"/>
      <c r="Q91" s="18"/>
      <c r="R91" s="18" t="s">
        <v>340</v>
      </c>
      <c r="S91" s="19" t="s">
        <v>341</v>
      </c>
      <c r="T91" s="11"/>
      <c r="U91" s="11"/>
      <c r="V91" s="11"/>
      <c r="W91" s="11"/>
      <c r="X91" s="11"/>
    </row>
    <row r="92">
      <c r="A92" s="12" t="s">
        <v>44</v>
      </c>
      <c r="B92" s="12" t="s">
        <v>342</v>
      </c>
      <c r="C92" s="12" t="s">
        <v>230</v>
      </c>
      <c r="D92" s="17">
        <f t="shared" si="11"/>
        <v>61.9</v>
      </c>
      <c r="E92" s="12">
        <v>27.0</v>
      </c>
      <c r="F92" s="12">
        <v>23.0</v>
      </c>
      <c r="G92" s="12">
        <v>26.0</v>
      </c>
      <c r="H92" s="12">
        <v>19.0</v>
      </c>
      <c r="I92" s="12"/>
      <c r="J92" s="12"/>
      <c r="K92" s="12"/>
      <c r="L92" s="12"/>
      <c r="M92" s="12"/>
      <c r="N92" s="12">
        <v>1.0</v>
      </c>
      <c r="O92" s="12">
        <v>1.0</v>
      </c>
      <c r="P92" s="12"/>
      <c r="Q92" s="18" t="s">
        <v>343</v>
      </c>
      <c r="R92" s="18"/>
      <c r="S92" s="19" t="s">
        <v>344</v>
      </c>
      <c r="T92" s="11"/>
      <c r="U92" s="11"/>
      <c r="V92" s="11"/>
      <c r="W92" s="11"/>
      <c r="X92" s="11"/>
    </row>
    <row r="93">
      <c r="A93" s="11"/>
      <c r="B93" s="12" t="s">
        <v>345</v>
      </c>
      <c r="C93" s="12" t="s">
        <v>346</v>
      </c>
      <c r="D93" s="17">
        <f t="shared" si="11"/>
        <v>54.4</v>
      </c>
      <c r="E93" s="12">
        <v>27.0</v>
      </c>
      <c r="F93" s="12">
        <v>24.0</v>
      </c>
      <c r="G93" s="12">
        <v>30.0</v>
      </c>
      <c r="H93" s="12"/>
      <c r="I93" s="12"/>
      <c r="J93" s="12">
        <v>14.0</v>
      </c>
      <c r="K93" s="12"/>
      <c r="L93" s="12"/>
      <c r="M93" s="12"/>
      <c r="N93" s="12"/>
      <c r="O93" s="12"/>
      <c r="P93" s="12"/>
      <c r="Q93" s="18"/>
      <c r="R93" s="18"/>
      <c r="S93" s="19" t="s">
        <v>347</v>
      </c>
      <c r="T93" s="11"/>
      <c r="U93" s="11"/>
      <c r="V93" s="11"/>
      <c r="W93" s="11"/>
      <c r="X93" s="11"/>
    </row>
    <row r="94">
      <c r="A94" s="11"/>
      <c r="B94" s="12" t="s">
        <v>348</v>
      </c>
      <c r="C94" s="12" t="s">
        <v>67</v>
      </c>
      <c r="D94" s="17">
        <f t="shared" si="11"/>
        <v>53.5</v>
      </c>
      <c r="E94" s="12">
        <v>24.0</v>
      </c>
      <c r="F94" s="12">
        <v>18.0</v>
      </c>
      <c r="G94" s="12">
        <v>20.0</v>
      </c>
      <c r="H94" s="12">
        <v>17.0</v>
      </c>
      <c r="I94" s="12"/>
      <c r="J94" s="12"/>
      <c r="K94" s="12"/>
      <c r="L94" s="12"/>
      <c r="M94" s="12"/>
      <c r="N94" s="12">
        <v>1.0</v>
      </c>
      <c r="O94" s="12">
        <v>1.0</v>
      </c>
      <c r="P94" s="12"/>
      <c r="Q94" s="18" t="s">
        <v>343</v>
      </c>
      <c r="R94" s="18"/>
      <c r="S94" s="19" t="s">
        <v>349</v>
      </c>
      <c r="T94" s="11"/>
      <c r="U94" s="11"/>
      <c r="V94" s="11"/>
      <c r="W94" s="11"/>
      <c r="X94" s="11"/>
    </row>
    <row r="95">
      <c r="A95" s="11"/>
      <c r="B95" s="12" t="s">
        <v>350</v>
      </c>
      <c r="C95" s="12" t="s">
        <v>351</v>
      </c>
      <c r="D95" s="17">
        <f t="shared" si="11"/>
        <v>49.6</v>
      </c>
      <c r="E95" s="12">
        <v>27.0</v>
      </c>
      <c r="F95" s="12">
        <v>17.0</v>
      </c>
      <c r="G95" s="12">
        <v>21.0</v>
      </c>
      <c r="H95" s="12"/>
      <c r="I95" s="12"/>
      <c r="J95" s="12">
        <v>18.0</v>
      </c>
      <c r="K95" s="12"/>
      <c r="L95" s="12"/>
      <c r="M95" s="12"/>
      <c r="N95" s="12"/>
      <c r="O95" s="12"/>
      <c r="P95" s="12"/>
      <c r="Q95" s="18"/>
      <c r="R95" s="18"/>
      <c r="S95" s="19" t="s">
        <v>352</v>
      </c>
      <c r="T95" s="11"/>
      <c r="U95" s="11"/>
      <c r="V95" s="11"/>
      <c r="W95" s="11"/>
      <c r="X95" s="11"/>
    </row>
    <row r="96">
      <c r="A96" s="11"/>
      <c r="B96" s="12" t="s">
        <v>353</v>
      </c>
      <c r="C96" s="12" t="s">
        <v>354</v>
      </c>
      <c r="D96" s="17">
        <f t="shared" si="11"/>
        <v>49.4</v>
      </c>
      <c r="E96" s="12">
        <v>33.0</v>
      </c>
      <c r="F96" s="12">
        <v>23.0</v>
      </c>
      <c r="G96" s="12">
        <v>28.0</v>
      </c>
      <c r="H96" s="12">
        <v>24.0</v>
      </c>
      <c r="I96" s="12"/>
      <c r="J96" s="12"/>
      <c r="K96" s="12"/>
      <c r="L96" s="12"/>
      <c r="M96" s="12"/>
      <c r="N96" s="12"/>
      <c r="O96" s="12"/>
      <c r="P96" s="12"/>
      <c r="Q96" s="18"/>
      <c r="R96" s="18" t="s">
        <v>195</v>
      </c>
      <c r="S96" s="19" t="s">
        <v>355</v>
      </c>
      <c r="T96" s="11"/>
      <c r="U96" s="11"/>
      <c r="V96" s="11"/>
      <c r="W96" s="11"/>
      <c r="X96" s="11"/>
    </row>
    <row r="97">
      <c r="A97" s="12" t="s">
        <v>44</v>
      </c>
      <c r="B97" s="12" t="s">
        <v>356</v>
      </c>
      <c r="C97" s="12" t="s">
        <v>141</v>
      </c>
      <c r="D97" s="17">
        <f t="shared" si="11"/>
        <v>42.37</v>
      </c>
      <c r="E97" s="12">
        <v>27.0</v>
      </c>
      <c r="F97" s="12">
        <v>27.0</v>
      </c>
      <c r="G97" s="12">
        <v>34.0</v>
      </c>
      <c r="H97" s="12"/>
      <c r="I97" s="12"/>
      <c r="J97" s="12"/>
      <c r="K97" s="12"/>
      <c r="L97" s="12">
        <v>27.0</v>
      </c>
      <c r="M97" s="12"/>
      <c r="N97" s="12"/>
      <c r="O97" s="12"/>
      <c r="P97" s="12"/>
      <c r="Q97" s="18"/>
      <c r="R97" s="18"/>
      <c r="S97" s="19" t="s">
        <v>357</v>
      </c>
      <c r="T97" s="11"/>
      <c r="U97" s="11"/>
      <c r="V97" s="11"/>
      <c r="W97" s="11"/>
      <c r="X97" s="11"/>
    </row>
    <row r="98">
      <c r="A98" s="2" t="s">
        <v>358</v>
      </c>
      <c r="B98" s="11"/>
      <c r="C98" s="11"/>
      <c r="D98" s="17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3"/>
      <c r="R98" s="13"/>
      <c r="S98" s="27"/>
      <c r="T98" s="11"/>
      <c r="U98" s="11"/>
      <c r="V98" s="11"/>
      <c r="W98" s="11"/>
      <c r="X98" s="11"/>
    </row>
    <row r="99">
      <c r="A99" s="12" t="s">
        <v>44</v>
      </c>
      <c r="B99" s="12" t="s">
        <v>359</v>
      </c>
      <c r="C99" s="12" t="s">
        <v>360</v>
      </c>
      <c r="D99" s="17">
        <f t="shared" ref="D99:D107" si="12">(F99*0.2)+(G99)+(H99*0.7)+(I99*0.95)+(J99*1.4)+(L99*0.11)+(M99*19.9)+(N99*9)+(O99*9)+(P99*9)</f>
        <v>54.8</v>
      </c>
      <c r="E99" s="12">
        <v>22.0</v>
      </c>
      <c r="F99" s="12">
        <v>22.0</v>
      </c>
      <c r="G99" s="12">
        <v>28.0</v>
      </c>
      <c r="H99" s="12"/>
      <c r="I99" s="12"/>
      <c r="J99" s="12">
        <v>16.0</v>
      </c>
      <c r="K99" s="12"/>
      <c r="L99" s="12"/>
      <c r="M99" s="12"/>
      <c r="N99" s="12"/>
      <c r="O99" s="12"/>
      <c r="P99" s="12"/>
      <c r="Q99" s="18"/>
      <c r="R99" s="18"/>
      <c r="S99" s="19" t="s">
        <v>361</v>
      </c>
      <c r="T99" s="11"/>
      <c r="U99" s="11"/>
      <c r="V99" s="11"/>
      <c r="W99" s="11"/>
      <c r="X99" s="11"/>
    </row>
    <row r="100">
      <c r="A100" s="11"/>
      <c r="B100" s="12" t="s">
        <v>362</v>
      </c>
      <c r="C100" s="12" t="s">
        <v>363</v>
      </c>
      <c r="D100" s="17">
        <f t="shared" si="12"/>
        <v>52.4</v>
      </c>
      <c r="E100" s="12">
        <v>30.0</v>
      </c>
      <c r="F100" s="12"/>
      <c r="G100" s="12">
        <v>23.0</v>
      </c>
      <c r="H100" s="12"/>
      <c r="I100" s="12"/>
      <c r="J100" s="12">
        <v>21.0</v>
      </c>
      <c r="K100" s="12"/>
      <c r="L100" s="12"/>
      <c r="M100" s="12"/>
      <c r="N100" s="12"/>
      <c r="O100" s="12"/>
      <c r="P100" s="12"/>
      <c r="Q100" s="18"/>
      <c r="R100" s="18"/>
      <c r="S100" s="19" t="s">
        <v>364</v>
      </c>
      <c r="T100" s="11"/>
      <c r="U100" s="11"/>
      <c r="V100" s="11"/>
      <c r="W100" s="11"/>
      <c r="X100" s="11"/>
    </row>
    <row r="101">
      <c r="A101" s="11"/>
      <c r="B101" s="12" t="s">
        <v>365</v>
      </c>
      <c r="C101" s="12" t="s">
        <v>366</v>
      </c>
      <c r="D101" s="17">
        <f t="shared" si="12"/>
        <v>48.6</v>
      </c>
      <c r="E101" s="12">
        <v>13.0</v>
      </c>
      <c r="F101" s="12">
        <v>14.0</v>
      </c>
      <c r="G101" s="12">
        <v>22.0</v>
      </c>
      <c r="H101" s="12">
        <v>14.0</v>
      </c>
      <c r="I101" s="12"/>
      <c r="J101" s="12">
        <v>10.0</v>
      </c>
      <c r="K101" s="12"/>
      <c r="L101" s="12"/>
      <c r="M101" s="12"/>
      <c r="N101" s="12"/>
      <c r="O101" s="12"/>
      <c r="P101" s="12"/>
      <c r="Q101" s="18"/>
      <c r="R101" s="18"/>
      <c r="S101" s="19" t="s">
        <v>367</v>
      </c>
      <c r="T101" s="11"/>
      <c r="U101" s="11"/>
      <c r="V101" s="11"/>
      <c r="W101" s="11"/>
      <c r="X101" s="11"/>
    </row>
    <row r="102">
      <c r="A102" s="12" t="s">
        <v>44</v>
      </c>
      <c r="B102" s="12" t="s">
        <v>368</v>
      </c>
      <c r="C102" s="12" t="s">
        <v>369</v>
      </c>
      <c r="D102" s="17">
        <f t="shared" si="12"/>
        <v>45.5</v>
      </c>
      <c r="E102" s="12">
        <v>24.0</v>
      </c>
      <c r="F102" s="12">
        <v>23.0</v>
      </c>
      <c r="G102" s="12">
        <v>29.0</v>
      </c>
      <c r="H102" s="12">
        <v>17.0</v>
      </c>
      <c r="I102" s="12"/>
      <c r="J102" s="12"/>
      <c r="K102" s="12"/>
      <c r="L102" s="12"/>
      <c r="M102" s="12"/>
      <c r="N102" s="12"/>
      <c r="O102" s="12"/>
      <c r="P102" s="12"/>
      <c r="Q102" s="18"/>
      <c r="R102" s="18"/>
      <c r="S102" s="19" t="s">
        <v>370</v>
      </c>
      <c r="T102" s="11"/>
      <c r="U102" s="11"/>
      <c r="V102" s="11"/>
      <c r="W102" s="11"/>
      <c r="X102" s="11"/>
    </row>
    <row r="103">
      <c r="A103" s="11"/>
      <c r="B103" s="12" t="s">
        <v>371</v>
      </c>
      <c r="C103" s="12" t="s">
        <v>372</v>
      </c>
      <c r="D103" s="17">
        <f t="shared" si="12"/>
        <v>44.8</v>
      </c>
      <c r="E103" s="12">
        <v>24.0</v>
      </c>
      <c r="F103" s="12"/>
      <c r="G103" s="12">
        <v>28.0</v>
      </c>
      <c r="H103" s="12"/>
      <c r="I103" s="12"/>
      <c r="J103" s="12">
        <v>12.0</v>
      </c>
      <c r="K103" s="12"/>
      <c r="L103" s="12"/>
      <c r="M103" s="12"/>
      <c r="N103" s="12"/>
      <c r="O103" s="12"/>
      <c r="P103" s="12"/>
      <c r="Q103" s="18"/>
      <c r="R103" s="18" t="s">
        <v>226</v>
      </c>
      <c r="S103" s="19" t="s">
        <v>375</v>
      </c>
      <c r="T103" s="11"/>
      <c r="U103" s="11"/>
      <c r="V103" s="11"/>
      <c r="W103" s="11"/>
      <c r="X103" s="11"/>
    </row>
    <row r="104">
      <c r="A104" s="11"/>
      <c r="B104" s="12" t="s">
        <v>380</v>
      </c>
      <c r="C104" s="12" t="s">
        <v>381</v>
      </c>
      <c r="D104" s="17">
        <f t="shared" si="12"/>
        <v>42.4</v>
      </c>
      <c r="E104" s="12">
        <v>24.0</v>
      </c>
      <c r="F104" s="12"/>
      <c r="G104" s="12">
        <v>34.0</v>
      </c>
      <c r="H104" s="12">
        <v>12.0</v>
      </c>
      <c r="I104" s="12"/>
      <c r="J104" s="12"/>
      <c r="K104" s="12"/>
      <c r="L104" s="12"/>
      <c r="M104" s="12"/>
      <c r="N104" s="12"/>
      <c r="O104" s="12"/>
      <c r="P104" s="12"/>
      <c r="Q104" s="18"/>
      <c r="R104" s="18"/>
      <c r="S104" s="19" t="s">
        <v>382</v>
      </c>
      <c r="T104" s="11"/>
      <c r="U104" s="11"/>
      <c r="V104" s="11"/>
      <c r="W104" s="11"/>
      <c r="X104" s="11"/>
    </row>
    <row r="105">
      <c r="B105" s="12" t="s">
        <v>383</v>
      </c>
      <c r="C105" s="12" t="s">
        <v>102</v>
      </c>
      <c r="D105" s="17">
        <f t="shared" si="12"/>
        <v>40.4</v>
      </c>
      <c r="E105" s="12">
        <v>16.0</v>
      </c>
      <c r="F105" s="12">
        <v>17.0</v>
      </c>
      <c r="G105" s="12">
        <v>23.0</v>
      </c>
      <c r="H105" s="12">
        <v>20.0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/>
      <c r="S105" s="39" t="s">
        <v>384</v>
      </c>
      <c r="T105" s="11"/>
      <c r="U105" s="11"/>
      <c r="V105" s="11"/>
      <c r="W105" s="11"/>
      <c r="X105" s="11"/>
    </row>
    <row r="106">
      <c r="A106" s="11"/>
      <c r="B106" s="12" t="s">
        <v>385</v>
      </c>
      <c r="C106" s="12" t="s">
        <v>386</v>
      </c>
      <c r="D106" s="17">
        <f t="shared" si="12"/>
        <v>38.4</v>
      </c>
      <c r="E106" s="12">
        <v>19.0</v>
      </c>
      <c r="F106" s="12">
        <v>17.0</v>
      </c>
      <c r="G106" s="12">
        <v>35.0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387</v>
      </c>
      <c r="T106" s="11"/>
      <c r="U106" s="11"/>
      <c r="V106" s="11"/>
      <c r="W106" s="11"/>
      <c r="X106" s="11"/>
    </row>
    <row r="107">
      <c r="A107" s="12" t="s">
        <v>44</v>
      </c>
      <c r="B107" s="12" t="s">
        <v>388</v>
      </c>
      <c r="C107" s="12" t="s">
        <v>239</v>
      </c>
      <c r="D107" s="17">
        <f t="shared" si="12"/>
        <v>33.8</v>
      </c>
      <c r="E107" s="12">
        <v>22.0</v>
      </c>
      <c r="F107" s="12">
        <v>24.0</v>
      </c>
      <c r="G107" s="12">
        <v>29.0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389</v>
      </c>
      <c r="T107" s="11"/>
      <c r="U107" s="11"/>
      <c r="V107" s="11"/>
      <c r="W107" s="11"/>
      <c r="X107" s="11"/>
    </row>
    <row r="108">
      <c r="A108" s="11"/>
      <c r="B108" s="12" t="s">
        <v>390</v>
      </c>
      <c r="C108" s="12" t="s">
        <v>107</v>
      </c>
      <c r="D108" s="17" t="s">
        <v>391</v>
      </c>
      <c r="E108" s="12">
        <v>15.0</v>
      </c>
      <c r="F108" s="12">
        <v>14.0</v>
      </c>
      <c r="G108" s="12">
        <v>29.0</v>
      </c>
      <c r="H108" s="12"/>
      <c r="I108" s="12"/>
      <c r="J108" s="12"/>
      <c r="K108" s="12"/>
      <c r="L108" s="12">
        <v>13.0</v>
      </c>
      <c r="M108" s="12"/>
      <c r="N108" s="12"/>
      <c r="O108" s="12"/>
      <c r="P108" s="12"/>
      <c r="Q108" s="18"/>
      <c r="R108" s="18" t="s">
        <v>109</v>
      </c>
      <c r="S108" s="19" t="s">
        <v>392</v>
      </c>
      <c r="T108" s="11"/>
      <c r="U108" s="11"/>
      <c r="V108" s="11"/>
      <c r="W108" s="11"/>
      <c r="X108" s="11"/>
    </row>
    <row r="109">
      <c r="A109" s="11"/>
      <c r="B109" s="12"/>
      <c r="C109" s="12"/>
      <c r="D109" s="26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8"/>
      <c r="R109" s="18"/>
      <c r="S109" s="37"/>
      <c r="T109" s="11"/>
      <c r="U109" s="11"/>
      <c r="V109" s="11"/>
      <c r="W109" s="11"/>
      <c r="X109" s="11"/>
    </row>
    <row r="110">
      <c r="A110" s="2" t="s">
        <v>393</v>
      </c>
      <c r="B110" s="41" t="str">
        <f>HYPERLINK("http://web.archive.org/web/20081023121844/http://wiki.shadowpriest.com/index.php?title=SimulationCraft/Trinkets/Mage","Click Here for Trinket/Set Bonus Sims")</f>
        <v>Click Here for Trinket/Set Bonus Sims</v>
      </c>
      <c r="C110" s="11"/>
      <c r="D110" s="42" t="s">
        <v>394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3"/>
      <c r="R110" s="13"/>
      <c r="S110" s="27"/>
      <c r="T110" s="11"/>
      <c r="U110" s="11"/>
      <c r="V110" s="11"/>
      <c r="W110" s="11"/>
      <c r="X110" s="11"/>
    </row>
    <row r="111">
      <c r="A111" s="11"/>
      <c r="B111" s="12" t="s">
        <v>395</v>
      </c>
      <c r="C111" s="16" t="s">
        <v>396</v>
      </c>
      <c r="D111" s="43">
        <v>77.6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397</v>
      </c>
      <c r="T111" s="12"/>
      <c r="U111" s="11"/>
      <c r="V111" s="11"/>
      <c r="W111" s="11"/>
      <c r="X111" s="11"/>
      <c r="Y111" s="11"/>
    </row>
    <row r="112">
      <c r="A112" s="11"/>
      <c r="B112" s="12" t="s">
        <v>398</v>
      </c>
      <c r="C112" s="12" t="s">
        <v>399</v>
      </c>
      <c r="D112" s="43">
        <v>65.9</v>
      </c>
      <c r="E112" s="12"/>
      <c r="F112" s="12"/>
      <c r="G112" s="12">
        <v>43.0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8"/>
      <c r="R112" s="18"/>
      <c r="S112" s="19" t="s">
        <v>400</v>
      </c>
      <c r="T112" s="12"/>
      <c r="U112" s="11"/>
      <c r="V112" s="11"/>
      <c r="W112" s="11"/>
      <c r="X112" s="11"/>
      <c r="Y112" s="11"/>
    </row>
    <row r="113">
      <c r="A113" s="11"/>
      <c r="B113" s="12" t="s">
        <v>401</v>
      </c>
      <c r="C113" s="16" t="s">
        <v>172</v>
      </c>
      <c r="D113" s="44">
        <v>61.3</v>
      </c>
      <c r="E113" s="12"/>
      <c r="F113" s="12"/>
      <c r="G113" s="12">
        <v>54.0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8"/>
      <c r="R113" s="18" t="s">
        <v>402</v>
      </c>
      <c r="S113" s="19" t="s">
        <v>403</v>
      </c>
      <c r="T113" s="12"/>
      <c r="U113" s="11"/>
      <c r="V113" s="11"/>
      <c r="W113" s="11"/>
      <c r="X113" s="11"/>
      <c r="Y113" s="11"/>
    </row>
    <row r="114">
      <c r="A114" s="11"/>
      <c r="B114" s="12" t="s">
        <v>404</v>
      </c>
      <c r="C114" s="12" t="s">
        <v>405</v>
      </c>
      <c r="D114" s="45" t="s">
        <v>406</v>
      </c>
      <c r="E114" s="12"/>
      <c r="F114" s="12"/>
      <c r="G114" s="12"/>
      <c r="H114" s="12"/>
      <c r="I114" s="12"/>
      <c r="J114" s="12">
        <v>32.0</v>
      </c>
      <c r="K114" s="12"/>
      <c r="L114" s="12"/>
      <c r="M114" s="12"/>
      <c r="N114" s="12"/>
      <c r="O114" s="12"/>
      <c r="P114" s="12"/>
      <c r="Q114" s="18"/>
      <c r="R114" s="18"/>
      <c r="S114" s="19" t="s">
        <v>407</v>
      </c>
      <c r="T114" s="12"/>
      <c r="U114" s="11"/>
      <c r="V114" s="11"/>
      <c r="W114" s="11"/>
      <c r="X114" s="11"/>
      <c r="Y114" s="11"/>
    </row>
    <row r="115">
      <c r="A115" s="11"/>
      <c r="B115" s="12" t="s">
        <v>414</v>
      </c>
      <c r="C115" s="12" t="s">
        <v>374</v>
      </c>
      <c r="D115" s="43">
        <v>57.6</v>
      </c>
      <c r="E115" s="12"/>
      <c r="F115" s="12"/>
      <c r="G115" s="12">
        <v>37.0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8"/>
      <c r="R115" s="18"/>
      <c r="S115" s="19" t="s">
        <v>415</v>
      </c>
      <c r="T115" s="12"/>
      <c r="U115" s="11"/>
      <c r="V115" s="11"/>
      <c r="W115" s="11"/>
      <c r="X115" s="11"/>
      <c r="Y115" s="11"/>
    </row>
    <row r="116">
      <c r="A116" s="12" t="s">
        <v>44</v>
      </c>
      <c r="B116" s="12" t="s">
        <v>418</v>
      </c>
      <c r="C116" s="16" t="s">
        <v>281</v>
      </c>
      <c r="D116" s="44">
        <v>55.9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18"/>
      <c r="S116" s="19" t="s">
        <v>419</v>
      </c>
      <c r="T116" s="12"/>
      <c r="U116" s="11"/>
      <c r="V116" s="11"/>
      <c r="W116" s="11"/>
      <c r="X116" s="11"/>
      <c r="Y116" s="11"/>
    </row>
    <row r="117">
      <c r="A117" s="11"/>
      <c r="B117" s="12" t="s">
        <v>420</v>
      </c>
      <c r="C117" s="12" t="s">
        <v>366</v>
      </c>
      <c r="D117" s="45" t="s">
        <v>421</v>
      </c>
      <c r="E117" s="12"/>
      <c r="F117" s="12"/>
      <c r="G117" s="12"/>
      <c r="H117" s="12"/>
      <c r="I117" s="12"/>
      <c r="J117" s="12">
        <v>25.0</v>
      </c>
      <c r="K117" s="12"/>
      <c r="L117" s="12"/>
      <c r="M117" s="12"/>
      <c r="N117" s="12"/>
      <c r="O117" s="12"/>
      <c r="P117" s="12"/>
      <c r="Q117" s="18"/>
      <c r="R117" s="18"/>
      <c r="S117" s="19" t="s">
        <v>422</v>
      </c>
      <c r="T117" s="11"/>
      <c r="U117" s="11"/>
      <c r="V117" s="11"/>
      <c r="W117" s="11"/>
      <c r="X117" s="11"/>
    </row>
    <row r="118">
      <c r="A118" s="11"/>
      <c r="B118" s="12" t="s">
        <v>423</v>
      </c>
      <c r="C118" s="12" t="s">
        <v>67</v>
      </c>
      <c r="D118" s="43">
        <v>43.9</v>
      </c>
      <c r="E118" s="12"/>
      <c r="F118" s="12"/>
      <c r="G118" s="12"/>
      <c r="H118" s="12">
        <v>30.0</v>
      </c>
      <c r="I118" s="12"/>
      <c r="J118" s="12"/>
      <c r="K118" s="12"/>
      <c r="L118" s="12"/>
      <c r="M118" s="12"/>
      <c r="N118" s="12"/>
      <c r="O118" s="12"/>
      <c r="P118" s="12"/>
      <c r="Q118" s="18"/>
      <c r="R118" s="18"/>
      <c r="S118" s="19" t="s">
        <v>424</v>
      </c>
      <c r="T118" s="12"/>
      <c r="U118" s="11"/>
      <c r="V118" s="11"/>
      <c r="W118" s="11"/>
      <c r="X118" s="11"/>
      <c r="Y118" s="11"/>
    </row>
    <row r="119">
      <c r="A119" s="11"/>
      <c r="B119" s="12" t="s">
        <v>426</v>
      </c>
      <c r="C119" s="12" t="s">
        <v>428</v>
      </c>
      <c r="D119" s="43">
        <v>43.1</v>
      </c>
      <c r="E119" s="12"/>
      <c r="F119" s="12"/>
      <c r="G119" s="12"/>
      <c r="H119" s="12">
        <v>32.0</v>
      </c>
      <c r="I119" s="12"/>
      <c r="J119" s="12"/>
      <c r="K119" s="12"/>
      <c r="L119" s="12"/>
      <c r="M119" s="12"/>
      <c r="N119" s="12"/>
      <c r="O119" s="12"/>
      <c r="P119" s="12"/>
      <c r="Q119" s="18"/>
      <c r="R119" s="18"/>
      <c r="S119" s="19" t="s">
        <v>429</v>
      </c>
      <c r="T119" s="12"/>
      <c r="U119" s="11"/>
      <c r="V119" s="11"/>
      <c r="W119" s="11"/>
      <c r="X119" s="11"/>
      <c r="Y119" s="11"/>
    </row>
    <row r="120">
      <c r="A120" s="11"/>
      <c r="B120" s="12" t="s">
        <v>430</v>
      </c>
      <c r="C120" s="12" t="s">
        <v>431</v>
      </c>
      <c r="D120" s="46">
        <v>38.3</v>
      </c>
      <c r="E120" s="12">
        <v>33.0</v>
      </c>
      <c r="F120" s="12">
        <v>23.0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8"/>
      <c r="R120" s="18" t="s">
        <v>432</v>
      </c>
      <c r="S120" s="19" t="s">
        <v>433</v>
      </c>
      <c r="T120" s="12"/>
      <c r="U120" s="11"/>
      <c r="V120" s="11"/>
      <c r="W120" s="11"/>
      <c r="X120" s="11"/>
      <c r="Y120" s="11"/>
    </row>
    <row r="121">
      <c r="A121" s="11"/>
      <c r="B121" s="12" t="s">
        <v>434</v>
      </c>
      <c r="C121" s="12" t="s">
        <v>435</v>
      </c>
      <c r="D121" s="43">
        <v>35.2</v>
      </c>
      <c r="E121" s="12"/>
      <c r="F121" s="12"/>
      <c r="G121" s="12"/>
      <c r="H121" s="12">
        <v>26.0</v>
      </c>
      <c r="I121" s="12"/>
      <c r="J121" s="12"/>
      <c r="K121" s="12"/>
      <c r="L121" s="12"/>
      <c r="M121" s="12"/>
      <c r="N121" s="12"/>
      <c r="O121" s="12"/>
      <c r="P121" s="12"/>
      <c r="Q121" s="18"/>
      <c r="R121" s="18"/>
      <c r="S121" s="19" t="s">
        <v>436</v>
      </c>
      <c r="T121" s="12"/>
      <c r="U121" s="11"/>
      <c r="V121" s="11"/>
      <c r="W121" s="11"/>
      <c r="X121" s="11"/>
      <c r="Y121" s="11"/>
    </row>
    <row r="122">
      <c r="A122" s="2" t="s">
        <v>438</v>
      </c>
      <c r="B122" s="11"/>
      <c r="C122" s="11"/>
      <c r="D122" s="2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3"/>
      <c r="R122" s="13"/>
      <c r="S122" s="27"/>
      <c r="T122" s="11"/>
      <c r="U122" s="11"/>
      <c r="V122" s="11"/>
      <c r="W122" s="11"/>
      <c r="X122" s="11"/>
    </row>
    <row r="123">
      <c r="A123" s="12" t="s">
        <v>44</v>
      </c>
      <c r="B123" s="12" t="s">
        <v>439</v>
      </c>
      <c r="C123" s="12" t="s">
        <v>141</v>
      </c>
      <c r="D123" s="26">
        <f t="shared" ref="D123:D128" si="13">(F123*0.2)+(G123)+(H123*0.7)+(I123*0.95)+(J123*1.4)+(L123*0.11)+(M123*19.9)+(N123*9)+(O123*9)+(P123*9)</f>
        <v>32.2</v>
      </c>
      <c r="E123" s="12">
        <v>10.0</v>
      </c>
      <c r="F123" s="12">
        <v>9.0</v>
      </c>
      <c r="G123" s="12">
        <v>15.0</v>
      </c>
      <c r="H123" s="12"/>
      <c r="I123" s="47"/>
      <c r="J123" s="12">
        <v>11.0</v>
      </c>
      <c r="K123" s="47"/>
      <c r="L123" s="47"/>
      <c r="M123" s="47"/>
      <c r="N123" s="47"/>
      <c r="O123" s="47"/>
      <c r="P123" s="47"/>
      <c r="Q123" s="48"/>
      <c r="R123" s="48"/>
      <c r="S123" s="19" t="s">
        <v>441</v>
      </c>
      <c r="T123" s="11"/>
      <c r="U123" s="11"/>
      <c r="V123" s="11"/>
      <c r="W123" s="11"/>
      <c r="X123" s="11"/>
    </row>
    <row r="124">
      <c r="A124" s="12" t="s">
        <v>44</v>
      </c>
      <c r="B124" s="12" t="s">
        <v>442</v>
      </c>
      <c r="C124" s="12" t="s">
        <v>172</v>
      </c>
      <c r="D124" s="26">
        <f t="shared" si="13"/>
        <v>28</v>
      </c>
      <c r="E124" s="12">
        <v>10.0</v>
      </c>
      <c r="F124" s="12">
        <v>11.0</v>
      </c>
      <c r="G124" s="12">
        <v>16.0</v>
      </c>
      <c r="H124" s="12">
        <v>14.0</v>
      </c>
      <c r="I124" s="47"/>
      <c r="J124" s="12"/>
      <c r="K124" s="47"/>
      <c r="L124" s="47"/>
      <c r="M124" s="47"/>
      <c r="N124" s="47"/>
      <c r="O124" s="47"/>
      <c r="P124" s="47"/>
      <c r="Q124" s="48"/>
      <c r="R124" s="48"/>
      <c r="S124" s="19" t="s">
        <v>444</v>
      </c>
      <c r="T124" s="11"/>
      <c r="U124" s="11"/>
      <c r="V124" s="11"/>
      <c r="W124" s="11"/>
      <c r="X124" s="11"/>
    </row>
    <row r="125">
      <c r="A125" s="11"/>
      <c r="B125" s="12" t="s">
        <v>445</v>
      </c>
      <c r="C125" s="12" t="s">
        <v>446</v>
      </c>
      <c r="D125" s="26">
        <f t="shared" si="13"/>
        <v>27.7</v>
      </c>
      <c r="E125" s="12">
        <v>10.0</v>
      </c>
      <c r="F125" s="12"/>
      <c r="G125" s="12">
        <v>20.0</v>
      </c>
      <c r="H125" s="12">
        <v>11.0</v>
      </c>
      <c r="I125" s="12"/>
      <c r="J125" s="12"/>
      <c r="K125" s="12"/>
      <c r="L125" s="12"/>
      <c r="M125" s="12"/>
      <c r="N125" s="12"/>
      <c r="O125" s="12"/>
      <c r="P125" s="12"/>
      <c r="Q125" s="18"/>
      <c r="R125" s="18"/>
      <c r="S125" s="19" t="s">
        <v>447</v>
      </c>
      <c r="T125" s="11"/>
      <c r="U125" s="11"/>
      <c r="V125" s="11"/>
      <c r="W125" s="11"/>
      <c r="X125" s="11"/>
    </row>
    <row r="126">
      <c r="A126" s="11"/>
      <c r="B126" s="12" t="s">
        <v>448</v>
      </c>
      <c r="C126" s="12" t="s">
        <v>449</v>
      </c>
      <c r="D126" s="26">
        <f t="shared" si="13"/>
        <v>26.2</v>
      </c>
      <c r="E126" s="12">
        <v>9.0</v>
      </c>
      <c r="F126" s="12">
        <v>10.0</v>
      </c>
      <c r="G126" s="12">
        <v>13.0</v>
      </c>
      <c r="H126" s="47"/>
      <c r="I126" s="47"/>
      <c r="J126" s="12">
        <v>8.0</v>
      </c>
      <c r="K126" s="47"/>
      <c r="L126" s="47"/>
      <c r="M126" s="47"/>
      <c r="N126" s="47"/>
      <c r="O126" s="47"/>
      <c r="P126" s="47"/>
      <c r="Q126" s="48"/>
      <c r="R126" s="48"/>
      <c r="S126" s="19" t="s">
        <v>450</v>
      </c>
      <c r="T126" s="11"/>
      <c r="U126" s="11"/>
      <c r="V126" s="11"/>
      <c r="W126" s="11"/>
      <c r="X126" s="11"/>
    </row>
    <row r="127">
      <c r="A127" s="11"/>
      <c r="B127" s="12" t="s">
        <v>451</v>
      </c>
      <c r="C127" s="12" t="s">
        <v>452</v>
      </c>
      <c r="D127" s="26">
        <f t="shared" si="13"/>
        <v>22.6</v>
      </c>
      <c r="E127" s="12">
        <v>9.0</v>
      </c>
      <c r="F127" s="12">
        <v>9.0</v>
      </c>
      <c r="G127" s="12">
        <v>11.0</v>
      </c>
      <c r="H127" s="47"/>
      <c r="I127" s="47"/>
      <c r="J127" s="12">
        <v>7.0</v>
      </c>
      <c r="K127" s="47"/>
      <c r="L127" s="47"/>
      <c r="M127" s="47"/>
      <c r="N127" s="47"/>
      <c r="O127" s="47"/>
      <c r="P127" s="47"/>
      <c r="Q127" s="48"/>
      <c r="R127" s="48"/>
      <c r="S127" s="19" t="s">
        <v>453</v>
      </c>
      <c r="T127" s="11"/>
      <c r="U127" s="11"/>
      <c r="V127" s="11"/>
      <c r="W127" s="11"/>
      <c r="X127" s="11"/>
    </row>
    <row r="128">
      <c r="A128" s="11"/>
      <c r="B128" s="12" t="s">
        <v>455</v>
      </c>
      <c r="C128" s="12" t="s">
        <v>456</v>
      </c>
      <c r="D128" s="26">
        <f t="shared" si="13"/>
        <v>22</v>
      </c>
      <c r="E128" s="12">
        <v>9.0</v>
      </c>
      <c r="F128" s="12"/>
      <c r="G128" s="12">
        <v>13.0</v>
      </c>
      <c r="H128" s="12"/>
      <c r="I128" s="12"/>
      <c r="J128" s="12"/>
      <c r="K128" s="12"/>
      <c r="L128" s="12"/>
      <c r="M128" s="12"/>
      <c r="N128" s="12"/>
      <c r="O128" s="12"/>
      <c r="P128" s="12">
        <v>1.0</v>
      </c>
      <c r="Q128" s="18" t="s">
        <v>221</v>
      </c>
      <c r="R128" s="18"/>
      <c r="S128" s="19" t="s">
        <v>458</v>
      </c>
      <c r="T128" s="11"/>
      <c r="U128" s="11"/>
      <c r="V128" s="11"/>
      <c r="W128" s="11"/>
      <c r="X128" s="11"/>
    </row>
    <row r="129">
      <c r="B129" s="12"/>
      <c r="C129" s="16"/>
      <c r="D129" s="26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8"/>
      <c r="R129" s="18"/>
      <c r="S129" s="37"/>
      <c r="T129" s="11"/>
      <c r="U129" s="11"/>
      <c r="V129" s="11"/>
      <c r="W129" s="11"/>
      <c r="X129" s="11"/>
    </row>
    <row r="130">
      <c r="A130" s="3"/>
      <c r="B130" s="49"/>
      <c r="C130" s="49"/>
      <c r="D130" s="3" t="s">
        <v>3</v>
      </c>
      <c r="E130" s="2" t="s">
        <v>4</v>
      </c>
      <c r="F130" s="3" t="s">
        <v>5</v>
      </c>
      <c r="G130" s="3" t="s">
        <v>6</v>
      </c>
      <c r="H130" s="3" t="s">
        <v>7</v>
      </c>
      <c r="I130" s="3" t="s">
        <v>8</v>
      </c>
      <c r="J130" s="2" t="s">
        <v>9</v>
      </c>
      <c r="K130" s="3" t="s">
        <v>10</v>
      </c>
      <c r="L130" s="3" t="s">
        <v>11</v>
      </c>
      <c r="M130" s="3" t="s">
        <v>12</v>
      </c>
      <c r="N130" s="3" t="s">
        <v>13</v>
      </c>
      <c r="O130" s="3" t="s">
        <v>14</v>
      </c>
      <c r="P130" s="3" t="s">
        <v>15</v>
      </c>
      <c r="Q130" s="50" t="s">
        <v>16</v>
      </c>
      <c r="R130" s="3" t="s">
        <v>17</v>
      </c>
      <c r="S130" s="51" t="s">
        <v>18</v>
      </c>
      <c r="T130" s="2"/>
      <c r="U130" s="52"/>
      <c r="V130" s="49"/>
      <c r="W130" s="49"/>
      <c r="X130" s="49"/>
    </row>
    <row r="131">
      <c r="A131" s="53" t="s">
        <v>459</v>
      </c>
      <c r="B131" s="28"/>
      <c r="C131" s="28"/>
      <c r="D131" s="26"/>
      <c r="E131" s="28"/>
      <c r="F131" s="28"/>
      <c r="G131" s="26"/>
      <c r="H131" s="28"/>
      <c r="I131" s="28"/>
      <c r="J131" s="28"/>
      <c r="K131" s="28"/>
      <c r="L131" s="28"/>
      <c r="M131" s="28"/>
      <c r="N131" s="28"/>
      <c r="O131" s="28"/>
      <c r="P131" s="28"/>
      <c r="Q131" s="29"/>
      <c r="R131" s="29"/>
      <c r="S131" s="37"/>
      <c r="T131" s="28"/>
      <c r="U131" s="54"/>
      <c r="V131" s="28"/>
      <c r="W131" s="28"/>
      <c r="X131" s="55"/>
    </row>
    <row r="132">
      <c r="A132" s="12" t="s">
        <v>44</v>
      </c>
      <c r="B132" s="28" t="s">
        <v>460</v>
      </c>
      <c r="C132" s="28" t="s">
        <v>243</v>
      </c>
      <c r="D132" s="26">
        <f t="shared" ref="D132:D138" si="14">(F132*0.2)+(G132)+(H132*0.7)+(I132*0.95)+(J132*1.4)+(L132*0.11)+(M132*19.9)+(N132*9)+(O132*9)+(P132*9)</f>
        <v>239.9</v>
      </c>
      <c r="E132" s="28"/>
      <c r="F132" s="28">
        <v>10.0</v>
      </c>
      <c r="G132" s="28">
        <v>194.0</v>
      </c>
      <c r="H132" s="28">
        <v>19.0</v>
      </c>
      <c r="I132" s="28"/>
      <c r="J132" s="28">
        <v>9.0</v>
      </c>
      <c r="K132" s="28"/>
      <c r="L132" s="28"/>
      <c r="M132" s="28"/>
      <c r="N132" s="28"/>
      <c r="O132" s="28">
        <v>2.0</v>
      </c>
      <c r="P132" s="28"/>
      <c r="Q132" s="29" t="s">
        <v>343</v>
      </c>
      <c r="R132" s="29"/>
      <c r="S132" s="19" t="s">
        <v>462</v>
      </c>
      <c r="T132" s="28"/>
      <c r="U132" s="28"/>
      <c r="V132" s="28"/>
      <c r="W132" s="28"/>
      <c r="X132" s="55"/>
    </row>
    <row r="133">
      <c r="A133" s="12" t="s">
        <v>44</v>
      </c>
      <c r="B133" s="28" t="s">
        <v>463</v>
      </c>
      <c r="C133" s="28" t="s">
        <v>73</v>
      </c>
      <c r="D133" s="26">
        <f t="shared" si="14"/>
        <v>223.5</v>
      </c>
      <c r="E133" s="28">
        <v>16.0</v>
      </c>
      <c r="F133" s="28">
        <v>15.0</v>
      </c>
      <c r="G133" s="28">
        <v>203.0</v>
      </c>
      <c r="H133" s="28">
        <v>25.0</v>
      </c>
      <c r="I133" s="28"/>
      <c r="J133" s="28"/>
      <c r="K133" s="28"/>
      <c r="L133" s="28"/>
      <c r="M133" s="28"/>
      <c r="N133" s="28"/>
      <c r="O133" s="28"/>
      <c r="P133" s="28"/>
      <c r="Q133" s="29"/>
      <c r="R133" s="29"/>
      <c r="S133" s="56" t="str">
        <f>HYPERLINK("https://www.burning-crusade.com/database/?item=28802","https://www.burning-crusade.com/database/?item=28802")</f>
        <v>https://www.burning-crusade.com/database/?item=28802</v>
      </c>
      <c r="T133" s="28"/>
      <c r="U133" s="28"/>
      <c r="V133" s="28"/>
      <c r="W133" s="28"/>
      <c r="X133" s="55"/>
    </row>
    <row r="134">
      <c r="A134" s="57" t="s">
        <v>44</v>
      </c>
      <c r="B134" s="58" t="s">
        <v>464</v>
      </c>
      <c r="C134" s="58" t="s">
        <v>40</v>
      </c>
      <c r="D134" s="26">
        <f t="shared" si="14"/>
        <v>222.7</v>
      </c>
      <c r="E134" s="59">
        <v>18.0</v>
      </c>
      <c r="F134" s="59">
        <v>18.0</v>
      </c>
      <c r="G134" s="59">
        <v>203.0</v>
      </c>
      <c r="H134" s="59">
        <v>23.0</v>
      </c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5" t="s">
        <v>465</v>
      </c>
      <c r="T134" s="24"/>
      <c r="U134" s="24"/>
      <c r="V134" s="24"/>
      <c r="W134" s="24"/>
      <c r="X134" s="20"/>
      <c r="Y134" s="20"/>
      <c r="Z134" s="20"/>
    </row>
    <row r="135">
      <c r="A135" s="11"/>
      <c r="B135" s="28" t="s">
        <v>466</v>
      </c>
      <c r="C135" s="28" t="s">
        <v>57</v>
      </c>
      <c r="D135" s="26">
        <f t="shared" si="14"/>
        <v>202.6</v>
      </c>
      <c r="E135" s="28">
        <v>28.0</v>
      </c>
      <c r="F135" s="28">
        <v>18.0</v>
      </c>
      <c r="G135" s="28">
        <v>199.0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9"/>
      <c r="R135" s="29" t="s">
        <v>467</v>
      </c>
      <c r="S135" s="19" t="s">
        <v>468</v>
      </c>
      <c r="T135" s="28"/>
      <c r="U135" s="28"/>
      <c r="V135" s="28"/>
      <c r="W135" s="28"/>
      <c r="X135" s="55"/>
    </row>
    <row r="136">
      <c r="A136" s="11"/>
      <c r="B136" s="28" t="s">
        <v>469</v>
      </c>
      <c r="C136" s="28" t="s">
        <v>470</v>
      </c>
      <c r="D136" s="26">
        <f t="shared" si="14"/>
        <v>186.5</v>
      </c>
      <c r="E136" s="28"/>
      <c r="F136" s="28">
        <v>19.0</v>
      </c>
      <c r="G136" s="16">
        <v>168.0</v>
      </c>
      <c r="H136" s="28">
        <v>21.0</v>
      </c>
      <c r="I136" s="28"/>
      <c r="J136" s="28"/>
      <c r="K136" s="28"/>
      <c r="L136" s="28"/>
      <c r="M136" s="28"/>
      <c r="N136" s="28"/>
      <c r="O136" s="28"/>
      <c r="P136" s="28"/>
      <c r="Q136" s="29"/>
      <c r="R136" s="29"/>
      <c r="S136" s="19" t="s">
        <v>471</v>
      </c>
      <c r="T136" s="28"/>
      <c r="U136" s="28"/>
      <c r="V136" s="28"/>
      <c r="W136" s="28"/>
      <c r="X136" s="55"/>
    </row>
    <row r="137">
      <c r="A137" s="11"/>
      <c r="B137" s="28" t="s">
        <v>472</v>
      </c>
      <c r="C137" s="28" t="s">
        <v>473</v>
      </c>
      <c r="D137" s="26">
        <f t="shared" si="14"/>
        <v>176.1</v>
      </c>
      <c r="E137" s="28">
        <v>12.0</v>
      </c>
      <c r="F137" s="28">
        <v>12.0</v>
      </c>
      <c r="G137" s="16">
        <v>159.0</v>
      </c>
      <c r="H137" s="28">
        <v>21.0</v>
      </c>
      <c r="I137" s="28"/>
      <c r="J137" s="28"/>
      <c r="K137" s="28"/>
      <c r="L137" s="28"/>
      <c r="M137" s="28"/>
      <c r="N137" s="28"/>
      <c r="O137" s="28"/>
      <c r="P137" s="28"/>
      <c r="Q137" s="29"/>
      <c r="R137" s="29"/>
      <c r="S137" s="19" t="s">
        <v>474</v>
      </c>
      <c r="T137" s="28"/>
      <c r="U137" s="28"/>
      <c r="V137" s="28"/>
      <c r="W137" s="28"/>
      <c r="X137" s="55"/>
    </row>
    <row r="138">
      <c r="A138" s="11"/>
      <c r="B138" s="28" t="s">
        <v>475</v>
      </c>
      <c r="C138" s="28" t="s">
        <v>107</v>
      </c>
      <c r="D138" s="26">
        <f t="shared" si="14"/>
        <v>159</v>
      </c>
      <c r="E138" s="28"/>
      <c r="F138" s="28"/>
      <c r="G138" s="16">
        <v>159.0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9"/>
      <c r="R138" s="29" t="s">
        <v>476</v>
      </c>
      <c r="S138" s="19" t="s">
        <v>477</v>
      </c>
      <c r="T138" s="28"/>
      <c r="U138" s="28"/>
      <c r="V138" s="28"/>
      <c r="W138" s="28"/>
      <c r="X138" s="55"/>
    </row>
    <row r="139">
      <c r="A139" s="3" t="s">
        <v>478</v>
      </c>
      <c r="B139" s="28"/>
      <c r="C139" s="28"/>
      <c r="D139" s="26"/>
      <c r="E139" s="28"/>
      <c r="F139" s="28"/>
      <c r="G139" s="16"/>
      <c r="H139" s="28"/>
      <c r="I139" s="28"/>
      <c r="J139" s="28"/>
      <c r="K139" s="28"/>
      <c r="L139" s="28"/>
      <c r="M139" s="28"/>
      <c r="N139" s="28"/>
      <c r="O139" s="28"/>
      <c r="P139" s="28"/>
      <c r="Q139" s="29"/>
      <c r="R139" s="29"/>
      <c r="S139" s="37"/>
      <c r="T139" s="28"/>
      <c r="U139" s="28"/>
      <c r="V139" s="28"/>
      <c r="W139" s="28"/>
      <c r="X139" s="55"/>
    </row>
    <row r="140">
      <c r="A140" s="11"/>
      <c r="B140" s="28" t="s">
        <v>479</v>
      </c>
      <c r="C140" s="28" t="s">
        <v>102</v>
      </c>
      <c r="D140" s="26">
        <f t="shared" ref="D140:D145" si="15">(F140*0.2)+(G140)+(H140*0.7)+(I140*0.95)+(J140*1.4)+(L140*0.11)+(M140*19.9)+(N140*9)+(O140*9)+(P140*9)</f>
        <v>67.8</v>
      </c>
      <c r="E140" s="28"/>
      <c r="F140" s="28"/>
      <c r="G140" s="28">
        <v>51.0</v>
      </c>
      <c r="H140" s="28"/>
      <c r="I140" s="28"/>
      <c r="J140" s="28">
        <v>12.0</v>
      </c>
      <c r="K140" s="28"/>
      <c r="L140" s="28"/>
      <c r="M140" s="28"/>
      <c r="N140" s="28"/>
      <c r="O140" s="28"/>
      <c r="P140" s="28"/>
      <c r="Q140" s="29"/>
      <c r="R140" s="29"/>
      <c r="S140" s="19" t="s">
        <v>480</v>
      </c>
      <c r="T140" s="28"/>
      <c r="U140" s="28"/>
      <c r="V140" s="28"/>
      <c r="W140" s="28"/>
      <c r="X140" s="55"/>
    </row>
    <row r="141">
      <c r="A141" s="12" t="s">
        <v>44</v>
      </c>
      <c r="B141" s="28" t="s">
        <v>481</v>
      </c>
      <c r="C141" s="28" t="s">
        <v>46</v>
      </c>
      <c r="D141" s="26">
        <f t="shared" si="15"/>
        <v>56</v>
      </c>
      <c r="E141" s="28">
        <v>19.0</v>
      </c>
      <c r="F141" s="28">
        <v>18.0</v>
      </c>
      <c r="G141" s="28">
        <v>23.0</v>
      </c>
      <c r="H141" s="28"/>
      <c r="I141" s="28"/>
      <c r="J141" s="28">
        <v>21.0</v>
      </c>
      <c r="K141" s="28"/>
      <c r="L141" s="28"/>
      <c r="M141" s="28"/>
      <c r="N141" s="28"/>
      <c r="O141" s="28"/>
      <c r="P141" s="28"/>
      <c r="Q141" s="29"/>
      <c r="R141" s="29"/>
      <c r="S141" s="19" t="s">
        <v>482</v>
      </c>
      <c r="T141" s="28"/>
      <c r="U141" s="28"/>
      <c r="V141" s="28"/>
      <c r="W141" s="28"/>
      <c r="X141" s="55"/>
    </row>
    <row r="142" ht="1.5" customHeight="1">
      <c r="B142" s="28" t="s">
        <v>483</v>
      </c>
      <c r="C142" s="28" t="s">
        <v>67</v>
      </c>
      <c r="D142" s="26">
        <f t="shared" si="15"/>
        <v>49.7</v>
      </c>
      <c r="E142" s="28">
        <v>13.0</v>
      </c>
      <c r="F142" s="28">
        <v>14.0</v>
      </c>
      <c r="G142" s="28">
        <v>21.0</v>
      </c>
      <c r="H142" s="28">
        <v>13.0</v>
      </c>
      <c r="I142" s="28"/>
      <c r="J142" s="28">
        <v>12.0</v>
      </c>
      <c r="K142" s="28"/>
      <c r="L142" s="28"/>
      <c r="M142" s="28"/>
      <c r="N142" s="28"/>
      <c r="O142" s="28"/>
      <c r="P142" s="28"/>
      <c r="Q142" s="29"/>
      <c r="R142" s="29"/>
      <c r="S142" s="19" t="s">
        <v>484</v>
      </c>
      <c r="T142" s="28"/>
      <c r="U142" s="28"/>
      <c r="V142" s="28"/>
      <c r="W142" s="28"/>
      <c r="X142" s="55"/>
    </row>
    <row r="143" ht="1.5" customHeight="1">
      <c r="A143" s="12" t="s">
        <v>44</v>
      </c>
      <c r="B143" s="28" t="s">
        <v>488</v>
      </c>
      <c r="C143" s="28" t="s">
        <v>203</v>
      </c>
      <c r="D143" s="26">
        <f t="shared" si="15"/>
        <v>43.7</v>
      </c>
      <c r="E143" s="28">
        <v>19.0</v>
      </c>
      <c r="F143" s="28">
        <v>19.0</v>
      </c>
      <c r="G143" s="28">
        <v>28.0</v>
      </c>
      <c r="H143" s="28">
        <v>17.0</v>
      </c>
      <c r="I143" s="28"/>
      <c r="J143" s="28"/>
      <c r="K143" s="28"/>
      <c r="L143" s="28"/>
      <c r="M143" s="28"/>
      <c r="N143" s="28"/>
      <c r="O143" s="28"/>
      <c r="P143" s="28"/>
      <c r="Q143" s="29"/>
      <c r="R143" s="29"/>
      <c r="S143" s="19" t="s">
        <v>489</v>
      </c>
      <c r="T143" s="28"/>
      <c r="U143" s="28"/>
      <c r="V143" s="28"/>
      <c r="W143" s="28"/>
      <c r="X143" s="55"/>
    </row>
    <row r="144">
      <c r="A144" s="11"/>
      <c r="B144" s="28" t="s">
        <v>490</v>
      </c>
      <c r="C144" s="28" t="s">
        <v>328</v>
      </c>
      <c r="D144" s="26">
        <f t="shared" si="15"/>
        <v>42.4</v>
      </c>
      <c r="E144" s="28">
        <v>17.0</v>
      </c>
      <c r="F144" s="28">
        <v>18.0</v>
      </c>
      <c r="G144" s="28">
        <v>22.0</v>
      </c>
      <c r="H144" s="28"/>
      <c r="I144" s="28"/>
      <c r="J144" s="28">
        <v>12.0</v>
      </c>
      <c r="K144" s="28"/>
      <c r="L144" s="28"/>
      <c r="M144" s="28"/>
      <c r="N144" s="28"/>
      <c r="O144" s="28"/>
      <c r="P144" s="28"/>
      <c r="Q144" s="29"/>
      <c r="R144" s="29"/>
      <c r="S144" s="19" t="s">
        <v>491</v>
      </c>
      <c r="T144" s="28"/>
      <c r="U144" s="55"/>
      <c r="V144" s="28"/>
      <c r="W144" s="28"/>
      <c r="X144" s="55"/>
    </row>
    <row r="145">
      <c r="A145" s="12" t="s">
        <v>44</v>
      </c>
      <c r="B145" s="28" t="s">
        <v>492</v>
      </c>
      <c r="C145" s="28" t="s">
        <v>172</v>
      </c>
      <c r="D145" s="26">
        <f t="shared" si="15"/>
        <v>39.6</v>
      </c>
      <c r="E145" s="28">
        <v>23.0</v>
      </c>
      <c r="F145" s="28">
        <v>23.0</v>
      </c>
      <c r="G145" s="28">
        <v>35.0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9"/>
      <c r="R145" s="29"/>
      <c r="S145" s="19" t="s">
        <v>493</v>
      </c>
      <c r="T145" s="28"/>
      <c r="U145" s="28"/>
      <c r="V145" s="28"/>
      <c r="W145" s="28"/>
      <c r="X145" s="55"/>
    </row>
    <row r="146">
      <c r="A146" s="11"/>
      <c r="B146" s="28"/>
      <c r="C146" s="28"/>
      <c r="D146" s="26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9"/>
      <c r="R146" s="29"/>
      <c r="S146" s="37"/>
      <c r="T146" s="28"/>
      <c r="U146" s="54"/>
      <c r="V146" s="28"/>
      <c r="W146" s="28"/>
      <c r="X146" s="55"/>
    </row>
    <row r="147">
      <c r="A147" s="3"/>
      <c r="B147" s="60"/>
      <c r="C147" s="60"/>
      <c r="D147" s="3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1"/>
      <c r="R147" s="60"/>
      <c r="S147" s="62"/>
      <c r="T147" s="60"/>
      <c r="U147" s="60"/>
      <c r="V147" s="60"/>
      <c r="W147" s="60"/>
      <c r="X147" s="60"/>
      <c r="Y147" s="63"/>
      <c r="Z147" s="63"/>
    </row>
    <row r="148">
      <c r="A148" s="53" t="s">
        <v>494</v>
      </c>
      <c r="B148" s="28"/>
      <c r="C148" s="28"/>
      <c r="D148" s="26"/>
      <c r="E148" s="64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9"/>
      <c r="R148" s="28"/>
      <c r="S148" s="37"/>
      <c r="T148" s="28"/>
      <c r="U148" s="28"/>
      <c r="V148" s="28"/>
      <c r="W148" s="28"/>
      <c r="X148" s="55"/>
    </row>
    <row r="149">
      <c r="A149" s="65"/>
      <c r="B149" s="28" t="s">
        <v>495</v>
      </c>
      <c r="C149" s="28" t="s">
        <v>57</v>
      </c>
      <c r="D149" s="26">
        <f t="shared" ref="D149:D153" si="16">(F149*0.2)+(G149)+(H149*0.7)+(I149*0.95)+(J149*1.4)+(L149*0.11)+(M149*19.9)+(N149*9)+(O149*9)+(P149*9)</f>
        <v>260.6</v>
      </c>
      <c r="E149" s="28">
        <v>48.0</v>
      </c>
      <c r="F149" s="28">
        <v>35.0</v>
      </c>
      <c r="G149" s="28">
        <v>199.0</v>
      </c>
      <c r="H149" s="28">
        <v>36.0</v>
      </c>
      <c r="I149" s="28"/>
      <c r="J149" s="28">
        <v>21.0</v>
      </c>
      <c r="K149" s="28"/>
      <c r="L149" s="28"/>
      <c r="M149" s="28"/>
      <c r="N149" s="28"/>
      <c r="O149" s="28"/>
      <c r="P149" s="28"/>
      <c r="Q149" s="29"/>
      <c r="R149" s="29" t="s">
        <v>499</v>
      </c>
      <c r="S149" s="19" t="s">
        <v>500</v>
      </c>
      <c r="T149" s="28"/>
      <c r="U149" s="28"/>
      <c r="V149" s="28"/>
      <c r="W149" s="32"/>
      <c r="X149" s="66"/>
    </row>
    <row r="150">
      <c r="A150" s="67" t="s">
        <v>44</v>
      </c>
      <c r="B150" s="28" t="s">
        <v>501</v>
      </c>
      <c r="C150" s="28" t="s">
        <v>251</v>
      </c>
      <c r="D150" s="26">
        <f t="shared" si="16"/>
        <v>227.4</v>
      </c>
      <c r="E150" s="28">
        <v>61.0</v>
      </c>
      <c r="F150" s="28">
        <v>51.0</v>
      </c>
      <c r="G150" s="28">
        <v>185.0</v>
      </c>
      <c r="H150" s="28"/>
      <c r="I150" s="28"/>
      <c r="J150" s="28">
        <v>23.0</v>
      </c>
      <c r="K150" s="28"/>
      <c r="L150" s="28"/>
      <c r="M150" s="28"/>
      <c r="N150" s="28"/>
      <c r="O150" s="28"/>
      <c r="P150" s="28"/>
      <c r="Q150" s="29"/>
      <c r="R150" s="29"/>
      <c r="S150" s="19" t="s">
        <v>502</v>
      </c>
      <c r="T150" s="28"/>
      <c r="U150" s="28"/>
      <c r="V150" s="28"/>
      <c r="W150" s="32"/>
      <c r="X150" s="66"/>
    </row>
    <row r="151">
      <c r="A151" s="68"/>
      <c r="B151" s="28" t="s">
        <v>503</v>
      </c>
      <c r="C151" s="28" t="s">
        <v>504</v>
      </c>
      <c r="D151" s="26">
        <f t="shared" si="16"/>
        <v>202.3</v>
      </c>
      <c r="E151" s="28">
        <v>40.0</v>
      </c>
      <c r="F151" s="28">
        <v>42.0</v>
      </c>
      <c r="G151" s="28">
        <v>168.0</v>
      </c>
      <c r="H151" s="28">
        <v>37.0</v>
      </c>
      <c r="I151" s="28"/>
      <c r="J151" s="28"/>
      <c r="K151" s="28"/>
      <c r="L151" s="28"/>
      <c r="M151" s="28"/>
      <c r="N151" s="28"/>
      <c r="O151" s="28"/>
      <c r="P151" s="28"/>
      <c r="Q151" s="29"/>
      <c r="R151" s="29"/>
      <c r="S151" s="19" t="s">
        <v>505</v>
      </c>
      <c r="T151" s="28"/>
      <c r="U151" s="28"/>
      <c r="V151" s="28"/>
      <c r="W151" s="12"/>
      <c r="X151" s="11"/>
    </row>
    <row r="152" ht="14.25" customHeight="1">
      <c r="A152" s="34"/>
      <c r="B152" s="16" t="s">
        <v>506</v>
      </c>
      <c r="C152" s="16" t="s">
        <v>507</v>
      </c>
      <c r="D152" s="26">
        <f t="shared" si="16"/>
        <v>175</v>
      </c>
      <c r="E152" s="16"/>
      <c r="F152" s="16">
        <v>46.0</v>
      </c>
      <c r="G152" s="16">
        <v>121.0</v>
      </c>
      <c r="H152" s="16">
        <v>26.0</v>
      </c>
      <c r="I152" s="16"/>
      <c r="J152" s="16">
        <v>19.0</v>
      </c>
      <c r="K152" s="16"/>
      <c r="L152" s="16"/>
      <c r="M152" s="16"/>
      <c r="N152" s="16"/>
      <c r="O152" s="16"/>
      <c r="P152" s="16"/>
      <c r="Q152" s="33"/>
      <c r="R152" s="33"/>
      <c r="S152" s="39" t="s">
        <v>508</v>
      </c>
      <c r="T152" s="34"/>
      <c r="U152" s="34"/>
      <c r="V152" s="34"/>
      <c r="W152" s="34"/>
      <c r="X152" s="34"/>
      <c r="Y152" s="34"/>
      <c r="Z152" s="34"/>
    </row>
    <row r="153">
      <c r="A153" s="69"/>
      <c r="B153" s="28" t="s">
        <v>509</v>
      </c>
      <c r="C153" s="28" t="s">
        <v>192</v>
      </c>
      <c r="D153" s="26">
        <f t="shared" si="16"/>
        <v>169.2</v>
      </c>
      <c r="E153" s="28">
        <v>37.0</v>
      </c>
      <c r="F153" s="28">
        <v>38.0</v>
      </c>
      <c r="G153" s="28">
        <v>121.0</v>
      </c>
      <c r="H153" s="28">
        <v>26.0</v>
      </c>
      <c r="I153" s="28"/>
      <c r="J153" s="28">
        <v>16.0</v>
      </c>
      <c r="K153" s="28"/>
      <c r="L153" s="28"/>
      <c r="M153" s="28"/>
      <c r="N153" s="28"/>
      <c r="O153" s="28"/>
      <c r="P153" s="28"/>
      <c r="Q153" s="29"/>
      <c r="R153" s="29"/>
      <c r="S153" s="19" t="s">
        <v>510</v>
      </c>
      <c r="T153" s="28"/>
      <c r="U153" s="28"/>
      <c r="V153" s="28"/>
      <c r="W153" s="70"/>
      <c r="X153" s="71"/>
    </row>
    <row r="154">
      <c r="A154" s="68"/>
      <c r="B154" s="72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9"/>
      <c r="R154" s="29"/>
      <c r="S154" s="37"/>
      <c r="T154" s="28"/>
      <c r="U154" s="28"/>
      <c r="V154" s="28"/>
      <c r="W154" s="28"/>
      <c r="X154" s="55"/>
      <c r="Y154" s="34"/>
      <c r="Z154" s="34"/>
    </row>
    <row r="155">
      <c r="A155" s="6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9"/>
      <c r="R155" s="29"/>
      <c r="S155" s="37"/>
      <c r="T155" s="28"/>
      <c r="U155" s="28"/>
      <c r="V155" s="28"/>
      <c r="W155" s="70"/>
      <c r="X155" s="71"/>
    </row>
    <row r="156">
      <c r="A156" s="65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9"/>
      <c r="R156" s="29"/>
      <c r="S156" s="37"/>
      <c r="T156" s="28"/>
      <c r="U156" s="28"/>
      <c r="V156" s="28"/>
      <c r="W156" s="32"/>
      <c r="X156" s="66"/>
    </row>
    <row r="157">
      <c r="A157" s="68"/>
      <c r="B157" s="28"/>
      <c r="C157" s="28"/>
      <c r="D157" s="28"/>
      <c r="E157" s="64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9"/>
      <c r="R157" s="29"/>
      <c r="S157" s="37"/>
      <c r="T157" s="28"/>
      <c r="U157" s="28"/>
      <c r="V157" s="28"/>
      <c r="W157" s="12"/>
      <c r="X157" s="11"/>
    </row>
    <row r="158">
      <c r="A158" s="68"/>
      <c r="B158" s="28"/>
      <c r="C158" s="28"/>
      <c r="D158" s="28"/>
      <c r="E158" s="64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9"/>
      <c r="R158" s="29"/>
      <c r="S158" s="37"/>
      <c r="T158" s="28"/>
      <c r="U158" s="28"/>
      <c r="V158" s="28"/>
      <c r="W158" s="28"/>
      <c r="X158" s="55"/>
    </row>
    <row r="159">
      <c r="A159" s="73"/>
      <c r="B159" s="74"/>
      <c r="C159" s="74"/>
      <c r="D159" s="74"/>
      <c r="E159" s="75"/>
      <c r="F159" s="75"/>
      <c r="G159" s="75"/>
      <c r="H159" s="10"/>
      <c r="I159" s="10"/>
      <c r="J159" s="10"/>
      <c r="K159" s="10"/>
      <c r="L159" s="10"/>
      <c r="M159" s="10"/>
      <c r="N159" s="10"/>
      <c r="O159" s="10"/>
      <c r="P159" s="10"/>
      <c r="Q159" s="76"/>
      <c r="R159" s="76"/>
      <c r="S159" s="77"/>
      <c r="T159" s="10"/>
      <c r="U159" s="75"/>
      <c r="V159" s="74"/>
      <c r="W159" s="11"/>
      <c r="X159" s="74"/>
      <c r="Y159" s="78"/>
      <c r="Z159" s="78"/>
    </row>
    <row r="160">
      <c r="A160" s="10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9"/>
      <c r="R160" s="78"/>
      <c r="S160" s="80"/>
      <c r="T160" s="78"/>
      <c r="U160" s="78"/>
      <c r="V160" s="78"/>
      <c r="W160" s="78"/>
      <c r="X160" s="81"/>
      <c r="Y160" s="78"/>
      <c r="Z160" s="78"/>
    </row>
    <row r="161">
      <c r="A161" s="68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82"/>
      <c r="R161" s="64"/>
      <c r="S161" s="64"/>
      <c r="T161" s="64"/>
      <c r="U161" s="64"/>
      <c r="V161" s="64"/>
      <c r="W161" s="83"/>
      <c r="X161" s="81"/>
      <c r="Y161" s="78"/>
      <c r="Z161" s="78"/>
    </row>
    <row r="162">
      <c r="A162" s="8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82"/>
      <c r="R162" s="64"/>
      <c r="S162" s="64"/>
      <c r="T162" s="64"/>
      <c r="U162" s="64"/>
      <c r="V162" s="64"/>
      <c r="W162" s="85"/>
      <c r="X162" s="84"/>
      <c r="Y162" s="78"/>
      <c r="Z162" s="78"/>
    </row>
    <row r="163">
      <c r="A163" s="69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82"/>
      <c r="R163" s="64"/>
      <c r="S163" s="64"/>
      <c r="T163" s="64"/>
      <c r="U163" s="64"/>
      <c r="V163" s="64"/>
      <c r="W163" s="85"/>
      <c r="X163" s="86"/>
      <c r="Y163" s="78"/>
      <c r="Z163" s="78"/>
    </row>
    <row r="164">
      <c r="A164" s="65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82"/>
      <c r="R164" s="64"/>
      <c r="S164" s="64"/>
      <c r="T164" s="64"/>
      <c r="U164" s="64"/>
      <c r="V164" s="64"/>
      <c r="W164" s="87"/>
      <c r="X164" s="84"/>
      <c r="Y164" s="78"/>
      <c r="Z164" s="78"/>
    </row>
    <row r="165">
      <c r="A165" s="81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9"/>
      <c r="R165" s="88"/>
      <c r="S165" s="88"/>
      <c r="T165" s="88"/>
      <c r="U165" s="88"/>
      <c r="V165" s="88"/>
      <c r="W165" s="81"/>
      <c r="X165" s="81"/>
      <c r="Y165" s="78"/>
      <c r="Z165" s="78"/>
    </row>
    <row r="166">
      <c r="A166" s="81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9"/>
      <c r="R166" s="88"/>
      <c r="S166" s="88"/>
      <c r="T166" s="88"/>
      <c r="U166" s="88"/>
      <c r="V166" s="88"/>
      <c r="W166" s="81"/>
      <c r="X166" s="81"/>
      <c r="Y166" s="78"/>
      <c r="Z166" s="78"/>
    </row>
    <row r="167">
      <c r="A167" s="6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9"/>
      <c r="R167" s="88"/>
      <c r="S167" s="88"/>
      <c r="T167" s="88"/>
      <c r="U167" s="88"/>
      <c r="V167" s="88"/>
      <c r="W167" s="81"/>
      <c r="X167" s="81"/>
      <c r="Y167" s="78"/>
      <c r="Z167" s="78"/>
    </row>
    <row r="168">
      <c r="A168" s="86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9"/>
      <c r="R168" s="88"/>
      <c r="S168" s="88"/>
      <c r="T168" s="88"/>
      <c r="U168" s="88"/>
      <c r="V168" s="88"/>
      <c r="W168" s="86"/>
      <c r="X168" s="86"/>
      <c r="Y168" s="78"/>
      <c r="Z168" s="78"/>
    </row>
    <row r="169">
      <c r="A169" s="81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9"/>
      <c r="R169" s="88"/>
      <c r="S169" s="88"/>
      <c r="T169" s="88"/>
      <c r="U169" s="88"/>
      <c r="V169" s="88"/>
      <c r="W169" s="81"/>
      <c r="X169" s="81"/>
      <c r="Y169" s="78"/>
      <c r="Z169" s="78"/>
    </row>
    <row r="170">
      <c r="A170" s="81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9"/>
      <c r="R170" s="88"/>
      <c r="S170" s="88"/>
      <c r="T170" s="88"/>
      <c r="U170" s="88"/>
      <c r="V170" s="88"/>
      <c r="W170" s="81"/>
      <c r="X170" s="81"/>
      <c r="Y170" s="78"/>
      <c r="Z170" s="78"/>
    </row>
    <row r="171">
      <c r="A171" s="81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9"/>
      <c r="R171" s="88"/>
      <c r="S171" s="88"/>
      <c r="T171" s="88"/>
      <c r="U171" s="88"/>
      <c r="V171" s="88"/>
      <c r="W171" s="81"/>
      <c r="X171" s="81"/>
      <c r="Y171" s="78"/>
      <c r="Z171" s="78"/>
    </row>
    <row r="172">
      <c r="A172" s="65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9"/>
      <c r="R172" s="88"/>
      <c r="S172" s="88"/>
      <c r="T172" s="88"/>
      <c r="U172" s="88"/>
      <c r="V172" s="88"/>
      <c r="W172" s="84"/>
      <c r="X172" s="84"/>
      <c r="Y172" s="78"/>
      <c r="Z172" s="78"/>
    </row>
    <row r="173">
      <c r="A173" s="69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9"/>
      <c r="R173" s="88"/>
      <c r="S173" s="88"/>
      <c r="T173" s="88"/>
      <c r="U173" s="88"/>
      <c r="V173" s="88"/>
      <c r="W173" s="86"/>
      <c r="X173" s="86"/>
      <c r="Y173" s="78"/>
      <c r="Z173" s="78"/>
    </row>
    <row r="174">
      <c r="A174" s="6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9"/>
      <c r="R174" s="88"/>
      <c r="S174" s="88"/>
      <c r="T174" s="88"/>
      <c r="U174" s="88"/>
      <c r="V174" s="88"/>
      <c r="W174" s="81"/>
      <c r="X174" s="81"/>
      <c r="Y174" s="78"/>
      <c r="Z174" s="78"/>
    </row>
    <row r="175">
      <c r="A175" s="6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9"/>
      <c r="R175" s="88"/>
      <c r="S175" s="88"/>
      <c r="T175" s="88"/>
      <c r="U175" s="88"/>
      <c r="V175" s="88"/>
      <c r="W175" s="81"/>
      <c r="X175" s="81"/>
      <c r="Y175" s="78"/>
      <c r="Z175" s="78"/>
    </row>
    <row r="176">
      <c r="A176" s="6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9"/>
      <c r="R176" s="88"/>
      <c r="S176" s="88"/>
      <c r="T176" s="88"/>
      <c r="U176" s="88"/>
      <c r="V176" s="88"/>
      <c r="W176" s="81"/>
      <c r="X176" s="81"/>
      <c r="Y176" s="78"/>
      <c r="Z176" s="78"/>
    </row>
    <row r="177">
      <c r="A177" s="69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9"/>
      <c r="R177" s="88"/>
      <c r="S177" s="88"/>
      <c r="T177" s="88"/>
      <c r="U177" s="88"/>
      <c r="V177" s="88"/>
      <c r="W177" s="86"/>
      <c r="X177" s="86"/>
      <c r="Y177" s="78"/>
      <c r="Z177" s="78"/>
    </row>
    <row r="178">
      <c r="A178" s="6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9"/>
      <c r="R178" s="88"/>
      <c r="S178" s="88"/>
      <c r="T178" s="88"/>
      <c r="U178" s="88"/>
      <c r="V178" s="88"/>
      <c r="W178" s="81"/>
      <c r="X178" s="81"/>
      <c r="Y178" s="78"/>
      <c r="Z178" s="78"/>
    </row>
    <row r="179">
      <c r="A179" s="68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1"/>
      <c r="R179" s="90"/>
      <c r="S179" s="90"/>
      <c r="T179" s="90"/>
      <c r="U179" s="90"/>
      <c r="V179" s="90"/>
      <c r="W179" s="81"/>
      <c r="X179" s="81"/>
      <c r="Y179" s="78"/>
      <c r="Z179" s="78"/>
    </row>
    <row r="180">
      <c r="A180" s="68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1"/>
      <c r="R180" s="90"/>
      <c r="S180" s="90"/>
      <c r="T180" s="90"/>
      <c r="U180" s="90"/>
      <c r="V180" s="90"/>
      <c r="W180" s="81"/>
      <c r="X180" s="81"/>
      <c r="Y180" s="78"/>
      <c r="Z180" s="78"/>
    </row>
    <row r="181">
      <c r="A181" s="1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1"/>
      <c r="R181" s="90"/>
      <c r="S181" s="90"/>
      <c r="T181" s="90"/>
      <c r="U181" s="90"/>
      <c r="V181" s="90"/>
      <c r="W181" s="81"/>
      <c r="X181" s="81"/>
      <c r="Y181" s="78"/>
      <c r="Z181" s="78"/>
    </row>
    <row r="182">
      <c r="A182" s="11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92"/>
      <c r="R182" s="54"/>
      <c r="S182" s="54"/>
      <c r="T182" s="54"/>
      <c r="U182" s="54"/>
      <c r="V182" s="54"/>
      <c r="W182" s="11"/>
      <c r="X182" s="11"/>
    </row>
    <row r="183">
      <c r="A183" s="69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92"/>
      <c r="R183" s="54"/>
      <c r="S183" s="54"/>
      <c r="T183" s="54"/>
      <c r="U183" s="54"/>
      <c r="V183" s="54"/>
      <c r="W183" s="71"/>
      <c r="X183" s="71"/>
    </row>
    <row r="184">
      <c r="A184" s="69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92"/>
      <c r="R184" s="54"/>
      <c r="S184" s="54"/>
      <c r="T184" s="54"/>
      <c r="U184" s="54"/>
      <c r="V184" s="54"/>
      <c r="W184" s="71"/>
      <c r="X184" s="71"/>
    </row>
    <row r="185">
      <c r="A185" s="68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92"/>
      <c r="R185" s="54"/>
      <c r="S185" s="54"/>
      <c r="T185" s="54"/>
      <c r="U185" s="54"/>
      <c r="V185" s="54"/>
      <c r="W185" s="11"/>
      <c r="X185" s="11"/>
    </row>
    <row r="186">
      <c r="A186" s="68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92"/>
      <c r="R186" s="54"/>
      <c r="S186" s="54"/>
      <c r="T186" s="54"/>
      <c r="U186" s="54"/>
      <c r="V186" s="54"/>
      <c r="W186" s="11"/>
      <c r="X186" s="11"/>
    </row>
    <row r="187">
      <c r="A187" s="68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92"/>
      <c r="R187" s="54"/>
      <c r="S187" s="54"/>
      <c r="T187" s="54"/>
      <c r="U187" s="54"/>
      <c r="V187" s="54"/>
      <c r="W187" s="11"/>
      <c r="X187" s="11"/>
    </row>
    <row r="188">
      <c r="A188" s="68"/>
      <c r="B188" s="11"/>
      <c r="C188" s="11"/>
      <c r="D188" s="11"/>
      <c r="E188" s="11"/>
      <c r="F188" s="11"/>
      <c r="G188" s="54"/>
      <c r="H188" s="11"/>
      <c r="I188" s="11"/>
      <c r="J188" s="11"/>
      <c r="K188" s="11"/>
      <c r="L188" s="11"/>
      <c r="M188" s="11"/>
      <c r="N188" s="11"/>
      <c r="O188" s="11"/>
      <c r="P188" s="11"/>
      <c r="Q188" s="13"/>
      <c r="R188" s="11"/>
      <c r="S188" s="11"/>
      <c r="T188" s="11"/>
      <c r="U188" s="11"/>
      <c r="V188" s="11"/>
      <c r="W188" s="11"/>
      <c r="X188" s="11"/>
    </row>
    <row r="189">
      <c r="A189" s="68"/>
      <c r="B189" s="11"/>
      <c r="C189" s="11"/>
      <c r="D189" s="11"/>
      <c r="E189" s="11"/>
      <c r="F189" s="11"/>
      <c r="G189" s="54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</row>
    <row r="190">
      <c r="A190" s="68"/>
      <c r="B190" s="11"/>
      <c r="C190" s="11"/>
      <c r="D190" s="11"/>
      <c r="E190" s="11"/>
      <c r="F190" s="11"/>
      <c r="G190" s="54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</row>
    <row r="191">
      <c r="A191" s="68"/>
      <c r="B191" s="11"/>
      <c r="C191" s="11"/>
      <c r="D191" s="11"/>
      <c r="E191" s="11"/>
      <c r="F191" s="11"/>
      <c r="G191" s="54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68"/>
      <c r="B192" s="11"/>
      <c r="C192" s="11"/>
      <c r="D192" s="11"/>
      <c r="E192" s="11"/>
      <c r="F192" s="11"/>
      <c r="G192" s="54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68"/>
      <c r="B193" s="11"/>
      <c r="C193" s="11"/>
      <c r="D193" s="11"/>
      <c r="E193" s="11"/>
      <c r="F193" s="11"/>
      <c r="G193" s="54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68"/>
      <c r="B194" s="11"/>
      <c r="C194" s="11"/>
      <c r="D194" s="11"/>
      <c r="E194" s="11"/>
      <c r="F194" s="11"/>
      <c r="G194" s="54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68"/>
      <c r="B195" s="11"/>
      <c r="C195" s="11"/>
      <c r="D195" s="11"/>
      <c r="E195" s="11"/>
      <c r="F195" s="11"/>
      <c r="G195" s="54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68"/>
      <c r="B196" s="11"/>
      <c r="C196" s="11"/>
      <c r="D196" s="11"/>
      <c r="E196" s="11"/>
      <c r="F196" s="11"/>
      <c r="G196" s="54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68"/>
      <c r="B197" s="11"/>
      <c r="C197" s="11"/>
      <c r="D197" s="11"/>
      <c r="E197" s="11"/>
      <c r="F197" s="11"/>
      <c r="G197" s="55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68"/>
      <c r="B198" s="11"/>
      <c r="C198" s="11"/>
      <c r="D198" s="11"/>
      <c r="E198" s="11"/>
      <c r="F198" s="11"/>
      <c r="G198" s="55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68"/>
      <c r="B199" s="11"/>
      <c r="C199" s="11"/>
      <c r="D199" s="11"/>
      <c r="E199" s="11"/>
      <c r="F199" s="11"/>
      <c r="G199" s="55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68"/>
      <c r="B200" s="11"/>
      <c r="C200" s="11"/>
      <c r="D200" s="11"/>
      <c r="E200" s="11"/>
      <c r="F200" s="11"/>
      <c r="G200" s="28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68"/>
      <c r="B201" s="11"/>
      <c r="C201" s="11"/>
      <c r="D201" s="11"/>
      <c r="E201" s="11"/>
      <c r="F201" s="11"/>
      <c r="G201" s="28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68"/>
      <c r="B202" s="11"/>
      <c r="C202" s="11"/>
      <c r="D202" s="11"/>
      <c r="E202" s="11"/>
      <c r="F202" s="11"/>
      <c r="G202" s="28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68"/>
      <c r="B203" s="11"/>
      <c r="C203" s="11"/>
      <c r="D203" s="11"/>
      <c r="E203" s="11"/>
      <c r="F203" s="11"/>
      <c r="G203" s="28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6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6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6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6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6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6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6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6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6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6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6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6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6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6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6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6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6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6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6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6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6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6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6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6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6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6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6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6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6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5"/>
    <hyperlink r:id="rId12" ref="S16"/>
    <hyperlink r:id="rId13" ref="S17"/>
    <hyperlink r:id="rId14" ref="S18"/>
    <hyperlink r:id="rId15" ref="S19"/>
    <hyperlink r:id="rId16" ref="S20"/>
    <hyperlink r:id="rId17" ref="S21"/>
    <hyperlink r:id="rId18" ref="S22"/>
    <hyperlink r:id="rId19" ref="S24"/>
    <hyperlink r:id="rId20" ref="S25"/>
    <hyperlink r:id="rId21" ref="S26"/>
    <hyperlink r:id="rId22" ref="S27"/>
    <hyperlink r:id="rId23" ref="S28"/>
    <hyperlink r:id="rId24" ref="S29"/>
    <hyperlink r:id="rId25" ref="S30"/>
    <hyperlink r:id="rId26" ref="S31"/>
    <hyperlink r:id="rId27" ref="S33"/>
    <hyperlink r:id="rId28" ref="S34"/>
    <hyperlink r:id="rId29" ref="S35"/>
    <hyperlink r:id="rId30" ref="S36"/>
    <hyperlink r:id="rId31" ref="S37"/>
    <hyperlink r:id="rId32" ref="S38"/>
    <hyperlink r:id="rId33" ref="S39"/>
    <hyperlink r:id="rId34" ref="S40"/>
    <hyperlink r:id="rId35" ref="S42"/>
    <hyperlink r:id="rId36" ref="S43"/>
    <hyperlink r:id="rId37" ref="S44"/>
    <hyperlink r:id="rId38" ref="S45"/>
    <hyperlink r:id="rId39" ref="S46"/>
    <hyperlink r:id="rId40" ref="S47"/>
    <hyperlink r:id="rId41" ref="S48"/>
    <hyperlink r:id="rId42" ref="S49"/>
    <hyperlink r:id="rId43" ref="S50"/>
    <hyperlink r:id="rId44" ref="S52"/>
    <hyperlink r:id="rId45" ref="S53"/>
    <hyperlink r:id="rId46" ref="S54"/>
    <hyperlink r:id="rId47" ref="S55"/>
    <hyperlink r:id="rId48" ref="S56"/>
    <hyperlink r:id="rId49" ref="S57"/>
    <hyperlink r:id="rId50" ref="S58"/>
    <hyperlink r:id="rId51" ref="S60"/>
    <hyperlink r:id="rId52" ref="S61"/>
    <hyperlink r:id="rId53" ref="S62"/>
    <hyperlink r:id="rId54" ref="S63"/>
    <hyperlink r:id="rId55" ref="S64"/>
    <hyperlink r:id="rId56" ref="S65"/>
    <hyperlink r:id="rId57" ref="S66"/>
    <hyperlink r:id="rId58" ref="S67"/>
    <hyperlink r:id="rId59" ref="S68"/>
    <hyperlink r:id="rId60" ref="S70"/>
    <hyperlink r:id="rId61" ref="S72"/>
    <hyperlink r:id="rId62" ref="S73"/>
    <hyperlink r:id="rId63" ref="S74"/>
    <hyperlink r:id="rId64" ref="S75"/>
    <hyperlink r:id="rId65" ref="S76"/>
    <hyperlink r:id="rId66" ref="S77"/>
    <hyperlink r:id="rId67" ref="S78"/>
    <hyperlink r:id="rId68" ref="S80"/>
    <hyperlink r:id="rId69" ref="S81"/>
    <hyperlink r:id="rId70" ref="S82"/>
    <hyperlink r:id="rId71" ref="S83"/>
    <hyperlink r:id="rId72" ref="S84"/>
    <hyperlink r:id="rId73" ref="S85"/>
    <hyperlink r:id="rId74" ref="S86"/>
    <hyperlink r:id="rId75" ref="S87"/>
    <hyperlink r:id="rId76" ref="S88"/>
    <hyperlink r:id="rId77" ref="S90"/>
    <hyperlink r:id="rId78" ref="S91"/>
    <hyperlink r:id="rId79" ref="S92"/>
    <hyperlink r:id="rId80" ref="S93"/>
    <hyperlink r:id="rId81" ref="S94"/>
    <hyperlink r:id="rId82" ref="S95"/>
    <hyperlink r:id="rId83" ref="S96"/>
    <hyperlink r:id="rId84" ref="S97"/>
    <hyperlink r:id="rId85" ref="S99"/>
    <hyperlink r:id="rId86" ref="S100"/>
    <hyperlink r:id="rId87" ref="S101"/>
    <hyperlink r:id="rId88" ref="S102"/>
    <hyperlink r:id="rId89" ref="S103"/>
    <hyperlink r:id="rId90" ref="S104"/>
    <hyperlink r:id="rId91" ref="S105"/>
    <hyperlink r:id="rId92" ref="S106"/>
    <hyperlink r:id="rId93" ref="S107"/>
    <hyperlink r:id="rId94" ref="S108"/>
    <hyperlink r:id="rId95" ref="S111"/>
    <hyperlink r:id="rId96" ref="S112"/>
    <hyperlink r:id="rId97" ref="S113"/>
    <hyperlink r:id="rId98" ref="S114"/>
    <hyperlink r:id="rId99" ref="S115"/>
    <hyperlink r:id="rId100" ref="S116"/>
    <hyperlink r:id="rId101" ref="S117"/>
    <hyperlink r:id="rId102" ref="S118"/>
    <hyperlink r:id="rId103" ref="S119"/>
    <hyperlink r:id="rId104" ref="S120"/>
    <hyperlink r:id="rId105" ref="S121"/>
    <hyperlink r:id="rId106" ref="S123"/>
    <hyperlink r:id="rId107" ref="S124"/>
    <hyperlink r:id="rId108" ref="S125"/>
    <hyperlink r:id="rId109" ref="S126"/>
    <hyperlink r:id="rId110" ref="S127"/>
    <hyperlink r:id="rId111" ref="S128"/>
    <hyperlink r:id="rId112" ref="S132"/>
    <hyperlink r:id="rId113" ref="S134"/>
    <hyperlink r:id="rId114" ref="S135"/>
    <hyperlink r:id="rId115" ref="S136"/>
    <hyperlink r:id="rId116" ref="S137"/>
    <hyperlink r:id="rId117" ref="S138"/>
    <hyperlink r:id="rId118" ref="S140"/>
    <hyperlink r:id="rId119" ref="S141"/>
    <hyperlink r:id="rId120" ref="S142"/>
    <hyperlink r:id="rId121" ref="S143"/>
    <hyperlink r:id="rId122" ref="S144"/>
    <hyperlink r:id="rId123" ref="S145"/>
    <hyperlink r:id="rId124" ref="S149"/>
    <hyperlink r:id="rId125" ref="S150"/>
    <hyperlink r:id="rId126" ref="S151"/>
    <hyperlink r:id="rId127" ref="S152"/>
    <hyperlink r:id="rId128" ref="S153"/>
  </hyperlinks>
  <drawing r:id="rId129"/>
  <legacyDrawing r:id="rId1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9.29"/>
    <col customWidth="1" min="6" max="6" width="7.29"/>
    <col customWidth="1" min="7" max="7" width="12.71"/>
    <col customWidth="1" min="8" max="8" width="6.43"/>
    <col customWidth="1" min="9" max="9" width="7.57"/>
    <col customWidth="1" min="10" max="10" width="6.14"/>
    <col customWidth="1" min="11" max="11" width="11.0"/>
    <col customWidth="1" min="12" max="12" width="5.86"/>
    <col customWidth="1" min="13" max="16" width="9.29"/>
    <col customWidth="1" min="17" max="17" width="16.0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522</v>
      </c>
      <c r="G1" s="3" t="s">
        <v>523</v>
      </c>
      <c r="H1" s="3" t="s">
        <v>7</v>
      </c>
      <c r="I1" s="3" t="s">
        <v>8</v>
      </c>
      <c r="J1" s="2" t="s">
        <v>9</v>
      </c>
      <c r="K1" s="3" t="s">
        <v>524</v>
      </c>
      <c r="L1" s="3" t="s">
        <v>525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93" t="s">
        <v>526</v>
      </c>
      <c r="B2" s="94"/>
      <c r="C2" s="12"/>
      <c r="D2" s="12" t="s">
        <v>529</v>
      </c>
      <c r="E2" s="11"/>
      <c r="F2" s="11"/>
      <c r="G2" s="11"/>
      <c r="H2" s="11"/>
      <c r="I2" s="11"/>
      <c r="J2" s="11"/>
      <c r="K2" s="11"/>
      <c r="L2" s="11"/>
      <c r="M2" s="12" t="s">
        <v>530</v>
      </c>
      <c r="N2" s="12" t="s">
        <v>531</v>
      </c>
      <c r="O2" s="12" t="s">
        <v>532</v>
      </c>
      <c r="P2" s="12" t="s">
        <v>533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534</v>
      </c>
      <c r="C5" s="16" t="s">
        <v>28</v>
      </c>
      <c r="D5" s="17">
        <f t="shared" ref="D5:D9" si="1">ROUND((F5*2.17)+(G5)+(H5*1.69)+(I5*2.07)+(J5*2.36)+(K5*2.55)+(L5*0.29)+(M5*64.73)+(N5*18.12)+(O5*18.88)+(P5*18.88), 2)</f>
        <v>289.73</v>
      </c>
      <c r="E5" s="12">
        <v>28.0</v>
      </c>
      <c r="F5" s="12">
        <v>48.0</v>
      </c>
      <c r="G5" s="12">
        <v>76.0</v>
      </c>
      <c r="H5" s="12"/>
      <c r="I5" s="12"/>
      <c r="J5" s="12">
        <v>11.0</v>
      </c>
      <c r="K5" s="12"/>
      <c r="L5" s="12"/>
      <c r="M5" s="12">
        <v>1.0</v>
      </c>
      <c r="N5" s="12"/>
      <c r="O5" s="12"/>
      <c r="P5" s="12">
        <v>1.0</v>
      </c>
      <c r="Q5" s="18" t="s">
        <v>535</v>
      </c>
      <c r="R5" s="18" t="s">
        <v>536</v>
      </c>
      <c r="S5" s="19" t="s">
        <v>537</v>
      </c>
      <c r="T5" s="11"/>
      <c r="U5" s="11"/>
      <c r="V5" s="11"/>
      <c r="W5" s="11"/>
      <c r="X5" s="11"/>
    </row>
    <row r="6">
      <c r="A6" s="96" t="s">
        <v>33</v>
      </c>
      <c r="B6" s="97" t="s">
        <v>538</v>
      </c>
      <c r="C6" s="98" t="s">
        <v>40</v>
      </c>
      <c r="D6" s="99">
        <f t="shared" si="1"/>
        <v>254.65</v>
      </c>
      <c r="E6" s="97">
        <v>39.0</v>
      </c>
      <c r="F6" s="97">
        <v>28.0</v>
      </c>
      <c r="G6" s="97">
        <v>78.0</v>
      </c>
      <c r="H6" s="97"/>
      <c r="I6" s="97"/>
      <c r="J6" s="97">
        <v>14.0</v>
      </c>
      <c r="K6" s="97"/>
      <c r="L6" s="97"/>
      <c r="M6" s="97">
        <v>1.0</v>
      </c>
      <c r="N6" s="97">
        <v>1.0</v>
      </c>
      <c r="O6" s="97"/>
      <c r="P6" s="97"/>
      <c r="Q6" s="100" t="s">
        <v>535</v>
      </c>
      <c r="R6" s="100" t="s">
        <v>42</v>
      </c>
      <c r="S6" s="101" t="s">
        <v>539</v>
      </c>
      <c r="T6" s="102"/>
      <c r="U6" s="102"/>
      <c r="V6" s="102"/>
      <c r="W6" s="102"/>
      <c r="X6" s="102"/>
      <c r="Y6" s="103"/>
      <c r="Z6" s="103"/>
      <c r="AA6" s="103"/>
      <c r="AB6" s="103"/>
    </row>
    <row r="7">
      <c r="A7" s="11"/>
      <c r="B7" s="12" t="s">
        <v>540</v>
      </c>
      <c r="C7" s="16" t="s">
        <v>541</v>
      </c>
      <c r="D7" s="17">
        <f t="shared" si="1"/>
        <v>236.9</v>
      </c>
      <c r="E7" s="12">
        <v>21.0</v>
      </c>
      <c r="F7" s="12">
        <v>25.0</v>
      </c>
      <c r="G7" s="12">
        <v>66.0</v>
      </c>
      <c r="H7" s="12"/>
      <c r="I7" s="12"/>
      <c r="J7" s="12">
        <v>14.0</v>
      </c>
      <c r="K7" s="12"/>
      <c r="L7" s="12"/>
      <c r="M7" s="12">
        <v>1.0</v>
      </c>
      <c r="N7" s="12"/>
      <c r="O7" s="12">
        <v>1.0</v>
      </c>
      <c r="P7" s="12"/>
      <c r="Q7" s="18" t="s">
        <v>60</v>
      </c>
      <c r="R7" s="18"/>
      <c r="S7" s="19" t="s">
        <v>542</v>
      </c>
      <c r="T7" s="11"/>
      <c r="U7" s="11"/>
      <c r="V7" s="11"/>
      <c r="W7" s="11"/>
      <c r="X7" s="11"/>
    </row>
    <row r="8">
      <c r="A8" s="97"/>
      <c r="B8" s="97" t="s">
        <v>543</v>
      </c>
      <c r="C8" s="98" t="s">
        <v>46</v>
      </c>
      <c r="D8" s="99">
        <f t="shared" si="1"/>
        <v>230.42</v>
      </c>
      <c r="E8" s="97">
        <v>33.0</v>
      </c>
      <c r="F8" s="97">
        <v>34.0</v>
      </c>
      <c r="G8" s="97">
        <v>100.0</v>
      </c>
      <c r="H8" s="97"/>
      <c r="I8" s="97"/>
      <c r="J8" s="97">
        <v>24.0</v>
      </c>
      <c r="K8" s="97"/>
      <c r="L8" s="97"/>
      <c r="M8" s="97"/>
      <c r="N8" s="97"/>
      <c r="O8" s="97"/>
      <c r="P8" s="97"/>
      <c r="Q8" s="100"/>
      <c r="R8" s="100"/>
      <c r="S8" s="101" t="s">
        <v>544</v>
      </c>
      <c r="T8" s="102"/>
      <c r="U8" s="102"/>
      <c r="V8" s="102"/>
      <c r="W8" s="102"/>
      <c r="X8" s="102"/>
      <c r="Y8" s="103"/>
      <c r="Z8" s="103"/>
      <c r="AA8" s="103"/>
      <c r="AB8" s="103"/>
    </row>
    <row r="9">
      <c r="A9" s="97"/>
      <c r="B9" s="97" t="s">
        <v>545</v>
      </c>
      <c r="C9" s="98" t="s">
        <v>114</v>
      </c>
      <c r="D9" s="99">
        <f t="shared" si="1"/>
        <v>228.14</v>
      </c>
      <c r="E9" s="97">
        <v>45.0</v>
      </c>
      <c r="F9" s="97"/>
      <c r="G9" s="97">
        <v>84.0</v>
      </c>
      <c r="H9" s="97">
        <v>42.0</v>
      </c>
      <c r="I9" s="97"/>
      <c r="J9" s="97">
        <v>31.0</v>
      </c>
      <c r="K9" s="97"/>
      <c r="L9" s="97"/>
      <c r="M9" s="97"/>
      <c r="N9" s="97"/>
      <c r="O9" s="97"/>
      <c r="P9" s="97"/>
      <c r="Q9" s="100"/>
      <c r="R9" s="100"/>
      <c r="S9" s="101" t="s">
        <v>546</v>
      </c>
      <c r="T9" s="102"/>
      <c r="U9" s="102"/>
      <c r="V9" s="102"/>
      <c r="W9" s="102"/>
      <c r="X9" s="102"/>
      <c r="Y9" s="103"/>
      <c r="Z9" s="103"/>
      <c r="AA9" s="103"/>
      <c r="AB9" s="103"/>
    </row>
    <row r="10">
      <c r="A10" s="21" t="s">
        <v>52</v>
      </c>
      <c r="B10" s="12" t="s">
        <v>547</v>
      </c>
      <c r="C10" s="12" t="s">
        <v>366</v>
      </c>
      <c r="D10" s="17" t="s">
        <v>548</v>
      </c>
      <c r="E10" s="12">
        <v>30.0</v>
      </c>
      <c r="F10" s="12"/>
      <c r="G10" s="12">
        <v>56.0</v>
      </c>
      <c r="H10" s="12">
        <v>22.0</v>
      </c>
      <c r="I10" s="12"/>
      <c r="J10" s="12">
        <v>18.0</v>
      </c>
      <c r="K10" s="12"/>
      <c r="L10" s="12"/>
      <c r="M10" s="12">
        <v>1.0</v>
      </c>
      <c r="N10" s="12"/>
      <c r="O10" s="12"/>
      <c r="P10" s="12">
        <v>1.0</v>
      </c>
      <c r="Q10" s="18" t="s">
        <v>549</v>
      </c>
      <c r="R10" s="18" t="s">
        <v>78</v>
      </c>
      <c r="S10" s="19" t="s">
        <v>550</v>
      </c>
      <c r="T10" s="11"/>
      <c r="U10" s="11"/>
      <c r="V10" s="11"/>
      <c r="W10" s="11"/>
      <c r="X10" s="11"/>
    </row>
    <row r="11">
      <c r="A11" s="26" t="s">
        <v>55</v>
      </c>
      <c r="B11" s="12" t="s">
        <v>551</v>
      </c>
      <c r="C11" s="12" t="s">
        <v>57</v>
      </c>
      <c r="D11" s="17">
        <f t="shared" ref="D11:D13" si="2">ROUND((F11*2.17)+(G11)+(H11*1.69)+(I11*2.07)+(J11*2.36)+(K11*2.55)+(L11*0.29)+(M11*64.73)+(N11*18.12)+(O11*18.88)+(P11*18.88), 2)</f>
        <v>214.6</v>
      </c>
      <c r="E11" s="12">
        <v>53.0</v>
      </c>
      <c r="F11" s="12">
        <v>34.0</v>
      </c>
      <c r="G11" s="12">
        <v>36.0</v>
      </c>
      <c r="H11" s="12">
        <v>13.0</v>
      </c>
      <c r="I11" s="12"/>
      <c r="J11" s="12"/>
      <c r="K11" s="12"/>
      <c r="L11" s="12"/>
      <c r="M11" s="12">
        <v>1.0</v>
      </c>
      <c r="N11" s="12">
        <v>1.0</v>
      </c>
      <c r="O11" s="12"/>
      <c r="P11" s="12"/>
      <c r="Q11" s="18" t="s">
        <v>60</v>
      </c>
      <c r="R11" s="18" t="s">
        <v>552</v>
      </c>
      <c r="S11" s="19" t="s">
        <v>553</v>
      </c>
      <c r="T11" s="11"/>
      <c r="U11" s="11"/>
      <c r="V11" s="11"/>
      <c r="W11" s="11"/>
      <c r="X11" s="11"/>
    </row>
    <row r="12">
      <c r="A12" s="21"/>
      <c r="B12" s="12" t="s">
        <v>554</v>
      </c>
      <c r="C12" s="12" t="s">
        <v>64</v>
      </c>
      <c r="D12" s="17">
        <f t="shared" si="2"/>
        <v>198.64</v>
      </c>
      <c r="E12" s="12">
        <v>18.0</v>
      </c>
      <c r="F12" s="12">
        <v>24.0</v>
      </c>
      <c r="G12" s="12">
        <v>60.0</v>
      </c>
      <c r="H12" s="12"/>
      <c r="I12" s="12"/>
      <c r="J12" s="12">
        <v>13.0</v>
      </c>
      <c r="K12" s="12"/>
      <c r="L12" s="12"/>
      <c r="M12" s="12"/>
      <c r="N12" s="12">
        <v>1.0</v>
      </c>
      <c r="O12" s="12">
        <v>1.0</v>
      </c>
      <c r="P12" s="12">
        <v>1.0</v>
      </c>
      <c r="Q12" s="18" t="s">
        <v>549</v>
      </c>
      <c r="R12" s="18"/>
      <c r="S12" s="19" t="s">
        <v>555</v>
      </c>
      <c r="T12" s="11"/>
      <c r="U12" s="11"/>
      <c r="V12" s="11"/>
      <c r="W12" s="11"/>
      <c r="X12" s="11"/>
    </row>
    <row r="13">
      <c r="A13" s="26"/>
      <c r="B13" s="12" t="s">
        <v>556</v>
      </c>
      <c r="C13" s="12" t="s">
        <v>557</v>
      </c>
      <c r="D13" s="17">
        <f t="shared" si="2"/>
        <v>196.77</v>
      </c>
      <c r="E13" s="12">
        <v>42.0</v>
      </c>
      <c r="F13" s="12">
        <v>37.0</v>
      </c>
      <c r="G13" s="12">
        <v>74.0</v>
      </c>
      <c r="H13" s="12"/>
      <c r="I13" s="12"/>
      <c r="J13" s="12">
        <v>18.0</v>
      </c>
      <c r="K13" s="12"/>
      <c r="L13" s="12"/>
      <c r="M13" s="12"/>
      <c r="N13" s="12"/>
      <c r="O13" s="12"/>
      <c r="P13" s="12"/>
      <c r="Q13" s="18"/>
      <c r="R13" s="18"/>
      <c r="S13" s="19" t="s">
        <v>558</v>
      </c>
      <c r="T13" s="11"/>
      <c r="U13" s="11"/>
      <c r="V13" s="11"/>
      <c r="W13" s="11"/>
      <c r="X13" s="11"/>
    </row>
    <row r="14">
      <c r="A14" s="2" t="s">
        <v>83</v>
      </c>
      <c r="B14" s="11"/>
      <c r="C14" s="11"/>
      <c r="D14" s="1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27"/>
      <c r="T14" s="11"/>
      <c r="U14" s="11"/>
      <c r="V14" s="11"/>
      <c r="W14" s="11"/>
      <c r="X14" s="11"/>
    </row>
    <row r="15">
      <c r="A15" s="11"/>
      <c r="B15" s="28" t="s">
        <v>559</v>
      </c>
      <c r="C15" s="28" t="s">
        <v>102</v>
      </c>
      <c r="D15" s="17">
        <f t="shared" ref="D15:D21" si="3">ROUND((F15*2.17)+(G15)+(H15*1.69)+(I15*2.07)+(J15*2.36)+(K15*2.55)+(L15*0.29)+(M15*64.73)+(N15*18.12)+(O15*18.88)+(P15*18.88), 2)</f>
        <v>127.88</v>
      </c>
      <c r="E15" s="28">
        <v>18.0</v>
      </c>
      <c r="F15" s="28">
        <v>20.0</v>
      </c>
      <c r="G15" s="28">
        <v>42.0</v>
      </c>
      <c r="H15" s="28"/>
      <c r="I15" s="28"/>
      <c r="J15" s="28">
        <v>18.0</v>
      </c>
      <c r="K15" s="28"/>
      <c r="L15" s="28"/>
      <c r="M15" s="28"/>
      <c r="N15" s="28"/>
      <c r="O15" s="28"/>
      <c r="P15" s="28"/>
      <c r="Q15" s="29"/>
      <c r="R15" s="30"/>
      <c r="S15" s="31" t="s">
        <v>560</v>
      </c>
      <c r="T15" s="32"/>
      <c r="U15" s="11"/>
      <c r="V15" s="11"/>
      <c r="W15" s="11"/>
      <c r="X15" s="11"/>
      <c r="Y15" s="11"/>
    </row>
    <row r="16">
      <c r="A16" s="97"/>
      <c r="B16" s="97" t="s">
        <v>561</v>
      </c>
      <c r="C16" s="97" t="s">
        <v>239</v>
      </c>
      <c r="D16" s="99">
        <f t="shared" si="3"/>
        <v>125.52</v>
      </c>
      <c r="E16" s="97">
        <v>21.0</v>
      </c>
      <c r="F16" s="97">
        <v>20.0</v>
      </c>
      <c r="G16" s="97">
        <v>42.0</v>
      </c>
      <c r="H16" s="97"/>
      <c r="I16" s="97"/>
      <c r="J16" s="97">
        <v>17.0</v>
      </c>
      <c r="K16" s="97"/>
      <c r="L16" s="97"/>
      <c r="M16" s="97"/>
      <c r="N16" s="97"/>
      <c r="O16" s="97"/>
      <c r="P16" s="97"/>
      <c r="Q16" s="100"/>
      <c r="R16" s="105"/>
      <c r="S16" s="101" t="s">
        <v>562</v>
      </c>
      <c r="T16" s="102"/>
      <c r="U16" s="102"/>
      <c r="V16" s="102"/>
      <c r="W16" s="102"/>
      <c r="X16" s="102"/>
      <c r="Y16" s="102"/>
      <c r="Z16" s="103"/>
      <c r="AA16" s="103"/>
      <c r="AB16" s="103"/>
    </row>
    <row r="17">
      <c r="A17" s="11"/>
      <c r="B17" s="12" t="s">
        <v>563</v>
      </c>
      <c r="C17" s="12" t="s">
        <v>446</v>
      </c>
      <c r="D17" s="17">
        <f t="shared" si="3"/>
        <v>107.91</v>
      </c>
      <c r="E17" s="12">
        <v>18.0</v>
      </c>
      <c r="F17" s="12">
        <v>19.0</v>
      </c>
      <c r="G17" s="12">
        <v>36.0</v>
      </c>
      <c r="H17" s="12"/>
      <c r="I17" s="12"/>
      <c r="J17" s="12">
        <v>13.0</v>
      </c>
      <c r="K17" s="12"/>
      <c r="L17" s="12"/>
      <c r="M17" s="12"/>
      <c r="N17" s="12"/>
      <c r="O17" s="12"/>
      <c r="P17" s="12"/>
      <c r="Q17" s="18"/>
      <c r="R17" s="30"/>
      <c r="S17" s="19" t="s">
        <v>564</v>
      </c>
      <c r="T17" s="11"/>
      <c r="U17" s="11"/>
      <c r="V17" s="11"/>
      <c r="W17" s="11"/>
      <c r="X17" s="11"/>
      <c r="Y17" s="11"/>
    </row>
    <row r="18">
      <c r="A18" s="11"/>
      <c r="B18" s="12" t="s">
        <v>565</v>
      </c>
      <c r="C18" s="12" t="s">
        <v>566</v>
      </c>
      <c r="D18" s="17">
        <f t="shared" si="3"/>
        <v>100.59</v>
      </c>
      <c r="E18" s="12"/>
      <c r="F18" s="12">
        <v>23.0</v>
      </c>
      <c r="G18" s="12">
        <v>20.0</v>
      </c>
      <c r="H18" s="12"/>
      <c r="I18" s="12"/>
      <c r="J18" s="12">
        <v>13.0</v>
      </c>
      <c r="K18" s="12"/>
      <c r="L18" s="12"/>
      <c r="M18" s="12"/>
      <c r="N18" s="12"/>
      <c r="O18" s="12"/>
      <c r="P18" s="12"/>
      <c r="Q18" s="18"/>
      <c r="R18" s="33"/>
      <c r="S18" s="19" t="s">
        <v>567</v>
      </c>
      <c r="T18" s="11"/>
      <c r="U18" s="11"/>
      <c r="V18" s="11"/>
      <c r="W18" s="11"/>
      <c r="X18" s="11"/>
      <c r="Y18" s="11"/>
    </row>
    <row r="19">
      <c r="A19" s="11"/>
      <c r="B19" s="12" t="s">
        <v>568</v>
      </c>
      <c r="C19" s="12" t="s">
        <v>569</v>
      </c>
      <c r="D19" s="17">
        <f t="shared" si="3"/>
        <v>98.95</v>
      </c>
      <c r="E19" s="12"/>
      <c r="F19" s="12"/>
      <c r="G19" s="12">
        <v>50.0</v>
      </c>
      <c r="H19" s="12">
        <v>15.0</v>
      </c>
      <c r="I19" s="12"/>
      <c r="J19" s="12">
        <v>10.0</v>
      </c>
      <c r="K19" s="12"/>
      <c r="L19" s="12"/>
      <c r="M19" s="12"/>
      <c r="N19" s="12"/>
      <c r="O19" s="12"/>
      <c r="P19" s="12"/>
      <c r="Q19" s="18"/>
      <c r="R19" s="30"/>
      <c r="S19" s="19" t="s">
        <v>570</v>
      </c>
      <c r="T19" s="12"/>
      <c r="U19" s="11"/>
      <c r="V19" s="11"/>
      <c r="W19" s="11"/>
      <c r="X19" s="11"/>
      <c r="Y19" s="11"/>
    </row>
    <row r="20">
      <c r="A20" s="11"/>
      <c r="B20" s="28" t="s">
        <v>573</v>
      </c>
      <c r="C20" s="28" t="s">
        <v>518</v>
      </c>
      <c r="D20" s="17">
        <f t="shared" si="3"/>
        <v>96.74</v>
      </c>
      <c r="E20" s="28">
        <v>18.0</v>
      </c>
      <c r="F20" s="28"/>
      <c r="G20" s="28">
        <v>38.0</v>
      </c>
      <c r="H20" s="28">
        <v>18.0</v>
      </c>
      <c r="I20" s="28"/>
      <c r="J20" s="28">
        <v>12.0</v>
      </c>
      <c r="K20" s="28"/>
      <c r="L20" s="28"/>
      <c r="M20" s="28"/>
      <c r="N20" s="28"/>
      <c r="O20" s="28"/>
      <c r="P20" s="28"/>
      <c r="Q20" s="29"/>
      <c r="R20" s="30"/>
      <c r="S20" s="31" t="s">
        <v>575</v>
      </c>
      <c r="T20" s="32"/>
      <c r="U20" s="11"/>
      <c r="V20" s="11"/>
      <c r="W20" s="11"/>
      <c r="X20" s="11"/>
      <c r="Y20" s="11"/>
    </row>
    <row r="21">
      <c r="A21" s="97"/>
      <c r="B21" s="108" t="s">
        <v>581</v>
      </c>
      <c r="C21" s="108" t="s">
        <v>141</v>
      </c>
      <c r="D21" s="99">
        <f t="shared" si="3"/>
        <v>91.57</v>
      </c>
      <c r="E21" s="108">
        <v>33.0</v>
      </c>
      <c r="F21" s="108">
        <v>21.0</v>
      </c>
      <c r="G21" s="108">
        <v>46.0</v>
      </c>
      <c r="H21" s="108"/>
      <c r="I21" s="108"/>
      <c r="J21" s="108"/>
      <c r="K21" s="108"/>
      <c r="L21" s="108"/>
      <c r="M21" s="108"/>
      <c r="N21" s="108"/>
      <c r="O21" s="108"/>
      <c r="P21" s="108"/>
      <c r="Q21" s="109"/>
      <c r="R21" s="105"/>
      <c r="S21" s="110" t="s">
        <v>582</v>
      </c>
      <c r="T21" s="111"/>
      <c r="U21" s="102"/>
      <c r="V21" s="102"/>
      <c r="W21" s="102"/>
      <c r="X21" s="102"/>
      <c r="Y21" s="102"/>
      <c r="Z21" s="103"/>
      <c r="AA21" s="103"/>
      <c r="AB21" s="103"/>
    </row>
    <row r="22">
      <c r="A22" s="2" t="s">
        <v>111</v>
      </c>
      <c r="B22" s="11"/>
      <c r="C22" s="11"/>
      <c r="D22" s="17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31"/>
      <c r="T22" s="11"/>
      <c r="U22" s="11"/>
      <c r="V22" s="11"/>
      <c r="W22" s="11"/>
      <c r="X22" s="11"/>
    </row>
    <row r="23">
      <c r="A23" s="21"/>
      <c r="B23" s="12" t="s">
        <v>586</v>
      </c>
      <c r="C23" s="12" t="s">
        <v>587</v>
      </c>
      <c r="D23" s="17">
        <f>ROUND((F23*2.17)+(G23)+(H23*1.69)+(I23*2.07)+(J23*2.36)+(K23*2.55)+(L23*0.29)+(M23*64.73)+(N23*18.12)+(O23*18.88)+(P23*18.88), 2)</f>
        <v>184.49</v>
      </c>
      <c r="E23" s="12"/>
      <c r="F23" s="12">
        <v>25.0</v>
      </c>
      <c r="G23" s="12">
        <v>50.0</v>
      </c>
      <c r="H23" s="12"/>
      <c r="I23" s="12"/>
      <c r="J23" s="12">
        <v>34.0</v>
      </c>
      <c r="K23" s="12"/>
      <c r="L23" s="12"/>
      <c r="M23" s="12"/>
      <c r="N23" s="12"/>
      <c r="O23" s="12"/>
      <c r="P23" s="12"/>
      <c r="Q23" s="18"/>
      <c r="R23" s="18"/>
      <c r="S23" s="19" t="s">
        <v>591</v>
      </c>
      <c r="T23" s="11"/>
      <c r="U23" s="11"/>
      <c r="V23" s="11"/>
      <c r="W23" s="11"/>
      <c r="X23" s="11"/>
      <c r="Y23" s="11"/>
    </row>
    <row r="24">
      <c r="A24" s="21" t="s">
        <v>52</v>
      </c>
      <c r="B24" s="12" t="s">
        <v>594</v>
      </c>
      <c r="C24" s="12" t="s">
        <v>595</v>
      </c>
      <c r="D24" s="17" t="s">
        <v>596</v>
      </c>
      <c r="E24" s="12">
        <v>13.0</v>
      </c>
      <c r="F24" s="12">
        <v>25.0</v>
      </c>
      <c r="G24" s="12">
        <v>34.0</v>
      </c>
      <c r="H24" s="12"/>
      <c r="I24" s="12"/>
      <c r="J24" s="12">
        <v>16.0</v>
      </c>
      <c r="K24" s="12"/>
      <c r="L24" s="12"/>
      <c r="M24" s="12"/>
      <c r="N24" s="12">
        <v>1.0</v>
      </c>
      <c r="O24" s="12"/>
      <c r="P24" s="12">
        <v>1.0</v>
      </c>
      <c r="Q24" s="18" t="s">
        <v>599</v>
      </c>
      <c r="R24" s="18" t="s">
        <v>78</v>
      </c>
      <c r="S24" s="19" t="s">
        <v>600</v>
      </c>
      <c r="T24" s="11"/>
      <c r="U24" s="11"/>
      <c r="V24" s="11"/>
      <c r="W24" s="11"/>
      <c r="X24" s="11"/>
    </row>
    <row r="25">
      <c r="A25" s="96" t="s">
        <v>33</v>
      </c>
      <c r="B25" s="97" t="s">
        <v>602</v>
      </c>
      <c r="C25" s="97" t="s">
        <v>114</v>
      </c>
      <c r="D25" s="99">
        <f t="shared" ref="D25:D30" si="4">ROUND((F25*2.17)+(G25)+(H25*1.69)+(I25*2.07)+(J25*2.36)+(K25*2.55)+(L25*0.29)+(M25*64.73)+(N25*18.12)+(O25*18.88)+(P25*18.88), 2)</f>
        <v>162.32</v>
      </c>
      <c r="E25" s="97">
        <v>38.0</v>
      </c>
      <c r="F25" s="97">
        <v>20.0</v>
      </c>
      <c r="G25" s="97">
        <v>52.0</v>
      </c>
      <c r="H25" s="97"/>
      <c r="I25" s="97"/>
      <c r="J25" s="97">
        <v>13.0</v>
      </c>
      <c r="K25" s="97"/>
      <c r="L25" s="97"/>
      <c r="M25" s="97"/>
      <c r="N25" s="97">
        <v>2.0</v>
      </c>
      <c r="O25" s="97"/>
      <c r="P25" s="97"/>
      <c r="Q25" s="100" t="s">
        <v>176</v>
      </c>
      <c r="R25" s="100" t="s">
        <v>42</v>
      </c>
      <c r="S25" s="101" t="s">
        <v>605</v>
      </c>
      <c r="T25" s="102"/>
      <c r="U25" s="102"/>
      <c r="V25" s="102"/>
      <c r="W25" s="102"/>
      <c r="X25" s="102"/>
      <c r="Y25" s="102"/>
      <c r="Z25" s="103"/>
      <c r="AA25" s="103"/>
      <c r="AB25" s="103"/>
    </row>
    <row r="26">
      <c r="A26" s="96"/>
      <c r="B26" s="97" t="s">
        <v>609</v>
      </c>
      <c r="C26" s="97" t="s">
        <v>590</v>
      </c>
      <c r="D26" s="99">
        <f t="shared" si="4"/>
        <v>161.93</v>
      </c>
      <c r="E26" s="97">
        <v>30.0</v>
      </c>
      <c r="F26" s="97"/>
      <c r="G26" s="97">
        <v>58.0</v>
      </c>
      <c r="H26" s="97">
        <v>21.0</v>
      </c>
      <c r="I26" s="97"/>
      <c r="J26" s="97">
        <v>13.0</v>
      </c>
      <c r="K26" s="97"/>
      <c r="L26" s="97"/>
      <c r="M26" s="97"/>
      <c r="N26" s="97"/>
      <c r="O26" s="97">
        <v>2.0</v>
      </c>
      <c r="P26" s="97"/>
      <c r="Q26" s="100" t="s">
        <v>611</v>
      </c>
      <c r="R26" s="100"/>
      <c r="S26" s="101" t="s">
        <v>612</v>
      </c>
      <c r="T26" s="102"/>
      <c r="U26" s="102"/>
      <c r="V26" s="102"/>
      <c r="W26" s="102"/>
      <c r="X26" s="102"/>
      <c r="Y26" s="102"/>
      <c r="Z26" s="103"/>
      <c r="AA26" s="103"/>
      <c r="AB26" s="103"/>
    </row>
    <row r="27">
      <c r="A27" s="21" t="s">
        <v>55</v>
      </c>
      <c r="B27" s="12" t="s">
        <v>614</v>
      </c>
      <c r="C27" s="12" t="s">
        <v>57</v>
      </c>
      <c r="D27" s="17">
        <f t="shared" si="4"/>
        <v>153.42</v>
      </c>
      <c r="E27" s="12">
        <v>39.0</v>
      </c>
      <c r="F27" s="12">
        <v>29.0</v>
      </c>
      <c r="G27" s="12">
        <v>18.0</v>
      </c>
      <c r="H27" s="12">
        <v>21.0</v>
      </c>
      <c r="I27" s="12"/>
      <c r="J27" s="12"/>
      <c r="K27" s="12"/>
      <c r="L27" s="12"/>
      <c r="M27" s="12"/>
      <c r="N27" s="12">
        <v>1.0</v>
      </c>
      <c r="O27" s="12">
        <v>1.0</v>
      </c>
      <c r="P27" s="12"/>
      <c r="Q27" s="18" t="s">
        <v>121</v>
      </c>
      <c r="R27" s="18" t="s">
        <v>552</v>
      </c>
      <c r="S27" s="19" t="s">
        <v>617</v>
      </c>
      <c r="T27" s="11"/>
      <c r="U27" s="11"/>
      <c r="V27" s="11"/>
      <c r="W27" s="11"/>
      <c r="X27" s="11"/>
    </row>
    <row r="28">
      <c r="A28" s="21"/>
      <c r="B28" s="12" t="s">
        <v>622</v>
      </c>
      <c r="C28" s="12" t="s">
        <v>208</v>
      </c>
      <c r="D28" s="17">
        <f t="shared" si="4"/>
        <v>149.39</v>
      </c>
      <c r="E28" s="12">
        <v>24.0</v>
      </c>
      <c r="F28" s="12"/>
      <c r="G28" s="12">
        <v>20.0</v>
      </c>
      <c r="H28" s="12">
        <v>23.0</v>
      </c>
      <c r="I28" s="12"/>
      <c r="J28" s="12">
        <v>23.0</v>
      </c>
      <c r="K28" s="12"/>
      <c r="L28" s="12"/>
      <c r="M28" s="12"/>
      <c r="N28" s="12">
        <v>2.0</v>
      </c>
      <c r="O28" s="12"/>
      <c r="P28" s="12"/>
      <c r="Q28" s="18" t="s">
        <v>624</v>
      </c>
      <c r="R28" s="18"/>
      <c r="S28" s="19" t="s">
        <v>625</v>
      </c>
      <c r="T28" s="11"/>
      <c r="U28" s="11"/>
      <c r="V28" s="11"/>
      <c r="W28" s="11"/>
      <c r="X28" s="11"/>
      <c r="Y28" s="11"/>
    </row>
    <row r="29">
      <c r="A29" s="26"/>
      <c r="B29" s="12" t="s">
        <v>629</v>
      </c>
      <c r="C29" s="12" t="s">
        <v>630</v>
      </c>
      <c r="D29" s="17">
        <f t="shared" si="4"/>
        <v>148.8</v>
      </c>
      <c r="E29" s="12"/>
      <c r="F29" s="12">
        <v>20.0</v>
      </c>
      <c r="G29" s="12">
        <v>70.0</v>
      </c>
      <c r="H29" s="12"/>
      <c r="I29" s="12"/>
      <c r="J29" s="12">
        <v>15.0</v>
      </c>
      <c r="K29" s="12"/>
      <c r="L29" s="12"/>
      <c r="M29" s="12"/>
      <c r="N29" s="12"/>
      <c r="O29" s="12"/>
      <c r="P29" s="12"/>
      <c r="Q29" s="18"/>
      <c r="R29" s="18"/>
      <c r="S29" s="19" t="s">
        <v>632</v>
      </c>
      <c r="T29" s="11"/>
      <c r="U29" s="11"/>
      <c r="V29" s="11"/>
      <c r="W29" s="11"/>
      <c r="X29" s="11"/>
    </row>
    <row r="30">
      <c r="A30" s="11"/>
      <c r="B30" s="12" t="s">
        <v>634</v>
      </c>
      <c r="C30" s="12" t="s">
        <v>636</v>
      </c>
      <c r="D30" s="17">
        <f t="shared" si="4"/>
        <v>148.8</v>
      </c>
      <c r="E30" s="12"/>
      <c r="F30" s="12">
        <v>20.0</v>
      </c>
      <c r="G30" s="12">
        <v>70.0</v>
      </c>
      <c r="H30" s="12"/>
      <c r="I30" s="12"/>
      <c r="J30" s="12">
        <v>15.0</v>
      </c>
      <c r="K30" s="12"/>
      <c r="L30" s="12"/>
      <c r="M30" s="12"/>
      <c r="N30" s="12"/>
      <c r="O30" s="12"/>
      <c r="P30" s="12"/>
      <c r="Q30" s="18"/>
      <c r="R30" s="18"/>
      <c r="S30" s="19" t="s">
        <v>639</v>
      </c>
      <c r="T30" s="11"/>
      <c r="U30" s="11"/>
      <c r="V30" s="11"/>
      <c r="W30" s="11"/>
      <c r="X30" s="11"/>
      <c r="Y30" s="11"/>
    </row>
    <row r="31">
      <c r="A31" s="2" t="s">
        <v>145</v>
      </c>
      <c r="B31" s="11"/>
      <c r="C31" s="11"/>
      <c r="D31" s="1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27"/>
      <c r="T31" s="11"/>
      <c r="U31" s="11"/>
      <c r="V31" s="11"/>
      <c r="W31" s="11"/>
      <c r="X31" s="11"/>
    </row>
    <row r="32">
      <c r="A32" s="97"/>
      <c r="B32" s="98" t="s">
        <v>643</v>
      </c>
      <c r="C32" s="97" t="s">
        <v>141</v>
      </c>
      <c r="D32" s="99">
        <f t="shared" ref="D32:D40" si="5">ROUND((F32*2.17)+(G32)+(H32*1.69)+(I32*2.07)+(J32*2.36)+(K32*2.55)+(L32*0.29)+(M32*64.73)+(N32*18.12)+(O32*18.88)+(P32*18.88), 2)</f>
        <v>126.2</v>
      </c>
      <c r="E32" s="97">
        <v>21.0</v>
      </c>
      <c r="F32" s="97">
        <v>24.0</v>
      </c>
      <c r="G32" s="97">
        <v>34.0</v>
      </c>
      <c r="H32" s="97"/>
      <c r="I32" s="97"/>
      <c r="J32" s="97">
        <v>17.0</v>
      </c>
      <c r="K32" s="97"/>
      <c r="L32" s="97"/>
      <c r="M32" s="97"/>
      <c r="N32" s="97"/>
      <c r="O32" s="97"/>
      <c r="P32" s="97"/>
      <c r="Q32" s="100"/>
      <c r="R32" s="105"/>
      <c r="S32" s="101" t="s">
        <v>651</v>
      </c>
      <c r="T32" s="97"/>
      <c r="U32" s="102"/>
      <c r="V32" s="102"/>
      <c r="W32" s="102"/>
      <c r="X32" s="102"/>
      <c r="Y32" s="102"/>
      <c r="Z32" s="103"/>
      <c r="AA32" s="103"/>
      <c r="AB32" s="103"/>
    </row>
    <row r="33">
      <c r="A33" s="97"/>
      <c r="B33" s="98" t="s">
        <v>654</v>
      </c>
      <c r="C33" s="97" t="s">
        <v>243</v>
      </c>
      <c r="D33" s="99">
        <f t="shared" si="5"/>
        <v>110.7</v>
      </c>
      <c r="E33" s="97"/>
      <c r="F33" s="97"/>
      <c r="G33" s="97">
        <v>60.0</v>
      </c>
      <c r="H33" s="97">
        <v>30.0</v>
      </c>
      <c r="I33" s="97"/>
      <c r="J33" s="97"/>
      <c r="K33" s="97"/>
      <c r="L33" s="97"/>
      <c r="M33" s="97"/>
      <c r="N33" s="97"/>
      <c r="O33" s="97"/>
      <c r="P33" s="97"/>
      <c r="Q33" s="100"/>
      <c r="R33" s="105"/>
      <c r="S33" s="101" t="s">
        <v>656</v>
      </c>
      <c r="T33" s="97"/>
      <c r="U33" s="102"/>
      <c r="V33" s="102"/>
      <c r="W33" s="102"/>
      <c r="X33" s="102"/>
      <c r="Y33" s="102"/>
      <c r="Z33" s="103"/>
      <c r="AA33" s="103"/>
      <c r="AB33" s="103"/>
    </row>
    <row r="34">
      <c r="A34" s="11"/>
      <c r="B34" s="16" t="s">
        <v>660</v>
      </c>
      <c r="C34" s="12" t="s">
        <v>35</v>
      </c>
      <c r="D34" s="17">
        <f t="shared" si="5"/>
        <v>108.99</v>
      </c>
      <c r="E34" s="12"/>
      <c r="F34" s="12"/>
      <c r="G34" s="12">
        <v>52.0</v>
      </c>
      <c r="H34" s="12">
        <v>23.0</v>
      </c>
      <c r="I34" s="12"/>
      <c r="J34" s="12"/>
      <c r="K34" s="12"/>
      <c r="L34" s="12"/>
      <c r="M34" s="12"/>
      <c r="N34" s="12">
        <v>1.0</v>
      </c>
      <c r="O34" s="12"/>
      <c r="P34" s="12"/>
      <c r="Q34" s="18" t="s">
        <v>661</v>
      </c>
      <c r="R34" s="30"/>
      <c r="S34" s="19" t="s">
        <v>663</v>
      </c>
      <c r="T34" s="12"/>
      <c r="U34" s="11"/>
      <c r="V34" s="11"/>
      <c r="W34" s="11"/>
      <c r="X34" s="11"/>
      <c r="Y34" s="11"/>
    </row>
    <row r="35">
      <c r="A35" s="11"/>
      <c r="B35" s="16" t="s">
        <v>665</v>
      </c>
      <c r="C35" s="12" t="s">
        <v>595</v>
      </c>
      <c r="D35" s="17">
        <f t="shared" si="5"/>
        <v>108.67</v>
      </c>
      <c r="E35" s="12">
        <v>15.0</v>
      </c>
      <c r="F35" s="12">
        <v>15.0</v>
      </c>
      <c r="G35" s="12">
        <v>36.0</v>
      </c>
      <c r="H35" s="12"/>
      <c r="I35" s="12"/>
      <c r="J35" s="12">
        <v>17.0</v>
      </c>
      <c r="K35" s="12"/>
      <c r="L35" s="12"/>
      <c r="M35" s="12"/>
      <c r="N35" s="12"/>
      <c r="O35" s="12"/>
      <c r="P35" s="12"/>
      <c r="Q35" s="18"/>
      <c r="R35" s="30"/>
      <c r="S35" s="19" t="s">
        <v>667</v>
      </c>
      <c r="T35" s="12"/>
      <c r="U35" s="11"/>
      <c r="V35" s="11"/>
      <c r="W35" s="11"/>
      <c r="X35" s="11"/>
      <c r="Y35" s="11"/>
    </row>
    <row r="36">
      <c r="A36" s="11"/>
      <c r="B36" s="12" t="s">
        <v>670</v>
      </c>
      <c r="C36" s="12" t="s">
        <v>107</v>
      </c>
      <c r="D36" s="17">
        <f t="shared" si="5"/>
        <v>104.93</v>
      </c>
      <c r="E36" s="12"/>
      <c r="F36" s="12">
        <v>25.0</v>
      </c>
      <c r="G36" s="12">
        <v>20.0</v>
      </c>
      <c r="H36" s="12"/>
      <c r="I36" s="12"/>
      <c r="J36" s="12">
        <v>13.0</v>
      </c>
      <c r="K36" s="12"/>
      <c r="L36" s="12"/>
      <c r="M36" s="12"/>
      <c r="N36" s="12"/>
      <c r="O36" s="12"/>
      <c r="P36" s="12"/>
      <c r="Q36" s="18"/>
      <c r="R36" s="30"/>
      <c r="S36" s="19" t="s">
        <v>673</v>
      </c>
      <c r="T36" s="11"/>
      <c r="U36" s="11"/>
      <c r="V36" s="11"/>
      <c r="W36" s="11"/>
      <c r="X36" s="11"/>
      <c r="Y36" s="11"/>
    </row>
    <row r="37">
      <c r="A37" s="11"/>
      <c r="B37" s="12" t="s">
        <v>675</v>
      </c>
      <c r="C37" s="12" t="s">
        <v>102</v>
      </c>
      <c r="D37" s="17">
        <f t="shared" si="5"/>
        <v>97.91</v>
      </c>
      <c r="E37" s="12">
        <v>22.0</v>
      </c>
      <c r="F37" s="12">
        <v>23.0</v>
      </c>
      <c r="G37" s="12">
        <v>48.0</v>
      </c>
      <c r="H37" s="12"/>
      <c r="I37" s="12"/>
      <c r="J37" s="12"/>
      <c r="K37" s="12"/>
      <c r="L37" s="12"/>
      <c r="M37" s="12"/>
      <c r="N37" s="12"/>
      <c r="O37" s="12"/>
      <c r="P37" s="12"/>
      <c r="Q37" s="18"/>
      <c r="R37" s="30"/>
      <c r="S37" s="19" t="s">
        <v>677</v>
      </c>
      <c r="T37" s="11"/>
      <c r="U37" s="11"/>
      <c r="V37" s="11"/>
      <c r="W37" s="11"/>
      <c r="X37" s="11"/>
      <c r="Y37" s="11"/>
    </row>
    <row r="38">
      <c r="A38" s="97"/>
      <c r="B38" s="98" t="s">
        <v>680</v>
      </c>
      <c r="C38" s="97" t="s">
        <v>172</v>
      </c>
      <c r="D38" s="99">
        <f t="shared" si="5"/>
        <v>96.56</v>
      </c>
      <c r="E38" s="97">
        <v>28.0</v>
      </c>
      <c r="F38" s="97"/>
      <c r="G38" s="97">
        <v>56.0</v>
      </c>
      <c r="H38" s="97">
        <v>24.0</v>
      </c>
      <c r="I38" s="97"/>
      <c r="J38" s="97"/>
      <c r="K38" s="97"/>
      <c r="L38" s="97"/>
      <c r="M38" s="97"/>
      <c r="N38" s="97"/>
      <c r="O38" s="97"/>
      <c r="P38" s="97"/>
      <c r="Q38" s="100"/>
      <c r="R38" s="105"/>
      <c r="S38" s="101" t="s">
        <v>681</v>
      </c>
      <c r="T38" s="97"/>
      <c r="U38" s="102"/>
      <c r="V38" s="102"/>
      <c r="W38" s="102"/>
      <c r="X38" s="102"/>
      <c r="Y38" s="102"/>
      <c r="Z38" s="103"/>
      <c r="AA38" s="103"/>
      <c r="AB38" s="103"/>
    </row>
    <row r="39">
      <c r="A39" s="11"/>
      <c r="B39" s="12" t="s">
        <v>685</v>
      </c>
      <c r="C39" s="12" t="s">
        <v>167</v>
      </c>
      <c r="D39" s="17">
        <f t="shared" si="5"/>
        <v>70.11</v>
      </c>
      <c r="E39" s="12">
        <v>27.0</v>
      </c>
      <c r="F39" s="12"/>
      <c r="G39" s="12">
        <v>38.0</v>
      </c>
      <c r="H39" s="12">
        <v>19.0</v>
      </c>
      <c r="I39" s="12"/>
      <c r="J39" s="12"/>
      <c r="K39" s="12"/>
      <c r="L39" s="12"/>
      <c r="M39" s="12"/>
      <c r="N39" s="12"/>
      <c r="O39" s="12"/>
      <c r="P39" s="12"/>
      <c r="Q39" s="18"/>
      <c r="R39" s="33" t="s">
        <v>686</v>
      </c>
      <c r="S39" s="19" t="s">
        <v>687</v>
      </c>
      <c r="T39" s="11"/>
      <c r="U39" s="11"/>
      <c r="V39" s="11"/>
      <c r="W39" s="11"/>
      <c r="X39" s="11"/>
      <c r="Y39" s="11"/>
    </row>
    <row r="40">
      <c r="A40" s="97"/>
      <c r="B40" s="98" t="s">
        <v>690</v>
      </c>
      <c r="C40" s="97" t="s">
        <v>40</v>
      </c>
      <c r="D40" s="99">
        <f t="shared" si="5"/>
        <v>70</v>
      </c>
      <c r="E40" s="97">
        <v>36.0</v>
      </c>
      <c r="F40" s="97"/>
      <c r="G40" s="97">
        <v>70.0</v>
      </c>
      <c r="H40" s="97"/>
      <c r="I40" s="97"/>
      <c r="J40" s="97"/>
      <c r="K40" s="97"/>
      <c r="L40" s="97"/>
      <c r="M40" s="97"/>
      <c r="N40" s="97"/>
      <c r="O40" s="97"/>
      <c r="P40" s="97"/>
      <c r="Q40" s="100"/>
      <c r="R40" s="105"/>
      <c r="S40" s="101" t="s">
        <v>691</v>
      </c>
      <c r="T40" s="97"/>
      <c r="U40" s="102"/>
      <c r="V40" s="102"/>
      <c r="W40" s="102"/>
      <c r="X40" s="102"/>
      <c r="Y40" s="102"/>
      <c r="Z40" s="103"/>
      <c r="AA40" s="103"/>
      <c r="AB40" s="103"/>
    </row>
    <row r="41">
      <c r="A41" s="2" t="s">
        <v>170</v>
      </c>
      <c r="B41" s="11"/>
      <c r="C41" s="11"/>
      <c r="D41" s="17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30"/>
      <c r="S41" s="27"/>
      <c r="T41" s="11"/>
      <c r="U41" s="11"/>
      <c r="V41" s="11"/>
      <c r="W41" s="11"/>
      <c r="X41" s="11"/>
    </row>
    <row r="42">
      <c r="A42" s="97"/>
      <c r="B42" s="115" t="s">
        <v>696</v>
      </c>
      <c r="C42" s="97" t="s">
        <v>243</v>
      </c>
      <c r="D42" s="99">
        <f t="shared" ref="D42:D44" si="6">ROUND((F42*2.17)+(G42)+(H42*1.69)+(I42*2.07)+(J42*2.36)+(K42*2.55)+(L42*0.29)+(M42*64.73)+(N42*18.12)+(O42*18.88)+(P42*18.88), 2)</f>
        <v>243.69</v>
      </c>
      <c r="E42" s="97"/>
      <c r="F42" s="97"/>
      <c r="G42" s="97">
        <v>96.0</v>
      </c>
      <c r="H42" s="97">
        <v>25.0</v>
      </c>
      <c r="I42" s="97"/>
      <c r="J42" s="97">
        <v>21.0</v>
      </c>
      <c r="K42" s="97"/>
      <c r="L42" s="97"/>
      <c r="M42" s="97"/>
      <c r="N42" s="97">
        <v>1.0</v>
      </c>
      <c r="O42" s="97">
        <v>2.0</v>
      </c>
      <c r="P42" s="97"/>
      <c r="Q42" s="100" t="s">
        <v>700</v>
      </c>
      <c r="R42" s="100"/>
      <c r="S42" s="101" t="s">
        <v>701</v>
      </c>
      <c r="T42" s="102"/>
      <c r="U42" s="102"/>
      <c r="V42" s="102"/>
      <c r="W42" s="102"/>
      <c r="X42" s="102"/>
      <c r="Y42" s="103"/>
      <c r="Z42" s="103"/>
      <c r="AA42" s="103"/>
      <c r="AB42" s="103"/>
    </row>
    <row r="43">
      <c r="A43" s="96" t="s">
        <v>33</v>
      </c>
      <c r="B43" s="97" t="s">
        <v>704</v>
      </c>
      <c r="C43" s="97" t="s">
        <v>172</v>
      </c>
      <c r="D43" s="99">
        <f t="shared" si="6"/>
        <v>231.79</v>
      </c>
      <c r="E43" s="97">
        <v>39.0</v>
      </c>
      <c r="F43" s="97">
        <v>35.0</v>
      </c>
      <c r="G43" s="97">
        <v>74.0</v>
      </c>
      <c r="H43" s="97"/>
      <c r="I43" s="97"/>
      <c r="J43" s="97">
        <v>11.0</v>
      </c>
      <c r="K43" s="97"/>
      <c r="L43" s="97"/>
      <c r="M43" s="97"/>
      <c r="N43" s="97">
        <v>1.0</v>
      </c>
      <c r="O43" s="97">
        <v>1.0</v>
      </c>
      <c r="P43" s="97">
        <v>1.0</v>
      </c>
      <c r="Q43" s="100" t="s">
        <v>535</v>
      </c>
      <c r="R43" s="114" t="s">
        <v>42</v>
      </c>
      <c r="S43" s="101" t="s">
        <v>707</v>
      </c>
      <c r="T43" s="102"/>
      <c r="U43" s="102"/>
      <c r="V43" s="102"/>
      <c r="W43" s="102"/>
      <c r="X43" s="102"/>
      <c r="Y43" s="103"/>
      <c r="Z43" s="103"/>
      <c r="AA43" s="103"/>
      <c r="AB43" s="103"/>
    </row>
    <row r="44">
      <c r="A44" s="97"/>
      <c r="B44" s="97" t="s">
        <v>711</v>
      </c>
      <c r="C44" s="97" t="s">
        <v>203</v>
      </c>
      <c r="D44" s="99">
        <f t="shared" si="6"/>
        <v>222.21</v>
      </c>
      <c r="E44" s="97">
        <v>36.0</v>
      </c>
      <c r="F44" s="97">
        <v>37.0</v>
      </c>
      <c r="G44" s="97">
        <v>90.0</v>
      </c>
      <c r="H44" s="97"/>
      <c r="I44" s="97"/>
      <c r="J44" s="97">
        <v>22.0</v>
      </c>
      <c r="K44" s="97"/>
      <c r="L44" s="97"/>
      <c r="M44" s="97"/>
      <c r="N44" s="97"/>
      <c r="O44" s="97"/>
      <c r="P44" s="97"/>
      <c r="Q44" s="100"/>
      <c r="R44" s="114"/>
      <c r="S44" s="101" t="s">
        <v>714</v>
      </c>
      <c r="T44" s="102"/>
      <c r="U44" s="102"/>
      <c r="V44" s="102"/>
      <c r="W44" s="102"/>
      <c r="X44" s="102"/>
      <c r="Y44" s="103"/>
      <c r="Z44" s="103"/>
      <c r="AA44" s="103"/>
      <c r="AB44" s="103"/>
    </row>
    <row r="45">
      <c r="A45" s="11"/>
      <c r="B45" s="12" t="s">
        <v>716</v>
      </c>
      <c r="C45" s="12" t="s">
        <v>717</v>
      </c>
      <c r="D45" s="17" t="s">
        <v>718</v>
      </c>
      <c r="E45" s="12">
        <v>39.0</v>
      </c>
      <c r="F45" s="12">
        <v>38.0</v>
      </c>
      <c r="G45" s="12">
        <v>108.0</v>
      </c>
      <c r="H45" s="12"/>
      <c r="I45" s="12"/>
      <c r="J45" s="12">
        <v>12.0</v>
      </c>
      <c r="K45" s="12"/>
      <c r="L45" s="12"/>
      <c r="M45" s="12"/>
      <c r="N45" s="12"/>
      <c r="O45" s="12"/>
      <c r="P45" s="12"/>
      <c r="Q45" s="18"/>
      <c r="R45" s="33" t="s">
        <v>719</v>
      </c>
      <c r="S45" s="19" t="s">
        <v>720</v>
      </c>
      <c r="T45" s="11"/>
      <c r="U45" s="11"/>
      <c r="V45" s="11"/>
      <c r="W45" s="11"/>
      <c r="X45" s="11"/>
    </row>
    <row r="46">
      <c r="A46" s="11"/>
      <c r="B46" s="35" t="s">
        <v>723</v>
      </c>
      <c r="C46" s="12" t="s">
        <v>724</v>
      </c>
      <c r="D46" s="17">
        <f t="shared" ref="D46:D47" si="7">ROUND((F46*2.17)+(G46)+(H46*1.69)+(I46*2.07)+(J46*2.36)+(K46*2.55)+(L46*0.29)+(M46*64.73)+(N46*18.12)+(O46*18.88)+(P46*18.88), 2)</f>
        <v>182.43</v>
      </c>
      <c r="E46" s="12">
        <v>18.0</v>
      </c>
      <c r="F46" s="12">
        <v>27.0</v>
      </c>
      <c r="G46" s="12">
        <v>42.0</v>
      </c>
      <c r="H46" s="12"/>
      <c r="I46" s="12"/>
      <c r="J46" s="12">
        <v>11.0</v>
      </c>
      <c r="K46" s="12"/>
      <c r="L46" s="12"/>
      <c r="M46" s="12"/>
      <c r="N46" s="12">
        <v>1.0</v>
      </c>
      <c r="O46" s="12">
        <v>1.0</v>
      </c>
      <c r="P46" s="12">
        <v>1.0</v>
      </c>
      <c r="Q46" s="18" t="s">
        <v>727</v>
      </c>
      <c r="R46" s="18"/>
      <c r="S46" s="19" t="s">
        <v>728</v>
      </c>
      <c r="T46" s="11"/>
      <c r="U46" s="11"/>
      <c r="V46" s="11"/>
      <c r="W46" s="11"/>
      <c r="X46" s="11"/>
    </row>
    <row r="47">
      <c r="A47" s="21" t="s">
        <v>55</v>
      </c>
      <c r="B47" s="35" t="s">
        <v>733</v>
      </c>
      <c r="C47" s="12" t="s">
        <v>57</v>
      </c>
      <c r="D47" s="17">
        <f t="shared" si="7"/>
        <v>177.01</v>
      </c>
      <c r="E47" s="12">
        <v>50.0</v>
      </c>
      <c r="F47" s="12">
        <v>33.0</v>
      </c>
      <c r="G47" s="12">
        <v>30.0</v>
      </c>
      <c r="H47" s="12">
        <v>12.0</v>
      </c>
      <c r="I47" s="12"/>
      <c r="J47" s="12"/>
      <c r="K47" s="12"/>
      <c r="L47" s="12"/>
      <c r="M47" s="12"/>
      <c r="N47" s="12">
        <v>2.0</v>
      </c>
      <c r="O47" s="12">
        <v>1.0</v>
      </c>
      <c r="P47" s="12"/>
      <c r="Q47" s="18" t="s">
        <v>700</v>
      </c>
      <c r="R47" s="18" t="s">
        <v>552</v>
      </c>
      <c r="S47" s="19" t="s">
        <v>736</v>
      </c>
      <c r="T47" s="11"/>
      <c r="U47" s="11"/>
      <c r="V47" s="11"/>
      <c r="W47" s="11"/>
      <c r="X47" s="11"/>
    </row>
    <row r="48">
      <c r="A48" s="21" t="s">
        <v>52</v>
      </c>
      <c r="B48" s="35" t="s">
        <v>740</v>
      </c>
      <c r="C48" s="12" t="s">
        <v>646</v>
      </c>
      <c r="D48" s="17" t="s">
        <v>741</v>
      </c>
      <c r="E48" s="12">
        <v>36.0</v>
      </c>
      <c r="F48" s="12">
        <v>28.0</v>
      </c>
      <c r="G48" s="12">
        <v>56.0</v>
      </c>
      <c r="H48" s="12"/>
      <c r="I48" s="12"/>
      <c r="J48" s="12"/>
      <c r="K48" s="12"/>
      <c r="L48" s="12"/>
      <c r="M48" s="12"/>
      <c r="N48" s="12"/>
      <c r="O48" s="12">
        <v>3.0</v>
      </c>
      <c r="P48" s="12"/>
      <c r="Q48" s="18" t="s">
        <v>535</v>
      </c>
      <c r="R48" s="18" t="s">
        <v>78</v>
      </c>
      <c r="S48" s="19" t="s">
        <v>742</v>
      </c>
      <c r="T48" s="11"/>
      <c r="U48" s="11"/>
      <c r="V48" s="11"/>
      <c r="W48" s="11"/>
      <c r="X48" s="11"/>
    </row>
    <row r="49">
      <c r="A49" s="2" t="s">
        <v>212</v>
      </c>
      <c r="B49" s="11"/>
      <c r="C49" s="11"/>
      <c r="D49" s="17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3"/>
      <c r="R49" s="13"/>
      <c r="S49" s="27"/>
      <c r="T49" s="11"/>
      <c r="U49" s="11"/>
      <c r="V49" s="11"/>
      <c r="W49" s="11"/>
      <c r="X49" s="11"/>
    </row>
    <row r="50">
      <c r="A50" s="11"/>
      <c r="B50" s="12" t="s">
        <v>745</v>
      </c>
      <c r="C50" s="12" t="s">
        <v>366</v>
      </c>
      <c r="D50" s="17">
        <f t="shared" ref="D50:D55" si="8">ROUND((F50*2.17)+(G50)+(H50*1.69)+(I50*2.07)+(J50*2.36)+(K50*2.55)+(L50*0.29)+(M50*64.73)+(N50*18.12)+(O50*18.88)+(P50*18.88), 2)</f>
        <v>98.08</v>
      </c>
      <c r="E50" s="12">
        <v>22.0</v>
      </c>
      <c r="F50" s="12">
        <v>24.0</v>
      </c>
      <c r="G50" s="12">
        <v>46.0</v>
      </c>
      <c r="H50" s="12"/>
      <c r="I50" s="12"/>
      <c r="J50" s="12"/>
      <c r="K50" s="12"/>
      <c r="L50" s="12"/>
      <c r="M50" s="12"/>
      <c r="N50" s="12"/>
      <c r="O50" s="12"/>
      <c r="P50" s="12"/>
      <c r="Q50" s="18"/>
      <c r="R50" s="30"/>
      <c r="S50" s="19" t="s">
        <v>748</v>
      </c>
      <c r="T50" s="12"/>
      <c r="U50" s="11"/>
      <c r="V50" s="11"/>
      <c r="W50" s="11"/>
      <c r="X50" s="11"/>
      <c r="Y50" s="11"/>
    </row>
    <row r="51">
      <c r="B51" s="12" t="s">
        <v>751</v>
      </c>
      <c r="C51" s="12" t="s">
        <v>717</v>
      </c>
      <c r="D51" s="17">
        <f t="shared" si="8"/>
        <v>96.55</v>
      </c>
      <c r="E51" s="12">
        <v>21.0</v>
      </c>
      <c r="F51" s="12">
        <v>15.0</v>
      </c>
      <c r="G51" s="12">
        <v>64.0</v>
      </c>
      <c r="H51" s="12"/>
      <c r="I51" s="12"/>
      <c r="J51" s="12"/>
      <c r="K51" s="12"/>
      <c r="L51" s="12"/>
      <c r="M51" s="12"/>
      <c r="N51" s="12"/>
      <c r="O51" s="12"/>
      <c r="P51" s="12"/>
      <c r="Q51" s="18"/>
      <c r="R51" s="33" t="s">
        <v>719</v>
      </c>
      <c r="S51" s="19" t="s">
        <v>753</v>
      </c>
      <c r="T51" s="12"/>
      <c r="U51" s="11"/>
      <c r="V51" s="11"/>
      <c r="W51" s="11"/>
      <c r="X51" s="11"/>
      <c r="Y51" s="11"/>
    </row>
    <row r="52">
      <c r="A52" s="11"/>
      <c r="B52" s="12" t="s">
        <v>756</v>
      </c>
      <c r="C52" s="12" t="s">
        <v>757</v>
      </c>
      <c r="D52" s="17">
        <f t="shared" si="8"/>
        <v>92.58</v>
      </c>
      <c r="E52" s="12">
        <v>15.0</v>
      </c>
      <c r="F52" s="12">
        <v>18.0</v>
      </c>
      <c r="G52" s="12"/>
      <c r="H52" s="12"/>
      <c r="I52" s="12"/>
      <c r="J52" s="12">
        <v>15.0</v>
      </c>
      <c r="K52" s="12"/>
      <c r="L52" s="12"/>
      <c r="M52" s="12"/>
      <c r="N52" s="12">
        <v>1.0</v>
      </c>
      <c r="O52" s="12"/>
      <c r="P52" s="12"/>
      <c r="Q52" s="18" t="s">
        <v>759</v>
      </c>
      <c r="R52" s="33"/>
      <c r="S52" s="19" t="s">
        <v>760</v>
      </c>
      <c r="T52" s="12"/>
      <c r="U52" s="11"/>
      <c r="V52" s="11"/>
      <c r="W52" s="11"/>
      <c r="X52" s="11"/>
      <c r="Y52" s="11"/>
    </row>
    <row r="53">
      <c r="A53" s="11"/>
      <c r="B53" s="12" t="s">
        <v>764</v>
      </c>
      <c r="C53" s="12" t="s">
        <v>765</v>
      </c>
      <c r="D53" s="17">
        <f t="shared" si="8"/>
        <v>89.28</v>
      </c>
      <c r="E53" s="12"/>
      <c r="F53" s="12">
        <v>12.0</v>
      </c>
      <c r="G53" s="12">
        <v>42.0</v>
      </c>
      <c r="H53" s="12"/>
      <c r="I53" s="12"/>
      <c r="J53" s="12">
        <v>9.0</v>
      </c>
      <c r="K53" s="12"/>
      <c r="L53" s="12"/>
      <c r="M53" s="12"/>
      <c r="N53" s="12"/>
      <c r="O53" s="12"/>
      <c r="P53" s="12"/>
      <c r="Q53" s="18"/>
      <c r="R53" s="30"/>
      <c r="S53" s="19" t="s">
        <v>767</v>
      </c>
      <c r="T53" s="12"/>
      <c r="U53" s="11"/>
      <c r="V53" s="11"/>
      <c r="W53" s="11"/>
      <c r="X53" s="11"/>
      <c r="Y53" s="11"/>
    </row>
    <row r="54">
      <c r="A54" s="11"/>
      <c r="B54" s="12" t="s">
        <v>770</v>
      </c>
      <c r="C54" s="12" t="s">
        <v>771</v>
      </c>
      <c r="D54" s="17">
        <f t="shared" si="8"/>
        <v>87.94</v>
      </c>
      <c r="E54" s="12">
        <v>25.0</v>
      </c>
      <c r="F54" s="12">
        <v>19.0</v>
      </c>
      <c r="G54" s="12">
        <v>16.0</v>
      </c>
      <c r="H54" s="12">
        <v>7.0</v>
      </c>
      <c r="I54" s="12"/>
      <c r="J54" s="12"/>
      <c r="K54" s="12"/>
      <c r="L54" s="12"/>
      <c r="M54" s="12"/>
      <c r="N54" s="12"/>
      <c r="O54" s="12">
        <v>1.0</v>
      </c>
      <c r="P54" s="12"/>
      <c r="Q54" s="18" t="s">
        <v>773</v>
      </c>
      <c r="R54" s="33" t="s">
        <v>774</v>
      </c>
      <c r="S54" s="19" t="s">
        <v>775</v>
      </c>
      <c r="T54" s="12"/>
      <c r="U54" s="11"/>
      <c r="V54" s="11"/>
      <c r="W54" s="11"/>
      <c r="X54" s="11"/>
      <c r="Y54" s="11"/>
    </row>
    <row r="55">
      <c r="A55" s="97"/>
      <c r="B55" s="97" t="s">
        <v>776</v>
      </c>
      <c r="C55" s="97" t="s">
        <v>230</v>
      </c>
      <c r="D55" s="99">
        <f t="shared" si="8"/>
        <v>87.18</v>
      </c>
      <c r="E55" s="97">
        <v>25.0</v>
      </c>
      <c r="F55" s="97"/>
      <c r="G55" s="97">
        <v>50.0</v>
      </c>
      <c r="H55" s="97">
        <v>22.0</v>
      </c>
      <c r="I55" s="97"/>
      <c r="J55" s="97"/>
      <c r="K55" s="97"/>
      <c r="L55" s="97"/>
      <c r="M55" s="97"/>
      <c r="N55" s="97"/>
      <c r="O55" s="97"/>
      <c r="P55" s="97"/>
      <c r="Q55" s="100"/>
      <c r="R55" s="105"/>
      <c r="S55" s="101" t="s">
        <v>780</v>
      </c>
      <c r="T55" s="97"/>
      <c r="U55" s="102"/>
      <c r="V55" s="102"/>
      <c r="W55" s="102"/>
      <c r="X55" s="102"/>
      <c r="Y55" s="102"/>
      <c r="Z55" s="103"/>
      <c r="AA55" s="103"/>
      <c r="AB55" s="103"/>
    </row>
    <row r="56">
      <c r="A56" s="2" t="s">
        <v>241</v>
      </c>
      <c r="B56" s="11"/>
      <c r="C56" s="11"/>
      <c r="D56" s="17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3"/>
      <c r="R56" s="13"/>
      <c r="S56" s="27"/>
      <c r="T56" s="11"/>
      <c r="U56" s="11"/>
      <c r="V56" s="11"/>
      <c r="W56" s="11"/>
      <c r="X56" s="11"/>
    </row>
    <row r="57">
      <c r="A57" s="112"/>
      <c r="B57" s="97" t="s">
        <v>782</v>
      </c>
      <c r="C57" s="97" t="s">
        <v>255</v>
      </c>
      <c r="D57" s="99">
        <f t="shared" ref="D57:D62" si="9">ROUND((F57*2.17)+(G57)+(H57*1.69)+(I57*2.07)+(J57*2.36)+(K57*2.55)+(L57*0.29)+(M57*64.73)+(N57*18.12)+(O57*18.88)+(P57*18.88), 2)</f>
        <v>161.18</v>
      </c>
      <c r="E57" s="97">
        <v>34.0</v>
      </c>
      <c r="F57" s="97">
        <v>29.0</v>
      </c>
      <c r="G57" s="97">
        <v>60.0</v>
      </c>
      <c r="H57" s="97"/>
      <c r="I57" s="97"/>
      <c r="J57" s="97"/>
      <c r="K57" s="97">
        <v>15.0</v>
      </c>
      <c r="L57" s="97"/>
      <c r="M57" s="97"/>
      <c r="N57" s="97"/>
      <c r="O57" s="97"/>
      <c r="P57" s="97"/>
      <c r="Q57" s="100"/>
      <c r="R57" s="100"/>
      <c r="S57" s="101" t="s">
        <v>784</v>
      </c>
      <c r="T57" s="102"/>
      <c r="U57" s="102"/>
      <c r="V57" s="102"/>
      <c r="W57" s="102"/>
      <c r="X57" s="102"/>
      <c r="Y57" s="103"/>
      <c r="Z57" s="103"/>
      <c r="AA57" s="103"/>
      <c r="AB57" s="103"/>
    </row>
    <row r="58">
      <c r="A58" s="112"/>
      <c r="B58" s="97" t="s">
        <v>788</v>
      </c>
      <c r="C58" s="97" t="s">
        <v>239</v>
      </c>
      <c r="D58" s="99">
        <f t="shared" si="9"/>
        <v>154.95</v>
      </c>
      <c r="E58" s="97">
        <v>22.0</v>
      </c>
      <c r="F58" s="97">
        <v>35.0</v>
      </c>
      <c r="G58" s="97">
        <v>42.0</v>
      </c>
      <c r="H58" s="97"/>
      <c r="I58" s="97"/>
      <c r="J58" s="97"/>
      <c r="K58" s="97"/>
      <c r="L58" s="97"/>
      <c r="M58" s="97"/>
      <c r="N58" s="97">
        <v>1.0</v>
      </c>
      <c r="O58" s="97"/>
      <c r="P58" s="97">
        <v>1.0</v>
      </c>
      <c r="Q58" s="100" t="s">
        <v>599</v>
      </c>
      <c r="R58" s="100"/>
      <c r="S58" s="101" t="s">
        <v>789</v>
      </c>
      <c r="T58" s="102"/>
      <c r="U58" s="102"/>
      <c r="V58" s="102"/>
      <c r="W58" s="102"/>
      <c r="X58" s="102"/>
      <c r="Y58" s="103"/>
      <c r="Z58" s="103"/>
      <c r="AA58" s="103"/>
      <c r="AB58" s="103"/>
    </row>
    <row r="59">
      <c r="A59" s="112" t="s">
        <v>33</v>
      </c>
      <c r="B59" s="97" t="s">
        <v>795</v>
      </c>
      <c r="C59" s="97" t="s">
        <v>251</v>
      </c>
      <c r="D59" s="99">
        <f t="shared" si="9"/>
        <v>154.37</v>
      </c>
      <c r="E59" s="97">
        <v>34.0</v>
      </c>
      <c r="F59" s="97"/>
      <c r="G59" s="97">
        <v>72.0</v>
      </c>
      <c r="H59" s="97">
        <v>25.0</v>
      </c>
      <c r="I59" s="97"/>
      <c r="J59" s="97">
        <v>17.0</v>
      </c>
      <c r="K59" s="97"/>
      <c r="L59" s="97"/>
      <c r="M59" s="97"/>
      <c r="N59" s="97"/>
      <c r="O59" s="97"/>
      <c r="P59" s="97"/>
      <c r="Q59" s="100"/>
      <c r="R59" s="100" t="s">
        <v>42</v>
      </c>
      <c r="S59" s="101" t="s">
        <v>798</v>
      </c>
      <c r="T59" s="102"/>
      <c r="U59" s="102"/>
      <c r="V59" s="102"/>
      <c r="W59" s="102"/>
      <c r="X59" s="102"/>
      <c r="Y59" s="103"/>
      <c r="Z59" s="103"/>
      <c r="AA59" s="103"/>
      <c r="AB59" s="103"/>
    </row>
    <row r="60">
      <c r="A60" s="112"/>
      <c r="B60" s="97" t="s">
        <v>800</v>
      </c>
      <c r="C60" s="97" t="s">
        <v>172</v>
      </c>
      <c r="D60" s="99">
        <f t="shared" si="9"/>
        <v>153.7</v>
      </c>
      <c r="E60" s="97">
        <v>31.0</v>
      </c>
      <c r="F60" s="97"/>
      <c r="G60" s="97">
        <v>72.0</v>
      </c>
      <c r="H60" s="97">
        <v>26.0</v>
      </c>
      <c r="I60" s="97"/>
      <c r="J60" s="97"/>
      <c r="K60" s="97"/>
      <c r="L60" s="97"/>
      <c r="M60" s="97"/>
      <c r="N60" s="97"/>
      <c r="O60" s="97"/>
      <c r="P60" s="97">
        <v>2.0</v>
      </c>
      <c r="Q60" s="100" t="s">
        <v>599</v>
      </c>
      <c r="R60" s="100"/>
      <c r="S60" s="101" t="s">
        <v>804</v>
      </c>
      <c r="T60" s="102"/>
      <c r="U60" s="102"/>
      <c r="V60" s="102"/>
      <c r="W60" s="102"/>
      <c r="X60" s="102"/>
      <c r="Y60" s="103"/>
      <c r="Z60" s="103"/>
      <c r="AA60" s="103"/>
      <c r="AB60" s="103"/>
    </row>
    <row r="61">
      <c r="B61" s="12" t="s">
        <v>808</v>
      </c>
      <c r="C61" s="12" t="s">
        <v>557</v>
      </c>
      <c r="D61" s="17">
        <f t="shared" si="9"/>
        <v>153.68</v>
      </c>
      <c r="E61" s="12"/>
      <c r="F61" s="12"/>
      <c r="G61" s="12">
        <v>36.0</v>
      </c>
      <c r="H61" s="12">
        <v>24.0</v>
      </c>
      <c r="I61" s="12"/>
      <c r="J61" s="12">
        <v>17.0</v>
      </c>
      <c r="K61" s="12"/>
      <c r="L61" s="12"/>
      <c r="M61" s="12"/>
      <c r="N61" s="12">
        <v>1.0</v>
      </c>
      <c r="O61" s="12">
        <v>1.0</v>
      </c>
      <c r="P61" s="12"/>
      <c r="Q61" s="18" t="s">
        <v>810</v>
      </c>
      <c r="R61" s="18" t="s">
        <v>42</v>
      </c>
      <c r="S61" s="19" t="s">
        <v>811</v>
      </c>
      <c r="T61" s="11"/>
      <c r="U61" s="11"/>
      <c r="V61" s="11"/>
      <c r="W61" s="11"/>
      <c r="X61" s="11"/>
    </row>
    <row r="62">
      <c r="A62" s="21" t="s">
        <v>55</v>
      </c>
      <c r="B62" s="12" t="s">
        <v>814</v>
      </c>
      <c r="C62" s="12" t="s">
        <v>57</v>
      </c>
      <c r="D62" s="17">
        <f t="shared" si="9"/>
        <v>112.25</v>
      </c>
      <c r="E62" s="12">
        <v>39.0</v>
      </c>
      <c r="F62" s="12">
        <v>27.0</v>
      </c>
      <c r="G62" s="12">
        <v>30.0</v>
      </c>
      <c r="H62" s="12">
        <v>14.0</v>
      </c>
      <c r="I62" s="12"/>
      <c r="J62" s="12"/>
      <c r="K62" s="12"/>
      <c r="L62" s="12"/>
      <c r="M62" s="12"/>
      <c r="N62" s="12"/>
      <c r="O62" s="12"/>
      <c r="P62" s="12"/>
      <c r="Q62" s="18"/>
      <c r="R62" s="18" t="s">
        <v>817</v>
      </c>
      <c r="S62" s="19" t="s">
        <v>818</v>
      </c>
      <c r="T62" s="11"/>
      <c r="U62" s="11"/>
      <c r="V62" s="11"/>
      <c r="W62" s="11"/>
      <c r="X62" s="11"/>
    </row>
    <row r="63">
      <c r="A63" s="2" t="s">
        <v>272</v>
      </c>
      <c r="B63" s="11"/>
      <c r="C63" s="11"/>
      <c r="D63" s="17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3"/>
      <c r="R63" s="13"/>
      <c r="S63" s="40"/>
      <c r="T63" s="11"/>
      <c r="U63" s="11"/>
      <c r="V63" s="11"/>
      <c r="W63" s="11"/>
      <c r="X63" s="11"/>
    </row>
    <row r="64">
      <c r="A64" s="11"/>
      <c r="B64" s="12" t="s">
        <v>822</v>
      </c>
      <c r="C64" s="12" t="s">
        <v>321</v>
      </c>
      <c r="D64" s="17">
        <f t="shared" ref="D64:D69" si="10">ROUND((F64*2.17)+(G64)+(H64*1.69)+(I64*2.07)+(J64*2.36)+(K64*2.55)+(L64*0.29)+(M64*64.73)+(N64*18.12)+(O64*18.88)+(P64*18.88), 2)</f>
        <v>163.96</v>
      </c>
      <c r="E64" s="12">
        <v>28.0</v>
      </c>
      <c r="F64" s="12">
        <v>28.0</v>
      </c>
      <c r="G64" s="12">
        <v>56.0</v>
      </c>
      <c r="H64" s="12"/>
      <c r="I64" s="12"/>
      <c r="J64" s="12">
        <v>20.0</v>
      </c>
      <c r="K64" s="12"/>
      <c r="L64" s="12"/>
      <c r="M64" s="12"/>
      <c r="N64" s="12"/>
      <c r="O64" s="12"/>
      <c r="P64" s="12"/>
      <c r="Q64" s="18"/>
      <c r="R64" s="18"/>
      <c r="S64" s="19" t="s">
        <v>825</v>
      </c>
      <c r="T64" s="11"/>
      <c r="U64" s="11"/>
      <c r="V64" s="11"/>
      <c r="W64" s="11"/>
      <c r="X64" s="11"/>
    </row>
    <row r="65">
      <c r="A65" s="97"/>
      <c r="B65" s="97" t="s">
        <v>827</v>
      </c>
      <c r="C65" s="97" t="s">
        <v>73</v>
      </c>
      <c r="D65" s="99">
        <f t="shared" si="10"/>
        <v>152.01</v>
      </c>
      <c r="E65" s="97">
        <v>27.0</v>
      </c>
      <c r="F65" s="97"/>
      <c r="G65" s="97">
        <v>72.0</v>
      </c>
      <c r="H65" s="97">
        <v>25.0</v>
      </c>
      <c r="I65" s="97"/>
      <c r="J65" s="97"/>
      <c r="K65" s="97"/>
      <c r="L65" s="97"/>
      <c r="M65" s="97"/>
      <c r="N65" s="97"/>
      <c r="O65" s="97">
        <v>1.0</v>
      </c>
      <c r="P65" s="97">
        <v>1.0</v>
      </c>
      <c r="Q65" s="100" t="s">
        <v>599</v>
      </c>
      <c r="R65" s="100"/>
      <c r="S65" s="101" t="s">
        <v>828</v>
      </c>
      <c r="T65" s="102"/>
      <c r="U65" s="102"/>
      <c r="V65" s="102"/>
      <c r="W65" s="102"/>
      <c r="X65" s="102"/>
      <c r="Y65" s="103"/>
      <c r="Z65" s="103"/>
      <c r="AA65" s="103"/>
      <c r="AB65" s="103"/>
    </row>
    <row r="66">
      <c r="A66" s="11"/>
      <c r="B66" s="12" t="s">
        <v>831</v>
      </c>
      <c r="C66" s="12" t="s">
        <v>832</v>
      </c>
      <c r="D66" s="17">
        <f t="shared" si="10"/>
        <v>145.11</v>
      </c>
      <c r="E66" s="12">
        <v>21.0</v>
      </c>
      <c r="F66" s="12">
        <v>23.0</v>
      </c>
      <c r="G66" s="12">
        <v>48.0</v>
      </c>
      <c r="H66" s="12"/>
      <c r="I66" s="12"/>
      <c r="J66" s="12">
        <v>20.0</v>
      </c>
      <c r="K66" s="12"/>
      <c r="L66" s="12"/>
      <c r="M66" s="12"/>
      <c r="N66" s="12"/>
      <c r="O66" s="12"/>
      <c r="P66" s="12"/>
      <c r="Q66" s="18"/>
      <c r="R66" s="18"/>
      <c r="S66" s="19" t="s">
        <v>833</v>
      </c>
      <c r="T66" s="11"/>
      <c r="U66" s="11"/>
      <c r="V66" s="11"/>
      <c r="W66" s="11"/>
      <c r="X66" s="11"/>
    </row>
    <row r="67">
      <c r="A67" s="11"/>
      <c r="B67" s="12" t="s">
        <v>836</v>
      </c>
      <c r="C67" s="12" t="s">
        <v>366</v>
      </c>
      <c r="D67" s="17">
        <f t="shared" si="10"/>
        <v>134.37</v>
      </c>
      <c r="E67" s="12">
        <v>24.0</v>
      </c>
      <c r="F67" s="12">
        <v>25.0</v>
      </c>
      <c r="G67" s="12">
        <v>40.0</v>
      </c>
      <c r="H67" s="12"/>
      <c r="I67" s="12"/>
      <c r="J67" s="12">
        <v>17.0</v>
      </c>
      <c r="K67" s="12"/>
      <c r="L67" s="12"/>
      <c r="M67" s="12"/>
      <c r="N67" s="12"/>
      <c r="O67" s="12"/>
      <c r="P67" s="12"/>
      <c r="Q67" s="18"/>
      <c r="R67" s="18"/>
      <c r="S67" s="19" t="s">
        <v>837</v>
      </c>
      <c r="T67" s="11"/>
      <c r="U67" s="11"/>
      <c r="V67" s="11"/>
      <c r="W67" s="11"/>
      <c r="X67" s="11"/>
    </row>
    <row r="68">
      <c r="A68" s="11"/>
      <c r="B68" s="12" t="s">
        <v>840</v>
      </c>
      <c r="C68" s="12" t="s">
        <v>841</v>
      </c>
      <c r="D68" s="17">
        <f t="shared" si="10"/>
        <v>133.65</v>
      </c>
      <c r="E68" s="12"/>
      <c r="F68" s="12">
        <v>25.0</v>
      </c>
      <c r="G68" s="12">
        <v>44.0</v>
      </c>
      <c r="H68" s="12"/>
      <c r="I68" s="12"/>
      <c r="J68" s="12">
        <v>15.0</v>
      </c>
      <c r="K68" s="12"/>
      <c r="L68" s="12"/>
      <c r="M68" s="12"/>
      <c r="N68" s="12"/>
      <c r="O68" s="12"/>
      <c r="P68" s="12"/>
      <c r="Q68" s="18"/>
      <c r="R68" s="18" t="s">
        <v>842</v>
      </c>
      <c r="S68" s="19" t="s">
        <v>843</v>
      </c>
      <c r="T68" s="11"/>
      <c r="U68" s="11"/>
      <c r="V68" s="11"/>
      <c r="W68" s="11"/>
      <c r="X68" s="11"/>
    </row>
    <row r="69">
      <c r="A69" s="97"/>
      <c r="B69" s="97" t="s">
        <v>847</v>
      </c>
      <c r="C69" s="97" t="s">
        <v>590</v>
      </c>
      <c r="D69" s="99">
        <f t="shared" si="10"/>
        <v>133.3</v>
      </c>
      <c r="E69" s="97">
        <v>37.0</v>
      </c>
      <c r="F69" s="97">
        <v>18.0</v>
      </c>
      <c r="G69" s="97">
        <v>58.0</v>
      </c>
      <c r="H69" s="97"/>
      <c r="I69" s="97"/>
      <c r="J69" s="97"/>
      <c r="K69" s="97"/>
      <c r="L69" s="97"/>
      <c r="M69" s="97"/>
      <c r="N69" s="97">
        <v>2.0</v>
      </c>
      <c r="O69" s="97"/>
      <c r="P69" s="97"/>
      <c r="Q69" s="100" t="s">
        <v>848</v>
      </c>
      <c r="R69" s="100"/>
      <c r="S69" s="101" t="s">
        <v>849</v>
      </c>
      <c r="T69" s="102"/>
      <c r="U69" s="102"/>
      <c r="V69" s="102"/>
      <c r="W69" s="102"/>
      <c r="X69" s="102"/>
      <c r="Y69" s="103"/>
      <c r="Z69" s="103"/>
      <c r="AA69" s="103"/>
      <c r="AB69" s="103"/>
    </row>
    <row r="70">
      <c r="A70" s="11"/>
      <c r="B70" s="12" t="s">
        <v>855</v>
      </c>
      <c r="C70" s="12" t="s">
        <v>856</v>
      </c>
      <c r="D70" s="17" t="s">
        <v>857</v>
      </c>
      <c r="E70" s="12">
        <v>32.0</v>
      </c>
      <c r="F70" s="12">
        <v>20.0</v>
      </c>
      <c r="G70" s="12">
        <v>84.0</v>
      </c>
      <c r="H70" s="12"/>
      <c r="I70" s="12"/>
      <c r="J70" s="12"/>
      <c r="K70" s="12"/>
      <c r="L70" s="12"/>
      <c r="M70" s="12"/>
      <c r="N70" s="12"/>
      <c r="O70" s="12"/>
      <c r="P70" s="12"/>
      <c r="Q70" s="18"/>
      <c r="R70" s="18" t="s">
        <v>719</v>
      </c>
      <c r="S70" s="19" t="s">
        <v>858</v>
      </c>
      <c r="T70" s="11"/>
      <c r="U70" s="11"/>
      <c r="V70" s="11"/>
      <c r="W70" s="11"/>
      <c r="X70" s="11"/>
    </row>
    <row r="71">
      <c r="A71" s="11"/>
      <c r="B71" s="12" t="s">
        <v>860</v>
      </c>
      <c r="C71" s="12" t="s">
        <v>861</v>
      </c>
      <c r="D71" s="17">
        <f>ROUND((F71*2.17)+(G71)+(H71*1.69)+(I71*2.07)+(J71*2.36)+(K71*2.55)+(L71*0.29)+(M71*64.73)+(N71*18.12)+(O71*18.88)+(P71*18.88), 2)</f>
        <v>113.94</v>
      </c>
      <c r="E71" s="12">
        <v>39.0</v>
      </c>
      <c r="F71" s="12">
        <v>27.0</v>
      </c>
      <c r="G71" s="12">
        <v>30.0</v>
      </c>
      <c r="H71" s="12">
        <v>15.0</v>
      </c>
      <c r="I71" s="12"/>
      <c r="J71" s="12"/>
      <c r="K71" s="12"/>
      <c r="L71" s="12"/>
      <c r="M71" s="12"/>
      <c r="N71" s="12"/>
      <c r="O71" s="12"/>
      <c r="P71" s="12"/>
      <c r="Q71" s="18"/>
      <c r="R71" s="18" t="s">
        <v>863</v>
      </c>
      <c r="S71" s="19" t="s">
        <v>864</v>
      </c>
      <c r="T71" s="11"/>
      <c r="U71" s="11"/>
      <c r="V71" s="11"/>
      <c r="W71" s="11"/>
      <c r="X71" s="11"/>
    </row>
    <row r="72">
      <c r="A72" s="2" t="s">
        <v>308</v>
      </c>
      <c r="B72" s="11"/>
      <c r="C72" s="11"/>
      <c r="D72" s="17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3"/>
      <c r="R72" s="13"/>
      <c r="S72" s="27"/>
      <c r="T72" s="11"/>
      <c r="U72" s="11"/>
      <c r="V72" s="11"/>
      <c r="W72" s="11"/>
      <c r="X72" s="11"/>
    </row>
    <row r="73">
      <c r="A73" s="96"/>
      <c r="B73" s="97" t="s">
        <v>867</v>
      </c>
      <c r="C73" s="97" t="s">
        <v>46</v>
      </c>
      <c r="D73" s="99">
        <f t="shared" ref="D73:D74" si="11">ROUND((F73*2.17)+(G73)+(H73*1.69)+(I73*2.07)+(J73*2.36)+(K73*2.55)+(L73*0.29)+(M73*64.73)+(N73*18.12)+(O73*18.88)+(P73*18.88), 2)</f>
        <v>254.64</v>
      </c>
      <c r="E73" s="97">
        <v>28.0</v>
      </c>
      <c r="F73" s="97">
        <v>32.0</v>
      </c>
      <c r="G73" s="97">
        <v>64.0</v>
      </c>
      <c r="H73" s="97"/>
      <c r="I73" s="97"/>
      <c r="J73" s="97">
        <v>28.0</v>
      </c>
      <c r="K73" s="97"/>
      <c r="L73" s="97"/>
      <c r="M73" s="97"/>
      <c r="N73" s="97">
        <v>2.0</v>
      </c>
      <c r="O73" s="97"/>
      <c r="P73" s="97">
        <v>1.0</v>
      </c>
      <c r="Q73" s="100" t="s">
        <v>727</v>
      </c>
      <c r="R73" s="114"/>
      <c r="S73" s="101" t="s">
        <v>872</v>
      </c>
      <c r="T73" s="97"/>
      <c r="U73" s="102"/>
      <c r="V73" s="102"/>
      <c r="W73" s="102"/>
      <c r="X73" s="102"/>
      <c r="Y73" s="102"/>
      <c r="Z73" s="103"/>
      <c r="AA73" s="103"/>
      <c r="AB73" s="103"/>
    </row>
    <row r="74">
      <c r="A74" s="96" t="s">
        <v>33</v>
      </c>
      <c r="B74" s="97" t="s">
        <v>876</v>
      </c>
      <c r="C74" s="97" t="s">
        <v>73</v>
      </c>
      <c r="D74" s="99">
        <f t="shared" si="11"/>
        <v>238.67</v>
      </c>
      <c r="E74" s="97">
        <v>40.0</v>
      </c>
      <c r="F74" s="97">
        <v>43.0</v>
      </c>
      <c r="G74" s="97">
        <v>84.0</v>
      </c>
      <c r="H74" s="97"/>
      <c r="I74" s="97"/>
      <c r="J74" s="97">
        <v>26.0</v>
      </c>
      <c r="K74" s="97"/>
      <c r="L74" s="97"/>
      <c r="M74" s="97"/>
      <c r="N74" s="97"/>
      <c r="O74" s="97"/>
      <c r="P74" s="97"/>
      <c r="Q74" s="100"/>
      <c r="R74" s="114" t="s">
        <v>42</v>
      </c>
      <c r="S74" s="101" t="s">
        <v>877</v>
      </c>
      <c r="T74" s="97"/>
      <c r="U74" s="102"/>
      <c r="V74" s="102"/>
      <c r="W74" s="102"/>
      <c r="X74" s="102"/>
      <c r="Y74" s="102"/>
      <c r="Z74" s="103"/>
      <c r="AA74" s="103"/>
      <c r="AB74" s="103"/>
    </row>
    <row r="75">
      <c r="A75" s="124"/>
      <c r="B75" s="12" t="s">
        <v>882</v>
      </c>
      <c r="C75" s="12" t="s">
        <v>883</v>
      </c>
      <c r="D75" s="17">
        <v>217.12</v>
      </c>
      <c r="E75" s="12">
        <v>24.0</v>
      </c>
      <c r="F75" s="12">
        <v>30.0</v>
      </c>
      <c r="G75" s="12">
        <v>33.0</v>
      </c>
      <c r="H75" s="12"/>
      <c r="I75" s="12"/>
      <c r="J75" s="12">
        <v>17.0</v>
      </c>
      <c r="K75" s="12">
        <v>18.0</v>
      </c>
      <c r="L75" s="12"/>
      <c r="M75" s="12"/>
      <c r="N75" s="12"/>
      <c r="O75" s="12"/>
      <c r="P75" s="12"/>
      <c r="Q75" s="18"/>
      <c r="R75" s="33" t="s">
        <v>887</v>
      </c>
      <c r="S75" s="19" t="s">
        <v>888</v>
      </c>
      <c r="T75" s="12"/>
      <c r="U75" s="11"/>
      <c r="V75" s="11"/>
      <c r="W75" s="11"/>
      <c r="X75" s="11"/>
      <c r="Y75" s="11"/>
    </row>
    <row r="76">
      <c r="A76" s="124"/>
      <c r="B76" s="12" t="s">
        <v>890</v>
      </c>
      <c r="C76" s="12" t="s">
        <v>557</v>
      </c>
      <c r="D76" s="17">
        <f t="shared" ref="D76:D77" si="12">ROUND((F76*2.17)+(G76)+(H76*1.69)+(I76*2.07)+(J76*2.36)+(K76*2.55)+(L76*0.29)+(M76*64.73)+(N76*18.12)+(O76*18.88)+(P76*18.88), 2)</f>
        <v>209.13</v>
      </c>
      <c r="E76" s="12"/>
      <c r="F76" s="12"/>
      <c r="G76" s="12">
        <v>52.0</v>
      </c>
      <c r="H76" s="12">
        <v>25.0</v>
      </c>
      <c r="I76" s="12"/>
      <c r="J76" s="12">
        <v>25.0</v>
      </c>
      <c r="K76" s="12"/>
      <c r="L76" s="12"/>
      <c r="M76" s="12"/>
      <c r="N76" s="12">
        <v>1.0</v>
      </c>
      <c r="O76" s="12">
        <v>2.0</v>
      </c>
      <c r="P76" s="12"/>
      <c r="Q76" s="18" t="s">
        <v>549</v>
      </c>
      <c r="R76" s="33" t="s">
        <v>42</v>
      </c>
      <c r="S76" s="19" t="s">
        <v>895</v>
      </c>
      <c r="T76" s="12"/>
      <c r="U76" s="11"/>
      <c r="V76" s="11"/>
      <c r="W76" s="11"/>
      <c r="X76" s="11"/>
      <c r="Y76" s="11"/>
    </row>
    <row r="77">
      <c r="A77" s="124"/>
      <c r="B77" s="12" t="s">
        <v>897</v>
      </c>
      <c r="C77" s="12" t="s">
        <v>374</v>
      </c>
      <c r="D77" s="17">
        <f t="shared" si="12"/>
        <v>204.87</v>
      </c>
      <c r="E77" s="12">
        <v>30.0</v>
      </c>
      <c r="F77" s="12"/>
      <c r="G77" s="12">
        <v>64.0</v>
      </c>
      <c r="H77" s="12">
        <v>27.0</v>
      </c>
      <c r="I77" s="12"/>
      <c r="J77" s="12">
        <v>17.0</v>
      </c>
      <c r="K77" s="12"/>
      <c r="L77" s="12"/>
      <c r="M77" s="12"/>
      <c r="N77" s="12">
        <v>2.0</v>
      </c>
      <c r="O77" s="12"/>
      <c r="P77" s="12">
        <v>1.0</v>
      </c>
      <c r="Q77" s="18" t="s">
        <v>898</v>
      </c>
      <c r="R77" s="18"/>
      <c r="S77" s="19" t="s">
        <v>899</v>
      </c>
      <c r="T77" s="11"/>
      <c r="U77" s="11"/>
      <c r="V77" s="11"/>
      <c r="W77" s="11"/>
      <c r="X77" s="11"/>
    </row>
    <row r="78">
      <c r="A78" s="21" t="s">
        <v>52</v>
      </c>
      <c r="B78" s="12" t="s">
        <v>903</v>
      </c>
      <c r="C78" s="12" t="s">
        <v>386</v>
      </c>
      <c r="D78" s="17" t="s">
        <v>906</v>
      </c>
      <c r="E78" s="12">
        <v>27.0</v>
      </c>
      <c r="F78" s="12">
        <v>31.0</v>
      </c>
      <c r="G78" s="12">
        <v>28.0</v>
      </c>
      <c r="H78" s="12"/>
      <c r="I78" s="12"/>
      <c r="J78" s="12">
        <v>19.0</v>
      </c>
      <c r="K78" s="12"/>
      <c r="L78" s="12"/>
      <c r="M78" s="12"/>
      <c r="N78" s="12">
        <v>2.0</v>
      </c>
      <c r="O78" s="12"/>
      <c r="P78" s="12">
        <v>1.0</v>
      </c>
      <c r="Q78" s="18" t="s">
        <v>60</v>
      </c>
      <c r="R78" s="33" t="s">
        <v>907</v>
      </c>
      <c r="S78" s="19" t="s">
        <v>908</v>
      </c>
      <c r="T78" s="12"/>
      <c r="U78" s="11"/>
      <c r="V78" s="11"/>
      <c r="W78" s="11"/>
      <c r="X78" s="11"/>
      <c r="Y78" s="11"/>
    </row>
    <row r="79">
      <c r="A79" s="21" t="s">
        <v>55</v>
      </c>
      <c r="B79" s="16" t="s">
        <v>912</v>
      </c>
      <c r="C79" s="12" t="s">
        <v>57</v>
      </c>
      <c r="D79" s="17">
        <f>ROUND((F79*2.17)+(G79)+(H79*1.69)+(I79*2.07)+(J79*2.36)+(K79*2.55)+(L79*0.29)+(M79*64.73)+(N79*18.12)+(O79*18.88)+(P79*18.88), 2)</f>
        <v>152.23</v>
      </c>
      <c r="E79" s="12">
        <v>54.0</v>
      </c>
      <c r="F79" s="12">
        <v>36.0</v>
      </c>
      <c r="G79" s="12">
        <v>42.0</v>
      </c>
      <c r="H79" s="12">
        <v>19.0</v>
      </c>
      <c r="I79" s="12"/>
      <c r="J79" s="12"/>
      <c r="K79" s="12"/>
      <c r="L79" s="12"/>
      <c r="M79" s="12"/>
      <c r="N79" s="12"/>
      <c r="O79" s="12"/>
      <c r="P79" s="12"/>
      <c r="Q79" s="18"/>
      <c r="R79" s="18" t="s">
        <v>920</v>
      </c>
      <c r="S79" s="39" t="s">
        <v>921</v>
      </c>
      <c r="T79" s="11"/>
      <c r="U79" s="11"/>
      <c r="V79" s="11"/>
      <c r="W79" s="11"/>
      <c r="X79" s="11"/>
    </row>
    <row r="80">
      <c r="A80" s="2" t="s">
        <v>335</v>
      </c>
      <c r="B80" s="11"/>
      <c r="C80" s="11"/>
      <c r="D80" s="17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3"/>
      <c r="R80" s="13"/>
      <c r="S80" s="27"/>
      <c r="T80" s="11"/>
      <c r="U80" s="11"/>
      <c r="V80" s="11"/>
      <c r="W80" s="11"/>
      <c r="X80" s="11"/>
    </row>
    <row r="81">
      <c r="A81" s="96"/>
      <c r="B81" s="97" t="s">
        <v>925</v>
      </c>
      <c r="C81" s="97" t="s">
        <v>85</v>
      </c>
      <c r="D81" s="99">
        <f t="shared" ref="D81:D87" si="13">ROUND((F81*2.17)+(G81)+(H81*1.69)+(I81*2.07)+(J81*2.36)+(K81*2.55)+(L81*0.29)+(M81*64.73)+(N81*18.12)+(O81*18.88)+(P81*18.88), 2)</f>
        <v>174.61</v>
      </c>
      <c r="E81" s="97">
        <v>28.0</v>
      </c>
      <c r="F81" s="97">
        <v>29.0</v>
      </c>
      <c r="G81" s="97">
        <v>44.0</v>
      </c>
      <c r="H81" s="97"/>
      <c r="I81" s="97"/>
      <c r="J81" s="97">
        <v>13.0</v>
      </c>
      <c r="K81" s="97"/>
      <c r="L81" s="97"/>
      <c r="M81" s="97"/>
      <c r="N81" s="97">
        <v>1.0</v>
      </c>
      <c r="O81" s="97">
        <v>1.0</v>
      </c>
      <c r="P81" s="97"/>
      <c r="Q81" s="100" t="s">
        <v>611</v>
      </c>
      <c r="R81" s="100"/>
      <c r="S81" s="101" t="s">
        <v>930</v>
      </c>
      <c r="T81" s="102"/>
      <c r="U81" s="102"/>
      <c r="V81" s="102"/>
      <c r="W81" s="102"/>
      <c r="X81" s="102"/>
      <c r="Y81" s="103"/>
      <c r="Z81" s="103"/>
      <c r="AA81" s="103"/>
      <c r="AB81" s="103"/>
    </row>
    <row r="82">
      <c r="A82" s="124"/>
      <c r="B82" s="12" t="s">
        <v>932</v>
      </c>
      <c r="C82" s="12" t="s">
        <v>557</v>
      </c>
      <c r="D82" s="17">
        <f t="shared" si="13"/>
        <v>160.73</v>
      </c>
      <c r="E82" s="12"/>
      <c r="F82" s="12"/>
      <c r="G82" s="12">
        <v>36.0</v>
      </c>
      <c r="H82" s="12">
        <v>17.0</v>
      </c>
      <c r="I82" s="12"/>
      <c r="J82" s="12">
        <v>25.0</v>
      </c>
      <c r="K82" s="12"/>
      <c r="L82" s="12"/>
      <c r="M82" s="12"/>
      <c r="N82" s="12">
        <v>1.0</v>
      </c>
      <c r="O82" s="12">
        <v>1.0</v>
      </c>
      <c r="P82" s="12"/>
      <c r="Q82" s="18" t="s">
        <v>810</v>
      </c>
      <c r="R82" s="18" t="s">
        <v>42</v>
      </c>
      <c r="S82" s="19" t="s">
        <v>933</v>
      </c>
      <c r="T82" s="11"/>
      <c r="U82" s="11"/>
      <c r="V82" s="11"/>
      <c r="W82" s="11"/>
      <c r="X82" s="11"/>
    </row>
    <row r="83">
      <c r="A83" s="124"/>
      <c r="B83" s="12" t="s">
        <v>937</v>
      </c>
      <c r="C83" s="12" t="s">
        <v>107</v>
      </c>
      <c r="D83" s="17">
        <f t="shared" si="13"/>
        <v>137.84</v>
      </c>
      <c r="E83" s="12">
        <v>19.0</v>
      </c>
      <c r="F83" s="12">
        <v>24.0</v>
      </c>
      <c r="G83" s="12">
        <v>48.0</v>
      </c>
      <c r="H83" s="12"/>
      <c r="I83" s="12"/>
      <c r="J83" s="12">
        <v>16.0</v>
      </c>
      <c r="K83" s="12"/>
      <c r="L83" s="12"/>
      <c r="M83" s="12"/>
      <c r="N83" s="12"/>
      <c r="O83" s="12"/>
      <c r="P83" s="12"/>
      <c r="Q83" s="18"/>
      <c r="R83" s="18" t="s">
        <v>940</v>
      </c>
      <c r="S83" s="19" t="s">
        <v>941</v>
      </c>
      <c r="T83" s="11"/>
      <c r="U83" s="11"/>
      <c r="V83" s="11"/>
      <c r="W83" s="11"/>
      <c r="X83" s="11"/>
    </row>
    <row r="84">
      <c r="A84" s="124"/>
      <c r="B84" s="12" t="s">
        <v>944</v>
      </c>
      <c r="C84" s="12" t="s">
        <v>945</v>
      </c>
      <c r="D84" s="17">
        <f t="shared" si="13"/>
        <v>128.3</v>
      </c>
      <c r="E84" s="12">
        <v>15.0</v>
      </c>
      <c r="F84" s="12">
        <v>18.0</v>
      </c>
      <c r="G84" s="12">
        <v>68.0</v>
      </c>
      <c r="H84" s="12"/>
      <c r="I84" s="12"/>
      <c r="J84" s="12">
        <v>9.0</v>
      </c>
      <c r="K84" s="12"/>
      <c r="L84" s="12"/>
      <c r="M84" s="12"/>
      <c r="N84" s="12"/>
      <c r="O84" s="12"/>
      <c r="P84" s="12"/>
      <c r="Q84" s="18"/>
      <c r="R84" s="18"/>
      <c r="S84" s="19" t="s">
        <v>946</v>
      </c>
      <c r="T84" s="11"/>
      <c r="U84" s="11"/>
      <c r="V84" s="11"/>
      <c r="W84" s="11"/>
      <c r="X84" s="11"/>
    </row>
    <row r="85">
      <c r="A85" s="124"/>
      <c r="B85" s="12" t="s">
        <v>949</v>
      </c>
      <c r="C85" s="12" t="s">
        <v>296</v>
      </c>
      <c r="D85" s="17">
        <f t="shared" si="13"/>
        <v>126.79</v>
      </c>
      <c r="E85" s="12">
        <v>25.0</v>
      </c>
      <c r="F85" s="12"/>
      <c r="G85" s="12">
        <v>64.0</v>
      </c>
      <c r="H85" s="12">
        <v>19.0</v>
      </c>
      <c r="I85" s="12"/>
      <c r="J85" s="12">
        <v>13.0</v>
      </c>
      <c r="K85" s="12"/>
      <c r="L85" s="12"/>
      <c r="M85" s="12"/>
      <c r="N85" s="12"/>
      <c r="O85" s="12"/>
      <c r="P85" s="12"/>
      <c r="Q85" s="18"/>
      <c r="R85" s="18"/>
      <c r="S85" s="19" t="s">
        <v>950</v>
      </c>
      <c r="T85" s="11"/>
      <c r="U85" s="11"/>
      <c r="V85" s="11"/>
      <c r="W85" s="11"/>
      <c r="X85" s="11"/>
    </row>
    <row r="86">
      <c r="A86" s="96"/>
      <c r="B86" s="97" t="s">
        <v>953</v>
      </c>
      <c r="C86" s="97" t="s">
        <v>141</v>
      </c>
      <c r="D86" s="99">
        <f t="shared" si="13"/>
        <v>122.56</v>
      </c>
      <c r="E86" s="97">
        <v>26.0</v>
      </c>
      <c r="F86" s="97"/>
      <c r="G86" s="97">
        <v>82.0</v>
      </c>
      <c r="H86" s="97">
        <v>24.0</v>
      </c>
      <c r="I86" s="97"/>
      <c r="J86" s="97"/>
      <c r="K86" s="97"/>
      <c r="L86" s="97"/>
      <c r="M86" s="97"/>
      <c r="N86" s="97"/>
      <c r="O86" s="97"/>
      <c r="P86" s="97"/>
      <c r="Q86" s="100"/>
      <c r="R86" s="100"/>
      <c r="S86" s="101" t="s">
        <v>954</v>
      </c>
      <c r="T86" s="102"/>
      <c r="U86" s="102"/>
      <c r="V86" s="102"/>
      <c r="W86" s="102"/>
      <c r="X86" s="102"/>
      <c r="Y86" s="103"/>
      <c r="Z86" s="103"/>
      <c r="AA86" s="103"/>
      <c r="AB86" s="103"/>
    </row>
    <row r="87">
      <c r="A87" s="124"/>
      <c r="B87" s="12" t="s">
        <v>957</v>
      </c>
      <c r="C87" s="12" t="s">
        <v>958</v>
      </c>
      <c r="D87" s="17">
        <f t="shared" si="13"/>
        <v>113.94</v>
      </c>
      <c r="E87" s="12">
        <v>39.0</v>
      </c>
      <c r="F87" s="12">
        <v>27.0</v>
      </c>
      <c r="G87" s="12">
        <v>30.0</v>
      </c>
      <c r="H87" s="12">
        <v>15.0</v>
      </c>
      <c r="I87" s="12"/>
      <c r="J87" s="12"/>
      <c r="K87" s="12"/>
      <c r="L87" s="12"/>
      <c r="M87" s="12"/>
      <c r="N87" s="12"/>
      <c r="O87" s="12"/>
      <c r="P87" s="12"/>
      <c r="Q87" s="18"/>
      <c r="R87" s="18" t="s">
        <v>863</v>
      </c>
      <c r="S87" s="19" t="s">
        <v>960</v>
      </c>
      <c r="T87" s="11"/>
      <c r="U87" s="11"/>
      <c r="V87" s="11"/>
      <c r="W87" s="11"/>
      <c r="X87" s="11"/>
    </row>
    <row r="88">
      <c r="A88" s="2" t="s">
        <v>358</v>
      </c>
      <c r="B88" s="11"/>
      <c r="C88" s="11"/>
      <c r="D88" s="17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3"/>
      <c r="R88" s="13"/>
      <c r="S88" s="27"/>
      <c r="T88" s="11"/>
      <c r="U88" s="11"/>
      <c r="V88" s="11"/>
      <c r="W88" s="11"/>
      <c r="X88" s="11"/>
    </row>
    <row r="89">
      <c r="A89" s="97"/>
      <c r="B89" s="97" t="s">
        <v>963</v>
      </c>
      <c r="C89" s="97" t="s">
        <v>151</v>
      </c>
      <c r="D89" s="99">
        <f t="shared" ref="D89:D99" si="14">ROUND((F89*2.17)+(G89)+(H89*1.69)+(I89*2.07)+(J89*2.36)+(K89*2.55)+(L89*0.29)+(M89*64.73)+(N89*18.12)+(O89*18.88)+(P89*18.88), 2)</f>
        <v>129.51</v>
      </c>
      <c r="E89" s="97"/>
      <c r="F89" s="97"/>
      <c r="G89" s="97">
        <v>62.0</v>
      </c>
      <c r="H89" s="97">
        <v>19.0</v>
      </c>
      <c r="I89" s="97"/>
      <c r="J89" s="97">
        <v>15.0</v>
      </c>
      <c r="K89" s="97"/>
      <c r="L89" s="97"/>
      <c r="M89" s="97"/>
      <c r="N89" s="97"/>
      <c r="O89" s="97"/>
      <c r="P89" s="97"/>
      <c r="Q89" s="100"/>
      <c r="R89" s="100"/>
      <c r="S89" s="101" t="s">
        <v>968</v>
      </c>
      <c r="T89" s="102"/>
      <c r="U89" s="102"/>
      <c r="V89" s="102"/>
      <c r="W89" s="102"/>
      <c r="X89" s="102"/>
      <c r="Y89" s="103"/>
      <c r="Z89" s="103"/>
      <c r="AA89" s="103"/>
      <c r="AB89" s="103"/>
    </row>
    <row r="90">
      <c r="A90" s="97"/>
      <c r="B90" s="97" t="s">
        <v>972</v>
      </c>
      <c r="C90" s="97" t="s">
        <v>40</v>
      </c>
      <c r="D90" s="99">
        <f t="shared" si="14"/>
        <v>127.71</v>
      </c>
      <c r="E90" s="97">
        <v>21.0</v>
      </c>
      <c r="F90" s="97"/>
      <c r="G90" s="97">
        <v>44.0</v>
      </c>
      <c r="H90" s="97">
        <v>23.0</v>
      </c>
      <c r="I90" s="97"/>
      <c r="J90" s="97">
        <v>19.0</v>
      </c>
      <c r="K90" s="97"/>
      <c r="L90" s="97"/>
      <c r="M90" s="97"/>
      <c r="N90" s="97"/>
      <c r="O90" s="97"/>
      <c r="P90" s="97"/>
      <c r="Q90" s="100"/>
      <c r="R90" s="100"/>
      <c r="S90" s="101" t="s">
        <v>973</v>
      </c>
      <c r="T90" s="102"/>
      <c r="U90" s="102"/>
      <c r="V90" s="102"/>
      <c r="W90" s="102"/>
      <c r="X90" s="102"/>
      <c r="Y90" s="103"/>
      <c r="Z90" s="103"/>
      <c r="AA90" s="103"/>
      <c r="AB90" s="103"/>
    </row>
    <row r="91">
      <c r="A91" s="97"/>
      <c r="B91" s="97" t="s">
        <v>976</v>
      </c>
      <c r="C91" s="97" t="s">
        <v>251</v>
      </c>
      <c r="D91" s="99">
        <f t="shared" si="14"/>
        <v>125.88</v>
      </c>
      <c r="E91" s="97">
        <v>25.0</v>
      </c>
      <c r="F91" s="97">
        <v>20.0</v>
      </c>
      <c r="G91" s="97">
        <v>40.0</v>
      </c>
      <c r="H91" s="97"/>
      <c r="I91" s="97"/>
      <c r="J91" s="97">
        <v>18.0</v>
      </c>
      <c r="K91" s="97"/>
      <c r="L91" s="97"/>
      <c r="M91" s="97"/>
      <c r="N91" s="97"/>
      <c r="O91" s="97"/>
      <c r="P91" s="97"/>
      <c r="Q91" s="100"/>
      <c r="R91" s="100"/>
      <c r="S91" s="101" t="s">
        <v>978</v>
      </c>
      <c r="T91" s="102"/>
      <c r="U91" s="102"/>
      <c r="V91" s="102"/>
      <c r="W91" s="102"/>
      <c r="X91" s="102"/>
      <c r="Y91" s="103"/>
      <c r="Z91" s="103"/>
      <c r="AA91" s="103"/>
      <c r="AB91" s="103"/>
    </row>
    <row r="92">
      <c r="A92" s="11"/>
      <c r="B92" s="12" t="s">
        <v>984</v>
      </c>
      <c r="C92" s="12" t="s">
        <v>411</v>
      </c>
      <c r="D92" s="17">
        <f t="shared" si="14"/>
        <v>118.64</v>
      </c>
      <c r="E92" s="12"/>
      <c r="F92" s="12"/>
      <c r="G92" s="12">
        <v>40.0</v>
      </c>
      <c r="H92" s="12">
        <v>20.0</v>
      </c>
      <c r="I92" s="12"/>
      <c r="J92" s="12">
        <v>19.0</v>
      </c>
      <c r="K92" s="12"/>
      <c r="L92" s="12"/>
      <c r="M92" s="12"/>
      <c r="N92" s="12"/>
      <c r="O92" s="12"/>
      <c r="P92" s="12"/>
      <c r="Q92" s="18"/>
      <c r="R92" s="18"/>
      <c r="S92" s="19" t="s">
        <v>986</v>
      </c>
      <c r="T92" s="11"/>
      <c r="U92" s="11"/>
      <c r="V92" s="11"/>
      <c r="W92" s="11"/>
      <c r="X92" s="11"/>
    </row>
    <row r="93">
      <c r="A93" s="97"/>
      <c r="B93" s="97" t="s">
        <v>991</v>
      </c>
      <c r="C93" s="97" t="s">
        <v>369</v>
      </c>
      <c r="D93" s="99">
        <f t="shared" si="14"/>
        <v>115</v>
      </c>
      <c r="E93" s="97">
        <v>28.0</v>
      </c>
      <c r="F93" s="97"/>
      <c r="G93" s="97">
        <v>56.0</v>
      </c>
      <c r="H93" s="97"/>
      <c r="I93" s="97"/>
      <c r="J93" s="97">
        <v>25.0</v>
      </c>
      <c r="K93" s="97"/>
      <c r="L93" s="97"/>
      <c r="M93" s="97"/>
      <c r="N93" s="97"/>
      <c r="O93" s="97"/>
      <c r="P93" s="97"/>
      <c r="Q93" s="100"/>
      <c r="R93" s="100"/>
      <c r="S93" s="101" t="s">
        <v>993</v>
      </c>
      <c r="T93" s="102"/>
      <c r="U93" s="102"/>
      <c r="V93" s="102"/>
      <c r="W93" s="102"/>
      <c r="X93" s="102"/>
      <c r="Y93" s="103"/>
      <c r="Z93" s="103"/>
      <c r="AA93" s="103"/>
      <c r="AB93" s="103"/>
    </row>
    <row r="94">
      <c r="A94" s="11"/>
      <c r="B94" s="12" t="s">
        <v>999</v>
      </c>
      <c r="C94" s="12" t="s">
        <v>1000</v>
      </c>
      <c r="D94" s="17">
        <f t="shared" si="14"/>
        <v>106.15</v>
      </c>
      <c r="E94" s="12"/>
      <c r="F94" s="12">
        <v>15.0</v>
      </c>
      <c r="G94" s="12">
        <v>50.0</v>
      </c>
      <c r="H94" s="12"/>
      <c r="I94" s="12"/>
      <c r="J94" s="12">
        <v>10.0</v>
      </c>
      <c r="K94" s="12"/>
      <c r="L94" s="12"/>
      <c r="M94" s="12"/>
      <c r="N94" s="12"/>
      <c r="O94" s="12"/>
      <c r="P94" s="12"/>
      <c r="Q94" s="18"/>
      <c r="R94" s="18"/>
      <c r="S94" s="19" t="s">
        <v>1002</v>
      </c>
      <c r="T94" s="11"/>
      <c r="U94" s="11"/>
      <c r="V94" s="11"/>
      <c r="W94" s="11"/>
      <c r="X94" s="11"/>
    </row>
    <row r="95">
      <c r="A95" s="11"/>
      <c r="B95" s="12" t="s">
        <v>1006</v>
      </c>
      <c r="C95" s="12" t="s">
        <v>1007</v>
      </c>
      <c r="D95" s="17">
        <f t="shared" si="14"/>
        <v>106.15</v>
      </c>
      <c r="E95" s="12"/>
      <c r="F95" s="12">
        <v>15.0</v>
      </c>
      <c r="G95" s="12">
        <v>50.0</v>
      </c>
      <c r="H95" s="12"/>
      <c r="I95" s="12"/>
      <c r="J95" s="12">
        <v>10.0</v>
      </c>
      <c r="K95" s="12"/>
      <c r="L95" s="12"/>
      <c r="M95" s="12"/>
      <c r="N95" s="12"/>
      <c r="O95" s="12"/>
      <c r="P95" s="12"/>
      <c r="Q95" s="18"/>
      <c r="R95" s="18"/>
      <c r="S95" s="19" t="s">
        <v>1008</v>
      </c>
      <c r="T95" s="11"/>
      <c r="U95" s="11"/>
      <c r="V95" s="11"/>
      <c r="W95" s="11"/>
      <c r="X95" s="11"/>
    </row>
    <row r="96">
      <c r="A96" s="97"/>
      <c r="B96" s="97" t="s">
        <v>1013</v>
      </c>
      <c r="C96" s="97" t="s">
        <v>360</v>
      </c>
      <c r="D96" s="99">
        <f t="shared" si="14"/>
        <v>106.08</v>
      </c>
      <c r="E96" s="97">
        <v>27.0</v>
      </c>
      <c r="F96" s="97">
        <v>24.0</v>
      </c>
      <c r="G96" s="97">
        <v>54.0</v>
      </c>
      <c r="H96" s="97"/>
      <c r="I96" s="97"/>
      <c r="J96" s="97"/>
      <c r="K96" s="97"/>
      <c r="L96" s="97"/>
      <c r="M96" s="97"/>
      <c r="N96" s="97"/>
      <c r="O96" s="97"/>
      <c r="P96" s="97"/>
      <c r="Q96" s="100"/>
      <c r="R96" s="100"/>
      <c r="S96" s="101" t="s">
        <v>1017</v>
      </c>
      <c r="T96" s="102"/>
      <c r="U96" s="102"/>
      <c r="V96" s="102"/>
      <c r="W96" s="102"/>
      <c r="X96" s="102"/>
      <c r="Y96" s="103"/>
      <c r="Z96" s="103"/>
      <c r="AA96" s="103"/>
      <c r="AB96" s="103"/>
    </row>
    <row r="97">
      <c r="A97" s="11"/>
      <c r="B97" s="12" t="s">
        <v>1020</v>
      </c>
      <c r="C97" s="12" t="s">
        <v>1022</v>
      </c>
      <c r="D97" s="17">
        <f t="shared" si="14"/>
        <v>105.25</v>
      </c>
      <c r="E97" s="12">
        <v>18.0</v>
      </c>
      <c r="F97" s="12">
        <v>25.0</v>
      </c>
      <c r="G97" s="12"/>
      <c r="H97" s="12"/>
      <c r="I97" s="12"/>
      <c r="J97" s="12"/>
      <c r="K97" s="12">
        <v>20.0</v>
      </c>
      <c r="L97" s="12"/>
      <c r="M97" s="12"/>
      <c r="N97" s="12"/>
      <c r="O97" s="12"/>
      <c r="P97" s="12"/>
      <c r="Q97" s="18"/>
      <c r="R97" s="18"/>
      <c r="S97" s="19" t="s">
        <v>1023</v>
      </c>
      <c r="T97" s="11"/>
      <c r="U97" s="11"/>
      <c r="V97" s="11"/>
      <c r="W97" s="11"/>
      <c r="X97" s="11"/>
    </row>
    <row r="98">
      <c r="A98" s="11"/>
      <c r="B98" s="12" t="s">
        <v>1028</v>
      </c>
      <c r="C98" s="12" t="s">
        <v>102</v>
      </c>
      <c r="D98" s="17">
        <f t="shared" si="14"/>
        <v>84.87</v>
      </c>
      <c r="E98" s="12">
        <v>24.0</v>
      </c>
      <c r="F98" s="12"/>
      <c r="G98" s="12">
        <v>46.0</v>
      </c>
      <c r="H98" s="12">
        <v>23.0</v>
      </c>
      <c r="I98" s="12"/>
      <c r="J98" s="12"/>
      <c r="K98" s="12"/>
      <c r="L98" s="12"/>
      <c r="M98" s="12"/>
      <c r="N98" s="12"/>
      <c r="O98" s="12"/>
      <c r="P98" s="12"/>
      <c r="Q98" s="18"/>
      <c r="R98" s="18"/>
      <c r="S98" s="19" t="s">
        <v>1031</v>
      </c>
      <c r="T98" s="11"/>
      <c r="U98" s="11"/>
      <c r="V98" s="11"/>
      <c r="W98" s="11"/>
      <c r="X98" s="11"/>
    </row>
    <row r="99">
      <c r="A99" s="11"/>
      <c r="B99" s="12" t="s">
        <v>1036</v>
      </c>
      <c r="C99" s="12" t="s">
        <v>1037</v>
      </c>
      <c r="D99" s="17">
        <f t="shared" si="14"/>
        <v>59.04</v>
      </c>
      <c r="E99" s="12">
        <v>21.0</v>
      </c>
      <c r="F99" s="12"/>
      <c r="G99" s="12">
        <v>32.0</v>
      </c>
      <c r="H99" s="12">
        <v>16.0</v>
      </c>
      <c r="I99" s="12"/>
      <c r="J99" s="12"/>
      <c r="K99" s="12"/>
      <c r="L99" s="12"/>
      <c r="M99" s="12"/>
      <c r="N99" s="12"/>
      <c r="O99" s="12"/>
      <c r="P99" s="12"/>
      <c r="Q99" s="18"/>
      <c r="R99" s="18" t="s">
        <v>168</v>
      </c>
      <c r="S99" s="19" t="s">
        <v>1042</v>
      </c>
      <c r="T99" s="11"/>
      <c r="U99" s="11"/>
      <c r="V99" s="11"/>
      <c r="W99" s="11"/>
      <c r="X99" s="11"/>
    </row>
    <row r="100">
      <c r="A100" s="2" t="s">
        <v>393</v>
      </c>
      <c r="B100" s="127"/>
      <c r="C100" s="11"/>
      <c r="D100" s="17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3"/>
      <c r="R100" s="13"/>
      <c r="S100" s="27"/>
      <c r="T100" s="11"/>
      <c r="U100" s="11"/>
      <c r="V100" s="11"/>
      <c r="W100" s="11"/>
      <c r="X100" s="11"/>
    </row>
    <row r="101">
      <c r="A101" s="97"/>
      <c r="B101" s="97" t="s">
        <v>1045</v>
      </c>
      <c r="C101" s="97" t="s">
        <v>73</v>
      </c>
      <c r="D101" s="129">
        <v>101.0</v>
      </c>
      <c r="E101" s="97"/>
      <c r="F101" s="97"/>
      <c r="G101" s="97">
        <v>40.0</v>
      </c>
      <c r="H101" s="97"/>
      <c r="I101" s="97"/>
      <c r="J101" s="97"/>
      <c r="K101" s="97"/>
      <c r="L101" s="97"/>
      <c r="M101" s="97"/>
      <c r="N101" s="97"/>
      <c r="O101" s="97"/>
      <c r="P101" s="97"/>
      <c r="Q101" s="100"/>
      <c r="R101" s="100" t="s">
        <v>1047</v>
      </c>
      <c r="S101" s="101" t="s">
        <v>1050</v>
      </c>
      <c r="T101" s="12"/>
      <c r="U101" s="11"/>
      <c r="V101" s="11"/>
      <c r="W101" s="11"/>
      <c r="X101" s="11"/>
      <c r="Y101" s="11"/>
    </row>
    <row r="102">
      <c r="A102" s="97"/>
      <c r="B102" s="97" t="s">
        <v>1052</v>
      </c>
      <c r="C102" s="97" t="s">
        <v>730</v>
      </c>
      <c r="D102" s="129">
        <v>62.0</v>
      </c>
      <c r="E102" s="97"/>
      <c r="F102" s="97"/>
      <c r="G102" s="97"/>
      <c r="H102" s="97"/>
      <c r="I102" s="97"/>
      <c r="J102" s="97">
        <v>35.0</v>
      </c>
      <c r="K102" s="97"/>
      <c r="L102" s="97"/>
      <c r="M102" s="97"/>
      <c r="N102" s="97"/>
      <c r="O102" s="97"/>
      <c r="P102" s="97"/>
      <c r="Q102" s="100"/>
      <c r="R102" s="100" t="s">
        <v>1053</v>
      </c>
      <c r="S102" s="101" t="s">
        <v>1054</v>
      </c>
      <c r="T102" s="12"/>
      <c r="U102" s="11"/>
      <c r="V102" s="11"/>
      <c r="W102" s="11"/>
      <c r="X102" s="11"/>
      <c r="Y102" s="11"/>
    </row>
    <row r="103">
      <c r="A103" s="11"/>
      <c r="B103" s="12" t="s">
        <v>1056</v>
      </c>
      <c r="C103" s="12" t="s">
        <v>399</v>
      </c>
      <c r="D103" s="44">
        <v>59.0</v>
      </c>
      <c r="E103" s="12"/>
      <c r="F103" s="12"/>
      <c r="G103" s="12">
        <v>72.0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8"/>
      <c r="R103" s="18" t="s">
        <v>1057</v>
      </c>
      <c r="S103" s="19" t="s">
        <v>1058</v>
      </c>
      <c r="T103" s="12"/>
      <c r="U103" s="11"/>
      <c r="V103" s="11"/>
      <c r="W103" s="11"/>
      <c r="X103" s="11"/>
      <c r="Y103" s="11"/>
    </row>
    <row r="104">
      <c r="A104" s="11"/>
      <c r="B104" s="12" t="s">
        <v>1062</v>
      </c>
      <c r="C104" s="12" t="s">
        <v>328</v>
      </c>
      <c r="D104" s="44">
        <v>59.0</v>
      </c>
      <c r="E104" s="12"/>
      <c r="F104" s="12"/>
      <c r="G104" s="12"/>
      <c r="H104" s="12">
        <v>32.0</v>
      </c>
      <c r="I104" s="12"/>
      <c r="J104" s="12"/>
      <c r="K104" s="12"/>
      <c r="L104" s="12"/>
      <c r="M104" s="12"/>
      <c r="N104" s="12"/>
      <c r="O104" s="12"/>
      <c r="P104" s="12"/>
      <c r="Q104" s="18"/>
      <c r="R104" s="18" t="s">
        <v>1063</v>
      </c>
      <c r="S104" s="19" t="s">
        <v>1064</v>
      </c>
      <c r="T104" s="12"/>
      <c r="U104" s="11"/>
      <c r="V104" s="11"/>
      <c r="W104" s="11"/>
      <c r="X104" s="11"/>
      <c r="Y104" s="11"/>
    </row>
    <row r="105">
      <c r="A105" s="11"/>
      <c r="B105" s="12" t="s">
        <v>1068</v>
      </c>
      <c r="C105" s="12" t="s">
        <v>54</v>
      </c>
      <c r="D105" s="44">
        <v>54.0</v>
      </c>
      <c r="E105" s="12"/>
      <c r="F105" s="12"/>
      <c r="G105" s="12">
        <v>64.0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8"/>
      <c r="R105" s="18" t="s">
        <v>1069</v>
      </c>
      <c r="S105" s="19" t="s">
        <v>1070</v>
      </c>
      <c r="T105" s="11"/>
      <c r="U105" s="11"/>
      <c r="V105" s="11"/>
      <c r="W105" s="11"/>
      <c r="X105" s="11"/>
    </row>
    <row r="106">
      <c r="A106" s="11"/>
      <c r="B106" s="12" t="s">
        <v>1076</v>
      </c>
      <c r="C106" s="12" t="s">
        <v>646</v>
      </c>
      <c r="D106" s="44">
        <v>50.0</v>
      </c>
      <c r="E106" s="12"/>
      <c r="F106" s="12"/>
      <c r="G106" s="12"/>
      <c r="H106" s="12"/>
      <c r="I106" s="12"/>
      <c r="J106" s="12">
        <v>30.0</v>
      </c>
      <c r="K106" s="12"/>
      <c r="L106" s="12"/>
      <c r="M106" s="12"/>
      <c r="N106" s="12"/>
      <c r="O106" s="12"/>
      <c r="P106" s="12"/>
      <c r="Q106" s="18"/>
      <c r="R106" s="18" t="s">
        <v>1077</v>
      </c>
      <c r="S106" s="19" t="s">
        <v>1078</v>
      </c>
      <c r="T106" s="12"/>
      <c r="U106" s="11"/>
      <c r="V106" s="11"/>
      <c r="W106" s="11"/>
      <c r="X106" s="11"/>
      <c r="Y106" s="11"/>
    </row>
    <row r="107">
      <c r="A107" s="11"/>
      <c r="B107" s="12" t="s">
        <v>395</v>
      </c>
      <c r="C107" s="16" t="s">
        <v>396</v>
      </c>
      <c r="D107" s="44">
        <v>45.0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8"/>
      <c r="R107" s="18" t="s">
        <v>1082</v>
      </c>
      <c r="S107" s="19" t="s">
        <v>397</v>
      </c>
      <c r="T107" s="12"/>
      <c r="U107" s="11"/>
      <c r="V107" s="11"/>
      <c r="W107" s="11"/>
      <c r="X107" s="11"/>
      <c r="Y107" s="11"/>
    </row>
    <row r="108">
      <c r="A108" s="11"/>
      <c r="B108" s="12" t="s">
        <v>1086</v>
      </c>
      <c r="C108" s="12" t="s">
        <v>1087</v>
      </c>
      <c r="D108" s="44">
        <v>44.0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8"/>
      <c r="R108" s="18" t="s">
        <v>1088</v>
      </c>
      <c r="S108" s="19" t="s">
        <v>1089</v>
      </c>
      <c r="T108" s="11"/>
      <c r="U108" s="11"/>
      <c r="V108" s="11"/>
      <c r="W108" s="11"/>
      <c r="X108" s="11"/>
    </row>
    <row r="109">
      <c r="A109" s="11"/>
      <c r="B109" s="12" t="s">
        <v>1091</v>
      </c>
      <c r="C109" s="12" t="s">
        <v>1073</v>
      </c>
      <c r="D109" s="44">
        <v>43.0</v>
      </c>
      <c r="E109" s="12"/>
      <c r="F109" s="12"/>
      <c r="G109" s="12">
        <v>52.0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8"/>
      <c r="R109" s="18" t="s">
        <v>1092</v>
      </c>
      <c r="S109" s="19" t="s">
        <v>1093</v>
      </c>
      <c r="T109" s="11"/>
      <c r="U109" s="11"/>
      <c r="V109" s="11"/>
      <c r="W109" s="11"/>
      <c r="X109" s="11"/>
    </row>
    <row r="110">
      <c r="A110" s="11"/>
      <c r="B110" s="12" t="s">
        <v>1094</v>
      </c>
      <c r="C110" s="12" t="s">
        <v>1043</v>
      </c>
      <c r="D110" s="44">
        <v>40.0</v>
      </c>
      <c r="E110" s="12"/>
      <c r="F110" s="12"/>
      <c r="G110" s="12"/>
      <c r="H110" s="12">
        <v>26.0</v>
      </c>
      <c r="I110" s="12"/>
      <c r="J110" s="12"/>
      <c r="K110" s="12"/>
      <c r="L110" s="12"/>
      <c r="M110" s="12"/>
      <c r="N110" s="12"/>
      <c r="O110" s="12"/>
      <c r="P110" s="12"/>
      <c r="Q110" s="18"/>
      <c r="R110" s="18" t="s">
        <v>1092</v>
      </c>
      <c r="S110" s="19" t="s">
        <v>1095</v>
      </c>
      <c r="T110" s="11"/>
      <c r="U110" s="11"/>
      <c r="V110" s="11"/>
      <c r="W110" s="11"/>
      <c r="X110" s="11"/>
    </row>
    <row r="111">
      <c r="A111" s="11"/>
      <c r="B111" s="12" t="s">
        <v>1097</v>
      </c>
      <c r="C111" s="12" t="s">
        <v>431</v>
      </c>
      <c r="D111" s="44">
        <v>38.0</v>
      </c>
      <c r="E111" s="12"/>
      <c r="F111" s="12"/>
      <c r="G111" s="12">
        <v>54.0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 t="s">
        <v>1098</v>
      </c>
      <c r="S111" s="19" t="s">
        <v>1099</v>
      </c>
      <c r="T111" s="11"/>
      <c r="U111" s="11"/>
      <c r="V111" s="11"/>
      <c r="W111" s="11"/>
      <c r="X111" s="11"/>
    </row>
    <row r="112">
      <c r="A112" s="2" t="s">
        <v>438</v>
      </c>
      <c r="B112" s="11"/>
      <c r="C112" s="11"/>
      <c r="D112" s="17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3"/>
      <c r="R112" s="13"/>
      <c r="S112" s="27"/>
      <c r="T112" s="11"/>
      <c r="U112" s="11"/>
      <c r="V112" s="11"/>
      <c r="W112" s="11"/>
      <c r="X112" s="11"/>
    </row>
    <row r="113">
      <c r="A113" s="97"/>
      <c r="B113" s="97" t="s">
        <v>1105</v>
      </c>
      <c r="C113" s="97" t="s">
        <v>40</v>
      </c>
      <c r="D113" s="99">
        <f t="shared" ref="D113:D122" si="15">ROUND((F113*2.17)+(G113)+(H113*1.69)+(I113*2.07)+(J113*2.36)+(K113*2.55)+(L113*0.29)+(M113*64.73)+(N113*18.12)+(O113*18.88)+(P113*18.88), 2)</f>
        <v>75.23</v>
      </c>
      <c r="E113" s="97"/>
      <c r="F113" s="97">
        <v>19.0</v>
      </c>
      <c r="G113" s="97">
        <v>34.0</v>
      </c>
      <c r="H113" s="130"/>
      <c r="I113" s="130"/>
      <c r="J113" s="97"/>
      <c r="K113" s="130"/>
      <c r="L113" s="130"/>
      <c r="M113" s="130"/>
      <c r="N113" s="130"/>
      <c r="O113" s="130"/>
      <c r="P113" s="130"/>
      <c r="Q113" s="131"/>
      <c r="R113" s="100" t="s">
        <v>1114</v>
      </c>
      <c r="S113" s="101" t="s">
        <v>1115</v>
      </c>
      <c r="T113" s="102"/>
      <c r="U113" s="102"/>
      <c r="V113" s="102"/>
      <c r="W113" s="102"/>
      <c r="X113" s="102"/>
      <c r="Y113" s="103"/>
      <c r="Z113" s="103"/>
      <c r="AA113" s="103"/>
      <c r="AB113" s="103"/>
    </row>
    <row r="114">
      <c r="A114" s="11"/>
      <c r="B114" s="12" t="s">
        <v>1120</v>
      </c>
      <c r="C114" s="12" t="s">
        <v>1121</v>
      </c>
      <c r="D114" s="17">
        <f t="shared" si="15"/>
        <v>74</v>
      </c>
      <c r="E114" s="12"/>
      <c r="F114" s="12">
        <v>12.0</v>
      </c>
      <c r="G114" s="12">
        <v>22.0</v>
      </c>
      <c r="H114" s="47"/>
      <c r="I114" s="47"/>
      <c r="J114" s="12">
        <v>11.0</v>
      </c>
      <c r="K114" s="47"/>
      <c r="L114" s="47"/>
      <c r="M114" s="47"/>
      <c r="N114" s="47"/>
      <c r="O114" s="47"/>
      <c r="P114" s="47"/>
      <c r="Q114" s="48"/>
      <c r="R114" s="18" t="s">
        <v>1123</v>
      </c>
      <c r="S114" s="19" t="s">
        <v>1124</v>
      </c>
      <c r="T114" s="11"/>
      <c r="U114" s="11"/>
      <c r="V114" s="11"/>
      <c r="W114" s="11"/>
      <c r="X114" s="11"/>
    </row>
    <row r="115">
      <c r="A115" s="11"/>
      <c r="B115" s="12" t="s">
        <v>1128</v>
      </c>
      <c r="C115" s="12" t="s">
        <v>1129</v>
      </c>
      <c r="D115" s="17">
        <f t="shared" si="15"/>
        <v>74</v>
      </c>
      <c r="E115" s="12"/>
      <c r="F115" s="12">
        <v>12.0</v>
      </c>
      <c r="G115" s="12">
        <v>22.0</v>
      </c>
      <c r="H115" s="47"/>
      <c r="I115" s="47"/>
      <c r="J115" s="12">
        <v>11.0</v>
      </c>
      <c r="K115" s="47"/>
      <c r="L115" s="47"/>
      <c r="M115" s="47"/>
      <c r="N115" s="47"/>
      <c r="O115" s="47"/>
      <c r="P115" s="47"/>
      <c r="Q115" s="48"/>
      <c r="R115" s="18" t="s">
        <v>1131</v>
      </c>
      <c r="S115" s="19" t="s">
        <v>1134</v>
      </c>
      <c r="T115" s="11"/>
      <c r="U115" s="11"/>
      <c r="V115" s="11"/>
      <c r="W115" s="11"/>
      <c r="X115" s="11"/>
    </row>
    <row r="116">
      <c r="A116" s="97"/>
      <c r="B116" s="108" t="s">
        <v>1138</v>
      </c>
      <c r="C116" s="108" t="s">
        <v>243</v>
      </c>
      <c r="D116" s="99">
        <f t="shared" si="15"/>
        <v>70.96</v>
      </c>
      <c r="E116" s="108"/>
      <c r="F116" s="108">
        <v>16.0</v>
      </c>
      <c r="G116" s="108"/>
      <c r="H116" s="108"/>
      <c r="I116" s="98"/>
      <c r="J116" s="108"/>
      <c r="K116" s="108"/>
      <c r="L116" s="108"/>
      <c r="M116" s="108"/>
      <c r="N116" s="108">
        <v>2.0</v>
      </c>
      <c r="O116" s="108"/>
      <c r="P116" s="108"/>
      <c r="Q116" s="109" t="s">
        <v>599</v>
      </c>
      <c r="R116" s="109" t="s">
        <v>1140</v>
      </c>
      <c r="S116" s="132" t="str">
        <f>HYPERLINK("https://www.burning-crusade.com/database/?item=30724","https://www.burning-crusade.com/database/?item=30724")</f>
        <v>https://www.burning-crusade.com/database/?item=30724</v>
      </c>
      <c r="T116" s="109"/>
      <c r="U116" s="108"/>
      <c r="V116" s="108"/>
      <c r="W116" s="108"/>
      <c r="X116" s="108"/>
      <c r="Y116" s="108"/>
      <c r="Z116" s="119"/>
      <c r="AA116" s="103"/>
      <c r="AB116" s="103"/>
    </row>
    <row r="117">
      <c r="A117" s="97"/>
      <c r="B117" s="97" t="s">
        <v>1141</v>
      </c>
      <c r="C117" s="97" t="s">
        <v>239</v>
      </c>
      <c r="D117" s="99">
        <f t="shared" si="15"/>
        <v>67.76</v>
      </c>
      <c r="E117" s="97"/>
      <c r="F117" s="97"/>
      <c r="G117" s="97">
        <v>30.0</v>
      </c>
      <c r="H117" s="130"/>
      <c r="I117" s="130"/>
      <c r="J117" s="97">
        <v>16.0</v>
      </c>
      <c r="K117" s="130"/>
      <c r="L117" s="130"/>
      <c r="M117" s="130"/>
      <c r="N117" s="130"/>
      <c r="O117" s="130"/>
      <c r="P117" s="130"/>
      <c r="Q117" s="131"/>
      <c r="R117" s="100" t="s">
        <v>1142</v>
      </c>
      <c r="S117" s="101" t="s">
        <v>1143</v>
      </c>
      <c r="T117" s="102"/>
      <c r="U117" s="102"/>
      <c r="V117" s="102"/>
      <c r="W117" s="102"/>
      <c r="X117" s="102"/>
      <c r="Y117" s="103"/>
      <c r="Z117" s="103"/>
      <c r="AA117" s="103"/>
      <c r="AB117" s="103"/>
    </row>
    <row r="118">
      <c r="A118" s="112"/>
      <c r="B118" s="97" t="s">
        <v>1146</v>
      </c>
      <c r="C118" s="98" t="s">
        <v>693</v>
      </c>
      <c r="D118" s="99">
        <f t="shared" si="15"/>
        <v>64.55</v>
      </c>
      <c r="E118" s="97"/>
      <c r="F118" s="97">
        <v>15.0</v>
      </c>
      <c r="G118" s="97">
        <v>32.0</v>
      </c>
      <c r="H118" s="97"/>
      <c r="I118" s="97"/>
      <c r="J118" s="97"/>
      <c r="K118" s="97"/>
      <c r="L118" s="97"/>
      <c r="M118" s="97"/>
      <c r="N118" s="97"/>
      <c r="O118" s="97"/>
      <c r="P118" s="97"/>
      <c r="Q118" s="100"/>
      <c r="R118" s="100" t="s">
        <v>1148</v>
      </c>
      <c r="S118" s="101" t="s">
        <v>1149</v>
      </c>
      <c r="T118" s="102"/>
      <c r="U118" s="102"/>
      <c r="V118" s="102"/>
      <c r="W118" s="102"/>
      <c r="X118" s="102"/>
      <c r="Y118" s="103"/>
      <c r="Z118" s="103"/>
      <c r="AA118" s="103"/>
      <c r="AB118" s="103"/>
    </row>
    <row r="119">
      <c r="B119" s="12" t="s">
        <v>1152</v>
      </c>
      <c r="C119" s="16" t="s">
        <v>1153</v>
      </c>
      <c r="D119" s="17">
        <f t="shared" si="15"/>
        <v>63.84</v>
      </c>
      <c r="E119" s="12"/>
      <c r="F119" s="12">
        <v>10.0</v>
      </c>
      <c r="G119" s="12">
        <v>32.0</v>
      </c>
      <c r="H119" s="12">
        <v>6.0</v>
      </c>
      <c r="I119" s="12"/>
      <c r="J119" s="12"/>
      <c r="K119" s="12"/>
      <c r="L119" s="12"/>
      <c r="M119" s="12"/>
      <c r="N119" s="12"/>
      <c r="O119" s="12"/>
      <c r="P119" s="12"/>
      <c r="Q119" s="18"/>
      <c r="R119" s="18" t="s">
        <v>1154</v>
      </c>
      <c r="S119" s="19" t="s">
        <v>1155</v>
      </c>
      <c r="T119" s="11"/>
      <c r="U119" s="11"/>
      <c r="V119" s="11"/>
      <c r="W119" s="11"/>
      <c r="X119" s="11"/>
    </row>
    <row r="120">
      <c r="A120" s="97"/>
      <c r="B120" s="108" t="s">
        <v>1158</v>
      </c>
      <c r="C120" s="108" t="s">
        <v>281</v>
      </c>
      <c r="D120" s="99">
        <f t="shared" si="15"/>
        <v>62.12</v>
      </c>
      <c r="E120" s="108"/>
      <c r="F120" s="108"/>
      <c r="G120" s="108"/>
      <c r="H120" s="108">
        <v>20.0</v>
      </c>
      <c r="I120" s="98"/>
      <c r="J120" s="108">
        <v>12.0</v>
      </c>
      <c r="K120" s="108"/>
      <c r="L120" s="108"/>
      <c r="M120" s="108"/>
      <c r="N120" s="108"/>
      <c r="O120" s="108"/>
      <c r="P120" s="108"/>
      <c r="Q120" s="109"/>
      <c r="R120" s="109" t="s">
        <v>1159</v>
      </c>
      <c r="S120" s="132" t="s">
        <v>1160</v>
      </c>
      <c r="T120" s="109"/>
      <c r="U120" s="108"/>
      <c r="V120" s="108"/>
      <c r="W120" s="108"/>
      <c r="X120" s="108"/>
      <c r="Y120" s="108"/>
      <c r="Z120" s="119"/>
      <c r="AA120" s="103"/>
      <c r="AB120" s="103"/>
    </row>
    <row r="121">
      <c r="A121" s="11"/>
      <c r="B121" s="12" t="s">
        <v>1164</v>
      </c>
      <c r="C121" s="12" t="s">
        <v>57</v>
      </c>
      <c r="D121" s="17">
        <f t="shared" si="15"/>
        <v>42.59</v>
      </c>
      <c r="E121" s="12">
        <v>15.0</v>
      </c>
      <c r="F121" s="12"/>
      <c r="G121" s="12">
        <v>24.0</v>
      </c>
      <c r="H121" s="12">
        <v>11.0</v>
      </c>
      <c r="I121" s="47"/>
      <c r="J121" s="12"/>
      <c r="K121" s="47"/>
      <c r="L121" s="12"/>
      <c r="M121" s="47"/>
      <c r="N121" s="47"/>
      <c r="O121" s="47"/>
      <c r="P121" s="47"/>
      <c r="Q121" s="48"/>
      <c r="R121" s="18" t="s">
        <v>1166</v>
      </c>
      <c r="S121" s="19" t="s">
        <v>1167</v>
      </c>
      <c r="T121" s="11"/>
      <c r="U121" s="11"/>
      <c r="V121" s="11"/>
      <c r="W121" s="11"/>
      <c r="X121" s="11"/>
    </row>
    <row r="122">
      <c r="A122" s="102"/>
      <c r="B122" s="97" t="s">
        <v>1172</v>
      </c>
      <c r="C122" s="97" t="s">
        <v>73</v>
      </c>
      <c r="D122" s="99">
        <f t="shared" si="15"/>
        <v>42</v>
      </c>
      <c r="E122" s="97">
        <v>19.0</v>
      </c>
      <c r="F122" s="97"/>
      <c r="G122" s="97">
        <v>42.0</v>
      </c>
      <c r="H122" s="97"/>
      <c r="I122" s="130"/>
      <c r="J122" s="97"/>
      <c r="K122" s="130"/>
      <c r="L122" s="130"/>
      <c r="M122" s="130"/>
      <c r="N122" s="130"/>
      <c r="O122" s="130"/>
      <c r="P122" s="130"/>
      <c r="Q122" s="131"/>
      <c r="R122" s="100" t="s">
        <v>1173</v>
      </c>
      <c r="S122" s="101" t="s">
        <v>1174</v>
      </c>
      <c r="T122" s="102"/>
      <c r="U122" s="102"/>
      <c r="V122" s="102"/>
      <c r="W122" s="102"/>
      <c r="X122" s="102"/>
      <c r="Y122" s="103"/>
      <c r="Z122" s="103"/>
      <c r="AA122" s="103"/>
      <c r="AB122" s="103"/>
    </row>
    <row r="123">
      <c r="A123" s="11"/>
      <c r="B123" s="12"/>
      <c r="C123" s="12"/>
      <c r="D123" s="26"/>
      <c r="E123" s="12"/>
      <c r="F123" s="12"/>
      <c r="G123" s="12"/>
      <c r="H123" s="12"/>
      <c r="I123" s="47"/>
      <c r="J123" s="12"/>
      <c r="K123" s="47"/>
      <c r="L123" s="12"/>
      <c r="M123" s="47"/>
      <c r="N123" s="47"/>
      <c r="O123" s="47"/>
      <c r="P123" s="47"/>
      <c r="Q123" s="48"/>
      <c r="R123" s="18"/>
      <c r="S123" s="37"/>
      <c r="T123" s="11"/>
      <c r="U123" s="11"/>
      <c r="V123" s="11"/>
      <c r="W123" s="11"/>
      <c r="X123" s="11"/>
    </row>
    <row r="124">
      <c r="A124" s="3"/>
      <c r="B124" s="53" t="s">
        <v>1</v>
      </c>
      <c r="C124" s="53" t="s">
        <v>2</v>
      </c>
      <c r="D124" s="53" t="s">
        <v>1176</v>
      </c>
      <c r="E124" s="3" t="s">
        <v>1177</v>
      </c>
      <c r="F124" s="3" t="s">
        <v>1178</v>
      </c>
      <c r="G124" s="3" t="s">
        <v>522</v>
      </c>
      <c r="H124" s="3" t="s">
        <v>1179</v>
      </c>
      <c r="I124" s="3" t="s">
        <v>7</v>
      </c>
      <c r="J124" s="2" t="s">
        <v>9</v>
      </c>
      <c r="K124" s="3" t="s">
        <v>524</v>
      </c>
      <c r="L124" s="3" t="s">
        <v>4</v>
      </c>
      <c r="M124" s="3" t="s">
        <v>1180</v>
      </c>
      <c r="N124" s="5" t="s">
        <v>13</v>
      </c>
      <c r="O124" s="6" t="s">
        <v>14</v>
      </c>
      <c r="P124" s="7" t="s">
        <v>15</v>
      </c>
      <c r="Q124" s="50" t="s">
        <v>16</v>
      </c>
      <c r="R124" s="3" t="s">
        <v>17</v>
      </c>
      <c r="S124" s="51" t="s">
        <v>18</v>
      </c>
      <c r="T124" s="2"/>
      <c r="U124" s="52"/>
      <c r="V124" s="49"/>
      <c r="W124" s="49"/>
      <c r="X124" s="49"/>
    </row>
    <row r="125">
      <c r="A125" s="53" t="s">
        <v>459</v>
      </c>
      <c r="B125" s="28"/>
      <c r="C125" s="28"/>
      <c r="D125" s="26"/>
      <c r="E125" s="28"/>
      <c r="F125" s="28"/>
      <c r="G125" s="26"/>
      <c r="H125" s="28"/>
      <c r="I125" s="28"/>
      <c r="J125" s="28"/>
      <c r="K125" s="28"/>
      <c r="L125" s="28"/>
      <c r="M125" s="28"/>
      <c r="N125" s="28"/>
      <c r="O125" s="28"/>
      <c r="P125" s="28"/>
      <c r="Q125" s="29"/>
      <c r="R125" s="29"/>
      <c r="S125" s="37"/>
      <c r="T125" s="28"/>
      <c r="U125" s="54"/>
      <c r="V125" s="28"/>
      <c r="W125" s="28"/>
      <c r="X125" s="55"/>
    </row>
    <row r="126">
      <c r="A126" s="11"/>
      <c r="B126" s="28" t="s">
        <v>1181</v>
      </c>
      <c r="C126" s="28" t="s">
        <v>57</v>
      </c>
      <c r="D126" s="26">
        <v>285.0</v>
      </c>
      <c r="E126" s="28">
        <v>91.2</v>
      </c>
      <c r="F126" s="28">
        <v>2.6</v>
      </c>
      <c r="G126" s="28"/>
      <c r="H126" s="28">
        <v>28.0</v>
      </c>
      <c r="I126" s="28">
        <v>15.0</v>
      </c>
      <c r="J126" s="28">
        <v>9.0</v>
      </c>
      <c r="K126" s="28"/>
      <c r="L126" s="28">
        <v>21.0</v>
      </c>
      <c r="M126" s="28"/>
      <c r="N126" s="28"/>
      <c r="O126" s="28"/>
      <c r="P126" s="28"/>
      <c r="Q126" s="29"/>
      <c r="R126" s="29" t="s">
        <v>1183</v>
      </c>
      <c r="S126" s="19" t="s">
        <v>1184</v>
      </c>
      <c r="T126" s="28"/>
      <c r="U126" s="28"/>
      <c r="V126" s="28"/>
      <c r="W126" s="28"/>
      <c r="X126" s="55"/>
    </row>
    <row r="127">
      <c r="A127" s="97"/>
      <c r="B127" s="108" t="s">
        <v>1185</v>
      </c>
      <c r="C127" s="108" t="s">
        <v>151</v>
      </c>
      <c r="D127" s="112">
        <v>304.0</v>
      </c>
      <c r="E127" s="108">
        <v>89.8</v>
      </c>
      <c r="F127" s="108">
        <v>2.6</v>
      </c>
      <c r="G127" s="108"/>
      <c r="H127" s="108">
        <v>70.0</v>
      </c>
      <c r="I127" s="108"/>
      <c r="J127" s="108"/>
      <c r="K127" s="108"/>
      <c r="L127" s="108"/>
      <c r="M127" s="108"/>
      <c r="N127" s="108"/>
      <c r="O127" s="108"/>
      <c r="P127" s="108"/>
      <c r="Q127" s="109"/>
      <c r="R127" s="109"/>
      <c r="S127" s="101" t="s">
        <v>1187</v>
      </c>
      <c r="T127" s="108"/>
      <c r="U127" s="108"/>
      <c r="V127" s="108"/>
      <c r="W127" s="108"/>
      <c r="X127" s="119"/>
      <c r="Y127" s="103"/>
      <c r="Z127" s="103"/>
      <c r="AA127" s="103"/>
      <c r="AB127" s="103"/>
    </row>
    <row r="128">
      <c r="A128" s="97"/>
      <c r="B128" s="108" t="s">
        <v>1190</v>
      </c>
      <c r="C128" s="108" t="s">
        <v>46</v>
      </c>
      <c r="D128" s="112">
        <v>308.0</v>
      </c>
      <c r="E128" s="108">
        <v>87.6</v>
      </c>
      <c r="F128" s="108">
        <v>2.7</v>
      </c>
      <c r="G128" s="108">
        <v>14.0</v>
      </c>
      <c r="H128" s="108">
        <v>46.0</v>
      </c>
      <c r="I128" s="108"/>
      <c r="J128" s="108"/>
      <c r="K128" s="108"/>
      <c r="L128" s="108">
        <v>16.0</v>
      </c>
      <c r="M128" s="108"/>
      <c r="N128" s="108"/>
      <c r="O128" s="108"/>
      <c r="P128" s="108"/>
      <c r="Q128" s="109"/>
      <c r="R128" s="109"/>
      <c r="S128" s="101" t="s">
        <v>1191</v>
      </c>
      <c r="T128" s="108"/>
      <c r="U128" s="108"/>
      <c r="V128" s="108"/>
      <c r="W128" s="108"/>
      <c r="X128" s="119"/>
      <c r="Y128" s="103"/>
      <c r="Z128" s="103"/>
      <c r="AA128" s="103"/>
      <c r="AB128" s="103"/>
    </row>
    <row r="129">
      <c r="A129" s="11"/>
      <c r="B129" s="28" t="s">
        <v>1195</v>
      </c>
      <c r="C129" s="28" t="s">
        <v>1196</v>
      </c>
      <c r="D129" s="26">
        <v>296.0</v>
      </c>
      <c r="E129" s="28">
        <v>84.3</v>
      </c>
      <c r="F129" s="28">
        <v>2.7</v>
      </c>
      <c r="G129" s="16"/>
      <c r="H129" s="28"/>
      <c r="I129" s="28"/>
      <c r="J129" s="28"/>
      <c r="K129" s="28"/>
      <c r="L129" s="28"/>
      <c r="M129" s="28"/>
      <c r="N129" s="28"/>
      <c r="O129" s="28"/>
      <c r="P129" s="28"/>
      <c r="Q129" s="29"/>
      <c r="R129" s="29" t="s">
        <v>1197</v>
      </c>
      <c r="S129" s="19" t="s">
        <v>1198</v>
      </c>
      <c r="T129" s="28"/>
      <c r="U129" s="28"/>
      <c r="V129" s="28"/>
      <c r="W129" s="28"/>
      <c r="X129" s="55"/>
    </row>
    <row r="130">
      <c r="A130" s="97"/>
      <c r="B130" s="108" t="s">
        <v>1201</v>
      </c>
      <c r="C130" s="108" t="s">
        <v>281</v>
      </c>
      <c r="D130" s="112">
        <v>296.0</v>
      </c>
      <c r="E130" s="108">
        <v>87.5</v>
      </c>
      <c r="F130" s="108">
        <v>2.6</v>
      </c>
      <c r="G130" s="98"/>
      <c r="H130" s="108">
        <v>30.0</v>
      </c>
      <c r="I130" s="108">
        <v>24.0</v>
      </c>
      <c r="J130" s="108"/>
      <c r="K130" s="108"/>
      <c r="L130" s="108"/>
      <c r="M130" s="108"/>
      <c r="N130" s="108"/>
      <c r="O130" s="108">
        <v>1.0</v>
      </c>
      <c r="P130" s="108"/>
      <c r="Q130" s="109" t="s">
        <v>938</v>
      </c>
      <c r="R130" s="109"/>
      <c r="S130" s="101" t="s">
        <v>1202</v>
      </c>
      <c r="T130" s="108"/>
      <c r="U130" s="108"/>
      <c r="V130" s="108"/>
      <c r="W130" s="108"/>
      <c r="X130" s="119"/>
      <c r="Y130" s="103"/>
      <c r="Z130" s="103"/>
      <c r="AA130" s="103"/>
      <c r="AB130" s="103"/>
    </row>
    <row r="131">
      <c r="A131" s="97"/>
      <c r="B131" s="108" t="s">
        <v>1205</v>
      </c>
      <c r="C131" s="108" t="s">
        <v>693</v>
      </c>
      <c r="D131" s="112">
        <v>285.0</v>
      </c>
      <c r="E131" s="108">
        <v>87.6</v>
      </c>
      <c r="F131" s="108">
        <v>2.5</v>
      </c>
      <c r="G131" s="98">
        <v>17.0</v>
      </c>
      <c r="H131" s="108"/>
      <c r="I131" s="108">
        <v>20.0</v>
      </c>
      <c r="J131" s="108"/>
      <c r="K131" s="108"/>
      <c r="L131" s="108">
        <v>18.0</v>
      </c>
      <c r="M131" s="108"/>
      <c r="N131" s="108"/>
      <c r="O131" s="108"/>
      <c r="P131" s="108"/>
      <c r="Q131" s="109"/>
      <c r="R131" s="109"/>
      <c r="S131" s="101" t="s">
        <v>1206</v>
      </c>
      <c r="T131" s="108"/>
      <c r="U131" s="108"/>
      <c r="V131" s="108"/>
      <c r="W131" s="108"/>
      <c r="X131" s="119"/>
      <c r="Y131" s="103"/>
      <c r="Z131" s="103"/>
      <c r="AA131" s="103"/>
      <c r="AB131" s="103"/>
    </row>
    <row r="132">
      <c r="A132" s="11"/>
      <c r="B132" s="28" t="s">
        <v>1207</v>
      </c>
      <c r="C132" s="28" t="s">
        <v>1208</v>
      </c>
      <c r="D132" s="26">
        <v>283.0</v>
      </c>
      <c r="E132" s="28">
        <v>83.7</v>
      </c>
      <c r="F132" s="28">
        <v>2.6</v>
      </c>
      <c r="G132" s="16"/>
      <c r="H132" s="28"/>
      <c r="I132" s="28"/>
      <c r="J132" s="28"/>
      <c r="K132" s="28"/>
      <c r="L132" s="28"/>
      <c r="M132" s="28"/>
      <c r="N132" s="28"/>
      <c r="O132" s="28"/>
      <c r="P132" s="28"/>
      <c r="Q132" s="29"/>
      <c r="R132" s="29" t="s">
        <v>1209</v>
      </c>
      <c r="S132" s="19" t="s">
        <v>1210</v>
      </c>
      <c r="T132" s="28"/>
      <c r="U132" s="28"/>
      <c r="V132" s="28"/>
      <c r="W132" s="28"/>
      <c r="X132" s="55"/>
    </row>
    <row r="133">
      <c r="A133" s="11"/>
      <c r="B133" s="28" t="s">
        <v>1211</v>
      </c>
      <c r="C133" s="28" t="s">
        <v>1212</v>
      </c>
      <c r="D133" s="26">
        <v>275.0</v>
      </c>
      <c r="E133" s="28">
        <v>81.2</v>
      </c>
      <c r="F133" s="28">
        <v>2.6</v>
      </c>
      <c r="G133" s="16"/>
      <c r="H133" s="28">
        <v>38.0</v>
      </c>
      <c r="I133" s="28"/>
      <c r="J133" s="28">
        <v>19.0</v>
      </c>
      <c r="K133" s="28"/>
      <c r="L133" s="28"/>
      <c r="M133" s="28"/>
      <c r="N133" s="28"/>
      <c r="O133" s="28"/>
      <c r="P133" s="28"/>
      <c r="Q133" s="29"/>
      <c r="R133" s="29"/>
      <c r="S133" s="19" t="s">
        <v>1213</v>
      </c>
      <c r="T133" s="28"/>
      <c r="U133" s="28"/>
      <c r="V133" s="28"/>
      <c r="W133" s="28"/>
      <c r="X133" s="55"/>
    </row>
    <row r="134">
      <c r="A134" s="11"/>
      <c r="B134" s="28" t="s">
        <v>1214</v>
      </c>
      <c r="C134" s="28" t="s">
        <v>107</v>
      </c>
      <c r="D134" s="26">
        <v>275.0</v>
      </c>
      <c r="E134" s="28">
        <v>81.2</v>
      </c>
      <c r="F134" s="28">
        <v>2.6</v>
      </c>
      <c r="G134" s="16"/>
      <c r="H134" s="28"/>
      <c r="I134" s="28"/>
      <c r="J134" s="28"/>
      <c r="K134" s="28"/>
      <c r="L134" s="28"/>
      <c r="M134" s="28"/>
      <c r="N134" s="28"/>
      <c r="O134" s="28"/>
      <c r="P134" s="28"/>
      <c r="Q134" s="29"/>
      <c r="R134" s="29" t="s">
        <v>1216</v>
      </c>
      <c r="S134" s="19" t="s">
        <v>1217</v>
      </c>
      <c r="T134" s="28"/>
      <c r="U134" s="28"/>
      <c r="V134" s="28"/>
      <c r="W134" s="28"/>
      <c r="X134" s="55"/>
    </row>
    <row r="135">
      <c r="A135" s="11"/>
      <c r="B135" s="28" t="s">
        <v>1218</v>
      </c>
      <c r="C135" s="28" t="s">
        <v>1112</v>
      </c>
      <c r="D135" s="26">
        <v>239.0</v>
      </c>
      <c r="E135" s="28">
        <v>83.4</v>
      </c>
      <c r="F135" s="28">
        <v>2.2</v>
      </c>
      <c r="G135" s="16">
        <v>26.0</v>
      </c>
      <c r="H135" s="28"/>
      <c r="I135" s="28"/>
      <c r="J135" s="28"/>
      <c r="K135" s="28"/>
      <c r="L135" s="28">
        <v>15.0</v>
      </c>
      <c r="M135" s="28"/>
      <c r="N135" s="28"/>
      <c r="O135" s="28"/>
      <c r="P135" s="28"/>
      <c r="Q135" s="29"/>
      <c r="R135" s="29"/>
      <c r="S135" s="19" t="s">
        <v>1219</v>
      </c>
      <c r="T135" s="28"/>
      <c r="U135" s="28"/>
      <c r="V135" s="28"/>
      <c r="W135" s="28"/>
      <c r="X135" s="55"/>
    </row>
    <row r="136">
      <c r="A136" s="11"/>
      <c r="B136" s="28" t="s">
        <v>1220</v>
      </c>
      <c r="C136" s="28" t="s">
        <v>1112</v>
      </c>
      <c r="D136" s="26">
        <v>261.0</v>
      </c>
      <c r="E136" s="28">
        <v>83.5</v>
      </c>
      <c r="F136" s="28">
        <v>2.4</v>
      </c>
      <c r="G136" s="16"/>
      <c r="H136" s="28">
        <v>50.0</v>
      </c>
      <c r="I136" s="28"/>
      <c r="J136" s="28"/>
      <c r="K136" s="28"/>
      <c r="L136" s="28"/>
      <c r="M136" s="28"/>
      <c r="N136" s="28"/>
      <c r="O136" s="28"/>
      <c r="P136" s="28"/>
      <c r="Q136" s="29"/>
      <c r="R136" s="29"/>
      <c r="S136" s="19" t="s">
        <v>1221</v>
      </c>
      <c r="T136" s="28"/>
      <c r="U136" s="28"/>
      <c r="V136" s="28"/>
      <c r="W136" s="28"/>
      <c r="X136" s="55"/>
    </row>
    <row r="137">
      <c r="A137" s="11"/>
      <c r="B137" s="28"/>
      <c r="C137" s="28"/>
      <c r="D137" s="26"/>
      <c r="E137" s="28"/>
      <c r="F137" s="28"/>
      <c r="G137" s="16"/>
      <c r="H137" s="28"/>
      <c r="I137" s="28"/>
      <c r="J137" s="28"/>
      <c r="K137" s="28"/>
      <c r="L137" s="28"/>
      <c r="M137" s="28"/>
      <c r="N137" s="28"/>
      <c r="O137" s="28"/>
      <c r="P137" s="28"/>
      <c r="Q137" s="29"/>
      <c r="R137" s="29"/>
      <c r="S137" s="37"/>
      <c r="T137" s="28"/>
      <c r="U137" s="28"/>
      <c r="V137" s="28"/>
      <c r="W137" s="28"/>
      <c r="X137" s="55"/>
    </row>
    <row r="138">
      <c r="A138" s="3" t="s">
        <v>478</v>
      </c>
      <c r="B138" s="28"/>
      <c r="C138" s="28"/>
      <c r="D138" s="26"/>
      <c r="E138" s="28"/>
      <c r="F138" s="28"/>
      <c r="G138" s="16"/>
      <c r="H138" s="28"/>
      <c r="I138" s="28"/>
      <c r="J138" s="28"/>
      <c r="K138" s="28"/>
      <c r="L138" s="28"/>
      <c r="M138" s="28"/>
      <c r="N138" s="28"/>
      <c r="O138" s="28"/>
      <c r="P138" s="28"/>
      <c r="Q138" s="29"/>
      <c r="R138" s="29"/>
      <c r="S138" s="37"/>
      <c r="T138" s="28"/>
      <c r="U138" s="28"/>
      <c r="V138" s="28"/>
      <c r="W138" s="28"/>
      <c r="X138" s="55"/>
    </row>
    <row r="139">
      <c r="A139" s="11"/>
      <c r="B139" s="28" t="s">
        <v>1222</v>
      </c>
      <c r="C139" s="28" t="s">
        <v>1223</v>
      </c>
      <c r="D139" s="26">
        <v>190.0</v>
      </c>
      <c r="E139" s="28">
        <v>91.3</v>
      </c>
      <c r="F139" s="28">
        <v>1.6</v>
      </c>
      <c r="G139" s="28">
        <v>17.0</v>
      </c>
      <c r="H139" s="28"/>
      <c r="I139" s="28"/>
      <c r="J139" s="28">
        <v>17.0</v>
      </c>
      <c r="K139" s="28"/>
      <c r="L139" s="28">
        <v>25.0</v>
      </c>
      <c r="M139" s="28"/>
      <c r="N139" s="28"/>
      <c r="O139" s="28"/>
      <c r="P139" s="28"/>
      <c r="Q139" s="29"/>
      <c r="R139" s="29"/>
      <c r="S139" s="19" t="s">
        <v>1224</v>
      </c>
      <c r="T139" s="28"/>
      <c r="U139" s="28"/>
      <c r="V139" s="28"/>
      <c r="W139" s="28"/>
      <c r="X139" s="55"/>
    </row>
    <row r="140">
      <c r="A140" s="11"/>
      <c r="B140" s="28" t="s">
        <v>1225</v>
      </c>
      <c r="C140" s="28" t="s">
        <v>57</v>
      </c>
      <c r="D140" s="26">
        <v>178.0</v>
      </c>
      <c r="E140" s="28">
        <v>91.0</v>
      </c>
      <c r="F140" s="28">
        <v>1.5</v>
      </c>
      <c r="G140" s="28"/>
      <c r="H140" s="28">
        <v>28.0</v>
      </c>
      <c r="I140" s="28">
        <v>15.0</v>
      </c>
      <c r="J140" s="28">
        <v>9.0</v>
      </c>
      <c r="K140" s="28"/>
      <c r="L140" s="28">
        <v>21.0</v>
      </c>
      <c r="M140" s="28"/>
      <c r="N140" s="28"/>
      <c r="O140" s="28"/>
      <c r="P140" s="28"/>
      <c r="Q140" s="29"/>
      <c r="R140" s="29" t="s">
        <v>1183</v>
      </c>
      <c r="S140" s="19" t="s">
        <v>1227</v>
      </c>
      <c r="T140" s="28"/>
      <c r="U140" s="28"/>
      <c r="V140" s="28"/>
      <c r="W140" s="28"/>
      <c r="X140" s="55"/>
    </row>
    <row r="141">
      <c r="A141" s="11"/>
      <c r="B141" s="28" t="s">
        <v>1228</v>
      </c>
      <c r="C141" s="28" t="s">
        <v>76</v>
      </c>
      <c r="D141" s="26">
        <v>131.0</v>
      </c>
      <c r="E141" s="28">
        <v>71.8</v>
      </c>
      <c r="F141" s="28">
        <v>1.4</v>
      </c>
      <c r="G141" s="28">
        <v>15.0</v>
      </c>
      <c r="H141" s="28">
        <v>26.0</v>
      </c>
      <c r="I141" s="28"/>
      <c r="J141" s="28"/>
      <c r="K141" s="28">
        <v>14.0</v>
      </c>
      <c r="L141" s="28"/>
      <c r="M141" s="28"/>
      <c r="N141" s="28"/>
      <c r="O141" s="28"/>
      <c r="P141" s="28"/>
      <c r="Q141" s="29"/>
      <c r="R141" s="29" t="s">
        <v>42</v>
      </c>
      <c r="S141" s="19" t="s">
        <v>1229</v>
      </c>
      <c r="T141" s="28"/>
      <c r="U141" s="28"/>
      <c r="V141" s="28"/>
      <c r="W141" s="28"/>
      <c r="X141" s="55"/>
    </row>
    <row r="142">
      <c r="A142" s="11"/>
      <c r="B142" s="28" t="s">
        <v>1230</v>
      </c>
      <c r="C142" s="64" t="s">
        <v>797</v>
      </c>
      <c r="D142" s="26">
        <v>140.0</v>
      </c>
      <c r="E142" s="28">
        <v>71.7</v>
      </c>
      <c r="F142" s="28">
        <v>1.5</v>
      </c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9"/>
      <c r="R142" s="29" t="s">
        <v>1231</v>
      </c>
      <c r="S142" s="19" t="s">
        <v>1232</v>
      </c>
      <c r="T142" s="28"/>
      <c r="U142" s="54"/>
      <c r="V142" s="28"/>
      <c r="W142" s="28"/>
      <c r="X142" s="55"/>
    </row>
    <row r="143">
      <c r="A143" s="11"/>
      <c r="B143" s="28" t="s">
        <v>1234</v>
      </c>
      <c r="C143" s="28" t="s">
        <v>671</v>
      </c>
      <c r="D143" s="26">
        <v>136.0</v>
      </c>
      <c r="E143" s="28">
        <v>69.7</v>
      </c>
      <c r="F143" s="28">
        <v>1.5</v>
      </c>
      <c r="G143" s="28"/>
      <c r="H143" s="28"/>
      <c r="I143" s="28"/>
      <c r="J143" s="28"/>
      <c r="K143" s="28"/>
      <c r="L143" s="28"/>
      <c r="M143" s="28"/>
      <c r="N143" s="28">
        <v>1.0</v>
      </c>
      <c r="O143" s="28">
        <v>1.0</v>
      </c>
      <c r="P143" s="28"/>
      <c r="Q143" s="29"/>
      <c r="R143" s="29" t="s">
        <v>1235</v>
      </c>
      <c r="S143" s="19" t="s">
        <v>1236</v>
      </c>
      <c r="T143" s="28"/>
      <c r="U143" s="55"/>
      <c r="V143" s="28"/>
      <c r="W143" s="28"/>
      <c r="X143" s="55"/>
    </row>
    <row r="144">
      <c r="A144" s="11"/>
      <c r="B144" s="28" t="s">
        <v>1237</v>
      </c>
      <c r="C144" s="28" t="s">
        <v>1238</v>
      </c>
      <c r="D144" s="26">
        <v>149.0</v>
      </c>
      <c r="E144" s="28">
        <v>71.6</v>
      </c>
      <c r="F144" s="28">
        <v>1.6</v>
      </c>
      <c r="G144" s="28"/>
      <c r="H144" s="28">
        <v>22.0</v>
      </c>
      <c r="I144" s="28">
        <v>21.0</v>
      </c>
      <c r="J144" s="28"/>
      <c r="K144" s="28"/>
      <c r="L144" s="28">
        <v>13.0</v>
      </c>
      <c r="M144" s="28"/>
      <c r="N144" s="28"/>
      <c r="O144" s="28"/>
      <c r="P144" s="28"/>
      <c r="Q144" s="29"/>
      <c r="R144" s="29"/>
      <c r="S144" s="19" t="s">
        <v>1239</v>
      </c>
      <c r="T144" s="28"/>
      <c r="U144" s="54"/>
      <c r="V144" s="28"/>
      <c r="W144" s="28"/>
      <c r="X144" s="55"/>
    </row>
    <row r="145">
      <c r="A145" s="11"/>
      <c r="B145" s="28"/>
      <c r="C145" s="28"/>
      <c r="D145" s="26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9"/>
      <c r="R145" s="29"/>
      <c r="S145" s="37"/>
      <c r="T145" s="28"/>
      <c r="U145" s="54"/>
      <c r="V145" s="28"/>
      <c r="W145" s="28"/>
      <c r="X145" s="55"/>
    </row>
    <row r="146">
      <c r="A146" s="11"/>
      <c r="B146" s="28"/>
      <c r="C146" s="28"/>
      <c r="D146" s="26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9"/>
      <c r="R146" s="29"/>
      <c r="S146" s="37"/>
      <c r="T146" s="28"/>
      <c r="U146" s="54"/>
      <c r="V146" s="28"/>
      <c r="W146" s="28"/>
      <c r="X146" s="55"/>
    </row>
    <row r="147">
      <c r="A147" s="11"/>
      <c r="B147" s="28"/>
      <c r="C147" s="28"/>
      <c r="D147" s="26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9"/>
      <c r="R147" s="29"/>
      <c r="S147" s="37"/>
      <c r="T147" s="28"/>
      <c r="U147" s="54"/>
      <c r="V147" s="28"/>
      <c r="W147" s="28"/>
      <c r="X147" s="55"/>
    </row>
    <row r="148">
      <c r="A148" s="3" t="s">
        <v>1241</v>
      </c>
      <c r="B148" s="53" t="s">
        <v>1</v>
      </c>
      <c r="C148" s="53" t="s">
        <v>2</v>
      </c>
      <c r="D148" s="53" t="s">
        <v>1176</v>
      </c>
      <c r="E148" s="3" t="s">
        <v>1177</v>
      </c>
      <c r="F148" s="3" t="s">
        <v>1178</v>
      </c>
      <c r="G148" s="3" t="s">
        <v>522</v>
      </c>
      <c r="H148" s="3" t="s">
        <v>1179</v>
      </c>
      <c r="I148" s="3" t="s">
        <v>7</v>
      </c>
      <c r="J148" s="2" t="s">
        <v>9</v>
      </c>
      <c r="K148" s="3" t="s">
        <v>524</v>
      </c>
      <c r="L148" s="3" t="s">
        <v>4</v>
      </c>
      <c r="M148" s="3" t="s">
        <v>1180</v>
      </c>
      <c r="N148" s="5" t="s">
        <v>13</v>
      </c>
      <c r="O148" s="6" t="s">
        <v>14</v>
      </c>
      <c r="P148" s="7" t="s">
        <v>15</v>
      </c>
      <c r="Q148" s="50" t="s">
        <v>16</v>
      </c>
      <c r="R148" s="3" t="s">
        <v>17</v>
      </c>
      <c r="S148" s="62"/>
      <c r="T148" s="60"/>
      <c r="U148" s="60"/>
      <c r="V148" s="60"/>
      <c r="W148" s="60"/>
      <c r="X148" s="60"/>
      <c r="Y148" s="63"/>
      <c r="Z148" s="63"/>
      <c r="AA148" s="63"/>
      <c r="AB148" s="63"/>
    </row>
    <row r="149">
      <c r="A149" s="53" t="s">
        <v>1242</v>
      </c>
      <c r="B149" s="28"/>
      <c r="C149" s="28"/>
      <c r="D149" s="26"/>
      <c r="E149" s="64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9"/>
      <c r="R149" s="28"/>
      <c r="S149" s="37"/>
      <c r="T149" s="28"/>
      <c r="U149" s="28"/>
      <c r="V149" s="28"/>
      <c r="W149" s="28"/>
      <c r="X149" s="55"/>
    </row>
    <row r="150">
      <c r="A150" s="144"/>
      <c r="B150" s="108" t="s">
        <v>1243</v>
      </c>
      <c r="C150" s="108" t="s">
        <v>40</v>
      </c>
      <c r="D150" s="112">
        <v>199.0</v>
      </c>
      <c r="E150" s="108">
        <v>91.9</v>
      </c>
      <c r="F150" s="108">
        <v>1.8</v>
      </c>
      <c r="G150" s="108"/>
      <c r="H150" s="108">
        <v>50.0</v>
      </c>
      <c r="I150" s="108"/>
      <c r="J150" s="108">
        <v>15.0</v>
      </c>
      <c r="K150" s="108"/>
      <c r="L150" s="108">
        <v>16.0</v>
      </c>
      <c r="M150" s="108"/>
      <c r="N150" s="108"/>
      <c r="O150" s="108"/>
      <c r="P150" s="108"/>
      <c r="Q150" s="109"/>
      <c r="R150" s="109"/>
      <c r="S150" s="101" t="s">
        <v>1244</v>
      </c>
      <c r="T150" s="108"/>
      <c r="U150" s="108"/>
      <c r="V150" s="108"/>
      <c r="W150" s="97"/>
      <c r="X150" s="102"/>
      <c r="Y150" s="103"/>
      <c r="Z150" s="103"/>
      <c r="AA150" s="103"/>
      <c r="AB150" s="103"/>
    </row>
    <row r="151">
      <c r="A151" s="95"/>
      <c r="B151" s="28" t="s">
        <v>1245</v>
      </c>
      <c r="C151" s="28" t="s">
        <v>57</v>
      </c>
      <c r="D151" s="26">
        <v>197.0</v>
      </c>
      <c r="E151" s="28">
        <v>91.1</v>
      </c>
      <c r="F151" s="28">
        <v>1.8</v>
      </c>
      <c r="G151" s="28"/>
      <c r="H151" s="28">
        <v>28.0</v>
      </c>
      <c r="I151" s="28">
        <v>15.0</v>
      </c>
      <c r="J151" s="28">
        <v>9.0</v>
      </c>
      <c r="K151" s="28"/>
      <c r="L151" s="28">
        <v>21.0</v>
      </c>
      <c r="M151" s="28"/>
      <c r="N151" s="28"/>
      <c r="O151" s="28"/>
      <c r="P151" s="28"/>
      <c r="Q151" s="29"/>
      <c r="R151" s="29" t="s">
        <v>1183</v>
      </c>
      <c r="S151" s="19" t="s">
        <v>1246</v>
      </c>
      <c r="T151" s="28"/>
      <c r="U151" s="28"/>
      <c r="V151" s="28"/>
      <c r="W151" s="12"/>
      <c r="X151" s="11"/>
    </row>
    <row r="152">
      <c r="A152" s="144"/>
      <c r="B152" s="108" t="s">
        <v>1250</v>
      </c>
      <c r="C152" s="108" t="s">
        <v>85</v>
      </c>
      <c r="D152" s="116">
        <v>189.0</v>
      </c>
      <c r="E152" s="108">
        <v>87.5</v>
      </c>
      <c r="F152" s="108">
        <v>1.8</v>
      </c>
      <c r="G152" s="108">
        <v>19.0</v>
      </c>
      <c r="H152" s="108">
        <v>36.0</v>
      </c>
      <c r="I152" s="108"/>
      <c r="J152" s="108"/>
      <c r="K152" s="108"/>
      <c r="L152" s="108">
        <v>18.0</v>
      </c>
      <c r="M152" s="108"/>
      <c r="N152" s="108"/>
      <c r="O152" s="108"/>
      <c r="P152" s="108"/>
      <c r="Q152" s="109"/>
      <c r="R152" s="108"/>
      <c r="S152" s="101" t="s">
        <v>1251</v>
      </c>
      <c r="T152" s="108"/>
      <c r="U152" s="108"/>
      <c r="V152" s="108"/>
      <c r="W152" s="97"/>
      <c r="X152" s="102"/>
      <c r="Y152" s="126"/>
      <c r="Z152" s="126"/>
      <c r="AA152" s="126"/>
      <c r="AB152" s="126"/>
    </row>
    <row r="153">
      <c r="A153" s="95"/>
      <c r="B153" s="64" t="s">
        <v>1256</v>
      </c>
      <c r="C153" s="64" t="s">
        <v>278</v>
      </c>
      <c r="D153" s="147">
        <v>181.0</v>
      </c>
      <c r="E153" s="64">
        <v>83.6</v>
      </c>
      <c r="F153" s="64">
        <v>1.8</v>
      </c>
      <c r="G153" s="64"/>
      <c r="H153" s="64">
        <v>60.0</v>
      </c>
      <c r="I153" s="64"/>
      <c r="J153" s="64"/>
      <c r="K153" s="64"/>
      <c r="L153" s="64"/>
      <c r="M153" s="64"/>
      <c r="N153" s="64"/>
      <c r="O153" s="64"/>
      <c r="P153" s="64"/>
      <c r="Q153" s="82"/>
      <c r="R153" s="64"/>
      <c r="S153" s="146" t="s">
        <v>1257</v>
      </c>
      <c r="T153" s="64"/>
      <c r="U153" s="64"/>
      <c r="V153" s="64"/>
      <c r="W153" s="83"/>
      <c r="X153" s="81"/>
      <c r="Y153" s="148"/>
      <c r="Z153" s="148"/>
      <c r="AA153" s="148"/>
      <c r="AB153" s="148"/>
    </row>
    <row r="154">
      <c r="A154" s="95"/>
      <c r="B154" s="64" t="s">
        <v>1261</v>
      </c>
      <c r="C154" s="64" t="s">
        <v>1262</v>
      </c>
      <c r="D154" s="147">
        <v>176.0</v>
      </c>
      <c r="E154" s="64">
        <v>81.4</v>
      </c>
      <c r="F154" s="64">
        <v>1.8</v>
      </c>
      <c r="G154" s="64">
        <v>21.0</v>
      </c>
      <c r="H154" s="64">
        <v>22.0</v>
      </c>
      <c r="I154" s="64"/>
      <c r="J154" s="64"/>
      <c r="K154" s="64"/>
      <c r="L154" s="64"/>
      <c r="M154" s="64"/>
      <c r="N154" s="64"/>
      <c r="O154" s="64"/>
      <c r="P154" s="64"/>
      <c r="Q154" s="82"/>
      <c r="R154" s="64" t="s">
        <v>1263</v>
      </c>
      <c r="S154" s="146" t="s">
        <v>1264</v>
      </c>
      <c r="T154" s="64"/>
      <c r="U154" s="64"/>
      <c r="V154" s="64"/>
      <c r="W154" s="87"/>
      <c r="X154" s="84"/>
      <c r="Y154" s="148"/>
      <c r="Z154" s="148"/>
      <c r="AA154" s="148"/>
      <c r="AB154" s="148"/>
    </row>
    <row r="155">
      <c r="A155" s="95"/>
      <c r="B155" s="12" t="s">
        <v>1267</v>
      </c>
      <c r="C155" s="12" t="s">
        <v>107</v>
      </c>
      <c r="D155" s="26">
        <v>176.0</v>
      </c>
      <c r="E155" s="12">
        <v>81.4</v>
      </c>
      <c r="F155" s="12">
        <v>1.8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8"/>
      <c r="R155" s="18" t="s">
        <v>1268</v>
      </c>
      <c r="S155" s="19" t="s">
        <v>1269</v>
      </c>
      <c r="T155" s="12"/>
      <c r="U155" s="12"/>
      <c r="V155" s="12"/>
      <c r="W155" s="16"/>
      <c r="X155" s="11"/>
    </row>
    <row r="156">
      <c r="A156" s="3" t="s">
        <v>478</v>
      </c>
      <c r="B156" s="12"/>
      <c r="C156" s="12"/>
      <c r="D156" s="26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8"/>
      <c r="R156" s="18"/>
      <c r="S156" s="37"/>
      <c r="T156" s="12"/>
      <c r="U156" s="12"/>
      <c r="V156" s="12"/>
      <c r="W156" s="16"/>
      <c r="X156" s="11"/>
    </row>
    <row r="157" ht="14.25" customHeight="1">
      <c r="A157" s="104"/>
      <c r="B157" s="16" t="s">
        <v>1270</v>
      </c>
      <c r="C157" s="16" t="s">
        <v>57</v>
      </c>
      <c r="D157" s="26">
        <v>166.0</v>
      </c>
      <c r="E157" s="16">
        <v>91.1</v>
      </c>
      <c r="F157" s="16">
        <v>1.4</v>
      </c>
      <c r="G157" s="16"/>
      <c r="H157" s="16">
        <v>28.0</v>
      </c>
      <c r="I157" s="16">
        <v>15.0</v>
      </c>
      <c r="J157" s="16">
        <v>9.0</v>
      </c>
      <c r="K157" s="16"/>
      <c r="L157" s="16">
        <v>21.0</v>
      </c>
      <c r="M157" s="16"/>
      <c r="N157" s="16"/>
      <c r="O157" s="16"/>
      <c r="P157" s="16"/>
      <c r="Q157" s="33"/>
      <c r="R157" s="33" t="s">
        <v>1183</v>
      </c>
      <c r="S157" s="39" t="s">
        <v>1271</v>
      </c>
      <c r="T157" s="34"/>
      <c r="U157" s="34"/>
      <c r="V157" s="34"/>
      <c r="W157" s="34"/>
      <c r="X157" s="34"/>
      <c r="Y157" s="34"/>
      <c r="Z157" s="34"/>
      <c r="AA157" s="34"/>
      <c r="AB157" s="34"/>
    </row>
    <row r="158" ht="14.25" customHeight="1">
      <c r="A158" s="150"/>
      <c r="B158" s="98" t="s">
        <v>1272</v>
      </c>
      <c r="C158" s="98" t="s">
        <v>730</v>
      </c>
      <c r="D158" s="112">
        <v>168.0</v>
      </c>
      <c r="E158" s="98">
        <v>87.5</v>
      </c>
      <c r="F158" s="98">
        <v>1.6</v>
      </c>
      <c r="G158" s="98"/>
      <c r="H158" s="98">
        <v>18.0</v>
      </c>
      <c r="I158" s="98">
        <v>9.0</v>
      </c>
      <c r="J158" s="98"/>
      <c r="K158" s="98"/>
      <c r="L158" s="98">
        <v>13.0</v>
      </c>
      <c r="M158" s="98"/>
      <c r="N158" s="98">
        <v>1.0</v>
      </c>
      <c r="O158" s="98">
        <v>1.0</v>
      </c>
      <c r="P158" s="98">
        <v>1.0</v>
      </c>
      <c r="Q158" s="114" t="s">
        <v>1273</v>
      </c>
      <c r="R158" s="114"/>
      <c r="S158" s="139" t="s">
        <v>1274</v>
      </c>
      <c r="T158" s="126"/>
      <c r="U158" s="126"/>
      <c r="V158" s="126"/>
      <c r="W158" s="126"/>
      <c r="X158" s="126"/>
      <c r="Y158" s="126"/>
      <c r="Z158" s="126"/>
      <c r="AA158" s="126"/>
      <c r="AB158" s="126"/>
    </row>
    <row r="159">
      <c r="A159" s="95"/>
      <c r="B159" s="28" t="s">
        <v>1279</v>
      </c>
      <c r="C159" s="28" t="s">
        <v>1280</v>
      </c>
      <c r="D159" s="26">
        <v>145.0</v>
      </c>
      <c r="E159" s="28">
        <v>85.4</v>
      </c>
      <c r="F159" s="28">
        <v>1.3</v>
      </c>
      <c r="G159" s="28">
        <v>24.0</v>
      </c>
      <c r="H159" s="28"/>
      <c r="I159" s="28"/>
      <c r="J159" s="28"/>
      <c r="K159" s="28"/>
      <c r="L159" s="28">
        <v>22.0</v>
      </c>
      <c r="M159" s="28"/>
      <c r="N159" s="28"/>
      <c r="O159" s="28"/>
      <c r="P159" s="28"/>
      <c r="Q159" s="29"/>
      <c r="R159" s="29"/>
      <c r="S159" s="19" t="s">
        <v>1281</v>
      </c>
      <c r="T159" s="28"/>
      <c r="U159" s="28"/>
      <c r="V159" s="28"/>
      <c r="W159" s="70"/>
      <c r="X159" s="71"/>
    </row>
    <row r="160">
      <c r="A160" s="95"/>
      <c r="B160" s="28" t="s">
        <v>1283</v>
      </c>
      <c r="C160" s="28" t="s">
        <v>1284</v>
      </c>
      <c r="D160" s="152">
        <v>156.0</v>
      </c>
      <c r="E160" s="64">
        <v>85.4</v>
      </c>
      <c r="F160" s="28">
        <v>1.4</v>
      </c>
      <c r="G160" s="28"/>
      <c r="H160" s="28">
        <v>34.0</v>
      </c>
      <c r="I160" s="28">
        <v>22.0</v>
      </c>
      <c r="J160" s="28"/>
      <c r="K160" s="28"/>
      <c r="L160" s="28"/>
      <c r="M160" s="28"/>
      <c r="N160" s="28"/>
      <c r="O160" s="28"/>
      <c r="P160" s="28"/>
      <c r="Q160" s="29"/>
      <c r="R160" s="29"/>
      <c r="S160" s="19" t="s">
        <v>1285</v>
      </c>
      <c r="T160" s="28"/>
      <c r="U160" s="28"/>
      <c r="V160" s="28"/>
      <c r="W160" s="28"/>
      <c r="X160" s="55"/>
    </row>
    <row r="161">
      <c r="A161" s="95"/>
      <c r="B161" s="28" t="s">
        <v>1287</v>
      </c>
      <c r="C161" s="28" t="s">
        <v>1112</v>
      </c>
      <c r="D161" s="26">
        <v>152.0</v>
      </c>
      <c r="E161" s="28">
        <v>83.2</v>
      </c>
      <c r="F161" s="28">
        <v>1.4</v>
      </c>
      <c r="G161" s="28"/>
      <c r="H161" s="28">
        <v>40.0</v>
      </c>
      <c r="I161" s="28">
        <v>20.0</v>
      </c>
      <c r="J161" s="28"/>
      <c r="K161" s="28"/>
      <c r="L161" s="28"/>
      <c r="M161" s="28"/>
      <c r="N161" s="28"/>
      <c r="O161" s="28"/>
      <c r="P161" s="28"/>
      <c r="Q161" s="29"/>
      <c r="R161" s="29"/>
      <c r="S161" s="19" t="s">
        <v>1288</v>
      </c>
      <c r="T161" s="28"/>
      <c r="U161" s="28"/>
      <c r="V161" s="28"/>
      <c r="W161" s="32"/>
      <c r="X161" s="66"/>
    </row>
    <row r="162">
      <c r="A162" s="95"/>
      <c r="B162" s="64" t="s">
        <v>1289</v>
      </c>
      <c r="C162" s="64" t="s">
        <v>1290</v>
      </c>
      <c r="D162" s="147">
        <v>156.0</v>
      </c>
      <c r="E162" s="64">
        <v>81.3</v>
      </c>
      <c r="F162" s="64">
        <v>1.6</v>
      </c>
      <c r="G162" s="64">
        <v>19.0</v>
      </c>
      <c r="H162" s="64">
        <v>38.0</v>
      </c>
      <c r="I162" s="64"/>
      <c r="J162" s="64"/>
      <c r="K162" s="64"/>
      <c r="L162" s="64"/>
      <c r="M162" s="64"/>
      <c r="N162" s="64"/>
      <c r="O162" s="64"/>
      <c r="P162" s="64"/>
      <c r="Q162" s="82"/>
      <c r="R162" s="64"/>
      <c r="S162" s="146" t="s">
        <v>1291</v>
      </c>
      <c r="T162" s="64"/>
      <c r="U162" s="64"/>
      <c r="V162" s="64"/>
      <c r="W162" s="85"/>
      <c r="X162" s="86"/>
      <c r="Y162" s="148"/>
      <c r="Z162" s="148"/>
      <c r="AA162" s="148"/>
      <c r="AB162" s="148"/>
    </row>
    <row r="163">
      <c r="A163" s="153"/>
      <c r="B163" s="64" t="s">
        <v>1292</v>
      </c>
      <c r="C163" s="64" t="s">
        <v>381</v>
      </c>
      <c r="D163" s="147">
        <v>146.0</v>
      </c>
      <c r="E163" s="64">
        <v>81.0</v>
      </c>
      <c r="F163" s="64">
        <v>1.5</v>
      </c>
      <c r="G163" s="64">
        <v>22.0</v>
      </c>
      <c r="H163" s="88"/>
      <c r="I163" s="88"/>
      <c r="J163" s="88"/>
      <c r="K163" s="88"/>
      <c r="L163" s="64">
        <v>21.0</v>
      </c>
      <c r="M163" s="88"/>
      <c r="N163" s="88"/>
      <c r="O163" s="88"/>
      <c r="P163" s="88"/>
      <c r="Q163" s="89"/>
      <c r="R163" s="88"/>
      <c r="S163" s="146" t="s">
        <v>1293</v>
      </c>
      <c r="T163" s="88"/>
      <c r="U163" s="88"/>
      <c r="V163" s="88"/>
      <c r="W163" s="81"/>
      <c r="X163" s="81"/>
      <c r="Y163" s="148"/>
      <c r="Z163" s="148"/>
      <c r="AA163" s="148"/>
      <c r="AB163" s="148"/>
    </row>
    <row r="164">
      <c r="A164" s="81"/>
      <c r="B164" s="88"/>
      <c r="C164" s="88"/>
      <c r="D164" s="154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9"/>
      <c r="R164" s="88"/>
      <c r="S164" s="88"/>
      <c r="T164" s="88"/>
      <c r="U164" s="88"/>
      <c r="V164" s="88"/>
      <c r="W164" s="81"/>
      <c r="X164" s="81"/>
      <c r="Y164" s="148"/>
      <c r="Z164" s="148"/>
      <c r="AA164" s="148"/>
      <c r="AB164" s="148"/>
    </row>
    <row r="165">
      <c r="A165" s="6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9"/>
      <c r="R165" s="88"/>
      <c r="S165" s="88"/>
      <c r="T165" s="88"/>
      <c r="U165" s="88"/>
      <c r="V165" s="88"/>
      <c r="W165" s="81"/>
      <c r="X165" s="81"/>
      <c r="Y165" s="148"/>
      <c r="Z165" s="148"/>
      <c r="AA165" s="148"/>
      <c r="AB165" s="148"/>
    </row>
    <row r="166">
      <c r="A166" s="86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9"/>
      <c r="R166" s="88"/>
      <c r="S166" s="88"/>
      <c r="T166" s="88"/>
      <c r="U166" s="88"/>
      <c r="V166" s="88"/>
      <c r="W166" s="86"/>
      <c r="X166" s="86"/>
      <c r="Y166" s="148"/>
      <c r="Z166" s="148"/>
      <c r="AA166" s="148"/>
      <c r="AB166" s="148"/>
    </row>
    <row r="167">
      <c r="A167" s="81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9"/>
      <c r="R167" s="88"/>
      <c r="S167" s="88"/>
      <c r="T167" s="88"/>
      <c r="U167" s="88"/>
      <c r="V167" s="88"/>
      <c r="W167" s="81"/>
      <c r="X167" s="81"/>
      <c r="Y167" s="148"/>
      <c r="Z167" s="148"/>
      <c r="AA167" s="148"/>
      <c r="AB167" s="148"/>
    </row>
    <row r="168">
      <c r="A168" s="81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9"/>
      <c r="R168" s="88"/>
      <c r="S168" s="88"/>
      <c r="T168" s="88"/>
      <c r="U168" s="88"/>
      <c r="V168" s="88"/>
      <c r="W168" s="81"/>
      <c r="X168" s="81"/>
      <c r="Y168" s="148"/>
      <c r="Z168" s="148"/>
      <c r="AA168" s="148"/>
      <c r="AB168" s="148"/>
    </row>
    <row r="169">
      <c r="A169" s="81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9"/>
      <c r="R169" s="88"/>
      <c r="S169" s="88"/>
      <c r="T169" s="88"/>
      <c r="U169" s="88"/>
      <c r="V169" s="88"/>
      <c r="W169" s="81"/>
      <c r="X169" s="81"/>
      <c r="Y169" s="148"/>
      <c r="Z169" s="148"/>
      <c r="AA169" s="148"/>
      <c r="AB169" s="148"/>
    </row>
    <row r="170">
      <c r="A170" s="65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9"/>
      <c r="R170" s="88"/>
      <c r="S170" s="88"/>
      <c r="T170" s="88"/>
      <c r="U170" s="88"/>
      <c r="V170" s="88"/>
      <c r="W170" s="84"/>
      <c r="X170" s="84"/>
      <c r="Y170" s="148"/>
      <c r="Z170" s="148"/>
      <c r="AA170" s="148"/>
      <c r="AB170" s="148"/>
    </row>
    <row r="171">
      <c r="A171" s="69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9"/>
      <c r="R171" s="88"/>
      <c r="S171" s="88"/>
      <c r="T171" s="88"/>
      <c r="U171" s="88"/>
      <c r="V171" s="88"/>
      <c r="W171" s="86"/>
      <c r="X171" s="86"/>
      <c r="Y171" s="148"/>
      <c r="Z171" s="148"/>
      <c r="AA171" s="148"/>
      <c r="AB171" s="148"/>
    </row>
    <row r="172">
      <c r="A172" s="6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9"/>
      <c r="R172" s="88"/>
      <c r="S172" s="88"/>
      <c r="T172" s="88"/>
      <c r="U172" s="88"/>
      <c r="V172" s="88"/>
      <c r="W172" s="81"/>
      <c r="X172" s="81"/>
      <c r="Y172" s="148"/>
      <c r="Z172" s="148"/>
      <c r="AA172" s="148"/>
      <c r="AB172" s="148"/>
    </row>
    <row r="173">
      <c r="A173" s="6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9"/>
      <c r="R173" s="88"/>
      <c r="S173" s="88"/>
      <c r="T173" s="88"/>
      <c r="U173" s="88"/>
      <c r="V173" s="88"/>
      <c r="W173" s="81"/>
      <c r="X173" s="81"/>
      <c r="Y173" s="148"/>
      <c r="Z173" s="148"/>
      <c r="AA173" s="148"/>
      <c r="AB173" s="148"/>
    </row>
    <row r="174">
      <c r="A174" s="6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9"/>
      <c r="R174" s="88"/>
      <c r="S174" s="88"/>
      <c r="T174" s="88"/>
      <c r="U174" s="88"/>
      <c r="V174" s="88"/>
      <c r="W174" s="81"/>
      <c r="X174" s="81"/>
      <c r="Y174" s="148"/>
      <c r="Z174" s="148"/>
      <c r="AA174" s="148"/>
      <c r="AB174" s="148"/>
    </row>
    <row r="175">
      <c r="A175" s="69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9"/>
      <c r="R175" s="88"/>
      <c r="S175" s="88"/>
      <c r="T175" s="88"/>
      <c r="U175" s="88"/>
      <c r="V175" s="88"/>
      <c r="W175" s="86"/>
      <c r="X175" s="86"/>
      <c r="Y175" s="148"/>
      <c r="Z175" s="148"/>
      <c r="AA175" s="148"/>
      <c r="AB175" s="148"/>
    </row>
    <row r="176">
      <c r="A176" s="6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9"/>
      <c r="R176" s="88"/>
      <c r="S176" s="88"/>
      <c r="T176" s="88"/>
      <c r="U176" s="88"/>
      <c r="V176" s="88"/>
      <c r="W176" s="81"/>
      <c r="X176" s="81"/>
      <c r="Y176" s="148"/>
      <c r="Z176" s="148"/>
      <c r="AA176" s="148"/>
      <c r="AB176" s="148"/>
    </row>
    <row r="177">
      <c r="A177" s="68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1"/>
      <c r="R177" s="90"/>
      <c r="S177" s="90"/>
      <c r="T177" s="90"/>
      <c r="U177" s="90"/>
      <c r="V177" s="90"/>
      <c r="W177" s="81"/>
      <c r="X177" s="81"/>
      <c r="Y177" s="148"/>
      <c r="Z177" s="148"/>
      <c r="AA177" s="148"/>
      <c r="AB177" s="148"/>
    </row>
    <row r="178">
      <c r="A178" s="68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1"/>
      <c r="R178" s="90"/>
      <c r="S178" s="90"/>
      <c r="T178" s="90"/>
      <c r="U178" s="90"/>
      <c r="V178" s="90"/>
      <c r="W178" s="81"/>
      <c r="X178" s="81"/>
      <c r="Y178" s="148"/>
      <c r="Z178" s="148"/>
      <c r="AA178" s="148"/>
      <c r="AB178" s="148"/>
    </row>
    <row r="179">
      <c r="A179" s="1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1"/>
      <c r="R179" s="90"/>
      <c r="S179" s="90"/>
      <c r="T179" s="90"/>
      <c r="U179" s="90"/>
      <c r="V179" s="90"/>
      <c r="W179" s="81"/>
      <c r="X179" s="81"/>
      <c r="Y179" s="148"/>
      <c r="Z179" s="148"/>
      <c r="AA179" s="148"/>
      <c r="AB179" s="148"/>
    </row>
    <row r="180">
      <c r="A180" s="11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92"/>
      <c r="R180" s="54"/>
      <c r="S180" s="54"/>
      <c r="T180" s="54"/>
      <c r="U180" s="54"/>
      <c r="V180" s="54"/>
      <c r="W180" s="11"/>
      <c r="X180" s="11"/>
      <c r="Y180" s="34"/>
      <c r="Z180" s="34"/>
      <c r="AA180" s="34"/>
      <c r="AB180" s="34"/>
    </row>
    <row r="181">
      <c r="A181" s="69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92"/>
      <c r="R181" s="54"/>
      <c r="S181" s="54"/>
      <c r="T181" s="54"/>
      <c r="U181" s="54"/>
      <c r="V181" s="54"/>
      <c r="W181" s="71"/>
      <c r="X181" s="71"/>
      <c r="Y181" s="34"/>
      <c r="Z181" s="34"/>
      <c r="AA181" s="34"/>
      <c r="AB181" s="34"/>
    </row>
    <row r="182">
      <c r="A182" s="69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92"/>
      <c r="R182" s="54"/>
      <c r="S182" s="54"/>
      <c r="T182" s="54"/>
      <c r="U182" s="54"/>
      <c r="V182" s="54"/>
      <c r="W182" s="71"/>
      <c r="X182" s="71"/>
      <c r="Y182" s="34"/>
      <c r="Z182" s="34"/>
      <c r="AA182" s="34"/>
      <c r="AB182" s="34"/>
    </row>
    <row r="183">
      <c r="A183" s="68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92"/>
      <c r="R183" s="54"/>
      <c r="S183" s="54"/>
      <c r="T183" s="54"/>
      <c r="U183" s="54"/>
      <c r="V183" s="54"/>
      <c r="W183" s="11"/>
      <c r="X183" s="11"/>
      <c r="Y183" s="34"/>
      <c r="Z183" s="34"/>
      <c r="AA183" s="34"/>
      <c r="AB183" s="34"/>
    </row>
    <row r="184">
      <c r="A184" s="68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92"/>
      <c r="R184" s="54"/>
      <c r="S184" s="54"/>
      <c r="T184" s="54"/>
      <c r="U184" s="54"/>
      <c r="V184" s="54"/>
      <c r="W184" s="11"/>
      <c r="X184" s="11"/>
      <c r="Y184" s="34"/>
      <c r="Z184" s="34"/>
      <c r="AA184" s="34"/>
      <c r="AB184" s="34"/>
    </row>
    <row r="185">
      <c r="A185" s="68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92"/>
      <c r="R185" s="54"/>
      <c r="S185" s="54"/>
      <c r="T185" s="54"/>
      <c r="U185" s="54"/>
      <c r="V185" s="54"/>
      <c r="W185" s="11"/>
      <c r="X185" s="11"/>
      <c r="Y185" s="34"/>
      <c r="Z185" s="34"/>
      <c r="AA185" s="34"/>
      <c r="AB185" s="34"/>
    </row>
    <row r="186">
      <c r="A186" s="68"/>
      <c r="B186" s="11"/>
      <c r="C186" s="11"/>
      <c r="D186" s="11"/>
      <c r="E186" s="11"/>
      <c r="F186" s="11"/>
      <c r="G186" s="54"/>
      <c r="H186" s="11"/>
      <c r="I186" s="11"/>
      <c r="J186" s="11"/>
      <c r="K186" s="11"/>
      <c r="L186" s="11"/>
      <c r="M186" s="11"/>
      <c r="N186" s="11"/>
      <c r="O186" s="11"/>
      <c r="P186" s="11"/>
      <c r="Q186" s="13"/>
      <c r="R186" s="11"/>
      <c r="S186" s="11"/>
      <c r="T186" s="11"/>
      <c r="U186" s="11"/>
      <c r="V186" s="11"/>
      <c r="W186" s="11"/>
      <c r="X186" s="11"/>
      <c r="Y186" s="34"/>
      <c r="Z186" s="34"/>
      <c r="AA186" s="34"/>
      <c r="AB186" s="34"/>
    </row>
    <row r="187">
      <c r="A187" s="68"/>
      <c r="B187" s="11"/>
      <c r="C187" s="11"/>
      <c r="D187" s="11"/>
      <c r="E187" s="11"/>
      <c r="F187" s="11"/>
      <c r="G187" s="54"/>
      <c r="H187" s="11"/>
      <c r="I187" s="11"/>
      <c r="J187" s="11"/>
      <c r="K187" s="11"/>
      <c r="L187" s="11"/>
      <c r="M187" s="11"/>
      <c r="N187" s="11"/>
      <c r="O187" s="11"/>
      <c r="P187" s="11"/>
      <c r="Q187" s="13"/>
      <c r="R187" s="11"/>
      <c r="S187" s="11"/>
      <c r="T187" s="11"/>
      <c r="U187" s="11"/>
      <c r="V187" s="11"/>
      <c r="W187" s="11"/>
      <c r="X187" s="11"/>
      <c r="Y187" s="34"/>
      <c r="Z187" s="34"/>
      <c r="AA187" s="34"/>
      <c r="AB187" s="34"/>
    </row>
    <row r="188">
      <c r="A188" s="68"/>
      <c r="B188" s="11"/>
      <c r="C188" s="11"/>
      <c r="D188" s="11"/>
      <c r="E188" s="11"/>
      <c r="F188" s="11"/>
      <c r="G188" s="54"/>
      <c r="H188" s="11"/>
      <c r="I188" s="11"/>
      <c r="J188" s="11"/>
      <c r="K188" s="11"/>
      <c r="L188" s="11"/>
      <c r="M188" s="11"/>
      <c r="N188" s="11"/>
      <c r="O188" s="11"/>
      <c r="P188" s="11"/>
      <c r="Q188" s="13"/>
      <c r="R188" s="11"/>
      <c r="S188" s="11"/>
      <c r="T188" s="11"/>
      <c r="U188" s="11"/>
      <c r="V188" s="11"/>
      <c r="W188" s="11"/>
      <c r="X188" s="11"/>
      <c r="Y188" s="34"/>
      <c r="Z188" s="34"/>
      <c r="AA188" s="34"/>
      <c r="AB188" s="34"/>
    </row>
    <row r="189">
      <c r="A189" s="68"/>
      <c r="B189" s="11"/>
      <c r="C189" s="11"/>
      <c r="D189" s="11"/>
      <c r="E189" s="11"/>
      <c r="F189" s="11"/>
      <c r="G189" s="54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  <c r="Y189" s="34"/>
      <c r="Z189" s="34"/>
      <c r="AA189" s="34"/>
      <c r="AB189" s="34"/>
    </row>
    <row r="190">
      <c r="A190" s="68"/>
      <c r="B190" s="11"/>
      <c r="C190" s="11"/>
      <c r="D190" s="11"/>
      <c r="E190" s="11"/>
      <c r="F190" s="11"/>
      <c r="G190" s="54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  <c r="Y190" s="34"/>
      <c r="Z190" s="34"/>
      <c r="AA190" s="34"/>
      <c r="AB190" s="34"/>
    </row>
    <row r="191">
      <c r="A191" s="68"/>
      <c r="B191" s="11"/>
      <c r="C191" s="11"/>
      <c r="D191" s="11"/>
      <c r="E191" s="11"/>
      <c r="F191" s="11"/>
      <c r="G191" s="54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  <c r="Y191" s="34"/>
      <c r="Z191" s="34"/>
      <c r="AA191" s="34"/>
      <c r="AB191" s="34"/>
    </row>
    <row r="192">
      <c r="A192" s="68"/>
      <c r="B192" s="11"/>
      <c r="C192" s="11"/>
      <c r="D192" s="11"/>
      <c r="E192" s="11"/>
      <c r="F192" s="11"/>
      <c r="G192" s="54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  <c r="Y192" s="34"/>
      <c r="Z192" s="34"/>
      <c r="AA192" s="34"/>
      <c r="AB192" s="34"/>
    </row>
    <row r="193">
      <c r="A193" s="68"/>
      <c r="B193" s="11"/>
      <c r="C193" s="11"/>
      <c r="D193" s="11"/>
      <c r="E193" s="11"/>
      <c r="F193" s="11"/>
      <c r="G193" s="54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  <c r="Y193" s="34"/>
      <c r="Z193" s="34"/>
      <c r="AA193" s="34"/>
      <c r="AB193" s="34"/>
    </row>
    <row r="194">
      <c r="A194" s="68"/>
      <c r="B194" s="11"/>
      <c r="C194" s="11"/>
      <c r="D194" s="11"/>
      <c r="E194" s="11"/>
      <c r="F194" s="11"/>
      <c r="G194" s="54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  <c r="Y194" s="34"/>
      <c r="Z194" s="34"/>
      <c r="AA194" s="34"/>
      <c r="AB194" s="34"/>
    </row>
    <row r="195">
      <c r="A195" s="68"/>
      <c r="B195" s="11"/>
      <c r="C195" s="11"/>
      <c r="D195" s="11"/>
      <c r="E195" s="11"/>
      <c r="F195" s="11"/>
      <c r="G195" s="55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  <c r="Y195" s="34"/>
      <c r="Z195" s="34"/>
      <c r="AA195" s="34"/>
      <c r="AB195" s="34"/>
    </row>
    <row r="196">
      <c r="A196" s="68"/>
      <c r="B196" s="11"/>
      <c r="C196" s="11"/>
      <c r="D196" s="11"/>
      <c r="E196" s="11"/>
      <c r="F196" s="11"/>
      <c r="G196" s="55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  <c r="Y196" s="34"/>
      <c r="Z196" s="34"/>
      <c r="AA196" s="34"/>
      <c r="AB196" s="34"/>
    </row>
    <row r="197">
      <c r="A197" s="68"/>
      <c r="B197" s="11"/>
      <c r="C197" s="11"/>
      <c r="D197" s="11"/>
      <c r="E197" s="11"/>
      <c r="F197" s="11"/>
      <c r="G197" s="55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  <c r="Y197" s="34"/>
      <c r="Z197" s="34"/>
      <c r="AA197" s="34"/>
      <c r="AB197" s="34"/>
    </row>
    <row r="198">
      <c r="A198" s="68"/>
      <c r="B198" s="11"/>
      <c r="C198" s="11"/>
      <c r="D198" s="11"/>
      <c r="E198" s="11"/>
      <c r="F198" s="11"/>
      <c r="G198" s="28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  <c r="Y198" s="34"/>
      <c r="Z198" s="34"/>
      <c r="AA198" s="34"/>
      <c r="AB198" s="34"/>
    </row>
    <row r="199">
      <c r="A199" s="68"/>
      <c r="B199" s="11"/>
      <c r="C199" s="11"/>
      <c r="D199" s="11"/>
      <c r="E199" s="11"/>
      <c r="F199" s="11"/>
      <c r="G199" s="28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  <c r="Y199" s="34"/>
      <c r="Z199" s="34"/>
      <c r="AA199" s="34"/>
      <c r="AB199" s="34"/>
    </row>
    <row r="200">
      <c r="A200" s="68"/>
      <c r="B200" s="11"/>
      <c r="C200" s="11"/>
      <c r="D200" s="11"/>
      <c r="E200" s="11"/>
      <c r="F200" s="11"/>
      <c r="G200" s="28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  <c r="Y200" s="34"/>
      <c r="Z200" s="34"/>
      <c r="AA200" s="34"/>
      <c r="AB200" s="34"/>
    </row>
    <row r="201">
      <c r="A201" s="68"/>
      <c r="B201" s="11"/>
      <c r="C201" s="11"/>
      <c r="D201" s="11"/>
      <c r="E201" s="11"/>
      <c r="F201" s="11"/>
      <c r="G201" s="28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  <c r="Y201" s="34"/>
      <c r="Z201" s="34"/>
      <c r="AA201" s="34"/>
      <c r="AB201" s="34"/>
    </row>
    <row r="202">
      <c r="A202" s="6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  <c r="Y202" s="34"/>
      <c r="Z202" s="34"/>
      <c r="AA202" s="34"/>
      <c r="AB202" s="34"/>
    </row>
    <row r="203">
      <c r="A203" s="6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  <c r="Y203" s="34"/>
      <c r="Z203" s="34"/>
      <c r="AA203" s="34"/>
      <c r="AB203" s="34"/>
    </row>
    <row r="204">
      <c r="A204" s="6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  <c r="Y204" s="34"/>
      <c r="Z204" s="34"/>
      <c r="AA204" s="34"/>
      <c r="AB204" s="34"/>
    </row>
    <row r="205">
      <c r="A205" s="6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  <c r="Y205" s="34"/>
      <c r="Z205" s="34"/>
      <c r="AA205" s="34"/>
      <c r="AB205" s="34"/>
    </row>
    <row r="206">
      <c r="A206" s="6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  <c r="Y206" s="34"/>
      <c r="Z206" s="34"/>
      <c r="AA206" s="34"/>
      <c r="AB206" s="34"/>
    </row>
    <row r="207">
      <c r="A207" s="6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  <c r="Y207" s="34"/>
      <c r="Z207" s="34"/>
      <c r="AA207" s="34"/>
      <c r="AB207" s="34"/>
    </row>
    <row r="208">
      <c r="A208" s="6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  <c r="Y208" s="34"/>
      <c r="Z208" s="34"/>
      <c r="AA208" s="34"/>
      <c r="AB208" s="34"/>
    </row>
    <row r="209">
      <c r="A209" s="6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  <c r="Y209" s="34"/>
      <c r="Z209" s="34"/>
      <c r="AA209" s="34"/>
      <c r="AB209" s="34"/>
    </row>
    <row r="210">
      <c r="A210" s="6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  <c r="Y210" s="34"/>
      <c r="Z210" s="34"/>
      <c r="AA210" s="34"/>
      <c r="AB210" s="34"/>
    </row>
    <row r="211">
      <c r="A211" s="6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  <c r="Y211" s="34"/>
      <c r="Z211" s="34"/>
      <c r="AA211" s="34"/>
      <c r="AB211" s="34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  <c r="Y212" s="34"/>
      <c r="Z212" s="34"/>
      <c r="AA212" s="34"/>
      <c r="AB212" s="34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  <c r="Y213" s="34"/>
      <c r="Z213" s="34"/>
      <c r="AA213" s="34"/>
      <c r="AB213" s="34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  <c r="Y214" s="34"/>
      <c r="Z214" s="34"/>
      <c r="AA214" s="34"/>
      <c r="AB214" s="34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  <c r="Y215" s="34"/>
      <c r="Z215" s="34"/>
      <c r="AA215" s="34"/>
      <c r="AB215" s="34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  <c r="Y216" s="34"/>
      <c r="Z216" s="34"/>
      <c r="AA216" s="34"/>
      <c r="AB216" s="34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  <c r="Y217" s="34"/>
      <c r="Z217" s="34"/>
      <c r="AA217" s="34"/>
      <c r="AB217" s="34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  <c r="Y218" s="34"/>
      <c r="Z218" s="34"/>
      <c r="AA218" s="34"/>
      <c r="AB218" s="34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  <c r="Y219" s="34"/>
      <c r="Z219" s="34"/>
      <c r="AA219" s="34"/>
      <c r="AB219" s="34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  <c r="Y220" s="34"/>
      <c r="Z220" s="34"/>
      <c r="AA220" s="34"/>
      <c r="AB220" s="34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  <c r="Y221" s="34"/>
      <c r="Z221" s="34"/>
      <c r="AA221" s="34"/>
      <c r="AB221" s="34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  <c r="Y222" s="34"/>
      <c r="Z222" s="34"/>
      <c r="AA222" s="34"/>
      <c r="AB222" s="34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  <c r="Y223" s="34"/>
      <c r="Z223" s="34"/>
      <c r="AA223" s="34"/>
      <c r="AB223" s="34"/>
    </row>
    <row r="224">
      <c r="A224" s="6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  <c r="Y224" s="34"/>
      <c r="Z224" s="34"/>
      <c r="AA224" s="34"/>
      <c r="AB224" s="34"/>
    </row>
    <row r="225">
      <c r="A225" s="6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34"/>
      <c r="Z225" s="34"/>
      <c r="AA225" s="34"/>
      <c r="AB225" s="34"/>
    </row>
    <row r="226">
      <c r="A226" s="6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34"/>
      <c r="Z226" s="34"/>
      <c r="AA226" s="34"/>
      <c r="AB226" s="34"/>
    </row>
    <row r="227">
      <c r="A227" s="6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34"/>
      <c r="Z227" s="34"/>
      <c r="AA227" s="34"/>
      <c r="AB227" s="34"/>
    </row>
    <row r="228">
      <c r="A228" s="6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34"/>
      <c r="Z228" s="34"/>
      <c r="AA228" s="34"/>
      <c r="AB228" s="34"/>
    </row>
    <row r="229">
      <c r="A229" s="6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34"/>
      <c r="Z229" s="34"/>
      <c r="AA229" s="34"/>
      <c r="AB229" s="34"/>
    </row>
    <row r="230">
      <c r="A230" s="6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34"/>
      <c r="Z230" s="34"/>
      <c r="AA230" s="34"/>
      <c r="AB230" s="34"/>
    </row>
    <row r="231">
      <c r="A231" s="6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34"/>
      <c r="Z231" s="34"/>
      <c r="AA231" s="34"/>
      <c r="AB231" s="34"/>
    </row>
    <row r="232">
      <c r="A232" s="6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34"/>
      <c r="Z232" s="34"/>
      <c r="AA232" s="34"/>
      <c r="AB232" s="34"/>
    </row>
    <row r="233">
      <c r="A233" s="6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34"/>
      <c r="Z233" s="34"/>
      <c r="AA233" s="34"/>
      <c r="AB233" s="34"/>
    </row>
    <row r="234">
      <c r="A234" s="6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34"/>
      <c r="Z234" s="34"/>
      <c r="AA234" s="34"/>
      <c r="AB234" s="34"/>
    </row>
    <row r="235">
      <c r="A235" s="6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34"/>
      <c r="Z235" s="34"/>
      <c r="AA235" s="34"/>
      <c r="AB235" s="34"/>
    </row>
    <row r="236">
      <c r="A236" s="6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34"/>
      <c r="Z236" s="34"/>
      <c r="AA236" s="34"/>
      <c r="AB236" s="34"/>
    </row>
    <row r="237">
      <c r="A237" s="6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34"/>
      <c r="Z237" s="34"/>
      <c r="AA237" s="34"/>
      <c r="AB237" s="34"/>
    </row>
    <row r="238">
      <c r="A238" s="6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34"/>
      <c r="Z238" s="34"/>
      <c r="AA238" s="34"/>
      <c r="AB238" s="34"/>
    </row>
    <row r="239">
      <c r="A239" s="6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34"/>
      <c r="Z239" s="34"/>
      <c r="AA239" s="34"/>
      <c r="AB239" s="34"/>
    </row>
    <row r="240">
      <c r="A240" s="6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34"/>
      <c r="Z240" s="34"/>
      <c r="AA240" s="34"/>
      <c r="AB240" s="34"/>
    </row>
    <row r="241">
      <c r="A241" s="6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34"/>
      <c r="Z241" s="34"/>
      <c r="AA241" s="34"/>
      <c r="AB241" s="34"/>
    </row>
    <row r="242">
      <c r="A242" s="6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34"/>
      <c r="Z242" s="34"/>
      <c r="AA242" s="34"/>
      <c r="AB242" s="34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5"/>
    <hyperlink r:id="rId12" ref="S16"/>
    <hyperlink r:id="rId13" ref="S17"/>
    <hyperlink r:id="rId14" ref="S18"/>
    <hyperlink r:id="rId15" ref="S19"/>
    <hyperlink r:id="rId16" ref="S20"/>
    <hyperlink r:id="rId17" ref="S21"/>
    <hyperlink r:id="rId18" ref="S23"/>
    <hyperlink r:id="rId19" ref="S24"/>
    <hyperlink r:id="rId20" ref="S25"/>
    <hyperlink r:id="rId21" ref="S26"/>
    <hyperlink r:id="rId22" ref="S27"/>
    <hyperlink r:id="rId23" ref="S28"/>
    <hyperlink r:id="rId24" ref="S29"/>
    <hyperlink r:id="rId25" ref="S30"/>
    <hyperlink r:id="rId26" ref="S32"/>
    <hyperlink r:id="rId27" ref="S33"/>
    <hyperlink r:id="rId28" ref="S34"/>
    <hyperlink r:id="rId29" ref="S35"/>
    <hyperlink r:id="rId30" ref="S36"/>
    <hyperlink r:id="rId31" ref="S37"/>
    <hyperlink r:id="rId32" ref="S38"/>
    <hyperlink r:id="rId33" ref="S39"/>
    <hyperlink r:id="rId34" ref="S40"/>
    <hyperlink r:id="rId35" ref="S42"/>
    <hyperlink r:id="rId36" ref="S43"/>
    <hyperlink r:id="rId37" ref="S44"/>
    <hyperlink r:id="rId38" ref="S45"/>
    <hyperlink r:id="rId39" ref="S46"/>
    <hyperlink r:id="rId40" ref="S47"/>
    <hyperlink r:id="rId41" ref="S48"/>
    <hyperlink r:id="rId42" ref="S50"/>
    <hyperlink r:id="rId43" ref="S51"/>
    <hyperlink r:id="rId44" ref="S52"/>
    <hyperlink r:id="rId45" ref="S53"/>
    <hyperlink r:id="rId46" ref="S54"/>
    <hyperlink r:id="rId47" ref="S55"/>
    <hyperlink r:id="rId48" ref="S57"/>
    <hyperlink r:id="rId49" ref="S58"/>
    <hyperlink r:id="rId50" ref="S59"/>
    <hyperlink r:id="rId51" ref="S60"/>
    <hyperlink r:id="rId52" ref="S61"/>
    <hyperlink r:id="rId53" ref="S62"/>
    <hyperlink r:id="rId54" ref="S64"/>
    <hyperlink r:id="rId55" ref="S65"/>
    <hyperlink r:id="rId56" ref="S66"/>
    <hyperlink r:id="rId57" ref="S67"/>
    <hyperlink r:id="rId58" ref="S68"/>
    <hyperlink r:id="rId59" ref="S69"/>
    <hyperlink r:id="rId60" ref="S70"/>
    <hyperlink r:id="rId61" ref="S71"/>
    <hyperlink r:id="rId62" ref="S73"/>
    <hyperlink r:id="rId63" ref="S74"/>
    <hyperlink r:id="rId64" ref="S75"/>
    <hyperlink r:id="rId65" ref="S76"/>
    <hyperlink r:id="rId66" ref="S77"/>
    <hyperlink r:id="rId67" ref="S78"/>
    <hyperlink r:id="rId68" ref="S79"/>
    <hyperlink r:id="rId69" ref="S81"/>
    <hyperlink r:id="rId70" ref="S82"/>
    <hyperlink r:id="rId71" ref="S83"/>
    <hyperlink r:id="rId72" ref="S84"/>
    <hyperlink r:id="rId73" ref="S85"/>
    <hyperlink r:id="rId74" ref="S86"/>
    <hyperlink r:id="rId75" ref="S87"/>
    <hyperlink r:id="rId76" ref="S89"/>
    <hyperlink r:id="rId77" ref="S90"/>
    <hyperlink r:id="rId78" ref="S91"/>
    <hyperlink r:id="rId79" ref="S92"/>
    <hyperlink r:id="rId80" ref="S93"/>
    <hyperlink r:id="rId81" ref="S94"/>
    <hyperlink r:id="rId82" ref="S95"/>
    <hyperlink r:id="rId83" ref="S96"/>
    <hyperlink r:id="rId84" ref="S97"/>
    <hyperlink r:id="rId85" ref="S98"/>
    <hyperlink r:id="rId86" ref="S99"/>
    <hyperlink r:id="rId87" ref="S101"/>
    <hyperlink r:id="rId88" ref="S102"/>
    <hyperlink r:id="rId89" ref="S103"/>
    <hyperlink r:id="rId90" ref="S104"/>
    <hyperlink r:id="rId91" ref="S105"/>
    <hyperlink r:id="rId92" ref="S106"/>
    <hyperlink r:id="rId93" ref="S107"/>
    <hyperlink r:id="rId94" ref="S108"/>
    <hyperlink r:id="rId95" ref="S109"/>
    <hyperlink r:id="rId96" ref="S110"/>
    <hyperlink r:id="rId97" ref="S111"/>
    <hyperlink r:id="rId98" ref="S113"/>
    <hyperlink r:id="rId99" ref="S114"/>
    <hyperlink r:id="rId100" ref="S115"/>
    <hyperlink r:id="rId101" ref="S117"/>
    <hyperlink r:id="rId102" ref="S118"/>
    <hyperlink r:id="rId103" ref="S119"/>
    <hyperlink r:id="rId104" ref="S120"/>
    <hyperlink r:id="rId105" ref="S121"/>
    <hyperlink r:id="rId106" ref="S122"/>
    <hyperlink r:id="rId107" ref="S126"/>
    <hyperlink r:id="rId108" ref="S127"/>
    <hyperlink r:id="rId109" ref="S128"/>
    <hyperlink r:id="rId110" ref="S129"/>
    <hyperlink r:id="rId111" ref="S130"/>
    <hyperlink r:id="rId112" ref="S131"/>
    <hyperlink r:id="rId113" ref="S132"/>
    <hyperlink r:id="rId114" ref="S133"/>
    <hyperlink r:id="rId115" ref="S134"/>
    <hyperlink r:id="rId116" ref="S135"/>
    <hyperlink r:id="rId117" ref="S136"/>
    <hyperlink r:id="rId118" location="created-by" ref="S139"/>
    <hyperlink r:id="rId119" ref="S140"/>
    <hyperlink r:id="rId120" ref="S141"/>
    <hyperlink r:id="rId121" ref="S142"/>
    <hyperlink r:id="rId122" ref="S143"/>
    <hyperlink r:id="rId123" ref="S144"/>
    <hyperlink r:id="rId124" ref="S150"/>
    <hyperlink r:id="rId125" ref="S151"/>
    <hyperlink r:id="rId126" ref="S152"/>
    <hyperlink r:id="rId127" ref="S153"/>
    <hyperlink r:id="rId128" ref="S154"/>
    <hyperlink r:id="rId129" ref="S155"/>
    <hyperlink r:id="rId130" ref="S157"/>
    <hyperlink r:id="rId131" ref="S158"/>
    <hyperlink r:id="rId132" ref="S159"/>
    <hyperlink r:id="rId133" ref="S160"/>
    <hyperlink r:id="rId134" ref="S161"/>
    <hyperlink r:id="rId135" ref="S162"/>
    <hyperlink r:id="rId136" ref="S163"/>
  </hyperlinks>
  <drawing r:id="rId137"/>
  <legacyDrawing r:id="rId13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7.0"/>
    <col customWidth="1" min="3" max="3" width="46.71"/>
    <col customWidth="1" min="4" max="4" width="13.0"/>
    <col customWidth="1" min="5" max="5" width="9.71"/>
    <col customWidth="1" min="6" max="6" width="9.0"/>
    <col customWidth="1" min="7" max="7" width="9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5</v>
      </c>
      <c r="G1" s="3" t="s">
        <v>572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6" t="s">
        <v>526</v>
      </c>
      <c r="B2" s="12"/>
      <c r="C2" s="12"/>
      <c r="D2" s="107" t="s">
        <v>574</v>
      </c>
      <c r="E2" s="11"/>
      <c r="F2" s="11"/>
      <c r="G2" s="11"/>
      <c r="H2" s="11"/>
      <c r="I2" s="11"/>
      <c r="J2" s="11"/>
      <c r="K2" s="11"/>
      <c r="L2" s="11"/>
      <c r="M2" s="12" t="s">
        <v>576</v>
      </c>
      <c r="N2" s="12" t="s">
        <v>577</v>
      </c>
      <c r="O2" s="12" t="s">
        <v>578</v>
      </c>
      <c r="P2" s="12" t="s">
        <v>579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580</v>
      </c>
      <c r="C5" s="16" t="s">
        <v>28</v>
      </c>
      <c r="D5" s="26">
        <f t="shared" ref="D5:D10" si="1">ROUND((E5*0.05)+(F5*1)+(G5*0.81)+(H5*0.24)+(I5*0.6)+(J5*0)+(K5*1.35)+(L5*0.81)+(M5*16)+(N5*10)+(O5*10)+(P5*10), 2)</f>
        <v>169.19</v>
      </c>
      <c r="E5" s="12">
        <v>14.0</v>
      </c>
      <c r="F5" s="12">
        <v>38.0</v>
      </c>
      <c r="G5" s="12">
        <v>101.0</v>
      </c>
      <c r="H5" s="12"/>
      <c r="I5" s="12"/>
      <c r="J5" s="12"/>
      <c r="K5" s="12"/>
      <c r="L5" s="12">
        <v>28.0</v>
      </c>
      <c r="M5" s="12">
        <v>1.0</v>
      </c>
      <c r="N5" s="12"/>
      <c r="O5" s="12"/>
      <c r="P5" s="12">
        <v>1.0</v>
      </c>
      <c r="Q5" s="18" t="s">
        <v>583</v>
      </c>
      <c r="R5" s="18" t="s">
        <v>30</v>
      </c>
      <c r="S5" s="19" t="s">
        <v>584</v>
      </c>
      <c r="T5" s="11"/>
      <c r="U5" s="11"/>
      <c r="V5" s="11"/>
      <c r="W5" s="11"/>
      <c r="X5" s="11"/>
    </row>
    <row r="6">
      <c r="A6" s="96" t="s">
        <v>33</v>
      </c>
      <c r="B6" s="97" t="s">
        <v>585</v>
      </c>
      <c r="C6" s="98" t="s">
        <v>40</v>
      </c>
      <c r="D6" s="112">
        <f t="shared" si="1"/>
        <v>149.38</v>
      </c>
      <c r="E6" s="97">
        <v>38.0</v>
      </c>
      <c r="F6" s="97">
        <v>34.0</v>
      </c>
      <c r="G6" s="97">
        <v>73.0</v>
      </c>
      <c r="H6" s="97"/>
      <c r="I6" s="97"/>
      <c r="J6" s="97"/>
      <c r="K6" s="97">
        <v>6.0</v>
      </c>
      <c r="L6" s="97">
        <v>25.0</v>
      </c>
      <c r="M6" s="97">
        <v>1.0</v>
      </c>
      <c r="N6" s="97"/>
      <c r="O6" s="97"/>
      <c r="P6" s="97">
        <v>1.0</v>
      </c>
      <c r="Q6" s="100" t="s">
        <v>583</v>
      </c>
      <c r="R6" s="100" t="s">
        <v>42</v>
      </c>
      <c r="S6" s="101" t="s">
        <v>588</v>
      </c>
      <c r="T6" s="102"/>
      <c r="U6" s="102"/>
      <c r="V6" s="102"/>
      <c r="W6" s="102"/>
      <c r="X6" s="102"/>
      <c r="Y6" s="103"/>
      <c r="Z6" s="103"/>
    </row>
    <row r="7">
      <c r="A7" s="96"/>
      <c r="B7" s="97" t="s">
        <v>589</v>
      </c>
      <c r="C7" s="97" t="s">
        <v>590</v>
      </c>
      <c r="D7" s="112">
        <f t="shared" si="1"/>
        <v>131.38</v>
      </c>
      <c r="E7" s="97">
        <v>37.0</v>
      </c>
      <c r="F7" s="97">
        <v>38.0</v>
      </c>
      <c r="G7" s="97">
        <v>81.0</v>
      </c>
      <c r="H7" s="97"/>
      <c r="I7" s="97"/>
      <c r="J7" s="97"/>
      <c r="K7" s="97"/>
      <c r="L7" s="97">
        <v>32.0</v>
      </c>
      <c r="M7" s="97"/>
      <c r="N7" s="97"/>
      <c r="O7" s="97"/>
      <c r="P7" s="97"/>
      <c r="Q7" s="100"/>
      <c r="R7" s="100"/>
      <c r="S7" s="101" t="s">
        <v>592</v>
      </c>
      <c r="T7" s="102"/>
      <c r="U7" s="102"/>
      <c r="V7" s="102"/>
      <c r="W7" s="102"/>
      <c r="X7" s="102"/>
      <c r="Y7" s="103"/>
      <c r="Z7" s="103"/>
    </row>
    <row r="8">
      <c r="A8" s="11"/>
      <c r="B8" s="12" t="s">
        <v>593</v>
      </c>
      <c r="C8" s="16" t="s">
        <v>35</v>
      </c>
      <c r="D8" s="26">
        <f t="shared" si="1"/>
        <v>124.59</v>
      </c>
      <c r="E8" s="12">
        <v>15.0</v>
      </c>
      <c r="F8" s="12">
        <v>15.0</v>
      </c>
      <c r="G8" s="12">
        <v>79.0</v>
      </c>
      <c r="H8" s="12"/>
      <c r="I8" s="12"/>
      <c r="J8" s="12"/>
      <c r="K8" s="12">
        <v>11.0</v>
      </c>
      <c r="L8" s="12"/>
      <c r="M8" s="12"/>
      <c r="N8" s="12">
        <v>1.0</v>
      </c>
      <c r="O8" s="12">
        <v>1.0</v>
      </c>
      <c r="P8" s="12">
        <v>1.0</v>
      </c>
      <c r="Q8" s="18" t="s">
        <v>198</v>
      </c>
      <c r="R8" s="18" t="s">
        <v>597</v>
      </c>
      <c r="S8" s="19" t="s">
        <v>598</v>
      </c>
      <c r="T8" s="11"/>
      <c r="U8" s="11"/>
      <c r="V8" s="11"/>
      <c r="W8" s="11"/>
      <c r="X8" s="11"/>
    </row>
    <row r="9">
      <c r="A9" s="26" t="s">
        <v>52</v>
      </c>
      <c r="B9" s="12" t="s">
        <v>601</v>
      </c>
      <c r="C9" s="12" t="s">
        <v>67</v>
      </c>
      <c r="D9" s="26">
        <f t="shared" si="1"/>
        <v>117.83</v>
      </c>
      <c r="E9" s="12">
        <v>12.0</v>
      </c>
      <c r="F9" s="12">
        <v>24.0</v>
      </c>
      <c r="G9" s="12">
        <v>57.0</v>
      </c>
      <c r="H9" s="12"/>
      <c r="I9" s="12"/>
      <c r="J9" s="12"/>
      <c r="K9" s="12"/>
      <c r="L9" s="12">
        <v>26.0</v>
      </c>
      <c r="M9" s="12">
        <v>1.0</v>
      </c>
      <c r="N9" s="12"/>
      <c r="O9" s="12"/>
      <c r="P9" s="12">
        <v>1.0</v>
      </c>
      <c r="Q9" s="18" t="s">
        <v>58</v>
      </c>
      <c r="R9" s="18"/>
      <c r="S9" s="19" t="s">
        <v>603</v>
      </c>
      <c r="T9" s="11"/>
      <c r="U9" s="11"/>
      <c r="V9" s="11"/>
      <c r="W9" s="11"/>
      <c r="X9" s="11"/>
    </row>
    <row r="10">
      <c r="A10" s="26" t="s">
        <v>55</v>
      </c>
      <c r="B10" s="12" t="s">
        <v>604</v>
      </c>
      <c r="C10" s="12" t="s">
        <v>57</v>
      </c>
      <c r="D10" s="26">
        <f t="shared" si="1"/>
        <v>95.55</v>
      </c>
      <c r="E10" s="12">
        <v>60.0</v>
      </c>
      <c r="F10" s="12">
        <v>22.0</v>
      </c>
      <c r="G10" s="12">
        <v>55.0</v>
      </c>
      <c r="H10" s="12"/>
      <c r="I10" s="12"/>
      <c r="J10" s="12"/>
      <c r="K10" s="12"/>
      <c r="L10" s="12"/>
      <c r="M10" s="12">
        <v>1.0</v>
      </c>
      <c r="N10" s="12">
        <v>1.0</v>
      </c>
      <c r="O10" s="12"/>
      <c r="P10" s="12"/>
      <c r="Q10" s="18" t="s">
        <v>60</v>
      </c>
      <c r="R10" s="18" t="s">
        <v>61</v>
      </c>
      <c r="S10" s="19" t="s">
        <v>606</v>
      </c>
      <c r="T10" s="11"/>
      <c r="U10" s="11"/>
      <c r="V10" s="11"/>
      <c r="W10" s="11"/>
      <c r="X10" s="11"/>
    </row>
    <row r="11">
      <c r="A11" s="2" t="s">
        <v>83</v>
      </c>
      <c r="B11" s="11"/>
      <c r="C11" s="11"/>
      <c r="D11" s="26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27"/>
      <c r="T11" s="11"/>
      <c r="U11" s="11"/>
      <c r="V11" s="11"/>
      <c r="W11" s="11"/>
      <c r="X11" s="11"/>
    </row>
    <row r="12">
      <c r="A12" s="97"/>
      <c r="B12" s="97" t="s">
        <v>610</v>
      </c>
      <c r="C12" s="97" t="s">
        <v>73</v>
      </c>
      <c r="D12" s="112">
        <f t="shared" ref="D12:D18" si="2">ROUND((E12*0.05)+(F12*1)+(G12*0.81)+(H12*0.24)+(I12*0.6)+(J12*0)+(K12*1.35)+(L12*0.81)+(M12*16)+(N12*10)+(O12*10)+(P12*10), 2)</f>
        <v>84.45</v>
      </c>
      <c r="E12" s="97"/>
      <c r="F12" s="97">
        <v>21.0</v>
      </c>
      <c r="G12" s="97">
        <v>46.0</v>
      </c>
      <c r="H12" s="97"/>
      <c r="I12" s="97"/>
      <c r="J12" s="97"/>
      <c r="K12" s="97">
        <v>8.0</v>
      </c>
      <c r="L12" s="97">
        <v>19.0</v>
      </c>
      <c r="M12" s="97"/>
      <c r="N12" s="97"/>
      <c r="O12" s="97"/>
      <c r="P12" s="97"/>
      <c r="Q12" s="100"/>
      <c r="R12" s="105"/>
      <c r="S12" s="101" t="s">
        <v>613</v>
      </c>
      <c r="T12" s="97"/>
      <c r="U12" s="102"/>
      <c r="V12" s="102"/>
      <c r="W12" s="102"/>
      <c r="X12" s="102"/>
      <c r="Y12" s="102"/>
      <c r="Z12" s="103"/>
    </row>
    <row r="13">
      <c r="A13" s="97"/>
      <c r="B13" s="97" t="s">
        <v>619</v>
      </c>
      <c r="C13" s="97" t="s">
        <v>243</v>
      </c>
      <c r="D13" s="112">
        <f t="shared" si="2"/>
        <v>83.75</v>
      </c>
      <c r="E13" s="97"/>
      <c r="F13" s="97">
        <v>23.0</v>
      </c>
      <c r="G13" s="97">
        <v>75.0</v>
      </c>
      <c r="H13" s="97"/>
      <c r="I13" s="97"/>
      <c r="J13" s="97"/>
      <c r="K13" s="97"/>
      <c r="L13" s="97"/>
      <c r="M13" s="97"/>
      <c r="N13" s="97"/>
      <c r="O13" s="97"/>
      <c r="P13" s="97"/>
      <c r="Q13" s="100"/>
      <c r="R13" s="105"/>
      <c r="S13" s="101" t="s">
        <v>620</v>
      </c>
      <c r="T13" s="97"/>
      <c r="U13" s="102"/>
      <c r="V13" s="102"/>
      <c r="W13" s="102"/>
      <c r="X13" s="102"/>
      <c r="Y13" s="102"/>
      <c r="Z13" s="103"/>
    </row>
    <row r="14">
      <c r="A14" s="97"/>
      <c r="B14" s="97" t="s">
        <v>623</v>
      </c>
      <c r="C14" s="97" t="s">
        <v>46</v>
      </c>
      <c r="D14" s="112">
        <f t="shared" si="2"/>
        <v>74.55</v>
      </c>
      <c r="E14" s="97">
        <v>18.0</v>
      </c>
      <c r="F14" s="97">
        <v>21.0</v>
      </c>
      <c r="G14" s="97">
        <v>46.0</v>
      </c>
      <c r="H14" s="97"/>
      <c r="I14" s="97"/>
      <c r="J14" s="97"/>
      <c r="K14" s="97"/>
      <c r="L14" s="97">
        <v>19.0</v>
      </c>
      <c r="M14" s="97"/>
      <c r="N14" s="97"/>
      <c r="O14" s="97"/>
      <c r="P14" s="97"/>
      <c r="Q14" s="100"/>
      <c r="R14" s="105"/>
      <c r="S14" s="101" t="s">
        <v>627</v>
      </c>
      <c r="T14" s="97"/>
      <c r="U14" s="102"/>
      <c r="V14" s="102"/>
      <c r="W14" s="102"/>
      <c r="X14" s="102"/>
      <c r="Y14" s="102"/>
      <c r="Z14" s="103"/>
    </row>
    <row r="15">
      <c r="A15" s="97"/>
      <c r="B15" s="97" t="s">
        <v>631</v>
      </c>
      <c r="C15" s="97" t="s">
        <v>203</v>
      </c>
      <c r="D15" s="112">
        <f t="shared" si="2"/>
        <v>68.31</v>
      </c>
      <c r="E15" s="97"/>
      <c r="F15" s="97"/>
      <c r="G15" s="97">
        <v>66.0</v>
      </c>
      <c r="H15" s="97"/>
      <c r="I15" s="97"/>
      <c r="J15" s="97"/>
      <c r="K15" s="97">
        <v>11.0</v>
      </c>
      <c r="L15" s="97"/>
      <c r="M15" s="97"/>
      <c r="N15" s="97"/>
      <c r="O15" s="97"/>
      <c r="P15" s="97"/>
      <c r="Q15" s="100"/>
      <c r="R15" s="105"/>
      <c r="S15" s="101" t="s">
        <v>633</v>
      </c>
      <c r="T15" s="97"/>
      <c r="U15" s="102"/>
      <c r="V15" s="102"/>
      <c r="W15" s="102"/>
      <c r="X15" s="102"/>
      <c r="Y15" s="102"/>
      <c r="Z15" s="103"/>
    </row>
    <row r="16">
      <c r="A16" s="11"/>
      <c r="B16" s="12" t="s">
        <v>635</v>
      </c>
      <c r="C16" s="12" t="s">
        <v>637</v>
      </c>
      <c r="D16" s="26">
        <f t="shared" si="2"/>
        <v>67.65</v>
      </c>
      <c r="E16" s="12"/>
      <c r="F16" s="12">
        <v>15.0</v>
      </c>
      <c r="G16" s="12">
        <v>55.0</v>
      </c>
      <c r="H16" s="12"/>
      <c r="I16" s="12"/>
      <c r="J16" s="12"/>
      <c r="K16" s="12"/>
      <c r="L16" s="12">
        <v>10.0</v>
      </c>
      <c r="M16" s="12"/>
      <c r="N16" s="12"/>
      <c r="O16" s="12"/>
      <c r="P16" s="12"/>
      <c r="Q16" s="18"/>
      <c r="R16" s="30"/>
      <c r="S16" s="19" t="s">
        <v>638</v>
      </c>
      <c r="T16" s="12"/>
      <c r="U16" s="11"/>
      <c r="V16" s="11"/>
      <c r="W16" s="11"/>
      <c r="X16" s="11"/>
      <c r="Y16" s="11"/>
    </row>
    <row r="17">
      <c r="A17" s="11"/>
      <c r="B17" s="12" t="s">
        <v>640</v>
      </c>
      <c r="C17" s="12" t="s">
        <v>102</v>
      </c>
      <c r="D17" s="26">
        <f t="shared" si="2"/>
        <v>66.38</v>
      </c>
      <c r="E17" s="12">
        <v>22.0</v>
      </c>
      <c r="F17" s="12">
        <v>21.0</v>
      </c>
      <c r="G17" s="12">
        <v>48.0</v>
      </c>
      <c r="H17" s="12"/>
      <c r="I17" s="12"/>
      <c r="J17" s="12"/>
      <c r="K17" s="12">
        <v>4.0</v>
      </c>
      <c r="L17" s="12"/>
      <c r="M17" s="12"/>
      <c r="N17" s="12"/>
      <c r="O17" s="12"/>
      <c r="P17" s="12"/>
      <c r="Q17" s="18"/>
      <c r="R17" s="30"/>
      <c r="S17" s="19" t="s">
        <v>642</v>
      </c>
      <c r="T17" s="12"/>
      <c r="U17" s="11"/>
      <c r="V17" s="11"/>
      <c r="W17" s="11"/>
      <c r="X17" s="11"/>
      <c r="Y17" s="11"/>
    </row>
    <row r="18">
      <c r="A18" s="11"/>
      <c r="B18" s="12" t="s">
        <v>645</v>
      </c>
      <c r="C18" s="12" t="s">
        <v>646</v>
      </c>
      <c r="D18" s="26">
        <f t="shared" si="2"/>
        <v>36.53</v>
      </c>
      <c r="E18" s="12">
        <v>18.0</v>
      </c>
      <c r="F18" s="12">
        <v>17.0</v>
      </c>
      <c r="G18" s="12">
        <v>23.0</v>
      </c>
      <c r="H18" s="12"/>
      <c r="I18" s="12"/>
      <c r="J18" s="12"/>
      <c r="K18" s="12"/>
      <c r="L18" s="12"/>
      <c r="M18" s="12"/>
      <c r="N18" s="12"/>
      <c r="O18" s="12"/>
      <c r="P18" s="12"/>
      <c r="Q18" s="18"/>
      <c r="R18" s="33" t="s">
        <v>647</v>
      </c>
      <c r="S18" s="19" t="s">
        <v>648</v>
      </c>
      <c r="T18" s="11"/>
      <c r="U18" s="11"/>
      <c r="V18" s="11"/>
      <c r="W18" s="11"/>
      <c r="X18" s="11"/>
      <c r="Y18" s="11"/>
    </row>
    <row r="19">
      <c r="A19" s="2" t="s">
        <v>111</v>
      </c>
      <c r="B19" s="11"/>
      <c r="C19" s="11"/>
      <c r="D19" s="2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31"/>
      <c r="T19" s="11"/>
      <c r="U19" s="11"/>
      <c r="V19" s="11"/>
      <c r="W19" s="11"/>
      <c r="X19" s="11"/>
    </row>
    <row r="20">
      <c r="A20" s="11"/>
      <c r="B20" s="12" t="s">
        <v>652</v>
      </c>
      <c r="C20" s="12" t="s">
        <v>653</v>
      </c>
      <c r="D20" s="26">
        <f t="shared" ref="D20:D24" si="3">ROUND((E20*0.05)+(F20*1)+(G20*0.81)+(H20*0.24)+(I20*0.6)+(J20*0)+(K20*1.35)+(L20*0.81)+(M20*16)+(N20*10)+(O20*10)+(P20*10), 2)</f>
        <v>112.12</v>
      </c>
      <c r="E20" s="12"/>
      <c r="F20" s="12">
        <v>16.0</v>
      </c>
      <c r="G20" s="12">
        <v>92.0</v>
      </c>
      <c r="H20" s="12"/>
      <c r="I20" s="12"/>
      <c r="J20" s="12"/>
      <c r="K20" s="12">
        <v>7.0</v>
      </c>
      <c r="L20" s="12">
        <v>15.0</v>
      </c>
      <c r="M20" s="12"/>
      <c r="N20" s="12"/>
      <c r="O20" s="12"/>
      <c r="P20" s="12"/>
      <c r="Q20" s="18"/>
      <c r="R20" s="18" t="s">
        <v>657</v>
      </c>
      <c r="S20" s="19" t="s">
        <v>658</v>
      </c>
      <c r="T20" s="11"/>
      <c r="U20" s="11"/>
      <c r="V20" s="11"/>
      <c r="W20" s="11"/>
      <c r="X20" s="11"/>
    </row>
    <row r="21">
      <c r="A21" s="96" t="s">
        <v>33</v>
      </c>
      <c r="B21" s="97" t="s">
        <v>662</v>
      </c>
      <c r="C21" s="97" t="s">
        <v>114</v>
      </c>
      <c r="D21" s="112">
        <f t="shared" si="3"/>
        <v>111.7</v>
      </c>
      <c r="E21" s="97">
        <v>19.0</v>
      </c>
      <c r="F21" s="97">
        <v>30.0</v>
      </c>
      <c r="G21" s="97">
        <v>53.0</v>
      </c>
      <c r="H21" s="97"/>
      <c r="I21" s="97"/>
      <c r="J21" s="97"/>
      <c r="K21" s="97"/>
      <c r="L21" s="97">
        <v>22.0</v>
      </c>
      <c r="M21" s="97"/>
      <c r="N21" s="97">
        <v>1.0</v>
      </c>
      <c r="O21" s="97"/>
      <c r="P21" s="97">
        <v>1.0</v>
      </c>
      <c r="Q21" s="100" t="s">
        <v>176</v>
      </c>
      <c r="R21" s="100" t="s">
        <v>42</v>
      </c>
      <c r="S21" s="101" t="s">
        <v>664</v>
      </c>
      <c r="T21" s="102"/>
      <c r="U21" s="102"/>
      <c r="V21" s="102"/>
      <c r="W21" s="102"/>
      <c r="X21" s="102"/>
      <c r="Y21" s="103"/>
      <c r="Z21" s="103"/>
    </row>
    <row r="22">
      <c r="A22" s="97"/>
      <c r="B22" s="97" t="s">
        <v>666</v>
      </c>
      <c r="C22" s="97" t="s">
        <v>251</v>
      </c>
      <c r="D22" s="112">
        <f t="shared" si="3"/>
        <v>105.49</v>
      </c>
      <c r="E22" s="97"/>
      <c r="F22" s="97">
        <v>28.0</v>
      </c>
      <c r="G22" s="97">
        <v>57.0</v>
      </c>
      <c r="H22" s="97"/>
      <c r="I22" s="97"/>
      <c r="J22" s="97"/>
      <c r="K22" s="97">
        <v>10.0</v>
      </c>
      <c r="L22" s="97">
        <v>22.0</v>
      </c>
      <c r="M22" s="97"/>
      <c r="N22" s="97"/>
      <c r="O22" s="97"/>
      <c r="P22" s="97"/>
      <c r="Q22" s="100"/>
      <c r="R22" s="100"/>
      <c r="S22" s="101" t="s">
        <v>668</v>
      </c>
      <c r="T22" s="102"/>
      <c r="U22" s="102"/>
      <c r="V22" s="102"/>
      <c r="W22" s="102"/>
      <c r="X22" s="102"/>
      <c r="Y22" s="103"/>
      <c r="Z22" s="103"/>
    </row>
    <row r="23">
      <c r="A23" s="21" t="s">
        <v>52</v>
      </c>
      <c r="B23" s="12" t="s">
        <v>669</v>
      </c>
      <c r="C23" s="12" t="s">
        <v>671</v>
      </c>
      <c r="D23" s="26">
        <f t="shared" si="3"/>
        <v>87.72</v>
      </c>
      <c r="E23" s="12">
        <v>10.0</v>
      </c>
      <c r="F23" s="12">
        <v>17.0</v>
      </c>
      <c r="G23" s="12">
        <v>42.0</v>
      </c>
      <c r="H23" s="12"/>
      <c r="I23" s="12"/>
      <c r="J23" s="12"/>
      <c r="K23" s="12"/>
      <c r="L23" s="12">
        <v>20.0</v>
      </c>
      <c r="M23" s="12"/>
      <c r="N23" s="12">
        <v>1.0</v>
      </c>
      <c r="O23" s="12"/>
      <c r="P23" s="12">
        <v>1.0</v>
      </c>
      <c r="Q23" s="18" t="s">
        <v>343</v>
      </c>
      <c r="R23" s="18"/>
      <c r="S23" s="19" t="s">
        <v>672</v>
      </c>
      <c r="T23" s="11"/>
      <c r="U23" s="11"/>
      <c r="V23" s="11"/>
      <c r="W23" s="11"/>
      <c r="X23" s="11"/>
      <c r="Y23" s="11"/>
    </row>
    <row r="24">
      <c r="A24" s="26" t="s">
        <v>55</v>
      </c>
      <c r="B24" s="12" t="s">
        <v>674</v>
      </c>
      <c r="C24" s="12" t="s">
        <v>57</v>
      </c>
      <c r="D24" s="26">
        <f t="shared" si="3"/>
        <v>78.02</v>
      </c>
      <c r="E24" s="12">
        <v>40.0</v>
      </c>
      <c r="F24" s="12">
        <v>22.0</v>
      </c>
      <c r="G24" s="12">
        <v>42.0</v>
      </c>
      <c r="H24" s="12"/>
      <c r="I24" s="12"/>
      <c r="J24" s="12"/>
      <c r="K24" s="12"/>
      <c r="L24" s="12"/>
      <c r="M24" s="12"/>
      <c r="N24" s="12">
        <v>1.0</v>
      </c>
      <c r="O24" s="12">
        <v>1.0</v>
      </c>
      <c r="P24" s="12"/>
      <c r="Q24" s="18" t="s">
        <v>121</v>
      </c>
      <c r="R24" s="18" t="s">
        <v>195</v>
      </c>
      <c r="S24" s="19" t="s">
        <v>676</v>
      </c>
      <c r="T24" s="11"/>
      <c r="U24" s="11"/>
      <c r="V24" s="11"/>
      <c r="W24" s="11"/>
      <c r="X24" s="11"/>
    </row>
    <row r="25">
      <c r="A25" s="2" t="s">
        <v>145</v>
      </c>
      <c r="B25" s="11"/>
      <c r="C25" s="11"/>
      <c r="D25" s="26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27"/>
      <c r="T25" s="11"/>
      <c r="U25" s="11"/>
      <c r="V25" s="11"/>
      <c r="W25" s="11"/>
      <c r="X25" s="11"/>
    </row>
    <row r="26">
      <c r="A26" s="97"/>
      <c r="B26" s="97" t="s">
        <v>679</v>
      </c>
      <c r="C26" s="97" t="s">
        <v>40</v>
      </c>
      <c r="D26" s="112">
        <f t="shared" ref="D26:D33" si="4">ROUND((E26*0.05)+(F26*1)+(G26*0.81)+(H26*0.24)+(I26*0.6)+(J26*0)+(K26*1.35)+(L26*0.81)+(M26*16)+(N26*10)+(O26*10)+(P26*10), 2)</f>
        <v>76.48</v>
      </c>
      <c r="E26" s="97">
        <v>22.0</v>
      </c>
      <c r="F26" s="97">
        <v>23.0</v>
      </c>
      <c r="G26" s="97">
        <v>53.0</v>
      </c>
      <c r="H26" s="97"/>
      <c r="I26" s="97"/>
      <c r="J26" s="97"/>
      <c r="K26" s="97">
        <v>7.0</v>
      </c>
      <c r="L26" s="97"/>
      <c r="M26" s="97"/>
      <c r="N26" s="97"/>
      <c r="O26" s="97"/>
      <c r="P26" s="97"/>
      <c r="Q26" s="100"/>
      <c r="R26" s="105"/>
      <c r="S26" s="101" t="s">
        <v>684</v>
      </c>
      <c r="T26" s="102"/>
      <c r="U26" s="102"/>
      <c r="V26" s="102"/>
      <c r="W26" s="102"/>
      <c r="X26" s="102"/>
      <c r="Y26" s="102"/>
      <c r="Z26" s="103"/>
    </row>
    <row r="27">
      <c r="A27" s="11"/>
      <c r="B27" s="16" t="s">
        <v>688</v>
      </c>
      <c r="C27" s="12" t="s">
        <v>107</v>
      </c>
      <c r="D27" s="26">
        <f t="shared" si="4"/>
        <v>71.59</v>
      </c>
      <c r="E27" s="12"/>
      <c r="F27" s="12">
        <v>13.0</v>
      </c>
      <c r="G27" s="12">
        <v>64.0</v>
      </c>
      <c r="H27" s="12"/>
      <c r="I27" s="12"/>
      <c r="J27" s="12"/>
      <c r="K27" s="12">
        <v>5.0</v>
      </c>
      <c r="L27" s="12"/>
      <c r="M27" s="12"/>
      <c r="N27" s="12"/>
      <c r="O27" s="12"/>
      <c r="P27" s="12"/>
      <c r="Q27" s="18"/>
      <c r="R27" s="30"/>
      <c r="S27" s="19" t="s">
        <v>689</v>
      </c>
      <c r="T27" s="12"/>
      <c r="U27" s="11"/>
      <c r="V27" s="11"/>
      <c r="W27" s="11"/>
      <c r="X27" s="11"/>
      <c r="Y27" s="11"/>
    </row>
    <row r="28">
      <c r="A28" s="97"/>
      <c r="B28" s="97" t="s">
        <v>692</v>
      </c>
      <c r="C28" s="97" t="s">
        <v>693</v>
      </c>
      <c r="D28" s="112">
        <f t="shared" si="4"/>
        <v>71.13</v>
      </c>
      <c r="E28" s="97">
        <v>16.0</v>
      </c>
      <c r="F28" s="97">
        <v>22.0</v>
      </c>
      <c r="G28" s="97">
        <v>48.0</v>
      </c>
      <c r="H28" s="97"/>
      <c r="I28" s="97"/>
      <c r="J28" s="97"/>
      <c r="K28" s="97">
        <v>7.0</v>
      </c>
      <c r="L28" s="97"/>
      <c r="M28" s="97"/>
      <c r="N28" s="97"/>
      <c r="O28" s="97"/>
      <c r="P28" s="97"/>
      <c r="Q28" s="100"/>
      <c r="R28" s="105"/>
      <c r="S28" s="101" t="s">
        <v>694</v>
      </c>
      <c r="T28" s="102"/>
      <c r="U28" s="102"/>
      <c r="V28" s="102"/>
      <c r="W28" s="102"/>
      <c r="X28" s="102"/>
      <c r="Y28" s="102"/>
      <c r="Z28" s="103"/>
    </row>
    <row r="29">
      <c r="A29" s="11"/>
      <c r="B29" s="12" t="s">
        <v>695</v>
      </c>
      <c r="C29" s="12" t="s">
        <v>154</v>
      </c>
      <c r="D29" s="26">
        <f t="shared" si="4"/>
        <v>68.49</v>
      </c>
      <c r="E29" s="12"/>
      <c r="F29" s="12">
        <v>18.0</v>
      </c>
      <c r="G29" s="12">
        <v>42.0</v>
      </c>
      <c r="H29" s="12"/>
      <c r="I29" s="12"/>
      <c r="J29" s="12"/>
      <c r="K29" s="12">
        <v>5.0</v>
      </c>
      <c r="L29" s="12">
        <v>12.0</v>
      </c>
      <c r="M29" s="12"/>
      <c r="N29" s="12"/>
      <c r="O29" s="12"/>
      <c r="P29" s="12"/>
      <c r="Q29" s="18"/>
      <c r="R29" s="30"/>
      <c r="S29" s="19" t="s">
        <v>697</v>
      </c>
      <c r="T29" s="11"/>
      <c r="U29" s="11"/>
      <c r="V29" s="11"/>
      <c r="W29" s="11"/>
      <c r="X29" s="11"/>
      <c r="Y29" s="11"/>
    </row>
    <row r="30">
      <c r="A30" s="11"/>
      <c r="B30" s="16" t="s">
        <v>698</v>
      </c>
      <c r="C30" s="12" t="s">
        <v>296</v>
      </c>
      <c r="D30" s="26">
        <f t="shared" si="4"/>
        <v>66.65</v>
      </c>
      <c r="E30" s="12">
        <v>22.0</v>
      </c>
      <c r="F30" s="12">
        <v>21.0</v>
      </c>
      <c r="G30" s="12">
        <v>55.0</v>
      </c>
      <c r="H30" s="12"/>
      <c r="I30" s="12"/>
      <c r="J30" s="12"/>
      <c r="K30" s="12"/>
      <c r="L30" s="12"/>
      <c r="M30" s="12"/>
      <c r="N30" s="12"/>
      <c r="O30" s="12"/>
      <c r="P30" s="12"/>
      <c r="Q30" s="18"/>
      <c r="R30" s="30"/>
      <c r="S30" s="19" t="s">
        <v>699</v>
      </c>
      <c r="T30" s="12"/>
      <c r="U30" s="11"/>
      <c r="V30" s="11"/>
      <c r="W30" s="11"/>
      <c r="X30" s="11"/>
      <c r="Y30" s="11"/>
    </row>
    <row r="31">
      <c r="A31" s="11"/>
      <c r="B31" s="16" t="s">
        <v>702</v>
      </c>
      <c r="C31" s="12" t="s">
        <v>102</v>
      </c>
      <c r="D31" s="26">
        <f t="shared" si="4"/>
        <v>65.86</v>
      </c>
      <c r="E31" s="12">
        <v>16.0</v>
      </c>
      <c r="F31" s="12">
        <v>17.0</v>
      </c>
      <c r="G31" s="12">
        <v>46.0</v>
      </c>
      <c r="H31" s="12"/>
      <c r="I31" s="12"/>
      <c r="J31" s="12"/>
      <c r="K31" s="12">
        <v>8.0</v>
      </c>
      <c r="L31" s="12"/>
      <c r="M31" s="12"/>
      <c r="N31" s="12"/>
      <c r="O31" s="12"/>
      <c r="P31" s="12"/>
      <c r="Q31" s="18"/>
      <c r="R31" s="30"/>
      <c r="S31" s="19" t="s">
        <v>703</v>
      </c>
      <c r="T31" s="12"/>
      <c r="U31" s="11"/>
      <c r="V31" s="11"/>
      <c r="W31" s="11"/>
      <c r="X31" s="11"/>
      <c r="Y31" s="11"/>
    </row>
    <row r="32">
      <c r="A32" s="11"/>
      <c r="B32" s="16" t="s">
        <v>705</v>
      </c>
      <c r="C32" s="12" t="s">
        <v>706</v>
      </c>
      <c r="D32" s="26">
        <f t="shared" si="4"/>
        <v>65.2</v>
      </c>
      <c r="E32" s="12">
        <v>12.0</v>
      </c>
      <c r="F32" s="12">
        <v>16.0</v>
      </c>
      <c r="G32" s="12">
        <v>42.0</v>
      </c>
      <c r="H32" s="12"/>
      <c r="I32" s="12"/>
      <c r="J32" s="12"/>
      <c r="K32" s="12"/>
      <c r="L32" s="12">
        <v>18.0</v>
      </c>
      <c r="M32" s="12"/>
      <c r="N32" s="12"/>
      <c r="O32" s="12"/>
      <c r="P32" s="12"/>
      <c r="Q32" s="18"/>
      <c r="R32" s="30"/>
      <c r="S32" s="19" t="s">
        <v>708</v>
      </c>
      <c r="T32" s="12"/>
      <c r="U32" s="11"/>
      <c r="V32" s="11"/>
      <c r="W32" s="11"/>
      <c r="X32" s="11"/>
      <c r="Y32" s="11"/>
    </row>
    <row r="33">
      <c r="A33" s="97"/>
      <c r="B33" s="97" t="s">
        <v>712</v>
      </c>
      <c r="C33" s="97" t="s">
        <v>281</v>
      </c>
      <c r="D33" s="112">
        <f t="shared" si="4"/>
        <v>50.97</v>
      </c>
      <c r="E33" s="97"/>
      <c r="F33" s="97">
        <v>21.0</v>
      </c>
      <c r="G33" s="97"/>
      <c r="H33" s="97"/>
      <c r="I33" s="97"/>
      <c r="J33" s="97"/>
      <c r="K33" s="97">
        <v>9.0</v>
      </c>
      <c r="L33" s="97">
        <v>22.0</v>
      </c>
      <c r="M33" s="97"/>
      <c r="N33" s="97"/>
      <c r="O33" s="97"/>
      <c r="P33" s="97"/>
      <c r="Q33" s="100"/>
      <c r="R33" s="105"/>
      <c r="S33" s="101" t="s">
        <v>713</v>
      </c>
      <c r="T33" s="102"/>
      <c r="U33" s="102"/>
      <c r="V33" s="102"/>
      <c r="W33" s="102"/>
      <c r="X33" s="102"/>
      <c r="Y33" s="102"/>
      <c r="Z33" s="103"/>
    </row>
    <row r="34">
      <c r="A34" s="2" t="s">
        <v>170</v>
      </c>
      <c r="B34" s="11"/>
      <c r="C34" s="11"/>
      <c r="D34" s="2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30"/>
      <c r="S34" s="27"/>
      <c r="T34" s="11"/>
      <c r="U34" s="11"/>
      <c r="V34" s="11"/>
      <c r="W34" s="11"/>
      <c r="X34" s="11"/>
    </row>
    <row r="35">
      <c r="A35" s="11"/>
      <c r="B35" s="12" t="s">
        <v>715</v>
      </c>
      <c r="C35" s="12" t="s">
        <v>653</v>
      </c>
      <c r="D35" s="26">
        <f t="shared" ref="D35:D40" si="5">ROUND((E35*0.05)+(F35*1)+(G35*0.81)+(H35*0.24)+(I35*0.6)+(J35*0)+(K35*1.35)+(L35*0.81)+(M35*16)+(N35*10)+(O35*10)+(P35*10), 2)</f>
        <v>167.71</v>
      </c>
      <c r="E35" s="12"/>
      <c r="F35" s="12">
        <v>20.0</v>
      </c>
      <c r="G35" s="12">
        <v>121.0</v>
      </c>
      <c r="H35" s="12"/>
      <c r="I35" s="12"/>
      <c r="J35" s="12"/>
      <c r="K35" s="12">
        <v>10.0</v>
      </c>
      <c r="L35" s="12">
        <v>20.0</v>
      </c>
      <c r="M35" s="12"/>
      <c r="N35" s="12"/>
      <c r="O35" s="12">
        <v>1.0</v>
      </c>
      <c r="P35" s="12">
        <v>1.0</v>
      </c>
      <c r="Q35" s="18" t="s">
        <v>343</v>
      </c>
      <c r="R35" s="33" t="s">
        <v>657</v>
      </c>
      <c r="S35" s="19" t="s">
        <v>722</v>
      </c>
      <c r="T35" s="11"/>
      <c r="U35" s="11"/>
      <c r="V35" s="11"/>
      <c r="W35" s="11"/>
      <c r="X35" s="11"/>
    </row>
    <row r="36">
      <c r="A36" s="96" t="s">
        <v>33</v>
      </c>
      <c r="B36" s="115" t="s">
        <v>725</v>
      </c>
      <c r="C36" s="97" t="s">
        <v>172</v>
      </c>
      <c r="D36" s="112">
        <f t="shared" si="5"/>
        <v>150.98</v>
      </c>
      <c r="E36" s="97">
        <v>30.0</v>
      </c>
      <c r="F36" s="97">
        <v>32.0</v>
      </c>
      <c r="G36" s="97">
        <v>88.0</v>
      </c>
      <c r="H36" s="97"/>
      <c r="I36" s="97"/>
      <c r="J36" s="97"/>
      <c r="K36" s="97"/>
      <c r="L36" s="97">
        <v>20.0</v>
      </c>
      <c r="M36" s="97"/>
      <c r="N36" s="97">
        <v>1.0</v>
      </c>
      <c r="O36" s="97"/>
      <c r="P36" s="97">
        <v>2.0</v>
      </c>
      <c r="Q36" s="100" t="s">
        <v>198</v>
      </c>
      <c r="R36" s="100" t="s">
        <v>42</v>
      </c>
      <c r="S36" s="101" t="s">
        <v>726</v>
      </c>
      <c r="T36" s="102"/>
      <c r="U36" s="102"/>
      <c r="V36" s="102"/>
      <c r="W36" s="102"/>
      <c r="X36" s="102"/>
      <c r="Y36" s="103"/>
      <c r="Z36" s="103"/>
    </row>
    <row r="37">
      <c r="A37" s="96"/>
      <c r="B37" s="115" t="s">
        <v>729</v>
      </c>
      <c r="C37" s="97" t="s">
        <v>730</v>
      </c>
      <c r="D37" s="112">
        <f t="shared" si="5"/>
        <v>134.14</v>
      </c>
      <c r="E37" s="97">
        <v>34.0</v>
      </c>
      <c r="F37" s="97">
        <v>32.0</v>
      </c>
      <c r="G37" s="97">
        <v>88.0</v>
      </c>
      <c r="H37" s="97"/>
      <c r="I37" s="97"/>
      <c r="J37" s="97"/>
      <c r="K37" s="97"/>
      <c r="L37" s="97">
        <v>36.0</v>
      </c>
      <c r="M37" s="97"/>
      <c r="N37" s="97"/>
      <c r="O37" s="97"/>
      <c r="P37" s="97"/>
      <c r="Q37" s="100"/>
      <c r="R37" s="100" t="s">
        <v>731</v>
      </c>
      <c r="S37" s="101" t="s">
        <v>732</v>
      </c>
      <c r="T37" s="102"/>
      <c r="U37" s="102"/>
      <c r="V37" s="102"/>
      <c r="W37" s="102"/>
      <c r="X37" s="102"/>
      <c r="Y37" s="103"/>
      <c r="Z37" s="103"/>
    </row>
    <row r="38">
      <c r="A38" s="21" t="s">
        <v>52</v>
      </c>
      <c r="B38" s="35" t="s">
        <v>738</v>
      </c>
      <c r="C38" s="12" t="s">
        <v>130</v>
      </c>
      <c r="D38" s="26">
        <f t="shared" si="5"/>
        <v>123.83</v>
      </c>
      <c r="E38" s="12">
        <v>12.0</v>
      </c>
      <c r="F38" s="12">
        <v>26.0</v>
      </c>
      <c r="G38" s="12">
        <v>57.0</v>
      </c>
      <c r="H38" s="12"/>
      <c r="I38" s="12"/>
      <c r="J38" s="12"/>
      <c r="K38" s="12"/>
      <c r="L38" s="12">
        <v>26.0</v>
      </c>
      <c r="M38" s="12"/>
      <c r="N38" s="12">
        <v>1.0</v>
      </c>
      <c r="O38" s="12">
        <v>1.0</v>
      </c>
      <c r="P38" s="12">
        <v>1.0</v>
      </c>
      <c r="Q38" s="18" t="s">
        <v>38</v>
      </c>
      <c r="R38" s="18"/>
      <c r="S38" s="19" t="s">
        <v>739</v>
      </c>
      <c r="T38" s="11"/>
      <c r="U38" s="11"/>
      <c r="V38" s="11"/>
      <c r="W38" s="11"/>
      <c r="X38" s="11"/>
    </row>
    <row r="39">
      <c r="A39" s="11"/>
      <c r="B39" s="35" t="s">
        <v>743</v>
      </c>
      <c r="C39" s="12" t="s">
        <v>646</v>
      </c>
      <c r="D39" s="26">
        <f t="shared" si="5"/>
        <v>117.41</v>
      </c>
      <c r="E39" s="12">
        <v>25.0</v>
      </c>
      <c r="F39" s="12">
        <v>33.0</v>
      </c>
      <c r="G39" s="12">
        <v>73.0</v>
      </c>
      <c r="H39" s="12"/>
      <c r="I39" s="12"/>
      <c r="J39" s="12"/>
      <c r="K39" s="12">
        <v>7.0</v>
      </c>
      <c r="L39" s="12">
        <v>18.0</v>
      </c>
      <c r="M39" s="12"/>
      <c r="N39" s="12"/>
      <c r="O39" s="12"/>
      <c r="P39" s="12"/>
      <c r="Q39" s="18"/>
      <c r="R39" s="18"/>
      <c r="S39" s="19" t="s">
        <v>744</v>
      </c>
      <c r="T39" s="11"/>
      <c r="U39" s="11"/>
      <c r="V39" s="11"/>
      <c r="W39" s="11"/>
      <c r="X39" s="11"/>
    </row>
    <row r="40">
      <c r="A40" s="21" t="s">
        <v>55</v>
      </c>
      <c r="B40" s="12" t="s">
        <v>746</v>
      </c>
      <c r="C40" s="12" t="s">
        <v>57</v>
      </c>
      <c r="D40" s="26">
        <f t="shared" si="5"/>
        <v>105.91</v>
      </c>
      <c r="E40" s="12">
        <v>51.0</v>
      </c>
      <c r="F40" s="12">
        <v>28.0</v>
      </c>
      <c r="G40" s="12">
        <v>46.0</v>
      </c>
      <c r="H40" s="12"/>
      <c r="I40" s="12"/>
      <c r="J40" s="12"/>
      <c r="K40" s="12">
        <v>6.0</v>
      </c>
      <c r="L40" s="12"/>
      <c r="M40" s="12"/>
      <c r="N40" s="12">
        <v>1.0</v>
      </c>
      <c r="O40" s="12">
        <v>2.0</v>
      </c>
      <c r="P40" s="12"/>
      <c r="Q40" s="18" t="s">
        <v>60</v>
      </c>
      <c r="R40" s="18" t="s">
        <v>499</v>
      </c>
      <c r="S40" s="19" t="s">
        <v>747</v>
      </c>
      <c r="T40" s="11"/>
      <c r="U40" s="11"/>
      <c r="V40" s="11"/>
      <c r="W40" s="11"/>
      <c r="X40" s="11"/>
    </row>
    <row r="41">
      <c r="A41" s="2" t="s">
        <v>212</v>
      </c>
      <c r="B41" s="11"/>
      <c r="C41" s="11"/>
      <c r="D41" s="26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27"/>
      <c r="T41" s="11"/>
      <c r="U41" s="11"/>
      <c r="V41" s="11"/>
      <c r="W41" s="11"/>
      <c r="X41" s="11"/>
    </row>
    <row r="42">
      <c r="A42" s="11"/>
      <c r="B42" s="12" t="s">
        <v>749</v>
      </c>
      <c r="C42" s="12" t="s">
        <v>504</v>
      </c>
      <c r="D42" s="26">
        <f t="shared" ref="D42:D45" si="6">ROUND((E42*0.05)+(F42*1)+(G42*0.81)+(H42*0.24)+(I42*0.6)+(J42*0)+(K42*1.35)+(L42*0.81)+(M42*16)+(N42*10)+(O42*10)+(P42*10), 2)</f>
        <v>72.74</v>
      </c>
      <c r="E42" s="12">
        <v>18.0</v>
      </c>
      <c r="F42" s="12">
        <v>20.0</v>
      </c>
      <c r="G42" s="12">
        <v>46.0</v>
      </c>
      <c r="H42" s="12"/>
      <c r="I42" s="12"/>
      <c r="J42" s="12"/>
      <c r="K42" s="12"/>
      <c r="L42" s="12">
        <v>18.0</v>
      </c>
      <c r="M42" s="12"/>
      <c r="N42" s="12"/>
      <c r="O42" s="12"/>
      <c r="P42" s="12"/>
      <c r="Q42" s="18"/>
      <c r="R42" s="30"/>
      <c r="S42" s="19" t="s">
        <v>752</v>
      </c>
      <c r="T42" s="12"/>
      <c r="U42" s="11"/>
      <c r="V42" s="11"/>
      <c r="W42" s="11"/>
      <c r="X42" s="11"/>
      <c r="Y42" s="11"/>
    </row>
    <row r="43">
      <c r="A43" s="97"/>
      <c r="B43" s="97" t="s">
        <v>755</v>
      </c>
      <c r="C43" s="97" t="s">
        <v>230</v>
      </c>
      <c r="D43" s="112">
        <f t="shared" si="6"/>
        <v>72.56</v>
      </c>
      <c r="E43" s="97">
        <v>22.0</v>
      </c>
      <c r="F43" s="97">
        <v>18.0</v>
      </c>
      <c r="G43" s="97">
        <v>46.0</v>
      </c>
      <c r="H43" s="97"/>
      <c r="I43" s="97"/>
      <c r="J43" s="97"/>
      <c r="K43" s="97"/>
      <c r="L43" s="97">
        <v>20.0</v>
      </c>
      <c r="M43" s="97"/>
      <c r="N43" s="97"/>
      <c r="O43" s="97"/>
      <c r="P43" s="97"/>
      <c r="Q43" s="100"/>
      <c r="R43" s="105"/>
      <c r="S43" s="101" t="s">
        <v>758</v>
      </c>
      <c r="T43" s="97"/>
      <c r="U43" s="102"/>
      <c r="V43" s="102"/>
      <c r="W43" s="102"/>
      <c r="X43" s="102"/>
      <c r="Y43" s="102"/>
      <c r="Z43" s="103"/>
    </row>
    <row r="44">
      <c r="A44" s="11"/>
      <c r="B44" s="12" t="s">
        <v>762</v>
      </c>
      <c r="C44" s="12" t="s">
        <v>763</v>
      </c>
      <c r="D44" s="26">
        <f t="shared" si="6"/>
        <v>65.04</v>
      </c>
      <c r="E44" s="12">
        <v>24.0</v>
      </c>
      <c r="F44" s="12">
        <v>12.0</v>
      </c>
      <c r="G44" s="12">
        <v>64.0</v>
      </c>
      <c r="H44" s="12"/>
      <c r="I44" s="12"/>
      <c r="J44" s="12"/>
      <c r="K44" s="12"/>
      <c r="L44" s="12"/>
      <c r="M44" s="12"/>
      <c r="N44" s="12"/>
      <c r="O44" s="12"/>
      <c r="P44" s="12"/>
      <c r="Q44" s="18"/>
      <c r="R44" s="30"/>
      <c r="S44" s="19" t="s">
        <v>766</v>
      </c>
      <c r="T44" s="12"/>
      <c r="U44" s="11"/>
      <c r="V44" s="11"/>
      <c r="W44" s="11"/>
      <c r="X44" s="11"/>
      <c r="Y44" s="11"/>
    </row>
    <row r="45">
      <c r="B45" s="12" t="s">
        <v>768</v>
      </c>
      <c r="C45" s="12" t="s">
        <v>769</v>
      </c>
      <c r="D45" s="26">
        <f t="shared" si="6"/>
        <v>56.91</v>
      </c>
      <c r="E45" s="12">
        <v>12.0</v>
      </c>
      <c r="F45" s="12">
        <v>15.0</v>
      </c>
      <c r="G45" s="12">
        <v>29.0</v>
      </c>
      <c r="H45" s="12"/>
      <c r="I45" s="12"/>
      <c r="J45" s="12"/>
      <c r="K45" s="12"/>
      <c r="L45" s="12">
        <v>22.0</v>
      </c>
      <c r="M45" s="12"/>
      <c r="N45" s="12"/>
      <c r="O45" s="12"/>
      <c r="P45" s="12"/>
      <c r="Q45" s="18"/>
      <c r="R45" s="30"/>
      <c r="S45" s="19" t="s">
        <v>772</v>
      </c>
      <c r="T45" s="12"/>
      <c r="U45" s="11"/>
      <c r="V45" s="11"/>
      <c r="W45" s="11"/>
      <c r="X45" s="11"/>
      <c r="Y45" s="11"/>
    </row>
    <row r="46">
      <c r="A46" s="2" t="s">
        <v>241</v>
      </c>
      <c r="B46" s="11"/>
      <c r="C46" s="11"/>
      <c r="D46" s="26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3"/>
      <c r="R46" s="13"/>
      <c r="S46" s="27"/>
      <c r="T46" s="11"/>
      <c r="U46" s="11"/>
      <c r="V46" s="11"/>
      <c r="W46" s="11"/>
      <c r="X46" s="11"/>
    </row>
    <row r="47">
      <c r="A47" s="116" t="s">
        <v>33</v>
      </c>
      <c r="B47" s="108" t="s">
        <v>779</v>
      </c>
      <c r="C47" s="108" t="s">
        <v>251</v>
      </c>
      <c r="D47" s="117">
        <f t="shared" ref="D47:D54" si="7">ROUND((E47*0.05)+(F47*1)+(G47*0.81)+(H47*0.24)+(I47*0.6)+(J47*0)+(K47*1.35)+(L47*0.81)+(M47*16)+(N47*10)+(O47*10)+(P47*10), 2)</f>
        <v>101.65</v>
      </c>
      <c r="E47" s="108">
        <v>28.0</v>
      </c>
      <c r="F47" s="108">
        <v>26.0</v>
      </c>
      <c r="G47" s="108">
        <v>57.0</v>
      </c>
      <c r="H47" s="108"/>
      <c r="I47" s="108"/>
      <c r="J47" s="108"/>
      <c r="K47" s="108">
        <v>10.0</v>
      </c>
      <c r="L47" s="108">
        <v>18.0</v>
      </c>
      <c r="M47" s="108"/>
      <c r="N47" s="108"/>
      <c r="O47" s="108"/>
      <c r="P47" s="108"/>
      <c r="Q47" s="109"/>
      <c r="R47" s="109" t="s">
        <v>42</v>
      </c>
      <c r="S47" s="101" t="s">
        <v>783</v>
      </c>
      <c r="T47" s="119"/>
      <c r="U47" s="119"/>
      <c r="V47" s="119"/>
      <c r="W47" s="119"/>
      <c r="X47" s="119"/>
      <c r="Y47" s="121"/>
      <c r="Z47" s="121"/>
    </row>
    <row r="48">
      <c r="A48" s="117"/>
      <c r="B48" s="108" t="s">
        <v>785</v>
      </c>
      <c r="C48" s="108" t="s">
        <v>239</v>
      </c>
      <c r="D48" s="117">
        <f t="shared" si="7"/>
        <v>99</v>
      </c>
      <c r="E48" s="108">
        <v>27.0</v>
      </c>
      <c r="F48" s="108">
        <v>25.0</v>
      </c>
      <c r="G48" s="108">
        <v>40.0</v>
      </c>
      <c r="H48" s="108"/>
      <c r="I48" s="108"/>
      <c r="J48" s="108"/>
      <c r="K48" s="108"/>
      <c r="L48" s="108">
        <v>25.0</v>
      </c>
      <c r="M48" s="108"/>
      <c r="N48" s="108">
        <v>1.0</v>
      </c>
      <c r="O48" s="108"/>
      <c r="P48" s="108">
        <v>1.0</v>
      </c>
      <c r="Q48" s="109" t="s">
        <v>786</v>
      </c>
      <c r="R48" s="109"/>
      <c r="S48" s="101" t="s">
        <v>787</v>
      </c>
      <c r="T48" s="108"/>
      <c r="U48" s="119"/>
      <c r="V48" s="119"/>
      <c r="W48" s="119"/>
      <c r="X48" s="119"/>
      <c r="Y48" s="119"/>
      <c r="Z48" s="121"/>
    </row>
    <row r="49">
      <c r="A49" s="21" t="s">
        <v>52</v>
      </c>
      <c r="B49" s="12" t="s">
        <v>790</v>
      </c>
      <c r="C49" s="12" t="s">
        <v>791</v>
      </c>
      <c r="D49" s="26">
        <f t="shared" si="7"/>
        <v>83.32</v>
      </c>
      <c r="E49" s="12">
        <v>19.0</v>
      </c>
      <c r="F49" s="12">
        <v>20.0</v>
      </c>
      <c r="G49" s="12">
        <v>51.0</v>
      </c>
      <c r="H49" s="12"/>
      <c r="I49" s="12"/>
      <c r="J49" s="12"/>
      <c r="K49" s="12"/>
      <c r="L49" s="12">
        <v>26.0</v>
      </c>
      <c r="M49" s="12"/>
      <c r="N49" s="12"/>
      <c r="O49" s="12"/>
      <c r="P49" s="12"/>
      <c r="Q49" s="18"/>
      <c r="R49" s="18"/>
      <c r="S49" s="19" t="s">
        <v>792</v>
      </c>
      <c r="T49" s="11"/>
      <c r="U49" s="11"/>
      <c r="V49" s="11"/>
      <c r="W49" s="11"/>
      <c r="X49" s="11"/>
    </row>
    <row r="50">
      <c r="A50" s="26"/>
      <c r="B50" s="12" t="s">
        <v>796</v>
      </c>
      <c r="C50" s="12" t="s">
        <v>797</v>
      </c>
      <c r="D50" s="26">
        <f t="shared" si="7"/>
        <v>81.15</v>
      </c>
      <c r="E50" s="12">
        <v>23.0</v>
      </c>
      <c r="F50" s="12">
        <v>26.0</v>
      </c>
      <c r="G50" s="12">
        <v>55.0</v>
      </c>
      <c r="H50" s="12"/>
      <c r="I50" s="12"/>
      <c r="J50" s="12"/>
      <c r="K50" s="12">
        <v>7.0</v>
      </c>
      <c r="L50" s="12"/>
      <c r="M50" s="12"/>
      <c r="N50" s="12"/>
      <c r="O50" s="12"/>
      <c r="P50" s="12"/>
      <c r="Q50" s="18"/>
      <c r="R50" s="18"/>
      <c r="S50" s="19" t="s">
        <v>799</v>
      </c>
      <c r="T50" s="12"/>
      <c r="U50" s="11"/>
      <c r="V50" s="11"/>
      <c r="W50" s="11"/>
      <c r="X50" s="11"/>
      <c r="Y50" s="11"/>
    </row>
    <row r="51">
      <c r="A51" s="26"/>
      <c r="B51" s="12" t="s">
        <v>801</v>
      </c>
      <c r="C51" s="12" t="s">
        <v>802</v>
      </c>
      <c r="D51" s="26">
        <f t="shared" si="7"/>
        <v>75.33</v>
      </c>
      <c r="E51" s="12">
        <v>10.0</v>
      </c>
      <c r="F51" s="12">
        <v>20.0</v>
      </c>
      <c r="G51" s="12">
        <v>31.0</v>
      </c>
      <c r="H51" s="12"/>
      <c r="I51" s="12"/>
      <c r="J51" s="12"/>
      <c r="K51" s="12"/>
      <c r="L51" s="12">
        <v>12.0</v>
      </c>
      <c r="M51" s="12"/>
      <c r="N51" s="12">
        <v>1.0</v>
      </c>
      <c r="O51" s="12"/>
      <c r="P51" s="12">
        <v>1.0</v>
      </c>
      <c r="Q51" s="18" t="s">
        <v>803</v>
      </c>
      <c r="R51" s="18"/>
      <c r="S51" s="19" t="s">
        <v>805</v>
      </c>
      <c r="T51" s="11"/>
      <c r="U51" s="11"/>
      <c r="V51" s="11"/>
      <c r="W51" s="11"/>
      <c r="X51" s="11"/>
    </row>
    <row r="52">
      <c r="B52" s="12" t="s">
        <v>806</v>
      </c>
      <c r="C52" s="12" t="s">
        <v>807</v>
      </c>
      <c r="D52" s="26">
        <f t="shared" si="7"/>
        <v>72.74</v>
      </c>
      <c r="E52" s="12">
        <v>18.0</v>
      </c>
      <c r="F52" s="12">
        <v>20.0</v>
      </c>
      <c r="G52" s="12">
        <v>46.0</v>
      </c>
      <c r="H52" s="12"/>
      <c r="I52" s="12"/>
      <c r="J52" s="12"/>
      <c r="K52" s="12"/>
      <c r="L52" s="12">
        <v>18.0</v>
      </c>
      <c r="M52" s="12"/>
      <c r="N52" s="12"/>
      <c r="O52" s="12"/>
      <c r="P52" s="12"/>
      <c r="Q52" s="18"/>
      <c r="R52" s="18"/>
      <c r="S52" s="19" t="s">
        <v>809</v>
      </c>
      <c r="T52" s="11"/>
      <c r="U52" s="11"/>
      <c r="V52" s="11"/>
      <c r="W52" s="11"/>
      <c r="X52" s="11"/>
    </row>
    <row r="53">
      <c r="B53" s="12" t="s">
        <v>813</v>
      </c>
      <c r="C53" s="12" t="s">
        <v>107</v>
      </c>
      <c r="D53" s="26">
        <f t="shared" si="7"/>
        <v>71.27</v>
      </c>
      <c r="E53" s="12"/>
      <c r="F53" s="12">
        <v>17.0</v>
      </c>
      <c r="G53" s="12">
        <v>40.0</v>
      </c>
      <c r="H53" s="12"/>
      <c r="I53" s="12"/>
      <c r="J53" s="12"/>
      <c r="K53" s="12"/>
      <c r="L53" s="12">
        <v>27.0</v>
      </c>
      <c r="M53" s="12"/>
      <c r="N53" s="12"/>
      <c r="O53" s="12"/>
      <c r="P53" s="12"/>
      <c r="Q53" s="18"/>
      <c r="R53" s="18"/>
      <c r="S53" s="19" t="s">
        <v>816</v>
      </c>
      <c r="T53" s="11"/>
      <c r="U53" s="11"/>
      <c r="V53" s="11"/>
      <c r="W53" s="11"/>
      <c r="X53" s="11"/>
    </row>
    <row r="54">
      <c r="A54" s="26" t="s">
        <v>55</v>
      </c>
      <c r="B54" s="12" t="s">
        <v>819</v>
      </c>
      <c r="C54" s="12" t="s">
        <v>57</v>
      </c>
      <c r="D54" s="26">
        <f t="shared" si="7"/>
        <v>64.93</v>
      </c>
      <c r="E54" s="12">
        <v>40.0</v>
      </c>
      <c r="F54" s="12">
        <v>20.0</v>
      </c>
      <c r="G54" s="12">
        <v>53.0</v>
      </c>
      <c r="H54" s="12"/>
      <c r="I54" s="12"/>
      <c r="J54" s="12"/>
      <c r="K54" s="12"/>
      <c r="L54" s="12"/>
      <c r="M54" s="12"/>
      <c r="N54" s="12"/>
      <c r="O54" s="12"/>
      <c r="P54" s="12"/>
      <c r="Q54" s="18"/>
      <c r="R54" s="18" t="s">
        <v>820</v>
      </c>
      <c r="S54" s="19" t="s">
        <v>821</v>
      </c>
      <c r="T54" s="11"/>
      <c r="U54" s="11"/>
      <c r="V54" s="11"/>
      <c r="W54" s="11"/>
      <c r="X54" s="11"/>
    </row>
    <row r="55">
      <c r="A55" s="2" t="s">
        <v>272</v>
      </c>
      <c r="B55" s="11"/>
      <c r="C55" s="11"/>
      <c r="D55" s="26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3"/>
      <c r="R55" s="13"/>
      <c r="S55" s="40"/>
      <c r="T55" s="11"/>
      <c r="U55" s="11"/>
      <c r="V55" s="11"/>
      <c r="W55" s="11"/>
      <c r="X55" s="11"/>
    </row>
    <row r="56">
      <c r="A56" s="11"/>
      <c r="B56" s="12" t="s">
        <v>823</v>
      </c>
      <c r="C56" s="12" t="s">
        <v>824</v>
      </c>
      <c r="D56" s="26">
        <f t="shared" ref="D56:D61" si="8">ROUND((E56*0.05)+(F56*1)+(G56*0.81)+(H56*0.24)+(I56*0.6)+(J56*0)+(K56*1.35)+(L56*0.81)+(M56*16)+(N56*10)+(O56*10)+(P56*10), 2)</f>
        <v>117.32</v>
      </c>
      <c r="E56" s="12"/>
      <c r="F56" s="12">
        <v>12.0</v>
      </c>
      <c r="G56" s="12">
        <v>81.0</v>
      </c>
      <c r="H56" s="12"/>
      <c r="I56" s="12"/>
      <c r="J56" s="12"/>
      <c r="K56" s="12">
        <v>8.0</v>
      </c>
      <c r="L56" s="12">
        <v>11.0</v>
      </c>
      <c r="M56" s="12"/>
      <c r="N56" s="12"/>
      <c r="O56" s="12">
        <v>1.0</v>
      </c>
      <c r="P56" s="12">
        <v>1.0</v>
      </c>
      <c r="Q56" s="18" t="s">
        <v>343</v>
      </c>
      <c r="R56" s="18" t="s">
        <v>657</v>
      </c>
      <c r="S56" s="19" t="s">
        <v>826</v>
      </c>
      <c r="T56" s="11"/>
      <c r="U56" s="11"/>
      <c r="V56" s="11"/>
      <c r="W56" s="11"/>
      <c r="X56" s="11"/>
    </row>
    <row r="57">
      <c r="A57" s="97"/>
      <c r="B57" s="97" t="s">
        <v>829</v>
      </c>
      <c r="C57" s="97" t="s">
        <v>281</v>
      </c>
      <c r="D57" s="112">
        <f t="shared" si="8"/>
        <v>97.24</v>
      </c>
      <c r="E57" s="97">
        <v>24.0</v>
      </c>
      <c r="F57" s="97">
        <v>28.0</v>
      </c>
      <c r="G57" s="97">
        <v>59.0</v>
      </c>
      <c r="H57" s="97"/>
      <c r="I57" s="97"/>
      <c r="J57" s="97"/>
      <c r="K57" s="97"/>
      <c r="L57" s="97">
        <v>25.0</v>
      </c>
      <c r="M57" s="97"/>
      <c r="N57" s="97"/>
      <c r="O57" s="97"/>
      <c r="P57" s="97"/>
      <c r="Q57" s="100"/>
      <c r="R57" s="100"/>
      <c r="S57" s="101" t="s">
        <v>830</v>
      </c>
      <c r="T57" s="102"/>
      <c r="U57" s="102"/>
      <c r="V57" s="102"/>
      <c r="W57" s="102"/>
      <c r="X57" s="102"/>
      <c r="Y57" s="103"/>
      <c r="Z57" s="103"/>
    </row>
    <row r="58">
      <c r="A58" s="11"/>
      <c r="B58" s="12" t="s">
        <v>834</v>
      </c>
      <c r="C58" s="12" t="s">
        <v>518</v>
      </c>
      <c r="D58" s="26">
        <f t="shared" si="8"/>
        <v>87.26</v>
      </c>
      <c r="E58" s="12"/>
      <c r="F58" s="12">
        <v>23.0</v>
      </c>
      <c r="G58" s="12">
        <v>46.0</v>
      </c>
      <c r="H58" s="12"/>
      <c r="I58" s="12"/>
      <c r="J58" s="12"/>
      <c r="K58" s="12">
        <v>8.0</v>
      </c>
      <c r="L58" s="12">
        <v>20.0</v>
      </c>
      <c r="M58" s="12"/>
      <c r="N58" s="12"/>
      <c r="O58" s="12"/>
      <c r="P58" s="12"/>
      <c r="Q58" s="18"/>
      <c r="R58" s="18"/>
      <c r="S58" s="19" t="s">
        <v>835</v>
      </c>
      <c r="T58" s="11"/>
      <c r="U58" s="11"/>
      <c r="V58" s="11"/>
      <c r="W58" s="11"/>
      <c r="X58" s="11"/>
    </row>
    <row r="59">
      <c r="A59" s="11"/>
      <c r="B59" s="12" t="s">
        <v>838</v>
      </c>
      <c r="C59" s="12" t="s">
        <v>366</v>
      </c>
      <c r="D59" s="26">
        <f t="shared" si="8"/>
        <v>84.92</v>
      </c>
      <c r="E59" s="12">
        <v>25.0</v>
      </c>
      <c r="F59" s="12">
        <v>24.0</v>
      </c>
      <c r="G59" s="12">
        <v>62.0</v>
      </c>
      <c r="H59" s="12"/>
      <c r="I59" s="12"/>
      <c r="J59" s="12"/>
      <c r="K59" s="12">
        <v>7.0</v>
      </c>
      <c r="L59" s="12"/>
      <c r="M59" s="12"/>
      <c r="N59" s="12"/>
      <c r="O59" s="12"/>
      <c r="P59" s="12"/>
      <c r="Q59" s="18"/>
      <c r="R59" s="18"/>
      <c r="S59" s="19" t="s">
        <v>839</v>
      </c>
      <c r="T59" s="11"/>
      <c r="U59" s="11"/>
      <c r="V59" s="11"/>
      <c r="W59" s="11"/>
      <c r="X59" s="11"/>
    </row>
    <row r="60">
      <c r="A60" s="11"/>
      <c r="B60" s="12" t="s">
        <v>844</v>
      </c>
      <c r="C60" s="12" t="s">
        <v>35</v>
      </c>
      <c r="D60" s="26">
        <f t="shared" si="8"/>
        <v>69.86</v>
      </c>
      <c r="E60" s="12"/>
      <c r="F60" s="12">
        <v>18.0</v>
      </c>
      <c r="G60" s="12"/>
      <c r="H60" s="12"/>
      <c r="I60" s="12"/>
      <c r="J60" s="12"/>
      <c r="K60" s="12">
        <v>11.0</v>
      </c>
      <c r="L60" s="12">
        <v>21.0</v>
      </c>
      <c r="M60" s="12"/>
      <c r="N60" s="12"/>
      <c r="O60" s="12">
        <v>1.0</v>
      </c>
      <c r="P60" s="12">
        <v>1.0</v>
      </c>
      <c r="Q60" s="18" t="s">
        <v>845</v>
      </c>
      <c r="R60" s="18"/>
      <c r="S60" s="19" t="s">
        <v>846</v>
      </c>
      <c r="T60" s="11"/>
      <c r="U60" s="11"/>
      <c r="V60" s="11"/>
      <c r="W60" s="11"/>
      <c r="X60" s="11"/>
    </row>
    <row r="61">
      <c r="A61" s="11"/>
      <c r="B61" s="12" t="s">
        <v>850</v>
      </c>
      <c r="C61" s="12" t="s">
        <v>35</v>
      </c>
      <c r="D61" s="26">
        <f t="shared" si="8"/>
        <v>69.85</v>
      </c>
      <c r="E61" s="12">
        <v>16.0</v>
      </c>
      <c r="F61" s="12">
        <v>11.0</v>
      </c>
      <c r="G61" s="12">
        <v>55.0</v>
      </c>
      <c r="H61" s="12"/>
      <c r="I61" s="12"/>
      <c r="J61" s="12"/>
      <c r="K61" s="12">
        <v>10.0</v>
      </c>
      <c r="L61" s="12"/>
      <c r="M61" s="12"/>
      <c r="N61" s="12"/>
      <c r="O61" s="12"/>
      <c r="P61" s="12"/>
      <c r="Q61" s="18"/>
      <c r="R61" s="18"/>
      <c r="S61" s="19" t="s">
        <v>851</v>
      </c>
      <c r="T61" s="11"/>
      <c r="U61" s="11"/>
      <c r="V61" s="11"/>
      <c r="W61" s="11"/>
      <c r="X61" s="11"/>
    </row>
    <row r="62">
      <c r="A62" s="2" t="s">
        <v>308</v>
      </c>
      <c r="B62" s="11"/>
      <c r="C62" s="11"/>
      <c r="D62" s="26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3"/>
      <c r="R62" s="13"/>
      <c r="S62" s="27"/>
      <c r="T62" s="11"/>
      <c r="U62" s="11"/>
      <c r="V62" s="11"/>
      <c r="W62" s="11"/>
      <c r="X62" s="11"/>
    </row>
    <row r="63">
      <c r="A63" s="97"/>
      <c r="B63" s="97" t="s">
        <v>859</v>
      </c>
      <c r="C63" s="97" t="s">
        <v>243</v>
      </c>
      <c r="D63" s="112">
        <f t="shared" ref="D63:D69" si="9">ROUND((E63*0.05)+(F63*1)+(G63*0.81)+(H63*0.24)+(I63*0.6)+(J63*0)+(K63*1.35)+(L63*0.81)+(M63*16)+(N63*10)+(O63*10)+(P63*10), 2)</f>
        <v>158.53</v>
      </c>
      <c r="E63" s="97">
        <v>15.0</v>
      </c>
      <c r="F63" s="97">
        <v>16.0</v>
      </c>
      <c r="G63" s="97">
        <v>118.0</v>
      </c>
      <c r="H63" s="97"/>
      <c r="I63" s="97"/>
      <c r="J63" s="97"/>
      <c r="K63" s="97">
        <v>12.0</v>
      </c>
      <c r="L63" s="97"/>
      <c r="M63" s="97"/>
      <c r="N63" s="97"/>
      <c r="O63" s="97">
        <v>1.0</v>
      </c>
      <c r="P63" s="97">
        <v>2.0</v>
      </c>
      <c r="Q63" s="100" t="s">
        <v>583</v>
      </c>
      <c r="R63" s="99"/>
      <c r="S63" s="101" t="s">
        <v>862</v>
      </c>
      <c r="T63" s="97"/>
      <c r="U63" s="102"/>
      <c r="V63" s="102"/>
      <c r="W63" s="102"/>
      <c r="X63" s="102"/>
      <c r="Y63" s="102"/>
      <c r="Z63" s="103"/>
    </row>
    <row r="64">
      <c r="A64" s="97"/>
      <c r="B64" s="97" t="s">
        <v>865</v>
      </c>
      <c r="C64" s="97" t="s">
        <v>46</v>
      </c>
      <c r="D64" s="112">
        <f t="shared" si="9"/>
        <v>141.49</v>
      </c>
      <c r="E64" s="97">
        <v>27.0</v>
      </c>
      <c r="F64" s="97">
        <v>34.0</v>
      </c>
      <c r="G64" s="97">
        <v>68.0</v>
      </c>
      <c r="H64" s="97"/>
      <c r="I64" s="97"/>
      <c r="J64" s="97"/>
      <c r="K64" s="97"/>
      <c r="L64" s="97">
        <v>26.0</v>
      </c>
      <c r="M64" s="97"/>
      <c r="N64" s="97">
        <v>1.0</v>
      </c>
      <c r="O64" s="97"/>
      <c r="P64" s="97">
        <v>2.0</v>
      </c>
      <c r="Q64" s="100" t="s">
        <v>58</v>
      </c>
      <c r="R64" s="99"/>
      <c r="S64" s="101" t="s">
        <v>866</v>
      </c>
      <c r="T64" s="97"/>
      <c r="U64" s="102"/>
      <c r="V64" s="102"/>
      <c r="W64" s="102"/>
      <c r="X64" s="102"/>
      <c r="Y64" s="102"/>
      <c r="Z64" s="103"/>
    </row>
    <row r="65">
      <c r="A65" s="96" t="s">
        <v>33</v>
      </c>
      <c r="B65" s="97" t="s">
        <v>868</v>
      </c>
      <c r="C65" s="97" t="s">
        <v>73</v>
      </c>
      <c r="D65" s="112">
        <f t="shared" si="9"/>
        <v>139.39</v>
      </c>
      <c r="E65" s="97">
        <v>39.0</v>
      </c>
      <c r="F65" s="97">
        <v>37.0</v>
      </c>
      <c r="G65" s="97">
        <v>88.0</v>
      </c>
      <c r="H65" s="97"/>
      <c r="I65" s="97"/>
      <c r="J65" s="97"/>
      <c r="K65" s="97"/>
      <c r="L65" s="97">
        <v>36.0</v>
      </c>
      <c r="M65" s="97"/>
      <c r="N65" s="97"/>
      <c r="O65" s="97"/>
      <c r="P65" s="97"/>
      <c r="Q65" s="100"/>
      <c r="R65" s="114" t="s">
        <v>869</v>
      </c>
      <c r="S65" s="101" t="s">
        <v>870</v>
      </c>
      <c r="T65" s="97"/>
      <c r="U65" s="102"/>
      <c r="V65" s="102"/>
      <c r="W65" s="102"/>
      <c r="X65" s="102"/>
      <c r="Y65" s="102"/>
      <c r="Z65" s="103"/>
    </row>
    <row r="66">
      <c r="A66" s="11"/>
      <c r="B66" s="12" t="s">
        <v>874</v>
      </c>
      <c r="C66" s="12" t="s">
        <v>107</v>
      </c>
      <c r="D66" s="26">
        <f t="shared" si="9"/>
        <v>137.59</v>
      </c>
      <c r="E66" s="12"/>
      <c r="F66" s="12">
        <v>25.0</v>
      </c>
      <c r="G66" s="12">
        <v>118.0</v>
      </c>
      <c r="H66" s="12"/>
      <c r="I66" s="12"/>
      <c r="J66" s="12"/>
      <c r="K66" s="12"/>
      <c r="L66" s="12">
        <v>21.0</v>
      </c>
      <c r="M66" s="12"/>
      <c r="N66" s="12"/>
      <c r="O66" s="12"/>
      <c r="P66" s="12"/>
      <c r="Q66" s="18"/>
      <c r="R66" s="17"/>
      <c r="S66" s="19" t="s">
        <v>875</v>
      </c>
      <c r="T66" s="12"/>
      <c r="U66" s="11"/>
      <c r="V66" s="11"/>
      <c r="W66" s="11"/>
      <c r="X66" s="11"/>
      <c r="Y66" s="11"/>
    </row>
    <row r="67">
      <c r="A67" s="11"/>
      <c r="B67" s="12" t="s">
        <v>878</v>
      </c>
      <c r="C67" s="12" t="s">
        <v>879</v>
      </c>
      <c r="D67" s="26">
        <f t="shared" si="9"/>
        <v>135.58</v>
      </c>
      <c r="E67" s="12">
        <v>25.0</v>
      </c>
      <c r="F67" s="12">
        <v>29.0</v>
      </c>
      <c r="G67" s="12">
        <v>66.0</v>
      </c>
      <c r="H67" s="12"/>
      <c r="I67" s="12"/>
      <c r="J67" s="12"/>
      <c r="K67" s="12"/>
      <c r="L67" s="12">
        <v>27.0</v>
      </c>
      <c r="M67" s="12"/>
      <c r="N67" s="12">
        <v>1.0</v>
      </c>
      <c r="O67" s="12">
        <v>1.0</v>
      </c>
      <c r="P67" s="12">
        <v>1.0</v>
      </c>
      <c r="Q67" s="18" t="s">
        <v>583</v>
      </c>
      <c r="R67" s="18"/>
      <c r="S67" s="19" t="s">
        <v>880</v>
      </c>
      <c r="T67" s="11"/>
      <c r="U67" s="11"/>
      <c r="V67" s="11"/>
      <c r="W67" s="11"/>
      <c r="X67" s="11"/>
    </row>
    <row r="68">
      <c r="A68" s="11"/>
      <c r="B68" s="12" t="s">
        <v>884</v>
      </c>
      <c r="C68" s="12" t="s">
        <v>886</v>
      </c>
      <c r="D68" s="26">
        <f t="shared" si="9"/>
        <v>121.59</v>
      </c>
      <c r="E68" s="12">
        <v>12.0</v>
      </c>
      <c r="F68" s="12">
        <v>27.0</v>
      </c>
      <c r="G68" s="12">
        <v>55.0</v>
      </c>
      <c r="H68" s="12"/>
      <c r="I68" s="12"/>
      <c r="J68" s="12"/>
      <c r="K68" s="12"/>
      <c r="L68" s="12">
        <v>24.0</v>
      </c>
      <c r="M68" s="12"/>
      <c r="N68" s="12">
        <v>1.0</v>
      </c>
      <c r="O68" s="12"/>
      <c r="P68" s="12">
        <v>2.0</v>
      </c>
      <c r="Q68" s="18" t="s">
        <v>38</v>
      </c>
      <c r="R68" s="17"/>
      <c r="S68" s="19" t="s">
        <v>889</v>
      </c>
      <c r="T68" s="12"/>
      <c r="U68" s="11"/>
      <c r="V68" s="11"/>
      <c r="W68" s="11"/>
      <c r="X68" s="11"/>
      <c r="Y68" s="11"/>
    </row>
    <row r="69">
      <c r="A69" s="21" t="s">
        <v>55</v>
      </c>
      <c r="B69" s="12" t="s">
        <v>891</v>
      </c>
      <c r="C69" s="12" t="s">
        <v>57</v>
      </c>
      <c r="D69" s="26">
        <f t="shared" si="9"/>
        <v>98.07</v>
      </c>
      <c r="E69" s="12">
        <v>60.0</v>
      </c>
      <c r="F69" s="12">
        <v>30.0</v>
      </c>
      <c r="G69" s="12">
        <v>62.0</v>
      </c>
      <c r="H69" s="12"/>
      <c r="I69" s="12"/>
      <c r="J69" s="12"/>
      <c r="K69" s="12">
        <v>11.0</v>
      </c>
      <c r="L69" s="12"/>
      <c r="M69" s="12"/>
      <c r="N69" s="12"/>
      <c r="O69" s="12"/>
      <c r="P69" s="12"/>
      <c r="Q69" s="18"/>
      <c r="R69" s="33" t="s">
        <v>61</v>
      </c>
      <c r="S69" s="19" t="s">
        <v>893</v>
      </c>
      <c r="T69" s="12"/>
      <c r="U69" s="11"/>
      <c r="V69" s="11"/>
      <c r="W69" s="11"/>
      <c r="X69" s="11"/>
      <c r="Y69" s="11"/>
    </row>
    <row r="70">
      <c r="A70" s="2" t="s">
        <v>335</v>
      </c>
      <c r="B70" s="11"/>
      <c r="C70" s="11"/>
      <c r="D70" s="26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3"/>
      <c r="R70" s="13"/>
      <c r="S70" s="27"/>
      <c r="T70" s="11"/>
      <c r="U70" s="11"/>
      <c r="V70" s="11"/>
      <c r="W70" s="11"/>
      <c r="X70" s="11"/>
    </row>
    <row r="71">
      <c r="A71" s="97"/>
      <c r="B71" s="97" t="s">
        <v>894</v>
      </c>
      <c r="C71" s="97" t="s">
        <v>141</v>
      </c>
      <c r="D71" s="112">
        <f t="shared" ref="D71:D76" si="10">ROUND((E71*0.05)+(F71*1)+(G71*0.81)+(H71*0.24)+(I71*0.6)+(J71*0)+(K71*1.35)+(L71*0.81)+(M71*16)+(N71*10)+(O71*10)+(P71*10), 2)</f>
        <v>100.8</v>
      </c>
      <c r="E71" s="97">
        <v>24.0</v>
      </c>
      <c r="F71" s="97">
        <v>24.0</v>
      </c>
      <c r="G71" s="97">
        <v>57.0</v>
      </c>
      <c r="H71" s="97"/>
      <c r="I71" s="97"/>
      <c r="J71" s="97"/>
      <c r="K71" s="97">
        <v>8.0</v>
      </c>
      <c r="L71" s="97">
        <v>23.0</v>
      </c>
      <c r="M71" s="97"/>
      <c r="N71" s="97"/>
      <c r="O71" s="97"/>
      <c r="P71" s="97"/>
      <c r="Q71" s="100"/>
      <c r="R71" s="100"/>
      <c r="S71" s="101" t="s">
        <v>900</v>
      </c>
      <c r="T71" s="102"/>
      <c r="U71" s="102"/>
      <c r="V71" s="102"/>
      <c r="W71" s="102"/>
      <c r="X71" s="102"/>
      <c r="Y71" s="103"/>
      <c r="Z71" s="103"/>
    </row>
    <row r="72">
      <c r="A72" s="11"/>
      <c r="B72" s="12" t="s">
        <v>904</v>
      </c>
      <c r="C72" s="12" t="s">
        <v>905</v>
      </c>
      <c r="D72" s="26">
        <f t="shared" si="10"/>
        <v>96.05</v>
      </c>
      <c r="E72" s="12">
        <v>24.0</v>
      </c>
      <c r="F72" s="12">
        <v>26.0</v>
      </c>
      <c r="G72" s="12">
        <v>62.0</v>
      </c>
      <c r="H72" s="12"/>
      <c r="I72" s="12"/>
      <c r="J72" s="12"/>
      <c r="K72" s="12"/>
      <c r="L72" s="12">
        <v>23.0</v>
      </c>
      <c r="M72" s="12"/>
      <c r="N72" s="12"/>
      <c r="O72" s="12"/>
      <c r="P72" s="12"/>
      <c r="Q72" s="18"/>
      <c r="R72" s="18"/>
      <c r="S72" s="19" t="s">
        <v>909</v>
      </c>
      <c r="T72" s="11"/>
      <c r="U72" s="11"/>
      <c r="V72" s="11"/>
      <c r="W72" s="11"/>
      <c r="X72" s="11"/>
    </row>
    <row r="73">
      <c r="A73" s="11"/>
      <c r="B73" s="12" t="s">
        <v>913</v>
      </c>
      <c r="C73" s="12" t="s">
        <v>914</v>
      </c>
      <c r="D73" s="26">
        <f t="shared" si="10"/>
        <v>88.18</v>
      </c>
      <c r="E73" s="12"/>
      <c r="F73" s="12">
        <v>25.0</v>
      </c>
      <c r="G73" s="12">
        <v>53.0</v>
      </c>
      <c r="H73" s="12"/>
      <c r="I73" s="12"/>
      <c r="J73" s="12"/>
      <c r="K73" s="12"/>
      <c r="L73" s="12">
        <v>25.0</v>
      </c>
      <c r="M73" s="12"/>
      <c r="N73" s="12"/>
      <c r="O73" s="12"/>
      <c r="P73" s="12"/>
      <c r="Q73" s="18"/>
      <c r="R73" s="18"/>
      <c r="S73" s="19" t="s">
        <v>916</v>
      </c>
      <c r="T73" s="11"/>
      <c r="U73" s="11"/>
      <c r="V73" s="11"/>
      <c r="W73" s="11"/>
      <c r="X73" s="11"/>
    </row>
    <row r="74">
      <c r="A74" s="11"/>
      <c r="B74" s="12" t="s">
        <v>918</v>
      </c>
      <c r="C74" s="12" t="s">
        <v>919</v>
      </c>
      <c r="D74" s="26">
        <f t="shared" si="10"/>
        <v>83</v>
      </c>
      <c r="E74" s="12">
        <v>10.0</v>
      </c>
      <c r="F74" s="12">
        <v>22.0</v>
      </c>
      <c r="G74" s="12">
        <v>35.0</v>
      </c>
      <c r="H74" s="12"/>
      <c r="I74" s="12"/>
      <c r="J74" s="12"/>
      <c r="K74" s="12"/>
      <c r="L74" s="12">
        <v>15.0</v>
      </c>
      <c r="M74" s="12"/>
      <c r="N74" s="12">
        <v>1.0</v>
      </c>
      <c r="O74" s="12"/>
      <c r="P74" s="12">
        <v>1.0</v>
      </c>
      <c r="Q74" s="18" t="s">
        <v>121</v>
      </c>
      <c r="R74" s="18"/>
      <c r="S74" s="19" t="s">
        <v>922</v>
      </c>
      <c r="T74" s="11"/>
      <c r="U74" s="11"/>
      <c r="V74" s="11"/>
      <c r="W74" s="11"/>
      <c r="X74" s="11"/>
    </row>
    <row r="75">
      <c r="A75" s="11"/>
      <c r="B75" s="12" t="s">
        <v>923</v>
      </c>
      <c r="C75" s="12" t="s">
        <v>924</v>
      </c>
      <c r="D75" s="26">
        <f t="shared" si="10"/>
        <v>78.75</v>
      </c>
      <c r="E75" s="12">
        <v>22.0</v>
      </c>
      <c r="F75" s="12">
        <v>25.0</v>
      </c>
      <c r="G75" s="12">
        <v>55.0</v>
      </c>
      <c r="H75" s="12"/>
      <c r="I75" s="12"/>
      <c r="J75" s="12"/>
      <c r="K75" s="12">
        <v>6.0</v>
      </c>
      <c r="L75" s="12"/>
      <c r="M75" s="12"/>
      <c r="N75" s="12"/>
      <c r="O75" s="12"/>
      <c r="P75" s="12"/>
      <c r="Q75" s="18"/>
      <c r="R75" s="18"/>
      <c r="S75" s="19" t="s">
        <v>926</v>
      </c>
      <c r="T75" s="11"/>
      <c r="U75" s="11"/>
      <c r="V75" s="11"/>
      <c r="W75" s="11"/>
      <c r="X75" s="11"/>
    </row>
    <row r="76">
      <c r="A76" s="11"/>
      <c r="B76" s="12" t="s">
        <v>927</v>
      </c>
      <c r="C76" s="12" t="s">
        <v>928</v>
      </c>
      <c r="D76" s="26">
        <f t="shared" si="10"/>
        <v>72.47</v>
      </c>
      <c r="E76" s="12">
        <v>19.0</v>
      </c>
      <c r="F76" s="12">
        <v>24.0</v>
      </c>
      <c r="G76" s="12">
        <v>29.0</v>
      </c>
      <c r="H76" s="12"/>
      <c r="I76" s="12"/>
      <c r="J76" s="12"/>
      <c r="K76" s="12">
        <v>10.0</v>
      </c>
      <c r="L76" s="12">
        <v>13.0</v>
      </c>
      <c r="M76" s="12"/>
      <c r="N76" s="12"/>
      <c r="O76" s="12"/>
      <c r="P76" s="12"/>
      <c r="Q76" s="18"/>
      <c r="R76" s="18"/>
      <c r="S76" s="19" t="s">
        <v>929</v>
      </c>
      <c r="T76" s="11"/>
      <c r="U76" s="11"/>
      <c r="V76" s="11"/>
      <c r="W76" s="11"/>
      <c r="X76" s="11"/>
    </row>
    <row r="77">
      <c r="A77" s="2" t="s">
        <v>358</v>
      </c>
      <c r="B77" s="11"/>
      <c r="C77" s="11"/>
      <c r="D77" s="26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3"/>
      <c r="R77" s="13"/>
      <c r="S77" s="27"/>
      <c r="T77" s="11"/>
      <c r="U77" s="11"/>
      <c r="V77" s="11"/>
      <c r="W77" s="11"/>
      <c r="X77" s="11"/>
    </row>
    <row r="78">
      <c r="A78" s="97"/>
      <c r="B78" s="97" t="s">
        <v>931</v>
      </c>
      <c r="C78" s="97" t="s">
        <v>369</v>
      </c>
      <c r="D78" s="112">
        <f t="shared" ref="D78:D87" si="11">ROUND((E78*0.05)+(F78*1)+(G78*0.81)+(H78*0.24)+(I78*0.6)+(J78*0)+(K78*1.35)+(L78*0.81)+(M78*16)+(N78*10)+(O78*10)+(P78*10), 2)</f>
        <v>82.52</v>
      </c>
      <c r="E78" s="97">
        <v>24.0</v>
      </c>
      <c r="F78" s="97">
        <v>23.0</v>
      </c>
      <c r="G78" s="97">
        <v>55.0</v>
      </c>
      <c r="H78" s="97"/>
      <c r="I78" s="97"/>
      <c r="J78" s="97"/>
      <c r="K78" s="97"/>
      <c r="L78" s="97">
        <v>17.0</v>
      </c>
      <c r="M78" s="97"/>
      <c r="N78" s="97"/>
      <c r="O78" s="97"/>
      <c r="P78" s="97"/>
      <c r="Q78" s="100"/>
      <c r="R78" s="100"/>
      <c r="S78" s="101" t="s">
        <v>936</v>
      </c>
      <c r="T78" s="102"/>
      <c r="U78" s="102"/>
      <c r="V78" s="102"/>
      <c r="W78" s="102"/>
      <c r="X78" s="102"/>
      <c r="Y78" s="103"/>
      <c r="Z78" s="103"/>
    </row>
    <row r="79">
      <c r="A79" s="97"/>
      <c r="B79" s="97" t="s">
        <v>942</v>
      </c>
      <c r="C79" s="97" t="s">
        <v>360</v>
      </c>
      <c r="D79" s="112">
        <f t="shared" si="11"/>
        <v>81.4</v>
      </c>
      <c r="E79" s="97">
        <v>21.0</v>
      </c>
      <c r="F79" s="97">
        <v>25.0</v>
      </c>
      <c r="G79" s="97">
        <v>55.0</v>
      </c>
      <c r="H79" s="97"/>
      <c r="I79" s="97"/>
      <c r="J79" s="97"/>
      <c r="K79" s="97">
        <v>8.0</v>
      </c>
      <c r="L79" s="97"/>
      <c r="M79" s="97"/>
      <c r="N79" s="97"/>
      <c r="O79" s="97"/>
      <c r="P79" s="97"/>
      <c r="Q79" s="100"/>
      <c r="R79" s="100"/>
      <c r="S79" s="101" t="s">
        <v>943</v>
      </c>
      <c r="T79" s="102"/>
      <c r="U79" s="102"/>
      <c r="V79" s="102"/>
      <c r="W79" s="102"/>
      <c r="X79" s="102"/>
      <c r="Y79" s="103"/>
      <c r="Z79" s="103"/>
    </row>
    <row r="80">
      <c r="A80" s="97"/>
      <c r="B80" s="97" t="s">
        <v>947</v>
      </c>
      <c r="C80" s="97" t="s">
        <v>281</v>
      </c>
      <c r="D80" s="112">
        <f t="shared" si="11"/>
        <v>72.93</v>
      </c>
      <c r="E80" s="97">
        <v>18.0</v>
      </c>
      <c r="F80" s="97">
        <v>21.0</v>
      </c>
      <c r="G80" s="97">
        <v>44.0</v>
      </c>
      <c r="H80" s="97"/>
      <c r="I80" s="97"/>
      <c r="J80" s="97"/>
      <c r="K80" s="97"/>
      <c r="L80" s="97">
        <v>19.0</v>
      </c>
      <c r="M80" s="97"/>
      <c r="N80" s="97"/>
      <c r="O80" s="97"/>
      <c r="P80" s="97"/>
      <c r="Q80" s="100"/>
      <c r="R80" s="100"/>
      <c r="S80" s="101" t="s">
        <v>948</v>
      </c>
      <c r="T80" s="102"/>
      <c r="U80" s="102"/>
      <c r="V80" s="102"/>
      <c r="W80" s="102"/>
      <c r="X80" s="102"/>
      <c r="Y80" s="103"/>
      <c r="Z80" s="103"/>
    </row>
    <row r="81">
      <c r="A81" s="97"/>
      <c r="B81" s="97" t="s">
        <v>951</v>
      </c>
      <c r="C81" s="97" t="s">
        <v>40</v>
      </c>
      <c r="D81" s="112">
        <f t="shared" si="11"/>
        <v>71.28</v>
      </c>
      <c r="E81" s="97"/>
      <c r="F81" s="97"/>
      <c r="G81" s="97">
        <v>68.0</v>
      </c>
      <c r="H81" s="97"/>
      <c r="I81" s="97"/>
      <c r="J81" s="97"/>
      <c r="K81" s="97">
        <v>12.0</v>
      </c>
      <c r="L81" s="97"/>
      <c r="M81" s="97"/>
      <c r="N81" s="97"/>
      <c r="O81" s="97"/>
      <c r="P81" s="97"/>
      <c r="Q81" s="100"/>
      <c r="R81" s="100"/>
      <c r="S81" s="101" t="s">
        <v>952</v>
      </c>
      <c r="T81" s="102"/>
      <c r="U81" s="102"/>
      <c r="V81" s="102"/>
      <c r="W81" s="102"/>
      <c r="X81" s="102"/>
      <c r="Y81" s="103"/>
      <c r="Z81" s="103"/>
    </row>
    <row r="82">
      <c r="A82" s="97"/>
      <c r="B82" s="97" t="s">
        <v>955</v>
      </c>
      <c r="C82" s="97" t="s">
        <v>85</v>
      </c>
      <c r="D82" s="112">
        <f t="shared" si="11"/>
        <v>69.74</v>
      </c>
      <c r="E82" s="97">
        <v>19.0</v>
      </c>
      <c r="F82" s="97">
        <v>21.0</v>
      </c>
      <c r="G82" s="97">
        <v>37.0</v>
      </c>
      <c r="H82" s="97"/>
      <c r="I82" s="97"/>
      <c r="J82" s="97"/>
      <c r="K82" s="97"/>
      <c r="L82" s="97">
        <v>22.0</v>
      </c>
      <c r="M82" s="97"/>
      <c r="N82" s="97"/>
      <c r="O82" s="97"/>
      <c r="P82" s="97"/>
      <c r="Q82" s="100"/>
      <c r="R82" s="100"/>
      <c r="S82" s="101" t="s">
        <v>956</v>
      </c>
      <c r="T82" s="102"/>
      <c r="U82" s="102"/>
      <c r="V82" s="102"/>
      <c r="W82" s="102"/>
      <c r="X82" s="102"/>
      <c r="Y82" s="103"/>
      <c r="Z82" s="103"/>
    </row>
    <row r="83">
      <c r="A83" s="11"/>
      <c r="B83" s="12" t="s">
        <v>959</v>
      </c>
      <c r="C83" s="12" t="s">
        <v>446</v>
      </c>
      <c r="D83" s="26">
        <f t="shared" si="11"/>
        <v>68.7</v>
      </c>
      <c r="E83" s="12"/>
      <c r="F83" s="12">
        <v>12.0</v>
      </c>
      <c r="G83" s="12">
        <v>59.0</v>
      </c>
      <c r="H83" s="12"/>
      <c r="I83" s="12"/>
      <c r="J83" s="12"/>
      <c r="K83" s="12"/>
      <c r="L83" s="12">
        <v>11.0</v>
      </c>
      <c r="M83" s="12"/>
      <c r="N83" s="12"/>
      <c r="O83" s="12"/>
      <c r="P83" s="12"/>
      <c r="Q83" s="18"/>
      <c r="R83" s="18"/>
      <c r="S83" s="19" t="s">
        <v>961</v>
      </c>
      <c r="T83" s="11"/>
      <c r="U83" s="11"/>
      <c r="V83" s="11"/>
      <c r="W83" s="11"/>
      <c r="X83" s="11"/>
    </row>
    <row r="84">
      <c r="A84" s="11"/>
      <c r="B84" s="12" t="s">
        <v>962</v>
      </c>
      <c r="C84" s="12" t="s">
        <v>102</v>
      </c>
      <c r="D84" s="26">
        <f t="shared" si="11"/>
        <v>67.46</v>
      </c>
      <c r="E84" s="12">
        <v>22.0</v>
      </c>
      <c r="F84" s="12">
        <v>21.0</v>
      </c>
      <c r="G84" s="12">
        <v>46.0</v>
      </c>
      <c r="H84" s="12"/>
      <c r="I84" s="12"/>
      <c r="J84" s="12"/>
      <c r="K84" s="12">
        <v>6.0</v>
      </c>
      <c r="L84" s="12"/>
      <c r="M84" s="12"/>
      <c r="N84" s="12"/>
      <c r="O84" s="12"/>
      <c r="P84" s="12"/>
      <c r="Q84" s="18"/>
      <c r="R84" s="18"/>
      <c r="S84" s="19" t="s">
        <v>964</v>
      </c>
      <c r="T84" s="11"/>
      <c r="U84" s="11"/>
      <c r="V84" s="11"/>
      <c r="W84" s="11"/>
      <c r="X84" s="11"/>
    </row>
    <row r="85">
      <c r="A85" s="11"/>
      <c r="B85" s="12" t="s">
        <v>965</v>
      </c>
      <c r="C85" s="12" t="s">
        <v>966</v>
      </c>
      <c r="D85" s="26">
        <f t="shared" si="11"/>
        <v>66.57</v>
      </c>
      <c r="E85" s="12"/>
      <c r="F85" s="12">
        <v>15.0</v>
      </c>
      <c r="G85" s="12">
        <v>57.0</v>
      </c>
      <c r="H85" s="12"/>
      <c r="I85" s="12"/>
      <c r="J85" s="12"/>
      <c r="K85" s="12">
        <v>4.0</v>
      </c>
      <c r="L85" s="12"/>
      <c r="M85" s="12"/>
      <c r="N85" s="12"/>
      <c r="O85" s="12"/>
      <c r="P85" s="12"/>
      <c r="Q85" s="18"/>
      <c r="R85" s="18"/>
      <c r="S85" s="19" t="s">
        <v>967</v>
      </c>
      <c r="T85" s="11"/>
      <c r="U85" s="11"/>
      <c r="V85" s="11"/>
      <c r="W85" s="11"/>
      <c r="X85" s="11"/>
    </row>
    <row r="86">
      <c r="A86" s="11"/>
      <c r="B86" s="12" t="s">
        <v>969</v>
      </c>
      <c r="C86" s="12" t="s">
        <v>970</v>
      </c>
      <c r="D86" s="26">
        <f t="shared" si="11"/>
        <v>66.57</v>
      </c>
      <c r="E86" s="12"/>
      <c r="F86" s="12">
        <v>15.0</v>
      </c>
      <c r="G86" s="12">
        <v>57.0</v>
      </c>
      <c r="H86" s="12"/>
      <c r="I86" s="12"/>
      <c r="J86" s="12"/>
      <c r="K86" s="12">
        <v>4.0</v>
      </c>
      <c r="L86" s="12"/>
      <c r="M86" s="12"/>
      <c r="N86" s="12"/>
      <c r="O86" s="12"/>
      <c r="P86" s="12"/>
      <c r="Q86" s="18"/>
      <c r="R86" s="18"/>
      <c r="S86" s="19" t="s">
        <v>971</v>
      </c>
      <c r="T86" s="11"/>
      <c r="U86" s="11"/>
      <c r="V86" s="11"/>
      <c r="W86" s="11"/>
      <c r="X86" s="11"/>
    </row>
    <row r="87">
      <c r="A87" s="97"/>
      <c r="B87" s="97" t="s">
        <v>974</v>
      </c>
      <c r="C87" s="97" t="s">
        <v>151</v>
      </c>
      <c r="D87" s="112">
        <f t="shared" si="11"/>
        <v>66.27</v>
      </c>
      <c r="E87" s="97"/>
      <c r="F87" s="97"/>
      <c r="G87" s="97">
        <v>75.0</v>
      </c>
      <c r="H87" s="97">
        <v>23.0</v>
      </c>
      <c r="I87" s="97"/>
      <c r="J87" s="97"/>
      <c r="K87" s="97"/>
      <c r="L87" s="97"/>
      <c r="M87" s="97"/>
      <c r="N87" s="97"/>
      <c r="O87" s="97"/>
      <c r="P87" s="97"/>
      <c r="Q87" s="100"/>
      <c r="R87" s="100"/>
      <c r="S87" s="101" t="s">
        <v>975</v>
      </c>
      <c r="T87" s="102"/>
      <c r="U87" s="102"/>
      <c r="V87" s="102"/>
      <c r="W87" s="102"/>
      <c r="X87" s="102"/>
      <c r="Y87" s="103"/>
      <c r="Z87" s="103"/>
    </row>
    <row r="88">
      <c r="A88" s="2" t="s">
        <v>393</v>
      </c>
      <c r="B88" s="127"/>
      <c r="C88" s="11"/>
      <c r="D88" s="26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3"/>
      <c r="R88" s="13"/>
      <c r="S88" s="27"/>
      <c r="T88" s="11"/>
      <c r="U88" s="11"/>
      <c r="V88" s="11"/>
      <c r="W88" s="11"/>
      <c r="X88" s="11"/>
    </row>
    <row r="89">
      <c r="A89" s="97"/>
      <c r="B89" s="97" t="s">
        <v>979</v>
      </c>
      <c r="C89" s="98" t="s">
        <v>73</v>
      </c>
      <c r="D89" s="112"/>
      <c r="E89" s="97"/>
      <c r="F89" s="97"/>
      <c r="G89" s="97">
        <v>44.0</v>
      </c>
      <c r="H89" s="97"/>
      <c r="I89" s="97"/>
      <c r="J89" s="97"/>
      <c r="K89" s="97"/>
      <c r="L89" s="97"/>
      <c r="M89" s="97"/>
      <c r="N89" s="97"/>
      <c r="O89" s="97"/>
      <c r="P89" s="97"/>
      <c r="Q89" s="100"/>
      <c r="R89" s="100" t="s">
        <v>980</v>
      </c>
      <c r="S89" s="101" t="s">
        <v>982</v>
      </c>
      <c r="T89" s="97"/>
      <c r="U89" s="102"/>
      <c r="V89" s="102"/>
      <c r="W89" s="102"/>
      <c r="X89" s="102"/>
      <c r="Y89" s="102"/>
      <c r="Z89" s="103"/>
    </row>
    <row r="90">
      <c r="A90" s="97"/>
      <c r="B90" s="97" t="s">
        <v>987</v>
      </c>
      <c r="C90" s="98" t="s">
        <v>318</v>
      </c>
      <c r="D90" s="112"/>
      <c r="E90" s="97"/>
      <c r="F90" s="97"/>
      <c r="G90" s="97">
        <v>73.0</v>
      </c>
      <c r="H90" s="97"/>
      <c r="I90" s="97"/>
      <c r="J90" s="97"/>
      <c r="K90" s="97"/>
      <c r="L90" s="97"/>
      <c r="M90" s="97"/>
      <c r="N90" s="97"/>
      <c r="O90" s="97"/>
      <c r="P90" s="97"/>
      <c r="Q90" s="100"/>
      <c r="R90" s="100" t="s">
        <v>988</v>
      </c>
      <c r="S90" s="101" t="s">
        <v>989</v>
      </c>
      <c r="T90" s="97"/>
      <c r="U90" s="102"/>
      <c r="V90" s="102"/>
      <c r="W90" s="102"/>
      <c r="X90" s="102"/>
      <c r="Y90" s="102"/>
      <c r="Z90" s="103"/>
    </row>
    <row r="91">
      <c r="A91" s="97"/>
      <c r="B91" s="97" t="s">
        <v>992</v>
      </c>
      <c r="C91" s="98" t="s">
        <v>141</v>
      </c>
      <c r="D91" s="112"/>
      <c r="E91" s="97"/>
      <c r="F91" s="97">
        <v>40.0</v>
      </c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100"/>
      <c r="R91" s="100" t="s">
        <v>994</v>
      </c>
      <c r="S91" s="101" t="s">
        <v>995</v>
      </c>
      <c r="T91" s="97"/>
      <c r="U91" s="102"/>
      <c r="V91" s="102"/>
      <c r="W91" s="102"/>
      <c r="X91" s="102"/>
      <c r="Y91" s="102"/>
      <c r="Z91" s="103"/>
    </row>
    <row r="92">
      <c r="A92" s="11"/>
      <c r="B92" s="12" t="s">
        <v>997</v>
      </c>
      <c r="C92" s="16" t="s">
        <v>399</v>
      </c>
      <c r="D92" s="26"/>
      <c r="E92" s="12"/>
      <c r="F92" s="12"/>
      <c r="G92" s="12">
        <v>84.0</v>
      </c>
      <c r="H92" s="12"/>
      <c r="I92" s="12"/>
      <c r="J92" s="12"/>
      <c r="K92" s="12"/>
      <c r="L92" s="12"/>
      <c r="M92" s="12"/>
      <c r="N92" s="12"/>
      <c r="O92" s="12"/>
      <c r="P92" s="12"/>
      <c r="Q92" s="18"/>
      <c r="R92" s="18" t="s">
        <v>998</v>
      </c>
      <c r="S92" s="19" t="s">
        <v>1001</v>
      </c>
      <c r="T92" s="12"/>
      <c r="U92" s="11"/>
      <c r="V92" s="11"/>
      <c r="W92" s="11"/>
      <c r="X92" s="11"/>
      <c r="Y92" s="11"/>
    </row>
    <row r="93">
      <c r="A93" s="11"/>
      <c r="B93" s="12" t="s">
        <v>1003</v>
      </c>
      <c r="C93" s="12" t="s">
        <v>192</v>
      </c>
      <c r="D93" s="26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8"/>
      <c r="R93" s="18" t="s">
        <v>1004</v>
      </c>
      <c r="S93" s="19" t="s">
        <v>1005</v>
      </c>
      <c r="T93" s="12"/>
      <c r="U93" s="11"/>
      <c r="V93" s="11"/>
      <c r="W93" s="11"/>
      <c r="X93" s="11"/>
      <c r="Y93" s="11"/>
    </row>
    <row r="94">
      <c r="A94" s="11"/>
      <c r="B94" s="12" t="s">
        <v>1009</v>
      </c>
      <c r="C94" s="12" t="s">
        <v>1010</v>
      </c>
      <c r="D94" s="26"/>
      <c r="E94" s="12"/>
      <c r="F94" s="12"/>
      <c r="G94" s="12">
        <v>70.0</v>
      </c>
      <c r="H94" s="12"/>
      <c r="I94" s="12"/>
      <c r="J94" s="12"/>
      <c r="K94" s="12"/>
      <c r="L94" s="12"/>
      <c r="M94" s="12"/>
      <c r="N94" s="12"/>
      <c r="O94" s="12"/>
      <c r="P94" s="12"/>
      <c r="Q94" s="18"/>
      <c r="R94" s="18" t="s">
        <v>1011</v>
      </c>
      <c r="S94" s="19" t="s">
        <v>1012</v>
      </c>
      <c r="T94" s="11"/>
      <c r="U94" s="11"/>
      <c r="V94" s="11"/>
      <c r="W94" s="11"/>
      <c r="X94" s="11"/>
    </row>
    <row r="95">
      <c r="A95" s="11"/>
      <c r="B95" s="12" t="s">
        <v>1014</v>
      </c>
      <c r="C95" s="16" t="s">
        <v>386</v>
      </c>
      <c r="D95" s="26"/>
      <c r="E95" s="12"/>
      <c r="F95" s="12"/>
      <c r="G95" s="12"/>
      <c r="H95" s="12"/>
      <c r="I95" s="12"/>
      <c r="J95" s="12"/>
      <c r="K95" s="12">
        <v>13.0</v>
      </c>
      <c r="L95" s="12"/>
      <c r="M95" s="12"/>
      <c r="N95" s="12"/>
      <c r="O95" s="12"/>
      <c r="P95" s="12"/>
      <c r="Q95" s="18"/>
      <c r="R95" s="18" t="s">
        <v>1015</v>
      </c>
      <c r="S95" s="19" t="s">
        <v>1016</v>
      </c>
      <c r="T95" s="12"/>
      <c r="U95" s="11"/>
      <c r="V95" s="11"/>
      <c r="W95" s="11"/>
      <c r="X95" s="11"/>
      <c r="Y95" s="11"/>
    </row>
    <row r="96">
      <c r="A96" s="11"/>
      <c r="B96" s="12" t="s">
        <v>426</v>
      </c>
      <c r="C96" s="12" t="s">
        <v>428</v>
      </c>
      <c r="D96" s="26"/>
      <c r="E96" s="12"/>
      <c r="F96" s="12"/>
      <c r="G96" s="12"/>
      <c r="H96" s="12">
        <v>32.0</v>
      </c>
      <c r="I96" s="12"/>
      <c r="J96" s="12"/>
      <c r="K96" s="12"/>
      <c r="L96" s="12"/>
      <c r="M96" s="12"/>
      <c r="N96" s="12"/>
      <c r="O96" s="12"/>
      <c r="P96" s="12"/>
      <c r="Q96" s="18"/>
      <c r="R96" s="18" t="s">
        <v>1019</v>
      </c>
      <c r="S96" s="19" t="s">
        <v>429</v>
      </c>
      <c r="T96" s="11"/>
      <c r="U96" s="11"/>
      <c r="V96" s="11"/>
      <c r="W96" s="11"/>
      <c r="X96" s="11"/>
    </row>
    <row r="97">
      <c r="A97" s="11"/>
      <c r="B97" s="12" t="s">
        <v>1024</v>
      </c>
      <c r="C97" s="16" t="s">
        <v>431</v>
      </c>
      <c r="D97" s="26"/>
      <c r="E97" s="12"/>
      <c r="F97" s="12"/>
      <c r="G97" s="12"/>
      <c r="H97" s="12"/>
      <c r="I97" s="12"/>
      <c r="J97" s="12"/>
      <c r="K97" s="12">
        <v>14.0</v>
      </c>
      <c r="L97" s="12"/>
      <c r="M97" s="12"/>
      <c r="N97" s="12"/>
      <c r="O97" s="12"/>
      <c r="P97" s="12"/>
      <c r="Q97" s="18"/>
      <c r="R97" s="18" t="s">
        <v>1025</v>
      </c>
      <c r="S97" s="19" t="s">
        <v>1026</v>
      </c>
      <c r="T97" s="12"/>
      <c r="U97" s="11"/>
      <c r="V97" s="11"/>
      <c r="W97" s="11"/>
      <c r="X97" s="11"/>
      <c r="Y97" s="11"/>
    </row>
    <row r="98">
      <c r="A98" s="11"/>
      <c r="B98" s="12" t="s">
        <v>1032</v>
      </c>
      <c r="C98" s="12" t="s">
        <v>1033</v>
      </c>
      <c r="D98" s="26"/>
      <c r="E98" s="12"/>
      <c r="F98" s="12"/>
      <c r="G98" s="12">
        <v>70.0</v>
      </c>
      <c r="H98" s="12"/>
      <c r="I98" s="12"/>
      <c r="J98" s="12"/>
      <c r="K98" s="12"/>
      <c r="L98" s="12"/>
      <c r="M98" s="12"/>
      <c r="N98" s="12"/>
      <c r="O98" s="12"/>
      <c r="P98" s="12"/>
      <c r="Q98" s="18"/>
      <c r="R98" s="18" t="s">
        <v>1034</v>
      </c>
      <c r="S98" s="19" t="s">
        <v>1035</v>
      </c>
      <c r="T98" s="12"/>
      <c r="U98" s="11"/>
      <c r="V98" s="11"/>
      <c r="W98" s="11"/>
      <c r="X98" s="11"/>
      <c r="Y98" s="11"/>
    </row>
    <row r="99">
      <c r="A99" s="11"/>
      <c r="B99" s="12" t="s">
        <v>1038</v>
      </c>
      <c r="C99" s="12" t="s">
        <v>1039</v>
      </c>
      <c r="D99" s="26"/>
      <c r="E99" s="12">
        <v>15.0</v>
      </c>
      <c r="F99" s="12">
        <v>15.0</v>
      </c>
      <c r="G99" s="12"/>
      <c r="H99" s="12"/>
      <c r="I99" s="12"/>
      <c r="J99" s="12"/>
      <c r="K99" s="12">
        <v>20.0</v>
      </c>
      <c r="L99" s="12">
        <v>15.0</v>
      </c>
      <c r="M99" s="12"/>
      <c r="N99" s="12"/>
      <c r="O99" s="12"/>
      <c r="P99" s="12"/>
      <c r="Q99" s="18"/>
      <c r="R99" s="18" t="s">
        <v>1040</v>
      </c>
      <c r="S99" s="19" t="s">
        <v>1041</v>
      </c>
      <c r="T99" s="11"/>
      <c r="U99" s="11"/>
      <c r="V99" s="11"/>
      <c r="W99" s="11"/>
      <c r="X99" s="11"/>
    </row>
    <row r="100">
      <c r="A100" s="11"/>
      <c r="B100" s="12" t="s">
        <v>434</v>
      </c>
      <c r="C100" s="12" t="s">
        <v>1043</v>
      </c>
      <c r="D100" s="26"/>
      <c r="E100" s="12"/>
      <c r="F100" s="12"/>
      <c r="G100" s="12"/>
      <c r="H100" s="12">
        <v>26.0</v>
      </c>
      <c r="I100" s="12"/>
      <c r="J100" s="12"/>
      <c r="K100" s="12"/>
      <c r="L100" s="12"/>
      <c r="M100" s="12"/>
      <c r="N100" s="12"/>
      <c r="O100" s="12"/>
      <c r="P100" s="12"/>
      <c r="Q100" s="18"/>
      <c r="R100" s="18" t="s">
        <v>1044</v>
      </c>
      <c r="S100" s="19" t="s">
        <v>436</v>
      </c>
      <c r="T100" s="11"/>
      <c r="U100" s="11"/>
      <c r="V100" s="11"/>
      <c r="W100" s="11"/>
      <c r="X100" s="11"/>
    </row>
    <row r="101">
      <c r="A101" s="11"/>
      <c r="B101" s="12" t="s">
        <v>1046</v>
      </c>
      <c r="C101" s="12" t="s">
        <v>802</v>
      </c>
      <c r="D101" s="26"/>
      <c r="E101" s="12"/>
      <c r="F101" s="12"/>
      <c r="G101" s="12">
        <v>59.0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8"/>
      <c r="R101" s="18" t="s">
        <v>1048</v>
      </c>
      <c r="S101" s="19" t="s">
        <v>1049</v>
      </c>
      <c r="T101" s="12"/>
      <c r="U101" s="11"/>
      <c r="V101" s="11"/>
      <c r="W101" s="11"/>
      <c r="X101" s="11"/>
      <c r="Y101" s="11"/>
    </row>
    <row r="102">
      <c r="A102" s="2" t="s">
        <v>438</v>
      </c>
      <c r="B102" s="11"/>
      <c r="C102" s="11"/>
      <c r="D102" s="26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3"/>
      <c r="R102" s="13"/>
      <c r="S102" s="27"/>
      <c r="T102" s="11"/>
      <c r="U102" s="11"/>
      <c r="V102" s="11"/>
      <c r="W102" s="11"/>
      <c r="X102" s="11"/>
    </row>
    <row r="103">
      <c r="A103" s="97"/>
      <c r="B103" s="97" t="s">
        <v>1051</v>
      </c>
      <c r="C103" s="97" t="s">
        <v>81</v>
      </c>
      <c r="D103" s="112">
        <f t="shared" ref="D103:D109" si="12">ROUND((E103*0.05)+(F103*1)+(G103*0.81)+(H103*0.24)+(I103*0.6)+(J103*0)+(K103*1.35)+(L103*0.81)+(M103*16)+(N103*10)+(O103*10)+(P103*10), 2)</f>
        <v>45.4</v>
      </c>
      <c r="E103" s="97"/>
      <c r="F103" s="97">
        <v>13.0</v>
      </c>
      <c r="G103" s="97">
        <v>29.0</v>
      </c>
      <c r="H103" s="97"/>
      <c r="I103" s="97"/>
      <c r="J103" s="97"/>
      <c r="K103" s="97"/>
      <c r="L103" s="97">
        <v>11.0</v>
      </c>
      <c r="M103" s="97"/>
      <c r="N103" s="97"/>
      <c r="O103" s="97"/>
      <c r="P103" s="97"/>
      <c r="Q103" s="100"/>
      <c r="R103" s="100"/>
      <c r="S103" s="101" t="s">
        <v>1055</v>
      </c>
      <c r="T103" s="102"/>
      <c r="U103" s="102"/>
      <c r="V103" s="102"/>
      <c r="W103" s="102"/>
      <c r="X103" s="102"/>
      <c r="Y103" s="103"/>
      <c r="Z103" s="103"/>
    </row>
    <row r="104">
      <c r="A104" s="11"/>
      <c r="B104" s="12" t="s">
        <v>1059</v>
      </c>
      <c r="C104" s="12" t="s">
        <v>1060</v>
      </c>
      <c r="D104" s="26">
        <f t="shared" si="12"/>
        <v>34.37</v>
      </c>
      <c r="E104" s="12">
        <v>9.0</v>
      </c>
      <c r="F104" s="12">
        <v>8.0</v>
      </c>
      <c r="G104" s="12">
        <v>22.0</v>
      </c>
      <c r="H104" s="12"/>
      <c r="I104" s="12"/>
      <c r="J104" s="12"/>
      <c r="K104" s="12"/>
      <c r="L104" s="12">
        <v>10.0</v>
      </c>
      <c r="M104" s="12"/>
      <c r="N104" s="12"/>
      <c r="O104" s="12"/>
      <c r="P104" s="12"/>
      <c r="Q104" s="18"/>
      <c r="R104" s="18"/>
      <c r="S104" s="19" t="s">
        <v>1061</v>
      </c>
      <c r="T104" s="11"/>
      <c r="U104" s="11"/>
      <c r="V104" s="11"/>
      <c r="W104" s="11"/>
      <c r="X104" s="11"/>
    </row>
    <row r="105">
      <c r="A105" s="11"/>
      <c r="B105" s="12" t="s">
        <v>1065</v>
      </c>
      <c r="C105" s="12" t="s">
        <v>1066</v>
      </c>
      <c r="D105" s="26">
        <f t="shared" si="12"/>
        <v>31.49</v>
      </c>
      <c r="E105" s="12"/>
      <c r="F105" s="12">
        <v>8.0</v>
      </c>
      <c r="G105" s="12">
        <v>20.0</v>
      </c>
      <c r="H105" s="12"/>
      <c r="I105" s="12"/>
      <c r="J105" s="12"/>
      <c r="K105" s="12"/>
      <c r="L105" s="12">
        <v>9.0</v>
      </c>
      <c r="M105" s="12"/>
      <c r="N105" s="12"/>
      <c r="O105" s="12"/>
      <c r="P105" s="12"/>
      <c r="Q105" s="18"/>
      <c r="R105" s="18"/>
      <c r="S105" s="19" t="s">
        <v>1067</v>
      </c>
      <c r="T105" s="11"/>
      <c r="U105" s="11"/>
      <c r="V105" s="11"/>
      <c r="W105" s="11"/>
      <c r="X105" s="11"/>
    </row>
    <row r="106">
      <c r="A106" s="11"/>
      <c r="B106" s="12" t="s">
        <v>1072</v>
      </c>
      <c r="C106" s="12" t="s">
        <v>1073</v>
      </c>
      <c r="D106" s="26">
        <f t="shared" si="12"/>
        <v>27.81</v>
      </c>
      <c r="E106" s="12"/>
      <c r="F106" s="12"/>
      <c r="G106" s="12">
        <v>31.0</v>
      </c>
      <c r="H106" s="12"/>
      <c r="I106" s="12"/>
      <c r="J106" s="12"/>
      <c r="K106" s="12">
        <v>2.0</v>
      </c>
      <c r="L106" s="12"/>
      <c r="M106" s="12"/>
      <c r="N106" s="12"/>
      <c r="O106" s="12"/>
      <c r="P106" s="12"/>
      <c r="Q106" s="18"/>
      <c r="R106" s="18"/>
      <c r="S106" s="19" t="s">
        <v>1075</v>
      </c>
      <c r="T106" s="11"/>
      <c r="U106" s="11"/>
      <c r="V106" s="11"/>
      <c r="W106" s="11"/>
      <c r="X106" s="11"/>
    </row>
    <row r="107">
      <c r="A107" s="11"/>
      <c r="B107" s="12" t="s">
        <v>1079</v>
      </c>
      <c r="C107" s="12" t="s">
        <v>1080</v>
      </c>
      <c r="D107" s="26">
        <f t="shared" si="12"/>
        <v>23.08</v>
      </c>
      <c r="E107" s="12">
        <v>10.0</v>
      </c>
      <c r="F107" s="12">
        <v>8.0</v>
      </c>
      <c r="G107" s="12">
        <v>18.0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1081</v>
      </c>
      <c r="T107" s="11"/>
      <c r="U107" s="11"/>
      <c r="V107" s="11"/>
      <c r="W107" s="11"/>
      <c r="X107" s="11"/>
    </row>
    <row r="108">
      <c r="A108" s="11"/>
      <c r="B108" s="12" t="s">
        <v>1083</v>
      </c>
      <c r="C108" s="12" t="s">
        <v>1084</v>
      </c>
      <c r="D108" s="26">
        <f t="shared" si="12"/>
        <v>23.08</v>
      </c>
      <c r="E108" s="12">
        <v>10.0</v>
      </c>
      <c r="F108" s="12">
        <v>8.0</v>
      </c>
      <c r="G108" s="12">
        <v>18.0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8"/>
      <c r="R108" s="18"/>
      <c r="S108" s="19" t="s">
        <v>1085</v>
      </c>
      <c r="T108" s="11"/>
      <c r="U108" s="11"/>
      <c r="V108" s="11"/>
      <c r="W108" s="11"/>
      <c r="X108" s="11"/>
    </row>
    <row r="109">
      <c r="A109" s="11"/>
      <c r="B109" s="12" t="s">
        <v>455</v>
      </c>
      <c r="C109" s="12" t="s">
        <v>456</v>
      </c>
      <c r="D109" s="26">
        <f t="shared" si="12"/>
        <v>20.98</v>
      </c>
      <c r="E109" s="12">
        <v>9.0</v>
      </c>
      <c r="F109" s="12"/>
      <c r="G109" s="12">
        <v>13.0</v>
      </c>
      <c r="H109" s="12"/>
      <c r="I109" s="12"/>
      <c r="J109" s="12"/>
      <c r="K109" s="12"/>
      <c r="L109" s="12"/>
      <c r="M109" s="12"/>
      <c r="N109" s="12"/>
      <c r="O109" s="12"/>
      <c r="P109" s="12">
        <v>1.0</v>
      </c>
      <c r="Q109" s="18" t="s">
        <v>1090</v>
      </c>
      <c r="R109" s="18"/>
      <c r="S109" s="19" t="s">
        <v>458</v>
      </c>
      <c r="T109" s="11"/>
      <c r="U109" s="11"/>
      <c r="V109" s="11"/>
      <c r="W109" s="11"/>
      <c r="X109" s="11"/>
    </row>
    <row r="110">
      <c r="A110" s="11"/>
      <c r="B110" s="12"/>
      <c r="C110" s="12"/>
      <c r="D110" s="26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8"/>
      <c r="R110" s="18"/>
      <c r="S110" s="37"/>
      <c r="T110" s="11"/>
      <c r="U110" s="11"/>
      <c r="V110" s="11"/>
      <c r="W110" s="11"/>
      <c r="X110" s="11"/>
    </row>
    <row r="111">
      <c r="A111" s="1" t="s">
        <v>0</v>
      </c>
      <c r="B111" s="2" t="s">
        <v>1</v>
      </c>
      <c r="C111" s="2" t="s">
        <v>2</v>
      </c>
      <c r="D111" s="3" t="s">
        <v>571</v>
      </c>
      <c r="E111" s="2" t="s">
        <v>4</v>
      </c>
      <c r="F111" s="3" t="s">
        <v>5</v>
      </c>
      <c r="G111" s="3" t="s">
        <v>572</v>
      </c>
      <c r="H111" s="3" t="s">
        <v>7</v>
      </c>
      <c r="I111" s="3" t="s">
        <v>8</v>
      </c>
      <c r="J111" s="2" t="s">
        <v>9</v>
      </c>
      <c r="K111" s="3" t="s">
        <v>10</v>
      </c>
      <c r="L111" s="3" t="s">
        <v>11</v>
      </c>
      <c r="M111" s="4" t="s">
        <v>12</v>
      </c>
      <c r="N111" s="5" t="s">
        <v>13</v>
      </c>
      <c r="O111" s="6" t="s">
        <v>14</v>
      </c>
      <c r="P111" s="7" t="s">
        <v>15</v>
      </c>
      <c r="Q111" s="3" t="s">
        <v>16</v>
      </c>
      <c r="R111" s="3" t="s">
        <v>17</v>
      </c>
      <c r="S111" s="51" t="s">
        <v>18</v>
      </c>
      <c r="T111" s="2"/>
      <c r="U111" s="52"/>
      <c r="V111" s="49"/>
      <c r="W111" s="49"/>
      <c r="X111" s="49"/>
    </row>
    <row r="112">
      <c r="A112" s="53" t="s">
        <v>459</v>
      </c>
      <c r="B112" s="28"/>
      <c r="C112" s="28"/>
      <c r="D112" s="26"/>
      <c r="E112" s="28"/>
      <c r="F112" s="28"/>
      <c r="G112" s="26"/>
      <c r="H112" s="28"/>
      <c r="I112" s="28"/>
      <c r="J112" s="28"/>
      <c r="K112" s="28"/>
      <c r="L112" s="28"/>
      <c r="M112" s="28"/>
      <c r="N112" s="28"/>
      <c r="O112" s="28"/>
      <c r="P112" s="28"/>
      <c r="Q112" s="29"/>
      <c r="R112" s="29"/>
      <c r="S112" s="37"/>
      <c r="T112" s="28"/>
      <c r="U112" s="54"/>
      <c r="V112" s="28"/>
      <c r="W112" s="28"/>
      <c r="X112" s="55"/>
    </row>
    <row r="113">
      <c r="A113" s="97"/>
      <c r="B113" s="108" t="s">
        <v>1096</v>
      </c>
      <c r="C113" s="108" t="s">
        <v>40</v>
      </c>
      <c r="D113" s="112">
        <f t="shared" ref="D113:D119" si="13">ROUND((E113*0.05)+(F113*1)+(G113*0.81)+(H113*0.24)+(I113*0.6)+(J113*0)+(K113*1.35)+(L113*0.81)+(M113*16)+(N113*10)+(O113*10)+(P113*10), 2)</f>
        <v>347.42</v>
      </c>
      <c r="E113" s="108">
        <v>16.0</v>
      </c>
      <c r="F113" s="108">
        <v>21.0</v>
      </c>
      <c r="G113" s="108">
        <v>382.0</v>
      </c>
      <c r="H113" s="108"/>
      <c r="I113" s="108"/>
      <c r="J113" s="108"/>
      <c r="K113" s="108"/>
      <c r="L113" s="108">
        <v>20.0</v>
      </c>
      <c r="M113" s="108"/>
      <c r="N113" s="108"/>
      <c r="O113" s="108"/>
      <c r="P113" s="108"/>
      <c r="Q113" s="109"/>
      <c r="R113" s="109"/>
      <c r="S113" s="101" t="s">
        <v>1100</v>
      </c>
      <c r="T113" s="108"/>
      <c r="U113" s="108"/>
      <c r="V113" s="108"/>
      <c r="W113" s="108"/>
      <c r="X113" s="119"/>
      <c r="Y113" s="103"/>
      <c r="Z113" s="103"/>
    </row>
    <row r="114">
      <c r="A114" s="11"/>
      <c r="B114" s="28" t="s">
        <v>1101</v>
      </c>
      <c r="C114" s="28" t="s">
        <v>57</v>
      </c>
      <c r="D114" s="26">
        <f t="shared" si="13"/>
        <v>323.15</v>
      </c>
      <c r="E114" s="28">
        <v>28.0</v>
      </c>
      <c r="F114" s="28">
        <v>18.0</v>
      </c>
      <c r="G114" s="28">
        <v>375.0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9"/>
      <c r="R114" s="29" t="s">
        <v>467</v>
      </c>
      <c r="S114" s="19" t="s">
        <v>1104</v>
      </c>
      <c r="T114" s="28"/>
      <c r="U114" s="28"/>
      <c r="V114" s="28"/>
      <c r="W114" s="28"/>
      <c r="X114" s="55"/>
    </row>
    <row r="115">
      <c r="A115" s="97"/>
      <c r="B115" s="108" t="s">
        <v>1107</v>
      </c>
      <c r="C115" s="108" t="s">
        <v>230</v>
      </c>
      <c r="D115" s="112">
        <f t="shared" si="13"/>
        <v>311.08</v>
      </c>
      <c r="E115" s="108">
        <v>22.0</v>
      </c>
      <c r="F115" s="108">
        <v>20.0</v>
      </c>
      <c r="G115" s="108">
        <v>348.0</v>
      </c>
      <c r="H115" s="108"/>
      <c r="I115" s="108"/>
      <c r="J115" s="108"/>
      <c r="K115" s="108">
        <v>6.0</v>
      </c>
      <c r="L115" s="108"/>
      <c r="M115" s="108"/>
      <c r="N115" s="108"/>
      <c r="O115" s="108"/>
      <c r="P115" s="108"/>
      <c r="Q115" s="109"/>
      <c r="R115" s="109"/>
      <c r="S115" s="101" t="s">
        <v>1108</v>
      </c>
      <c r="T115" s="108"/>
      <c r="U115" s="108"/>
      <c r="V115" s="108"/>
      <c r="W115" s="108"/>
      <c r="X115" s="119"/>
      <c r="Y115" s="103"/>
      <c r="Z115" s="103"/>
    </row>
    <row r="116">
      <c r="A116" s="11"/>
      <c r="B116" s="28" t="s">
        <v>1111</v>
      </c>
      <c r="C116" s="28" t="s">
        <v>1112</v>
      </c>
      <c r="D116" s="26">
        <f t="shared" si="13"/>
        <v>286.22</v>
      </c>
      <c r="E116" s="28"/>
      <c r="F116" s="28">
        <v>20.0</v>
      </c>
      <c r="G116" s="28">
        <v>317.0</v>
      </c>
      <c r="H116" s="28"/>
      <c r="I116" s="28"/>
      <c r="J116" s="28"/>
      <c r="K116" s="28">
        <v>7.0</v>
      </c>
      <c r="L116" s="28"/>
      <c r="M116" s="28"/>
      <c r="N116" s="28"/>
      <c r="O116" s="28"/>
      <c r="P116" s="28"/>
      <c r="Q116" s="29"/>
      <c r="R116" s="29"/>
      <c r="S116" s="19" t="s">
        <v>1113</v>
      </c>
      <c r="T116" s="28"/>
      <c r="U116" s="28"/>
      <c r="V116" s="28"/>
      <c r="W116" s="28"/>
      <c r="X116" s="55"/>
    </row>
    <row r="117">
      <c r="A117" s="11"/>
      <c r="B117" s="28" t="s">
        <v>1118</v>
      </c>
      <c r="C117" s="28" t="s">
        <v>324</v>
      </c>
      <c r="D117" s="26">
        <f t="shared" si="13"/>
        <v>269.91</v>
      </c>
      <c r="E117" s="28">
        <v>24.0</v>
      </c>
      <c r="F117" s="28"/>
      <c r="G117" s="16">
        <v>317.0</v>
      </c>
      <c r="H117" s="28">
        <v>16.0</v>
      </c>
      <c r="I117" s="28"/>
      <c r="J117" s="28"/>
      <c r="K117" s="28">
        <v>6.0</v>
      </c>
      <c r="L117" s="28"/>
      <c r="M117" s="28"/>
      <c r="N117" s="28"/>
      <c r="O117" s="28"/>
      <c r="P117" s="28"/>
      <c r="Q117" s="29"/>
      <c r="R117" s="29"/>
      <c r="S117" s="19" t="s">
        <v>1119</v>
      </c>
      <c r="T117" s="28"/>
      <c r="U117" s="28"/>
      <c r="V117" s="28"/>
      <c r="W117" s="28"/>
      <c r="X117" s="55"/>
    </row>
    <row r="118">
      <c r="A118" s="11"/>
      <c r="B118" s="28" t="s">
        <v>1125</v>
      </c>
      <c r="C118" s="28" t="s">
        <v>107</v>
      </c>
      <c r="D118" s="26">
        <f t="shared" si="13"/>
        <v>267.99</v>
      </c>
      <c r="E118" s="28"/>
      <c r="F118" s="28">
        <v>15.0</v>
      </c>
      <c r="G118" s="28">
        <v>299.0</v>
      </c>
      <c r="H118" s="28"/>
      <c r="I118" s="28"/>
      <c r="J118" s="28"/>
      <c r="K118" s="28">
        <v>8.0</v>
      </c>
      <c r="L118" s="28"/>
      <c r="M118" s="28"/>
      <c r="N118" s="28"/>
      <c r="O118" s="28"/>
      <c r="P118" s="28"/>
      <c r="Q118" s="29"/>
      <c r="R118" s="29"/>
      <c r="S118" s="19" t="s">
        <v>1127</v>
      </c>
      <c r="T118" s="28"/>
      <c r="U118" s="28"/>
      <c r="V118" s="28"/>
      <c r="W118" s="28"/>
      <c r="X118" s="55"/>
    </row>
    <row r="119">
      <c r="A119" s="11"/>
      <c r="B119" s="28" t="s">
        <v>1130</v>
      </c>
      <c r="C119" s="28" t="s">
        <v>1132</v>
      </c>
      <c r="D119" s="26">
        <f t="shared" si="13"/>
        <v>265.59</v>
      </c>
      <c r="E119" s="28">
        <v>12.0</v>
      </c>
      <c r="F119" s="28">
        <v>12.0</v>
      </c>
      <c r="G119" s="28">
        <v>299.0</v>
      </c>
      <c r="H119" s="28"/>
      <c r="I119" s="28"/>
      <c r="J119" s="28"/>
      <c r="K119" s="28">
        <v>8.0</v>
      </c>
      <c r="L119" s="28"/>
      <c r="M119" s="28"/>
      <c r="N119" s="28"/>
      <c r="O119" s="28"/>
      <c r="P119" s="28"/>
      <c r="Q119" s="29"/>
      <c r="R119" s="29"/>
      <c r="S119" s="19" t="s">
        <v>1136</v>
      </c>
      <c r="T119" s="28"/>
      <c r="U119" s="28"/>
      <c r="V119" s="28"/>
      <c r="W119" s="28"/>
      <c r="X119" s="55"/>
    </row>
    <row r="120">
      <c r="A120" s="11"/>
      <c r="B120" s="28"/>
      <c r="C120" s="28"/>
      <c r="D120" s="26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9"/>
      <c r="R120" s="29"/>
      <c r="S120" s="37"/>
      <c r="T120" s="28"/>
      <c r="U120" s="28"/>
      <c r="V120" s="28"/>
      <c r="W120" s="28"/>
      <c r="X120" s="55"/>
    </row>
    <row r="121">
      <c r="A121" s="3" t="s">
        <v>478</v>
      </c>
      <c r="B121" s="28"/>
      <c r="C121" s="28"/>
      <c r="D121" s="26"/>
      <c r="E121" s="28"/>
      <c r="F121" s="28"/>
      <c r="G121" s="16"/>
      <c r="H121" s="28"/>
      <c r="I121" s="28"/>
      <c r="J121" s="28"/>
      <c r="K121" s="28"/>
      <c r="L121" s="28"/>
      <c r="M121" s="28"/>
      <c r="N121" s="28"/>
      <c r="O121" s="28"/>
      <c r="P121" s="28"/>
      <c r="Q121" s="29"/>
      <c r="R121" s="29"/>
      <c r="S121" s="37"/>
      <c r="T121" s="28"/>
      <c r="U121" s="28"/>
      <c r="V121" s="28"/>
      <c r="W121" s="28"/>
      <c r="X121" s="55"/>
    </row>
    <row r="122">
      <c r="A122" s="11"/>
      <c r="B122" s="28" t="s">
        <v>1139</v>
      </c>
      <c r="C122" s="28" t="s">
        <v>363</v>
      </c>
      <c r="D122" s="26">
        <f t="shared" ref="D122:D127" si="14">ROUND((E122*0.05)+(F122*1)+(G122*0.81)+(H122*0.24)+(I122*0.6)+(J122*0)+(K122*1.35)+(L122*0.81)+(M122*16)+(N122*10)+(O122*10)+(P122*10), 2)</f>
        <v>77.56</v>
      </c>
      <c r="E122" s="28"/>
      <c r="F122" s="28">
        <v>16.0</v>
      </c>
      <c r="G122" s="28">
        <v>64.0</v>
      </c>
      <c r="H122" s="28"/>
      <c r="I122" s="28"/>
      <c r="J122" s="28"/>
      <c r="K122" s="28"/>
      <c r="L122" s="28">
        <v>12.0</v>
      </c>
      <c r="M122" s="28"/>
      <c r="N122" s="28"/>
      <c r="O122" s="28"/>
      <c r="P122" s="28"/>
      <c r="Q122" s="29"/>
      <c r="R122" s="29"/>
      <c r="S122" s="19" t="s">
        <v>1144</v>
      </c>
      <c r="T122" s="28"/>
      <c r="U122" s="28"/>
      <c r="V122" s="28"/>
      <c r="W122" s="28"/>
      <c r="X122" s="55"/>
    </row>
    <row r="123">
      <c r="A123" s="97"/>
      <c r="B123" s="108" t="s">
        <v>1145</v>
      </c>
      <c r="C123" s="108" t="s">
        <v>141</v>
      </c>
      <c r="D123" s="112">
        <f t="shared" si="14"/>
        <v>74.11</v>
      </c>
      <c r="E123" s="108"/>
      <c r="F123" s="108">
        <v>22.0</v>
      </c>
      <c r="G123" s="108">
        <v>51.0</v>
      </c>
      <c r="H123" s="108"/>
      <c r="I123" s="108"/>
      <c r="J123" s="108"/>
      <c r="K123" s="108">
        <v>8.0</v>
      </c>
      <c r="L123" s="108"/>
      <c r="M123" s="108"/>
      <c r="N123" s="108"/>
      <c r="O123" s="108"/>
      <c r="P123" s="108"/>
      <c r="Q123" s="109"/>
      <c r="R123" s="109"/>
      <c r="S123" s="101" t="s">
        <v>1147</v>
      </c>
      <c r="T123" s="108"/>
      <c r="U123" s="108"/>
      <c r="V123" s="108"/>
      <c r="W123" s="108"/>
      <c r="X123" s="119"/>
      <c r="Y123" s="103"/>
      <c r="Z123" s="103"/>
    </row>
    <row r="124">
      <c r="A124" s="11"/>
      <c r="B124" s="28" t="s">
        <v>1150</v>
      </c>
      <c r="C124" s="28" t="s">
        <v>102</v>
      </c>
      <c r="D124" s="26">
        <f t="shared" si="14"/>
        <v>68.85</v>
      </c>
      <c r="E124" s="28"/>
      <c r="F124" s="28"/>
      <c r="G124" s="28">
        <v>75.0</v>
      </c>
      <c r="H124" s="28"/>
      <c r="I124" s="28"/>
      <c r="J124" s="28"/>
      <c r="K124" s="28">
        <v>6.0</v>
      </c>
      <c r="L124" s="28"/>
      <c r="M124" s="28"/>
      <c r="N124" s="28"/>
      <c r="O124" s="28"/>
      <c r="P124" s="28"/>
      <c r="Q124" s="29"/>
      <c r="R124" s="29"/>
      <c r="S124" s="19" t="s">
        <v>1151</v>
      </c>
      <c r="T124" s="28"/>
      <c r="U124" s="28"/>
      <c r="V124" s="28"/>
      <c r="W124" s="28"/>
      <c r="X124" s="55"/>
    </row>
    <row r="125">
      <c r="A125" s="11"/>
      <c r="B125" s="28" t="s">
        <v>1156</v>
      </c>
      <c r="C125" s="28" t="s">
        <v>374</v>
      </c>
      <c r="D125" s="26">
        <f t="shared" si="14"/>
        <v>62.5</v>
      </c>
      <c r="E125" s="28"/>
      <c r="F125" s="28">
        <v>22.0</v>
      </c>
      <c r="G125" s="16">
        <v>40.0</v>
      </c>
      <c r="H125" s="28"/>
      <c r="I125" s="28"/>
      <c r="J125" s="28"/>
      <c r="K125" s="28">
        <v>6.0</v>
      </c>
      <c r="L125" s="28"/>
      <c r="M125" s="28"/>
      <c r="N125" s="28"/>
      <c r="O125" s="28"/>
      <c r="P125" s="28"/>
      <c r="Q125" s="29"/>
      <c r="R125" s="29"/>
      <c r="S125" s="19" t="s">
        <v>1157</v>
      </c>
      <c r="T125" s="28"/>
      <c r="U125" s="28"/>
      <c r="V125" s="28"/>
      <c r="W125" s="28"/>
      <c r="X125" s="55"/>
    </row>
    <row r="126">
      <c r="A126" s="11"/>
      <c r="B126" s="28" t="s">
        <v>1161</v>
      </c>
      <c r="C126" s="28" t="s">
        <v>1162</v>
      </c>
      <c r="D126" s="26">
        <f t="shared" si="14"/>
        <v>60.82</v>
      </c>
      <c r="E126" s="28">
        <v>12.0</v>
      </c>
      <c r="F126" s="28">
        <v>10.0</v>
      </c>
      <c r="G126" s="28">
        <v>46.0</v>
      </c>
      <c r="H126" s="28"/>
      <c r="I126" s="28"/>
      <c r="J126" s="28"/>
      <c r="K126" s="28"/>
      <c r="L126" s="28">
        <v>16.0</v>
      </c>
      <c r="M126" s="28"/>
      <c r="N126" s="28"/>
      <c r="O126" s="28"/>
      <c r="P126" s="28"/>
      <c r="Q126" s="29"/>
      <c r="R126" s="29"/>
      <c r="S126" s="19" t="s">
        <v>1163</v>
      </c>
      <c r="T126" s="28"/>
      <c r="U126" s="28"/>
      <c r="V126" s="28"/>
      <c r="W126" s="28"/>
      <c r="X126" s="55"/>
    </row>
    <row r="127">
      <c r="A127" s="11"/>
      <c r="B127" s="28" t="s">
        <v>1165</v>
      </c>
      <c r="C127" s="28" t="s">
        <v>214</v>
      </c>
      <c r="D127" s="26">
        <f t="shared" si="14"/>
        <v>57.24</v>
      </c>
      <c r="E127" s="28"/>
      <c r="F127" s="28"/>
      <c r="G127" s="16">
        <v>59.0</v>
      </c>
      <c r="H127" s="28"/>
      <c r="I127" s="28"/>
      <c r="J127" s="28"/>
      <c r="K127" s="28">
        <v>7.0</v>
      </c>
      <c r="L127" s="28"/>
      <c r="M127" s="28"/>
      <c r="N127" s="28"/>
      <c r="O127" s="28"/>
      <c r="P127" s="28"/>
      <c r="Q127" s="29"/>
      <c r="R127" s="29"/>
      <c r="S127" s="19" t="s">
        <v>1170</v>
      </c>
      <c r="T127" s="28"/>
      <c r="U127" s="28"/>
      <c r="V127" s="28"/>
      <c r="W127" s="28"/>
      <c r="X127" s="55"/>
    </row>
    <row r="128">
      <c r="A128" s="11"/>
      <c r="B128" s="28"/>
      <c r="C128" s="28"/>
      <c r="D128" s="26"/>
      <c r="E128" s="28"/>
      <c r="F128" s="28"/>
      <c r="G128" s="16"/>
      <c r="H128" s="28"/>
      <c r="I128" s="28"/>
      <c r="J128" s="28"/>
      <c r="K128" s="28"/>
      <c r="L128" s="28"/>
      <c r="M128" s="28"/>
      <c r="N128" s="28"/>
      <c r="O128" s="28"/>
      <c r="P128" s="28"/>
      <c r="Q128" s="29"/>
      <c r="R128" s="29"/>
      <c r="S128" s="37"/>
      <c r="T128" s="28"/>
      <c r="U128" s="28"/>
      <c r="V128" s="28"/>
      <c r="W128" s="28"/>
      <c r="X128" s="55"/>
    </row>
    <row r="129">
      <c r="A129" s="1" t="s">
        <v>0</v>
      </c>
      <c r="B129" s="2" t="s">
        <v>1</v>
      </c>
      <c r="C129" s="2" t="s">
        <v>2</v>
      </c>
      <c r="D129" s="3" t="s">
        <v>571</v>
      </c>
      <c r="E129" s="2" t="s">
        <v>4</v>
      </c>
      <c r="F129" s="3" t="s">
        <v>5</v>
      </c>
      <c r="G129" s="3" t="s">
        <v>572</v>
      </c>
      <c r="H129" s="3" t="s">
        <v>7</v>
      </c>
      <c r="I129" s="3" t="s">
        <v>8</v>
      </c>
      <c r="J129" s="2" t="s">
        <v>9</v>
      </c>
      <c r="K129" s="3" t="s">
        <v>10</v>
      </c>
      <c r="L129" s="3" t="s">
        <v>11</v>
      </c>
      <c r="M129" s="4" t="s">
        <v>12</v>
      </c>
      <c r="N129" s="5" t="s">
        <v>13</v>
      </c>
      <c r="O129" s="6" t="s">
        <v>14</v>
      </c>
      <c r="P129" s="7" t="s">
        <v>15</v>
      </c>
      <c r="Q129" s="3" t="s">
        <v>16</v>
      </c>
      <c r="R129" s="3" t="s">
        <v>17</v>
      </c>
      <c r="S129" s="51" t="s">
        <v>18</v>
      </c>
      <c r="T129" s="60"/>
      <c r="U129" s="60"/>
      <c r="V129" s="60"/>
      <c r="W129" s="60"/>
      <c r="X129" s="60"/>
      <c r="Y129" s="63"/>
      <c r="Z129" s="63"/>
    </row>
    <row r="130">
      <c r="A130" s="53" t="s">
        <v>494</v>
      </c>
      <c r="B130" s="28"/>
      <c r="C130" s="28"/>
      <c r="D130" s="26"/>
      <c r="E130" s="64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9"/>
      <c r="R130" s="28"/>
      <c r="S130" s="37"/>
      <c r="T130" s="28"/>
      <c r="U130" s="28"/>
      <c r="V130" s="28"/>
      <c r="W130" s="28"/>
      <c r="X130" s="55"/>
    </row>
    <row r="131" ht="14.25" customHeight="1">
      <c r="A131" s="98"/>
      <c r="B131" s="98" t="s">
        <v>1175</v>
      </c>
      <c r="C131" s="98" t="s">
        <v>172</v>
      </c>
      <c r="D131" s="112">
        <f t="shared" ref="D131:D135" si="15">ROUND((E131*0.05)+(F131*1)+(G131*0.81)+(H131*0.24)+(I131*0.6)+(J131*0)+(K131*1.35)+(L131*0.81)+(M131*16)+(N131*10)+(O131*10)+(P131*10), 2)</f>
        <v>383.57</v>
      </c>
      <c r="E131" s="98">
        <v>51.0</v>
      </c>
      <c r="F131" s="98">
        <v>50.0</v>
      </c>
      <c r="G131" s="98">
        <v>382.0</v>
      </c>
      <c r="H131" s="98"/>
      <c r="I131" s="98"/>
      <c r="J131" s="98"/>
      <c r="K131" s="98">
        <v>16.0</v>
      </c>
      <c r="L131" s="98"/>
      <c r="M131" s="98"/>
      <c r="N131" s="98"/>
      <c r="O131" s="98"/>
      <c r="P131" s="98"/>
      <c r="Q131" s="114"/>
      <c r="R131" s="114"/>
      <c r="S131" s="139" t="s">
        <v>1182</v>
      </c>
      <c r="T131" s="126"/>
      <c r="U131" s="126"/>
      <c r="V131" s="126"/>
      <c r="W131" s="126"/>
      <c r="X131" s="126"/>
      <c r="Y131" s="126"/>
      <c r="Z131" s="126"/>
    </row>
    <row r="132" ht="14.25" customHeight="1">
      <c r="A132" s="98"/>
      <c r="B132" s="98" t="s">
        <v>1186</v>
      </c>
      <c r="C132" s="98" t="s">
        <v>151</v>
      </c>
      <c r="D132" s="112">
        <f t="shared" si="15"/>
        <v>383.14</v>
      </c>
      <c r="E132" s="98"/>
      <c r="F132" s="98">
        <v>34.0</v>
      </c>
      <c r="G132" s="98">
        <v>364.0</v>
      </c>
      <c r="H132" s="98"/>
      <c r="I132" s="98"/>
      <c r="J132" s="98"/>
      <c r="K132" s="98">
        <v>18.0</v>
      </c>
      <c r="L132" s="98"/>
      <c r="M132" s="98"/>
      <c r="N132" s="98"/>
      <c r="O132" s="98">
        <v>1.0</v>
      </c>
      <c r="P132" s="98">
        <v>2.0</v>
      </c>
      <c r="Q132" s="114" t="s">
        <v>1188</v>
      </c>
      <c r="R132" s="114"/>
      <c r="S132" s="139" t="s">
        <v>1189</v>
      </c>
      <c r="T132" s="126"/>
      <c r="U132" s="126"/>
      <c r="V132" s="126"/>
      <c r="W132" s="126"/>
      <c r="X132" s="126"/>
      <c r="Y132" s="126"/>
      <c r="Z132" s="126"/>
    </row>
    <row r="133" ht="14.25" customHeight="1">
      <c r="A133" s="34"/>
      <c r="B133" s="16" t="s">
        <v>1192</v>
      </c>
      <c r="C133" s="16" t="s">
        <v>1193</v>
      </c>
      <c r="D133" s="26">
        <f t="shared" si="15"/>
        <v>249.48</v>
      </c>
      <c r="E133" s="16">
        <v>27.0</v>
      </c>
      <c r="F133" s="16">
        <v>27.0</v>
      </c>
      <c r="G133" s="16">
        <v>227.0</v>
      </c>
      <c r="H133" s="16"/>
      <c r="I133" s="16"/>
      <c r="J133" s="16"/>
      <c r="K133" s="16"/>
      <c r="L133" s="16">
        <v>46.0</v>
      </c>
      <c r="M133" s="16"/>
      <c r="N133" s="16"/>
      <c r="O133" s="16"/>
      <c r="P133" s="16"/>
      <c r="Q133" s="33"/>
      <c r="R133" s="33"/>
      <c r="S133" s="39" t="s">
        <v>1194</v>
      </c>
      <c r="T133" s="34"/>
      <c r="U133" s="34"/>
      <c r="V133" s="34"/>
      <c r="W133" s="34"/>
      <c r="X133" s="34"/>
      <c r="Y133" s="34"/>
      <c r="Z133" s="34"/>
    </row>
    <row r="134">
      <c r="A134" s="69"/>
      <c r="B134" s="28" t="s">
        <v>1199</v>
      </c>
      <c r="C134" s="28" t="s">
        <v>405</v>
      </c>
      <c r="D134" s="26">
        <f t="shared" si="15"/>
        <v>245.58</v>
      </c>
      <c r="E134" s="28">
        <v>28.0</v>
      </c>
      <c r="F134" s="28">
        <v>46.0</v>
      </c>
      <c r="G134" s="28">
        <v>228.0</v>
      </c>
      <c r="H134" s="28"/>
      <c r="I134" s="28"/>
      <c r="J134" s="28"/>
      <c r="K134" s="28">
        <v>10.0</v>
      </c>
      <c r="L134" s="28"/>
      <c r="M134" s="28"/>
      <c r="N134" s="28"/>
      <c r="O134" s="28"/>
      <c r="P134" s="28"/>
      <c r="Q134" s="29"/>
      <c r="R134" s="29"/>
      <c r="S134" s="19" t="s">
        <v>1200</v>
      </c>
      <c r="T134" s="28"/>
      <c r="U134" s="28"/>
      <c r="V134" s="28"/>
      <c r="W134" s="70"/>
      <c r="X134" s="71"/>
    </row>
    <row r="135">
      <c r="A135" s="68"/>
      <c r="B135" s="28" t="s">
        <v>1203</v>
      </c>
      <c r="C135" s="28" t="s">
        <v>328</v>
      </c>
      <c r="D135" s="26">
        <f t="shared" si="15"/>
        <v>234.92</v>
      </c>
      <c r="E135" s="28">
        <v>37.0</v>
      </c>
      <c r="F135" s="28">
        <v>33.0</v>
      </c>
      <c r="G135" s="28">
        <v>227.0</v>
      </c>
      <c r="H135" s="28"/>
      <c r="I135" s="28"/>
      <c r="J135" s="28"/>
      <c r="K135" s="28">
        <v>12.0</v>
      </c>
      <c r="L135" s="28"/>
      <c r="M135" s="28"/>
      <c r="N135" s="28"/>
      <c r="O135" s="28"/>
      <c r="P135" s="28"/>
      <c r="Q135" s="29"/>
      <c r="R135" s="29"/>
      <c r="S135" s="19" t="s">
        <v>1204</v>
      </c>
      <c r="T135" s="28"/>
      <c r="U135" s="28"/>
      <c r="V135" s="28"/>
      <c r="W135" s="12"/>
      <c r="X135" s="11"/>
    </row>
    <row r="136">
      <c r="A136" s="68"/>
      <c r="B136" s="28"/>
      <c r="C136" s="28"/>
      <c r="D136" s="26"/>
      <c r="E136" s="64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9"/>
      <c r="R136" s="29"/>
      <c r="S136" s="37"/>
      <c r="T136" s="28"/>
      <c r="U136" s="28"/>
      <c r="V136" s="28"/>
      <c r="W136" s="12"/>
      <c r="X136" s="11"/>
    </row>
    <row r="137">
      <c r="A137" s="68"/>
      <c r="B137" s="28"/>
      <c r="C137" s="28"/>
      <c r="D137" s="26"/>
      <c r="E137" s="64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9"/>
      <c r="R137" s="29"/>
      <c r="S137" s="37"/>
      <c r="T137" s="28"/>
      <c r="U137" s="28"/>
      <c r="V137" s="28"/>
      <c r="W137" s="28"/>
      <c r="X137" s="55"/>
    </row>
    <row r="138">
      <c r="A138" s="73"/>
      <c r="B138" s="74"/>
      <c r="C138" s="74"/>
      <c r="D138" s="74"/>
      <c r="E138" s="75"/>
      <c r="F138" s="75"/>
      <c r="G138" s="75"/>
      <c r="H138" s="10"/>
      <c r="I138" s="10"/>
      <c r="J138" s="10"/>
      <c r="K138" s="10"/>
      <c r="L138" s="10"/>
      <c r="M138" s="10"/>
      <c r="N138" s="10"/>
      <c r="O138" s="10"/>
      <c r="P138" s="10"/>
      <c r="Q138" s="76"/>
      <c r="R138" s="76"/>
      <c r="S138" s="77"/>
      <c r="T138" s="10"/>
      <c r="U138" s="75"/>
      <c r="V138" s="74"/>
      <c r="W138" s="11"/>
      <c r="X138" s="74"/>
      <c r="Y138" s="78"/>
      <c r="Z138" s="78"/>
    </row>
    <row r="139">
      <c r="A139" s="10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9"/>
      <c r="R139" s="78"/>
      <c r="S139" s="80"/>
      <c r="T139" s="78"/>
      <c r="U139" s="78"/>
      <c r="V139" s="78"/>
      <c r="W139" s="78"/>
      <c r="X139" s="81"/>
      <c r="Y139" s="78"/>
      <c r="Z139" s="78"/>
    </row>
    <row r="140">
      <c r="A140" s="68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82"/>
      <c r="R140" s="64"/>
      <c r="S140" s="140"/>
      <c r="T140" s="64"/>
      <c r="U140" s="64"/>
      <c r="V140" s="64"/>
      <c r="W140" s="83"/>
      <c r="X140" s="81"/>
      <c r="Y140" s="78"/>
      <c r="Z140" s="78"/>
    </row>
    <row r="141">
      <c r="A141" s="8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82"/>
      <c r="R141" s="64"/>
      <c r="S141" s="140"/>
      <c r="T141" s="64"/>
      <c r="U141" s="64"/>
      <c r="V141" s="64"/>
      <c r="W141" s="85"/>
      <c r="X141" s="84"/>
      <c r="Y141" s="78"/>
      <c r="Z141" s="78"/>
    </row>
    <row r="142">
      <c r="A142" s="69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82"/>
      <c r="R142" s="64"/>
      <c r="S142" s="64"/>
      <c r="T142" s="64"/>
      <c r="U142" s="64"/>
      <c r="V142" s="64"/>
      <c r="W142" s="85"/>
      <c r="X142" s="86"/>
      <c r="Y142" s="78"/>
      <c r="Z142" s="78"/>
    </row>
    <row r="14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82"/>
      <c r="R143" s="64"/>
      <c r="S143" s="64"/>
      <c r="T143" s="64"/>
      <c r="U143" s="64"/>
      <c r="V143" s="64"/>
      <c r="W143" s="87"/>
      <c r="X143" s="84"/>
      <c r="Y143" s="78"/>
      <c r="Z143" s="78"/>
    </row>
    <row r="144">
      <c r="A144" s="81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9"/>
      <c r="R144" s="88"/>
      <c r="S144" s="88"/>
      <c r="T144" s="88"/>
      <c r="U144" s="88"/>
      <c r="V144" s="88"/>
      <c r="W144" s="81"/>
      <c r="X144" s="81"/>
      <c r="Y144" s="78"/>
      <c r="Z144" s="78"/>
    </row>
    <row r="145">
      <c r="A145" s="81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9"/>
      <c r="R145" s="88"/>
      <c r="S145" s="88"/>
      <c r="T145" s="88"/>
      <c r="U145" s="88"/>
      <c r="V145" s="88"/>
      <c r="W145" s="81"/>
      <c r="X145" s="81"/>
      <c r="Y145" s="78"/>
      <c r="Z145" s="78"/>
    </row>
    <row r="146">
      <c r="A146" s="6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9"/>
      <c r="R146" s="88"/>
      <c r="S146" s="88"/>
      <c r="T146" s="88"/>
      <c r="U146" s="88"/>
      <c r="V146" s="88"/>
      <c r="W146" s="81"/>
      <c r="X146" s="81"/>
      <c r="Y146" s="78"/>
      <c r="Z146" s="78"/>
    </row>
    <row r="147">
      <c r="A147" s="86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9"/>
      <c r="R147" s="88"/>
      <c r="S147" s="88"/>
      <c r="T147" s="88"/>
      <c r="U147" s="88"/>
      <c r="V147" s="88"/>
      <c r="W147" s="86"/>
      <c r="X147" s="86"/>
      <c r="Y147" s="78"/>
      <c r="Z147" s="78"/>
    </row>
    <row r="148">
      <c r="A148" s="81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9"/>
      <c r="R148" s="88"/>
      <c r="S148" s="88"/>
      <c r="T148" s="88"/>
      <c r="U148" s="88"/>
      <c r="V148" s="88"/>
      <c r="W148" s="81"/>
      <c r="X148" s="81"/>
      <c r="Y148" s="78"/>
      <c r="Z148" s="78"/>
    </row>
    <row r="149">
      <c r="A149" s="81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9"/>
      <c r="R149" s="88"/>
      <c r="S149" s="88"/>
      <c r="T149" s="88"/>
      <c r="U149" s="88"/>
      <c r="V149" s="88"/>
      <c r="W149" s="81"/>
      <c r="X149" s="81"/>
      <c r="Y149" s="78"/>
      <c r="Z149" s="78"/>
    </row>
    <row r="150">
      <c r="A150" s="81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9"/>
      <c r="R150" s="88"/>
      <c r="S150" s="88"/>
      <c r="T150" s="88"/>
      <c r="U150" s="88"/>
      <c r="V150" s="88"/>
      <c r="W150" s="81"/>
      <c r="X150" s="81"/>
      <c r="Y150" s="78"/>
      <c r="Z150" s="78"/>
    </row>
    <row r="151">
      <c r="A151" s="65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9"/>
      <c r="R151" s="88"/>
      <c r="S151" s="88"/>
      <c r="T151" s="88"/>
      <c r="U151" s="88"/>
      <c r="V151" s="88"/>
      <c r="W151" s="84"/>
      <c r="X151" s="84"/>
      <c r="Y151" s="78"/>
      <c r="Z151" s="78"/>
    </row>
    <row r="152">
      <c r="A152" s="69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9"/>
      <c r="R152" s="88"/>
      <c r="S152" s="88"/>
      <c r="T152" s="88"/>
      <c r="U152" s="88"/>
      <c r="V152" s="88"/>
      <c r="W152" s="86"/>
      <c r="X152" s="86"/>
      <c r="Y152" s="78"/>
      <c r="Z152" s="78"/>
    </row>
    <row r="153">
      <c r="A153" s="6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9"/>
      <c r="R153" s="88"/>
      <c r="S153" s="88"/>
      <c r="T153" s="88"/>
      <c r="U153" s="88"/>
      <c r="V153" s="88"/>
      <c r="W153" s="81"/>
      <c r="X153" s="81"/>
      <c r="Y153" s="78"/>
      <c r="Z153" s="78"/>
    </row>
    <row r="154">
      <c r="A154" s="6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9"/>
      <c r="R154" s="88"/>
      <c r="S154" s="88"/>
      <c r="T154" s="88"/>
      <c r="U154" s="88"/>
      <c r="V154" s="88"/>
      <c r="W154" s="81"/>
      <c r="X154" s="81"/>
      <c r="Y154" s="78"/>
      <c r="Z154" s="78"/>
    </row>
    <row r="155">
      <c r="A155" s="6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9"/>
      <c r="R155" s="88"/>
      <c r="S155" s="88"/>
      <c r="T155" s="88"/>
      <c r="U155" s="88"/>
      <c r="V155" s="88"/>
      <c r="W155" s="81"/>
      <c r="X155" s="81"/>
      <c r="Y155" s="78"/>
      <c r="Z155" s="78"/>
    </row>
    <row r="156">
      <c r="A156" s="69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9"/>
      <c r="R156" s="88"/>
      <c r="S156" s="88"/>
      <c r="T156" s="88"/>
      <c r="U156" s="88"/>
      <c r="V156" s="88"/>
      <c r="W156" s="86"/>
      <c r="X156" s="86"/>
      <c r="Y156" s="78"/>
      <c r="Z156" s="78"/>
    </row>
    <row r="157">
      <c r="A157" s="6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9"/>
      <c r="R157" s="88"/>
      <c r="S157" s="88"/>
      <c r="T157" s="88"/>
      <c r="U157" s="88"/>
      <c r="V157" s="88"/>
      <c r="W157" s="81"/>
      <c r="X157" s="81"/>
      <c r="Y157" s="78"/>
      <c r="Z157" s="78"/>
    </row>
    <row r="158">
      <c r="A158" s="68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1"/>
      <c r="R158" s="90"/>
      <c r="S158" s="90"/>
      <c r="T158" s="90"/>
      <c r="U158" s="90"/>
      <c r="V158" s="90"/>
      <c r="W158" s="81"/>
      <c r="X158" s="81"/>
      <c r="Y158" s="78"/>
      <c r="Z158" s="78"/>
    </row>
    <row r="159">
      <c r="A159" s="68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1"/>
      <c r="R159" s="90"/>
      <c r="S159" s="90"/>
      <c r="T159" s="90"/>
      <c r="U159" s="90"/>
      <c r="V159" s="90"/>
      <c r="W159" s="81"/>
      <c r="X159" s="81"/>
      <c r="Y159" s="78"/>
      <c r="Z159" s="78"/>
    </row>
    <row r="160">
      <c r="A160" s="1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1"/>
      <c r="R160" s="90"/>
      <c r="S160" s="90"/>
      <c r="T160" s="90"/>
      <c r="U160" s="90"/>
      <c r="V160" s="90"/>
      <c r="W160" s="81"/>
      <c r="X160" s="81"/>
      <c r="Y160" s="78"/>
      <c r="Z160" s="78"/>
    </row>
    <row r="161">
      <c r="A161" s="11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92"/>
      <c r="R161" s="54"/>
      <c r="S161" s="54"/>
      <c r="T161" s="54"/>
      <c r="U161" s="54"/>
      <c r="V161" s="54"/>
      <c r="W161" s="11"/>
      <c r="X161" s="11"/>
    </row>
    <row r="162">
      <c r="A162" s="69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92"/>
      <c r="R162" s="54"/>
      <c r="S162" s="54"/>
      <c r="T162" s="54"/>
      <c r="U162" s="54"/>
      <c r="V162" s="54"/>
      <c r="W162" s="71"/>
      <c r="X162" s="71"/>
    </row>
    <row r="163">
      <c r="A163" s="69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92"/>
      <c r="R163" s="54"/>
      <c r="S163" s="54"/>
      <c r="T163" s="54"/>
      <c r="U163" s="54"/>
      <c r="V163" s="54"/>
      <c r="W163" s="71"/>
      <c r="X163" s="71"/>
    </row>
    <row r="164">
      <c r="A164" s="68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92"/>
      <c r="R164" s="54"/>
      <c r="S164" s="54"/>
      <c r="T164" s="54"/>
      <c r="U164" s="54"/>
      <c r="V164" s="54"/>
      <c r="W164" s="11"/>
      <c r="X164" s="11"/>
    </row>
    <row r="165">
      <c r="A165" s="68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92"/>
      <c r="R165" s="54"/>
      <c r="S165" s="54"/>
      <c r="T165" s="54"/>
      <c r="U165" s="54"/>
      <c r="V165" s="54"/>
      <c r="W165" s="11"/>
      <c r="X165" s="11"/>
    </row>
    <row r="166">
      <c r="A166" s="68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92"/>
      <c r="R166" s="54"/>
      <c r="S166" s="54"/>
      <c r="T166" s="54"/>
      <c r="U166" s="54"/>
      <c r="V166" s="54"/>
      <c r="W166" s="11"/>
      <c r="X166" s="11"/>
    </row>
    <row r="167">
      <c r="A167" s="68"/>
      <c r="B167" s="11"/>
      <c r="C167" s="11"/>
      <c r="D167" s="11"/>
      <c r="E167" s="11"/>
      <c r="F167" s="11"/>
      <c r="G167" s="54"/>
      <c r="H167" s="11"/>
      <c r="I167" s="11"/>
      <c r="J167" s="11"/>
      <c r="K167" s="11"/>
      <c r="L167" s="11"/>
      <c r="M167" s="11"/>
      <c r="N167" s="11"/>
      <c r="O167" s="11"/>
      <c r="P167" s="11"/>
      <c r="Q167" s="13"/>
      <c r="R167" s="11"/>
      <c r="S167" s="11"/>
      <c r="T167" s="11"/>
      <c r="U167" s="11"/>
      <c r="V167" s="11"/>
      <c r="W167" s="11"/>
      <c r="X167" s="11"/>
    </row>
    <row r="168">
      <c r="A168" s="68"/>
      <c r="B168" s="11"/>
      <c r="C168" s="11"/>
      <c r="D168" s="11"/>
      <c r="E168" s="11"/>
      <c r="F168" s="11"/>
      <c r="G168" s="54"/>
      <c r="H168" s="11"/>
      <c r="I168" s="11"/>
      <c r="J168" s="11"/>
      <c r="K168" s="11"/>
      <c r="L168" s="11"/>
      <c r="M168" s="11"/>
      <c r="N168" s="11"/>
      <c r="O168" s="11"/>
      <c r="P168" s="11"/>
      <c r="Q168" s="13"/>
      <c r="R168" s="11"/>
      <c r="S168" s="11"/>
      <c r="T168" s="11"/>
      <c r="U168" s="11"/>
      <c r="V168" s="11"/>
      <c r="W168" s="11"/>
      <c r="X168" s="11"/>
    </row>
    <row r="169">
      <c r="A169" s="68"/>
      <c r="B169" s="11"/>
      <c r="C169" s="11"/>
      <c r="D169" s="11"/>
      <c r="E169" s="11"/>
      <c r="F169" s="11"/>
      <c r="G169" s="54"/>
      <c r="H169" s="11"/>
      <c r="I169" s="11"/>
      <c r="J169" s="11"/>
      <c r="K169" s="11"/>
      <c r="L169" s="11"/>
      <c r="M169" s="11"/>
      <c r="N169" s="11"/>
      <c r="O169" s="11"/>
      <c r="P169" s="11"/>
      <c r="Q169" s="13"/>
      <c r="R169" s="11"/>
      <c r="S169" s="11"/>
      <c r="T169" s="11"/>
      <c r="U169" s="11"/>
      <c r="V169" s="11"/>
      <c r="W169" s="11"/>
      <c r="X169" s="11"/>
    </row>
    <row r="170">
      <c r="A170" s="68"/>
      <c r="B170" s="11"/>
      <c r="C170" s="11"/>
      <c r="D170" s="11"/>
      <c r="E170" s="11"/>
      <c r="F170" s="11"/>
      <c r="G170" s="54"/>
      <c r="H170" s="11"/>
      <c r="I170" s="11"/>
      <c r="J170" s="11"/>
      <c r="K170" s="11"/>
      <c r="L170" s="11"/>
      <c r="M170" s="11"/>
      <c r="N170" s="11"/>
      <c r="O170" s="11"/>
      <c r="P170" s="11"/>
      <c r="Q170" s="13"/>
      <c r="R170" s="11"/>
      <c r="S170" s="11"/>
      <c r="T170" s="11"/>
      <c r="U170" s="11"/>
      <c r="V170" s="11"/>
      <c r="W170" s="11"/>
      <c r="X170" s="11"/>
    </row>
    <row r="171">
      <c r="A171" s="68"/>
      <c r="B171" s="11"/>
      <c r="C171" s="11"/>
      <c r="D171" s="11"/>
      <c r="E171" s="11"/>
      <c r="F171" s="11"/>
      <c r="G171" s="54"/>
      <c r="H171" s="11"/>
      <c r="I171" s="11"/>
      <c r="J171" s="11"/>
      <c r="K171" s="11"/>
      <c r="L171" s="11"/>
      <c r="M171" s="11"/>
      <c r="N171" s="11"/>
      <c r="O171" s="11"/>
      <c r="P171" s="11"/>
      <c r="Q171" s="13"/>
      <c r="R171" s="11"/>
      <c r="S171" s="11"/>
      <c r="T171" s="11"/>
      <c r="U171" s="11"/>
      <c r="V171" s="11"/>
      <c r="W171" s="11"/>
      <c r="X171" s="11"/>
    </row>
    <row r="172">
      <c r="A172" s="68"/>
      <c r="B172" s="11"/>
      <c r="C172" s="11"/>
      <c r="D172" s="11"/>
      <c r="E172" s="11"/>
      <c r="F172" s="11"/>
      <c r="G172" s="54"/>
      <c r="H172" s="11"/>
      <c r="I172" s="11"/>
      <c r="J172" s="11"/>
      <c r="K172" s="11"/>
      <c r="L172" s="11"/>
      <c r="M172" s="11"/>
      <c r="N172" s="11"/>
      <c r="O172" s="11"/>
      <c r="P172" s="11"/>
      <c r="Q172" s="13"/>
      <c r="R172" s="11"/>
      <c r="S172" s="11"/>
      <c r="T172" s="11"/>
      <c r="U172" s="11"/>
      <c r="V172" s="11"/>
      <c r="W172" s="11"/>
      <c r="X172" s="11"/>
    </row>
    <row r="173">
      <c r="A173" s="68"/>
      <c r="B173" s="11"/>
      <c r="C173" s="11"/>
      <c r="D173" s="11"/>
      <c r="E173" s="11"/>
      <c r="F173" s="11"/>
      <c r="G173" s="54"/>
      <c r="H173" s="11"/>
      <c r="I173" s="11"/>
      <c r="J173" s="11"/>
      <c r="K173" s="11"/>
      <c r="L173" s="11"/>
      <c r="M173" s="11"/>
      <c r="N173" s="11"/>
      <c r="O173" s="11"/>
      <c r="P173" s="11"/>
      <c r="Q173" s="13"/>
      <c r="R173" s="11"/>
      <c r="S173" s="11"/>
      <c r="T173" s="11"/>
      <c r="U173" s="11"/>
      <c r="V173" s="11"/>
      <c r="W173" s="11"/>
      <c r="X173" s="11"/>
    </row>
    <row r="174">
      <c r="A174" s="68"/>
      <c r="B174" s="11"/>
      <c r="C174" s="11"/>
      <c r="D174" s="11"/>
      <c r="E174" s="11"/>
      <c r="F174" s="11"/>
      <c r="G174" s="54"/>
      <c r="H174" s="11"/>
      <c r="I174" s="11"/>
      <c r="J174" s="11"/>
      <c r="K174" s="11"/>
      <c r="L174" s="11"/>
      <c r="M174" s="11"/>
      <c r="N174" s="11"/>
      <c r="O174" s="11"/>
      <c r="P174" s="11"/>
      <c r="Q174" s="13"/>
      <c r="R174" s="11"/>
      <c r="S174" s="11"/>
      <c r="T174" s="11"/>
      <c r="U174" s="11"/>
      <c r="V174" s="11"/>
      <c r="W174" s="11"/>
      <c r="X174" s="11"/>
    </row>
    <row r="175">
      <c r="A175" s="68"/>
      <c r="B175" s="11"/>
      <c r="C175" s="11"/>
      <c r="D175" s="11"/>
      <c r="E175" s="11"/>
      <c r="F175" s="11"/>
      <c r="G175" s="54"/>
      <c r="H175" s="11"/>
      <c r="I175" s="11"/>
      <c r="J175" s="11"/>
      <c r="K175" s="11"/>
      <c r="L175" s="11"/>
      <c r="M175" s="11"/>
      <c r="N175" s="11"/>
      <c r="O175" s="11"/>
      <c r="P175" s="11"/>
      <c r="Q175" s="13"/>
      <c r="R175" s="11"/>
      <c r="S175" s="11"/>
      <c r="T175" s="11"/>
      <c r="U175" s="11"/>
      <c r="V175" s="11"/>
      <c r="W175" s="11"/>
      <c r="X175" s="11"/>
    </row>
    <row r="176">
      <c r="A176" s="68"/>
      <c r="B176" s="11"/>
      <c r="C176" s="11"/>
      <c r="D176" s="11"/>
      <c r="E176" s="11"/>
      <c r="F176" s="11"/>
      <c r="G176" s="55"/>
      <c r="H176" s="11"/>
      <c r="I176" s="11"/>
      <c r="J176" s="11"/>
      <c r="K176" s="11"/>
      <c r="L176" s="11"/>
      <c r="M176" s="11"/>
      <c r="N176" s="11"/>
      <c r="O176" s="11"/>
      <c r="P176" s="11"/>
      <c r="Q176" s="13"/>
      <c r="R176" s="11"/>
      <c r="S176" s="11"/>
      <c r="T176" s="11"/>
      <c r="U176" s="11"/>
      <c r="V176" s="11"/>
      <c r="W176" s="11"/>
      <c r="X176" s="11"/>
    </row>
    <row r="177">
      <c r="A177" s="68"/>
      <c r="B177" s="11"/>
      <c r="C177" s="11"/>
      <c r="D177" s="11"/>
      <c r="E177" s="11"/>
      <c r="F177" s="11"/>
      <c r="G177" s="55"/>
      <c r="H177" s="11"/>
      <c r="I177" s="11"/>
      <c r="J177" s="11"/>
      <c r="K177" s="11"/>
      <c r="L177" s="11"/>
      <c r="M177" s="11"/>
      <c r="N177" s="11"/>
      <c r="O177" s="11"/>
      <c r="P177" s="11"/>
      <c r="Q177" s="13"/>
      <c r="R177" s="11"/>
      <c r="S177" s="11"/>
      <c r="T177" s="11"/>
      <c r="U177" s="11"/>
      <c r="V177" s="11"/>
      <c r="W177" s="11"/>
      <c r="X177" s="11"/>
    </row>
    <row r="178">
      <c r="A178" s="68"/>
      <c r="B178" s="11"/>
      <c r="C178" s="11"/>
      <c r="D178" s="11"/>
      <c r="E178" s="11"/>
      <c r="F178" s="11"/>
      <c r="G178" s="55"/>
      <c r="H178" s="11"/>
      <c r="I178" s="11"/>
      <c r="J178" s="11"/>
      <c r="K178" s="11"/>
      <c r="L178" s="11"/>
      <c r="M178" s="11"/>
      <c r="N178" s="11"/>
      <c r="O178" s="11"/>
      <c r="P178" s="11"/>
      <c r="Q178" s="13"/>
      <c r="R178" s="11"/>
      <c r="S178" s="11"/>
      <c r="T178" s="11"/>
      <c r="U178" s="11"/>
      <c r="V178" s="11"/>
      <c r="W178" s="11"/>
      <c r="X178" s="11"/>
    </row>
    <row r="179">
      <c r="A179" s="68"/>
      <c r="B179" s="11"/>
      <c r="C179" s="11"/>
      <c r="D179" s="11"/>
      <c r="E179" s="11"/>
      <c r="F179" s="11"/>
      <c r="G179" s="28"/>
      <c r="H179" s="11"/>
      <c r="I179" s="11"/>
      <c r="J179" s="11"/>
      <c r="K179" s="11"/>
      <c r="L179" s="11"/>
      <c r="M179" s="11"/>
      <c r="N179" s="11"/>
      <c r="O179" s="11"/>
      <c r="P179" s="11"/>
      <c r="Q179" s="13"/>
      <c r="R179" s="11"/>
      <c r="S179" s="11"/>
      <c r="T179" s="11"/>
      <c r="U179" s="11"/>
      <c r="V179" s="11"/>
      <c r="W179" s="11"/>
      <c r="X179" s="11"/>
    </row>
    <row r="180">
      <c r="A180" s="68"/>
      <c r="B180" s="11"/>
      <c r="C180" s="11"/>
      <c r="D180" s="11"/>
      <c r="E180" s="11"/>
      <c r="F180" s="11"/>
      <c r="G180" s="28"/>
      <c r="H180" s="11"/>
      <c r="I180" s="11"/>
      <c r="J180" s="11"/>
      <c r="K180" s="11"/>
      <c r="L180" s="11"/>
      <c r="M180" s="11"/>
      <c r="N180" s="11"/>
      <c r="O180" s="11"/>
      <c r="P180" s="11"/>
      <c r="Q180" s="13"/>
      <c r="R180" s="11"/>
      <c r="S180" s="11"/>
      <c r="T180" s="11"/>
      <c r="U180" s="11"/>
      <c r="V180" s="11"/>
      <c r="W180" s="11"/>
      <c r="X180" s="11"/>
    </row>
    <row r="181">
      <c r="A181" s="68"/>
      <c r="B181" s="11"/>
      <c r="C181" s="11"/>
      <c r="D181" s="11"/>
      <c r="E181" s="11"/>
      <c r="F181" s="11"/>
      <c r="G181" s="28"/>
      <c r="H181" s="11"/>
      <c r="I181" s="11"/>
      <c r="J181" s="11"/>
      <c r="K181" s="11"/>
      <c r="L181" s="11"/>
      <c r="M181" s="11"/>
      <c r="N181" s="11"/>
      <c r="O181" s="11"/>
      <c r="P181" s="11"/>
      <c r="Q181" s="13"/>
      <c r="R181" s="11"/>
      <c r="S181" s="11"/>
      <c r="T181" s="11"/>
      <c r="U181" s="11"/>
      <c r="V181" s="11"/>
      <c r="W181" s="11"/>
      <c r="X181" s="11"/>
    </row>
    <row r="182">
      <c r="A182" s="68"/>
      <c r="B182" s="11"/>
      <c r="C182" s="11"/>
      <c r="D182" s="11"/>
      <c r="E182" s="11"/>
      <c r="F182" s="11"/>
      <c r="G182" s="28"/>
      <c r="H182" s="11"/>
      <c r="I182" s="11"/>
      <c r="J182" s="11"/>
      <c r="K182" s="11"/>
      <c r="L182" s="11"/>
      <c r="M182" s="11"/>
      <c r="N182" s="11"/>
      <c r="O182" s="11"/>
      <c r="P182" s="11"/>
      <c r="Q182" s="13"/>
      <c r="R182" s="11"/>
      <c r="S182" s="11"/>
      <c r="T182" s="11"/>
      <c r="U182" s="11"/>
      <c r="V182" s="11"/>
      <c r="W182" s="11"/>
      <c r="X182" s="11"/>
    </row>
    <row r="183">
      <c r="A183" s="68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3"/>
      <c r="R183" s="11"/>
      <c r="S183" s="11"/>
      <c r="T183" s="11"/>
      <c r="U183" s="11"/>
      <c r="V183" s="11"/>
      <c r="W183" s="11"/>
      <c r="X183" s="11"/>
    </row>
    <row r="184">
      <c r="A184" s="68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3"/>
      <c r="R184" s="11"/>
      <c r="S184" s="11"/>
      <c r="T184" s="11"/>
      <c r="U184" s="11"/>
      <c r="V184" s="11"/>
      <c r="W184" s="11"/>
      <c r="X184" s="11"/>
    </row>
    <row r="185">
      <c r="A185" s="6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3"/>
      <c r="R185" s="11"/>
      <c r="S185" s="11"/>
      <c r="T185" s="11"/>
      <c r="U185" s="11"/>
      <c r="V185" s="11"/>
      <c r="W185" s="11"/>
      <c r="X185" s="11"/>
    </row>
    <row r="186">
      <c r="A186" s="6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3"/>
      <c r="R186" s="11"/>
      <c r="S186" s="11"/>
      <c r="T186" s="11"/>
      <c r="U186" s="11"/>
      <c r="V186" s="11"/>
      <c r="W186" s="11"/>
      <c r="X186" s="11"/>
    </row>
    <row r="187">
      <c r="A187" s="68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3"/>
      <c r="R187" s="11"/>
      <c r="S187" s="11"/>
      <c r="T187" s="11"/>
      <c r="U187" s="11"/>
      <c r="V187" s="11"/>
      <c r="W187" s="11"/>
      <c r="X187" s="11"/>
    </row>
    <row r="188">
      <c r="A188" s="68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3"/>
      <c r="R188" s="11"/>
      <c r="S188" s="11"/>
      <c r="T188" s="11"/>
      <c r="U188" s="11"/>
      <c r="V188" s="11"/>
      <c r="W188" s="11"/>
      <c r="X188" s="11"/>
    </row>
    <row r="189">
      <c r="A189" s="68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</row>
    <row r="190">
      <c r="A190" s="6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</row>
    <row r="191">
      <c r="A191" s="6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6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6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6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6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6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6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6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6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6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6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6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6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6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6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6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>
      <c r="A207" s="6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>
      <c r="A208" s="6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>
      <c r="A209" s="6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>
      <c r="A210" s="6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>
      <c r="A211" s="6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2"/>
    <hyperlink r:id="rId9" ref="S13"/>
    <hyperlink r:id="rId10" ref="S14"/>
    <hyperlink r:id="rId11" ref="S15"/>
    <hyperlink r:id="rId12" ref="S16"/>
    <hyperlink r:id="rId13" ref="S17"/>
    <hyperlink r:id="rId14" ref="S18"/>
    <hyperlink r:id="rId15" ref="S20"/>
    <hyperlink r:id="rId16" ref="S21"/>
    <hyperlink r:id="rId17" ref="S22"/>
    <hyperlink r:id="rId18" ref="S23"/>
    <hyperlink r:id="rId19" ref="S24"/>
    <hyperlink r:id="rId20" ref="S26"/>
    <hyperlink r:id="rId21" ref="S27"/>
    <hyperlink r:id="rId22" ref="S28"/>
    <hyperlink r:id="rId23" ref="S29"/>
    <hyperlink r:id="rId24" ref="S30"/>
    <hyperlink r:id="rId25" ref="S31"/>
    <hyperlink r:id="rId26" ref="S32"/>
    <hyperlink r:id="rId27" ref="S33"/>
    <hyperlink r:id="rId28" ref="S35"/>
    <hyperlink r:id="rId29" ref="S36"/>
    <hyperlink r:id="rId30" ref="S37"/>
    <hyperlink r:id="rId31" ref="S38"/>
    <hyperlink r:id="rId32" ref="S39"/>
    <hyperlink r:id="rId33" ref="S40"/>
    <hyperlink r:id="rId34" ref="S42"/>
    <hyperlink r:id="rId35" ref="S43"/>
    <hyperlink r:id="rId36" ref="S44"/>
    <hyperlink r:id="rId37" ref="S45"/>
    <hyperlink r:id="rId38" ref="S47"/>
    <hyperlink r:id="rId39" ref="S48"/>
    <hyperlink r:id="rId40" ref="S49"/>
    <hyperlink r:id="rId41" ref="S50"/>
    <hyperlink r:id="rId42" ref="S51"/>
    <hyperlink r:id="rId43" ref="S52"/>
    <hyperlink r:id="rId44" ref="S53"/>
    <hyperlink r:id="rId45" ref="S54"/>
    <hyperlink r:id="rId46" ref="S56"/>
    <hyperlink r:id="rId47" ref="S57"/>
    <hyperlink r:id="rId48" ref="S58"/>
    <hyperlink r:id="rId49" ref="S59"/>
    <hyperlink r:id="rId50" ref="S60"/>
    <hyperlink r:id="rId51" ref="S61"/>
    <hyperlink r:id="rId52" ref="S63"/>
    <hyperlink r:id="rId53" ref="S64"/>
    <hyperlink r:id="rId54" ref="S65"/>
    <hyperlink r:id="rId55" ref="S66"/>
    <hyperlink r:id="rId56" ref="S67"/>
    <hyperlink r:id="rId57" ref="S68"/>
    <hyperlink r:id="rId58" ref="S69"/>
    <hyperlink r:id="rId59" ref="S71"/>
    <hyperlink r:id="rId60" ref="S72"/>
    <hyperlink r:id="rId61" ref="S73"/>
    <hyperlink r:id="rId62" ref="S74"/>
    <hyperlink r:id="rId63" ref="S75"/>
    <hyperlink r:id="rId64" ref="S76"/>
    <hyperlink r:id="rId65" ref="S78"/>
    <hyperlink r:id="rId66" ref="S79"/>
    <hyperlink r:id="rId67" ref="S80"/>
    <hyperlink r:id="rId68" ref="S81"/>
    <hyperlink r:id="rId69" ref="S82"/>
    <hyperlink r:id="rId70" ref="S83"/>
    <hyperlink r:id="rId71" ref="S84"/>
    <hyperlink r:id="rId72" ref="S85"/>
    <hyperlink r:id="rId73" ref="S86"/>
    <hyperlink r:id="rId74" ref="S87"/>
    <hyperlink r:id="rId75" ref="S89"/>
    <hyperlink r:id="rId76" ref="S90"/>
    <hyperlink r:id="rId77" ref="S91"/>
    <hyperlink r:id="rId78" ref="S92"/>
    <hyperlink r:id="rId79" ref="S93"/>
    <hyperlink r:id="rId80" ref="S94"/>
    <hyperlink r:id="rId81" ref="S95"/>
    <hyperlink r:id="rId82" ref="S96"/>
    <hyperlink r:id="rId83" ref="S97"/>
    <hyperlink r:id="rId84" ref="S98"/>
    <hyperlink r:id="rId85" ref="S99"/>
    <hyperlink r:id="rId86" ref="S100"/>
    <hyperlink r:id="rId87" ref="S101"/>
    <hyperlink r:id="rId88" ref="S103"/>
    <hyperlink r:id="rId89" ref="S104"/>
    <hyperlink r:id="rId90" ref="S105"/>
    <hyperlink r:id="rId91" ref="S106"/>
    <hyperlink r:id="rId92" ref="S107"/>
    <hyperlink r:id="rId93" ref="S108"/>
    <hyperlink r:id="rId94" ref="S109"/>
    <hyperlink r:id="rId95" ref="S113"/>
    <hyperlink r:id="rId96" ref="S114"/>
    <hyperlink r:id="rId97" ref="S115"/>
    <hyperlink r:id="rId98" ref="S116"/>
    <hyperlink r:id="rId99" ref="S117"/>
    <hyperlink r:id="rId100" ref="S118"/>
    <hyperlink r:id="rId101" ref="S119"/>
    <hyperlink r:id="rId102" ref="S122"/>
    <hyperlink r:id="rId103" ref="S123"/>
    <hyperlink r:id="rId104" ref="S124"/>
    <hyperlink r:id="rId105" ref="S125"/>
    <hyperlink r:id="rId106" ref="S126"/>
    <hyperlink r:id="rId107" ref="S127"/>
    <hyperlink r:id="rId108" ref="S131"/>
    <hyperlink r:id="rId109" ref="S132"/>
    <hyperlink r:id="rId110" ref="S133"/>
    <hyperlink r:id="rId111" ref="S134"/>
    <hyperlink r:id="rId112" ref="S135"/>
  </hyperlinks>
  <drawing r:id="rId113"/>
  <legacyDrawing r:id="rId1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29"/>
    <col customWidth="1" min="3" max="3" width="40.29"/>
    <col customWidth="1" min="4" max="4" width="13.0"/>
    <col customWidth="1" min="5" max="5" width="9.71"/>
    <col customWidth="1" min="6" max="6" width="9.0"/>
    <col customWidth="1" min="7" max="7" width="15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6" t="s">
        <v>526</v>
      </c>
      <c r="B2" s="11"/>
      <c r="C2" s="12"/>
      <c r="D2" s="12" t="s">
        <v>607</v>
      </c>
      <c r="E2" s="11"/>
      <c r="F2" s="11"/>
      <c r="G2" s="11"/>
      <c r="H2" s="11"/>
      <c r="I2" s="11"/>
      <c r="J2" s="11"/>
      <c r="K2" s="11"/>
      <c r="L2" s="11"/>
      <c r="M2" s="12" t="s">
        <v>608</v>
      </c>
      <c r="N2" s="12" t="s">
        <v>24</v>
      </c>
      <c r="O2" s="12" t="s">
        <v>24</v>
      </c>
      <c r="P2" s="12" t="s">
        <v>24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17">
        <f>ROUND((F5*0.05)+(G5)+(H5*0.1629)+(I5*0.535)+(J5*0.7692)+(M5*30.9)+(N5*9)+(O5*9)+(P5*9), 2)</f>
        <v>109.82</v>
      </c>
      <c r="E5" s="12">
        <v>22.0</v>
      </c>
      <c r="F5" s="12">
        <v>24.0</v>
      </c>
      <c r="G5" s="12">
        <v>64.0</v>
      </c>
      <c r="H5" s="12">
        <v>29.0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29</v>
      </c>
      <c r="R5" s="18" t="s">
        <v>30</v>
      </c>
      <c r="S5" s="19" t="s">
        <v>31</v>
      </c>
      <c r="T5" s="11"/>
      <c r="U5" s="11"/>
      <c r="V5" s="11"/>
      <c r="W5" s="11"/>
      <c r="X5" s="11"/>
    </row>
    <row r="6">
      <c r="A6" s="96" t="s">
        <v>33</v>
      </c>
      <c r="B6" s="97" t="s">
        <v>615</v>
      </c>
      <c r="C6" s="98" t="s">
        <v>40</v>
      </c>
      <c r="D6" s="99" t="s">
        <v>616</v>
      </c>
      <c r="E6" s="97">
        <v>28.0</v>
      </c>
      <c r="F6" s="97">
        <v>35.0</v>
      </c>
      <c r="G6" s="97">
        <v>39.0</v>
      </c>
      <c r="H6" s="97"/>
      <c r="I6" s="97"/>
      <c r="J6" s="97">
        <v>16.0</v>
      </c>
      <c r="K6" s="97"/>
      <c r="L6" s="97">
        <v>24.0</v>
      </c>
      <c r="M6" s="97">
        <v>1.0</v>
      </c>
      <c r="N6" s="97"/>
      <c r="O6" s="97">
        <v>1.0</v>
      </c>
      <c r="P6" s="97"/>
      <c r="Q6" s="100" t="s">
        <v>29</v>
      </c>
      <c r="R6" s="113" t="s">
        <v>618</v>
      </c>
      <c r="S6" s="101" t="s">
        <v>621</v>
      </c>
      <c r="T6" s="102"/>
      <c r="U6" s="102"/>
      <c r="V6" s="102"/>
      <c r="W6" s="102"/>
      <c r="X6" s="102"/>
      <c r="Y6" s="103"/>
      <c r="Z6" s="103"/>
    </row>
    <row r="7">
      <c r="A7" s="11"/>
      <c r="B7" s="12" t="s">
        <v>34</v>
      </c>
      <c r="C7" s="16" t="s">
        <v>35</v>
      </c>
      <c r="D7" s="17" t="s">
        <v>626</v>
      </c>
      <c r="E7" s="12">
        <v>16.0</v>
      </c>
      <c r="F7" s="12">
        <v>12.0</v>
      </c>
      <c r="G7" s="12">
        <v>46.0</v>
      </c>
      <c r="H7" s="12">
        <v>24.0</v>
      </c>
      <c r="I7" s="12"/>
      <c r="J7" s="12">
        <v>16.0</v>
      </c>
      <c r="K7" s="12"/>
      <c r="L7" s="12"/>
      <c r="M7" s="12"/>
      <c r="N7" s="12">
        <v>1.0</v>
      </c>
      <c r="O7" s="12">
        <v>1.0</v>
      </c>
      <c r="P7" s="12">
        <v>1.0</v>
      </c>
      <c r="Q7" s="18" t="s">
        <v>38</v>
      </c>
      <c r="R7" s="18" t="s">
        <v>628</v>
      </c>
      <c r="S7" s="19" t="s">
        <v>41</v>
      </c>
      <c r="T7" s="11"/>
      <c r="U7" s="11"/>
      <c r="V7" s="11"/>
      <c r="W7" s="11"/>
      <c r="X7" s="11"/>
    </row>
    <row r="8">
      <c r="A8" s="26" t="s">
        <v>52</v>
      </c>
      <c r="B8" s="12" t="s">
        <v>66</v>
      </c>
      <c r="C8" s="12" t="s">
        <v>67</v>
      </c>
      <c r="D8" s="17">
        <f t="shared" ref="D8:D9" si="1">ROUND((F8*0.05)+(G8)+(H8*0.1629)+(I8*0.535)+(J8*0.7692)+(M8*30.9)+(N8*9)+(O8*9)+(P8*9), 2)</f>
        <v>81.5</v>
      </c>
      <c r="E8" s="12">
        <v>27.0</v>
      </c>
      <c r="F8" s="12">
        <v>32.0</v>
      </c>
      <c r="G8" s="12">
        <v>40.0</v>
      </c>
      <c r="H8" s="12"/>
      <c r="I8" s="12"/>
      <c r="J8" s="12"/>
      <c r="K8" s="12"/>
      <c r="L8" s="12"/>
      <c r="M8" s="12">
        <v>1.0</v>
      </c>
      <c r="N8" s="12"/>
      <c r="O8" s="12"/>
      <c r="P8" s="12">
        <v>1.0</v>
      </c>
      <c r="Q8" s="18" t="s">
        <v>29</v>
      </c>
      <c r="R8" s="18"/>
      <c r="S8" s="19" t="s">
        <v>68</v>
      </c>
      <c r="T8" s="11"/>
      <c r="U8" s="11"/>
      <c r="V8" s="11"/>
      <c r="W8" s="11"/>
      <c r="X8" s="11"/>
    </row>
    <row r="9">
      <c r="A9" s="26"/>
      <c r="B9" s="12" t="s">
        <v>641</v>
      </c>
      <c r="C9" s="12" t="s">
        <v>107</v>
      </c>
      <c r="D9" s="17">
        <f t="shared" si="1"/>
        <v>80</v>
      </c>
      <c r="E9" s="12"/>
      <c r="F9" s="12"/>
      <c r="G9" s="12">
        <v>80.0</v>
      </c>
      <c r="H9" s="12"/>
      <c r="I9" s="12"/>
      <c r="J9" s="12"/>
      <c r="K9" s="12"/>
      <c r="L9" s="12"/>
      <c r="M9" s="12"/>
      <c r="N9" s="12"/>
      <c r="O9" s="12"/>
      <c r="P9" s="12"/>
      <c r="Q9" s="18"/>
      <c r="R9" s="18"/>
      <c r="S9" s="19" t="s">
        <v>644</v>
      </c>
      <c r="T9" s="11"/>
      <c r="U9" s="11"/>
      <c r="V9" s="11"/>
      <c r="W9" s="11"/>
      <c r="X9" s="11"/>
    </row>
    <row r="10">
      <c r="A10" s="21" t="s">
        <v>52</v>
      </c>
      <c r="B10" s="12" t="s">
        <v>75</v>
      </c>
      <c r="C10" s="12" t="s">
        <v>76</v>
      </c>
      <c r="D10" s="17" t="s">
        <v>649</v>
      </c>
      <c r="E10" s="12">
        <v>27.0</v>
      </c>
      <c r="F10" s="12">
        <v>20.0</v>
      </c>
      <c r="G10" s="12">
        <v>34.0</v>
      </c>
      <c r="H10" s="12"/>
      <c r="I10" s="12"/>
      <c r="J10" s="12"/>
      <c r="K10" s="12"/>
      <c r="L10" s="12"/>
      <c r="M10" s="12">
        <v>1.0</v>
      </c>
      <c r="N10" s="12">
        <v>1.0</v>
      </c>
      <c r="O10" s="12"/>
      <c r="P10" s="12"/>
      <c r="Q10" s="18" t="s">
        <v>60</v>
      </c>
      <c r="R10" s="18" t="s">
        <v>650</v>
      </c>
      <c r="S10" s="19" t="s">
        <v>79</v>
      </c>
      <c r="T10" s="11"/>
      <c r="U10" s="11"/>
      <c r="V10" s="11"/>
      <c r="W10" s="11"/>
      <c r="X10" s="11"/>
    </row>
    <row r="11">
      <c r="A11" s="21" t="s">
        <v>55</v>
      </c>
      <c r="B11" s="12" t="s">
        <v>655</v>
      </c>
      <c r="C11" s="12" t="s">
        <v>57</v>
      </c>
      <c r="D11" s="17">
        <f t="shared" ref="D11:D14" si="2">ROUND((F11*0.05)+(G11)+(H11*0.1629)+(I11*0.535)+(J11*0.7692)+(M11*30.9)+(N11*9)+(O11*9)+(P11*9), 2)</f>
        <v>72.9</v>
      </c>
      <c r="E11" s="12">
        <v>60.0</v>
      </c>
      <c r="F11" s="12">
        <v>20.0</v>
      </c>
      <c r="G11" s="12">
        <v>32.0</v>
      </c>
      <c r="H11" s="12"/>
      <c r="I11" s="12"/>
      <c r="J11" s="12"/>
      <c r="K11" s="12"/>
      <c r="L11" s="12"/>
      <c r="M11" s="12">
        <v>1.0</v>
      </c>
      <c r="N11" s="12">
        <v>1.0</v>
      </c>
      <c r="O11" s="12"/>
      <c r="P11" s="12"/>
      <c r="Q11" s="18" t="s">
        <v>60</v>
      </c>
      <c r="R11" s="18" t="s">
        <v>61</v>
      </c>
      <c r="S11" s="19" t="s">
        <v>659</v>
      </c>
      <c r="T11" s="11"/>
      <c r="U11" s="11"/>
      <c r="V11" s="11"/>
      <c r="W11" s="11"/>
      <c r="X11" s="11"/>
    </row>
    <row r="12">
      <c r="A12" s="96"/>
      <c r="B12" s="97" t="s">
        <v>72</v>
      </c>
      <c r="C12" s="98" t="s">
        <v>73</v>
      </c>
      <c r="D12" s="99">
        <f t="shared" si="2"/>
        <v>69.8</v>
      </c>
      <c r="E12" s="97">
        <v>42.0</v>
      </c>
      <c r="F12" s="97">
        <v>36.0</v>
      </c>
      <c r="G12" s="97">
        <v>68.0</v>
      </c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1" t="s">
        <v>74</v>
      </c>
      <c r="T12" s="102"/>
      <c r="U12" s="102"/>
      <c r="V12" s="102"/>
      <c r="W12" s="102"/>
      <c r="X12" s="102"/>
      <c r="Y12" s="103"/>
      <c r="Z12" s="103"/>
    </row>
    <row r="13">
      <c r="A13" s="96"/>
      <c r="B13" s="97" t="s">
        <v>45</v>
      </c>
      <c r="C13" s="98" t="s">
        <v>46</v>
      </c>
      <c r="D13" s="99">
        <f t="shared" si="2"/>
        <v>66.69</v>
      </c>
      <c r="E13" s="97">
        <v>31.0</v>
      </c>
      <c r="F13" s="97">
        <v>40.0</v>
      </c>
      <c r="G13" s="97">
        <v>46.0</v>
      </c>
      <c r="H13" s="97">
        <v>25.0</v>
      </c>
      <c r="I13" s="97"/>
      <c r="J13" s="97">
        <v>19.0</v>
      </c>
      <c r="K13" s="97"/>
      <c r="L13" s="97"/>
      <c r="M13" s="97"/>
      <c r="N13" s="97"/>
      <c r="O13" s="97"/>
      <c r="P13" s="97"/>
      <c r="Q13" s="100"/>
      <c r="R13" s="100"/>
      <c r="S13" s="101" t="s">
        <v>50</v>
      </c>
      <c r="T13" s="102"/>
      <c r="U13" s="102"/>
      <c r="V13" s="102"/>
      <c r="W13" s="102"/>
      <c r="X13" s="102"/>
      <c r="Y13" s="103"/>
      <c r="Z13" s="103"/>
    </row>
    <row r="14">
      <c r="A14" s="96"/>
      <c r="B14" s="97" t="s">
        <v>80</v>
      </c>
      <c r="C14" s="98" t="s">
        <v>81</v>
      </c>
      <c r="D14" s="99">
        <f t="shared" si="2"/>
        <v>50.11</v>
      </c>
      <c r="E14" s="97">
        <v>37.0</v>
      </c>
      <c r="F14" s="97">
        <v>38.0</v>
      </c>
      <c r="G14" s="97">
        <v>43.0</v>
      </c>
      <c r="H14" s="97">
        <v>32.0</v>
      </c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1" t="s">
        <v>82</v>
      </c>
      <c r="T14" s="102"/>
      <c r="U14" s="102"/>
      <c r="V14" s="102"/>
      <c r="W14" s="102"/>
      <c r="X14" s="102"/>
      <c r="Y14" s="103"/>
      <c r="Z14" s="103"/>
    </row>
    <row r="15">
      <c r="A15" s="2" t="s">
        <v>83</v>
      </c>
      <c r="B15" s="11"/>
      <c r="C15" s="11"/>
      <c r="D15" s="1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27"/>
      <c r="T15" s="11"/>
      <c r="U15" s="11"/>
      <c r="V15" s="11"/>
      <c r="W15" s="11"/>
      <c r="X15" s="11"/>
    </row>
    <row r="16">
      <c r="A16" s="97"/>
      <c r="B16" s="97" t="s">
        <v>678</v>
      </c>
      <c r="C16" s="97" t="s">
        <v>255</v>
      </c>
      <c r="D16" s="99">
        <f t="shared" ref="D16:D23" si="3">ROUND((F16*0.05)+(G16)+(H16*0.1629)+(I16*0.535)+(J16*0.7692)+(M16*30.9)+(N16*9)+(O16*9)+(P16*9), 2)</f>
        <v>51</v>
      </c>
      <c r="E16" s="97">
        <v>24.0</v>
      </c>
      <c r="F16" s="97"/>
      <c r="G16" s="97">
        <v>51.0</v>
      </c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14" t="s">
        <v>682</v>
      </c>
      <c r="S16" s="101" t="s">
        <v>683</v>
      </c>
      <c r="T16" s="97"/>
      <c r="U16" s="102"/>
      <c r="V16" s="102"/>
      <c r="W16" s="102"/>
      <c r="X16" s="102"/>
      <c r="Y16" s="102"/>
      <c r="Z16" s="103"/>
    </row>
    <row r="17">
      <c r="A17" s="97"/>
      <c r="B17" s="108" t="s">
        <v>84</v>
      </c>
      <c r="C17" s="108" t="s">
        <v>85</v>
      </c>
      <c r="D17" s="99">
        <f t="shared" si="3"/>
        <v>38.59</v>
      </c>
      <c r="E17" s="108">
        <v>24.0</v>
      </c>
      <c r="F17" s="108">
        <v>21.0</v>
      </c>
      <c r="G17" s="108">
        <v>26.0</v>
      </c>
      <c r="H17" s="108"/>
      <c r="I17" s="108"/>
      <c r="J17" s="108">
        <v>15.0</v>
      </c>
      <c r="K17" s="108"/>
      <c r="L17" s="108"/>
      <c r="M17" s="108"/>
      <c r="N17" s="108"/>
      <c r="O17" s="108"/>
      <c r="P17" s="108"/>
      <c r="Q17" s="109"/>
      <c r="R17" s="105"/>
      <c r="S17" s="110" t="s">
        <v>86</v>
      </c>
      <c r="T17" s="111"/>
      <c r="U17" s="102"/>
      <c r="V17" s="102"/>
      <c r="W17" s="102"/>
      <c r="X17" s="102"/>
      <c r="Y17" s="102"/>
      <c r="Z17" s="103"/>
    </row>
    <row r="18">
      <c r="A18" s="11"/>
      <c r="B18" s="12" t="s">
        <v>87</v>
      </c>
      <c r="C18" s="12" t="s">
        <v>88</v>
      </c>
      <c r="D18" s="17">
        <f t="shared" si="3"/>
        <v>38.21</v>
      </c>
      <c r="E18" s="12">
        <v>31.0</v>
      </c>
      <c r="F18" s="12">
        <v>12.0</v>
      </c>
      <c r="G18" s="12">
        <v>26.0</v>
      </c>
      <c r="H18" s="12">
        <v>16.0</v>
      </c>
      <c r="I18" s="12"/>
      <c r="J18" s="12"/>
      <c r="K18" s="12"/>
      <c r="L18" s="12"/>
      <c r="M18" s="12"/>
      <c r="N18" s="12"/>
      <c r="O18" s="12">
        <v>1.0</v>
      </c>
      <c r="P18" s="12"/>
      <c r="Q18" s="18" t="s">
        <v>90</v>
      </c>
      <c r="R18" s="30"/>
      <c r="S18" s="19" t="s">
        <v>91</v>
      </c>
      <c r="T18" s="12"/>
      <c r="U18" s="11"/>
      <c r="V18" s="11"/>
      <c r="W18" s="11"/>
      <c r="X18" s="11"/>
      <c r="Y18" s="11"/>
    </row>
    <row r="19">
      <c r="A19" s="97"/>
      <c r="B19" s="108" t="s">
        <v>89</v>
      </c>
      <c r="C19" s="108" t="s">
        <v>40</v>
      </c>
      <c r="D19" s="99">
        <f t="shared" si="3"/>
        <v>32.75</v>
      </c>
      <c r="E19" s="108">
        <v>18.0</v>
      </c>
      <c r="F19" s="108">
        <v>20.0</v>
      </c>
      <c r="G19" s="108">
        <v>28.0</v>
      </c>
      <c r="H19" s="108">
        <v>23.0</v>
      </c>
      <c r="I19" s="108"/>
      <c r="J19" s="108"/>
      <c r="K19" s="108"/>
      <c r="L19" s="108"/>
      <c r="M19" s="108"/>
      <c r="N19" s="108"/>
      <c r="O19" s="108"/>
      <c r="P19" s="108"/>
      <c r="Q19" s="109"/>
      <c r="R19" s="105"/>
      <c r="S19" s="110" t="s">
        <v>92</v>
      </c>
      <c r="T19" s="111"/>
      <c r="U19" s="102"/>
      <c r="V19" s="102"/>
      <c r="W19" s="102"/>
      <c r="X19" s="102"/>
      <c r="Y19" s="102"/>
      <c r="Z19" s="103"/>
    </row>
    <row r="20">
      <c r="A20" s="11"/>
      <c r="B20" s="28" t="s">
        <v>93</v>
      </c>
      <c r="C20" s="28" t="s">
        <v>94</v>
      </c>
      <c r="D20" s="17">
        <f t="shared" si="3"/>
        <v>32.11</v>
      </c>
      <c r="E20" s="28">
        <v>17.0</v>
      </c>
      <c r="F20" s="28">
        <v>16.0</v>
      </c>
      <c r="G20" s="28">
        <v>19.0</v>
      </c>
      <c r="H20" s="28"/>
      <c r="I20" s="28"/>
      <c r="J20" s="28">
        <v>16.0</v>
      </c>
      <c r="K20" s="28"/>
      <c r="L20" s="28"/>
      <c r="M20" s="28"/>
      <c r="N20" s="28"/>
      <c r="O20" s="28"/>
      <c r="P20" s="28"/>
      <c r="Q20" s="29"/>
      <c r="R20" s="30"/>
      <c r="S20" s="31" t="s">
        <v>95</v>
      </c>
      <c r="T20" s="32"/>
      <c r="U20" s="11"/>
      <c r="V20" s="11"/>
      <c r="W20" s="11"/>
      <c r="X20" s="11"/>
      <c r="Y20" s="11"/>
    </row>
    <row r="21">
      <c r="A21" s="11"/>
      <c r="B21" s="12" t="s">
        <v>96</v>
      </c>
      <c r="C21" s="12" t="s">
        <v>97</v>
      </c>
      <c r="D21" s="17">
        <f t="shared" si="3"/>
        <v>31.8</v>
      </c>
      <c r="E21" s="12">
        <v>15.0</v>
      </c>
      <c r="F21" s="12">
        <v>12.0</v>
      </c>
      <c r="G21" s="12">
        <v>22.0</v>
      </c>
      <c r="H21" s="12">
        <v>14.0</v>
      </c>
      <c r="I21" s="12"/>
      <c r="J21" s="12">
        <v>9.0</v>
      </c>
      <c r="K21" s="12"/>
      <c r="L21" s="12"/>
      <c r="M21" s="12"/>
      <c r="N21" s="12"/>
      <c r="O21" s="12"/>
      <c r="P21" s="12"/>
      <c r="Q21" s="18"/>
      <c r="R21" s="30"/>
      <c r="S21" s="19" t="s">
        <v>98</v>
      </c>
      <c r="T21" s="11"/>
      <c r="U21" s="11"/>
      <c r="V21" s="11"/>
      <c r="W21" s="11"/>
      <c r="X21" s="11"/>
      <c r="Y21" s="11"/>
    </row>
    <row r="22">
      <c r="A22" s="11"/>
      <c r="B22" s="12" t="s">
        <v>709</v>
      </c>
      <c r="C22" s="12" t="s">
        <v>569</v>
      </c>
      <c r="D22" s="17">
        <f t="shared" si="3"/>
        <v>31.38</v>
      </c>
      <c r="E22" s="12"/>
      <c r="F22" s="12">
        <v>15.0</v>
      </c>
      <c r="G22" s="12">
        <v>29.0</v>
      </c>
      <c r="H22" s="12">
        <v>10.0</v>
      </c>
      <c r="I22" s="12"/>
      <c r="J22" s="12"/>
      <c r="K22" s="12"/>
      <c r="L22" s="12"/>
      <c r="M22" s="12"/>
      <c r="N22" s="12"/>
      <c r="O22" s="12"/>
      <c r="P22" s="12"/>
      <c r="Q22" s="18"/>
      <c r="R22" s="33"/>
      <c r="S22" s="19" t="s">
        <v>710</v>
      </c>
      <c r="T22" s="11"/>
      <c r="U22" s="11"/>
      <c r="V22" s="11"/>
      <c r="W22" s="11"/>
      <c r="X22" s="11"/>
      <c r="Y22" s="11"/>
    </row>
    <row r="23">
      <c r="A23" s="11"/>
      <c r="B23" s="12" t="s">
        <v>101</v>
      </c>
      <c r="C23" s="12" t="s">
        <v>102</v>
      </c>
      <c r="D23" s="17">
        <f t="shared" si="3"/>
        <v>29.1</v>
      </c>
      <c r="E23" s="12">
        <v>24.0</v>
      </c>
      <c r="F23" s="12">
        <v>22.0</v>
      </c>
      <c r="G23" s="12">
        <v>28.0</v>
      </c>
      <c r="H23" s="12"/>
      <c r="I23" s="12"/>
      <c r="J23" s="12"/>
      <c r="K23" s="12"/>
      <c r="L23" s="12"/>
      <c r="M23" s="12"/>
      <c r="N23" s="12"/>
      <c r="O23" s="12"/>
      <c r="P23" s="12"/>
      <c r="Q23" s="18"/>
      <c r="R23" s="30"/>
      <c r="S23" s="19" t="s">
        <v>104</v>
      </c>
      <c r="T23" s="12"/>
      <c r="U23" s="11"/>
      <c r="V23" s="11"/>
      <c r="W23" s="11"/>
      <c r="X23" s="11"/>
      <c r="Y23" s="11"/>
    </row>
    <row r="24">
      <c r="A24" s="11"/>
      <c r="B24" s="12" t="s">
        <v>106</v>
      </c>
      <c r="C24" s="12" t="s">
        <v>107</v>
      </c>
      <c r="D24" s="17" t="s">
        <v>721</v>
      </c>
      <c r="E24" s="12">
        <v>18.0</v>
      </c>
      <c r="F24" s="12">
        <v>19.0</v>
      </c>
      <c r="G24" s="12">
        <v>23.0</v>
      </c>
      <c r="H24" s="12"/>
      <c r="I24" s="12"/>
      <c r="J24" s="12"/>
      <c r="K24" s="12"/>
      <c r="L24" s="12">
        <v>14.0</v>
      </c>
      <c r="M24" s="12"/>
      <c r="N24" s="12"/>
      <c r="O24" s="12"/>
      <c r="P24" s="12"/>
      <c r="Q24" s="18"/>
      <c r="R24" s="18" t="s">
        <v>109</v>
      </c>
      <c r="S24" s="19" t="s">
        <v>110</v>
      </c>
      <c r="T24" s="11"/>
      <c r="U24" s="11"/>
      <c r="V24" s="11"/>
      <c r="W24" s="11"/>
      <c r="X24" s="11"/>
      <c r="Y24" s="11"/>
    </row>
    <row r="25">
      <c r="A25" s="2" t="s">
        <v>111</v>
      </c>
      <c r="B25" s="11"/>
      <c r="C25" s="11"/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31"/>
      <c r="T25" s="11"/>
      <c r="U25" s="11"/>
      <c r="V25" s="11"/>
      <c r="W25" s="11"/>
      <c r="X25" s="11"/>
    </row>
    <row r="26">
      <c r="A26" s="11"/>
      <c r="B26" s="12" t="s">
        <v>118</v>
      </c>
      <c r="C26" s="12" t="s">
        <v>119</v>
      </c>
      <c r="D26" s="17">
        <f>ROUND((F26*0.05)+(G26)+(H26*0.1629)+(I26*0.535)+(J26*0.7692)+(M26*30.9)+(N26*9)+(O26*9)+(P26*9), 2)</f>
        <v>68.75</v>
      </c>
      <c r="E26" s="12">
        <v>21.0</v>
      </c>
      <c r="F26" s="12">
        <v>15.0</v>
      </c>
      <c r="G26" s="12">
        <v>50.0</v>
      </c>
      <c r="H26" s="12"/>
      <c r="I26" s="12"/>
      <c r="J26" s="12"/>
      <c r="K26" s="12"/>
      <c r="L26" s="12"/>
      <c r="M26" s="12"/>
      <c r="N26" s="12"/>
      <c r="O26" s="12">
        <v>1.0</v>
      </c>
      <c r="P26" s="12">
        <v>1.0</v>
      </c>
      <c r="Q26" s="18" t="s">
        <v>123</v>
      </c>
      <c r="R26" s="18" t="s">
        <v>42</v>
      </c>
      <c r="S26" s="19" t="s">
        <v>125</v>
      </c>
      <c r="T26" s="11"/>
      <c r="U26" s="11"/>
      <c r="V26" s="11"/>
      <c r="W26" s="11"/>
      <c r="X26" s="11"/>
    </row>
    <row r="27">
      <c r="A27" s="96" t="s">
        <v>33</v>
      </c>
      <c r="B27" s="97" t="s">
        <v>734</v>
      </c>
      <c r="C27" s="97" t="s">
        <v>114</v>
      </c>
      <c r="D27" s="99" t="s">
        <v>735</v>
      </c>
      <c r="E27" s="97">
        <v>22.0</v>
      </c>
      <c r="F27" s="97">
        <v>28.0</v>
      </c>
      <c r="G27" s="97">
        <v>29.0</v>
      </c>
      <c r="H27" s="97"/>
      <c r="I27" s="97"/>
      <c r="J27" s="97"/>
      <c r="K27" s="97"/>
      <c r="L27" s="97">
        <v>18.0</v>
      </c>
      <c r="M27" s="97"/>
      <c r="N27" s="97">
        <v>1.0</v>
      </c>
      <c r="O27" s="97"/>
      <c r="P27" s="97">
        <v>1.0</v>
      </c>
      <c r="Q27" s="100" t="s">
        <v>123</v>
      </c>
      <c r="R27" s="113" t="s">
        <v>618</v>
      </c>
      <c r="S27" s="101" t="s">
        <v>737</v>
      </c>
      <c r="T27" s="102"/>
      <c r="U27" s="102"/>
      <c r="V27" s="102"/>
      <c r="W27" s="102"/>
      <c r="X27" s="102"/>
      <c r="Y27" s="102"/>
      <c r="Z27" s="103"/>
    </row>
    <row r="28">
      <c r="A28" s="21" t="s">
        <v>52</v>
      </c>
      <c r="B28" s="12" t="s">
        <v>129</v>
      </c>
      <c r="C28" s="12" t="s">
        <v>130</v>
      </c>
      <c r="D28" s="17">
        <f t="shared" ref="D28:D29" si="4">ROUND((F28*0.05)+(G28)+(H28*0.1629)+(I28*0.535)+(J28*0.7692)+(M28*30.9)+(N28*9)+(O28*9)+(P28*9), 2)</f>
        <v>47.85</v>
      </c>
      <c r="E28" s="12">
        <v>25.0</v>
      </c>
      <c r="F28" s="12">
        <v>17.0</v>
      </c>
      <c r="G28" s="12">
        <v>29.0</v>
      </c>
      <c r="H28" s="12"/>
      <c r="I28" s="12"/>
      <c r="J28" s="12"/>
      <c r="K28" s="12"/>
      <c r="L28" s="12"/>
      <c r="M28" s="12"/>
      <c r="N28" s="12"/>
      <c r="O28" s="12">
        <v>1.0</v>
      </c>
      <c r="P28" s="12">
        <v>1.0</v>
      </c>
      <c r="Q28" s="18" t="s">
        <v>123</v>
      </c>
      <c r="R28" s="18"/>
      <c r="S28" s="19" t="s">
        <v>131</v>
      </c>
      <c r="T28" s="11"/>
      <c r="U28" s="11"/>
      <c r="V28" s="11"/>
      <c r="W28" s="11"/>
      <c r="X28" s="11"/>
      <c r="Y28" s="11"/>
    </row>
    <row r="29">
      <c r="A29" s="11"/>
      <c r="B29" s="12" t="s">
        <v>132</v>
      </c>
      <c r="C29" s="12" t="s">
        <v>133</v>
      </c>
      <c r="D29" s="17">
        <f t="shared" si="4"/>
        <v>43.28</v>
      </c>
      <c r="E29" s="12">
        <v>10.0</v>
      </c>
      <c r="F29" s="12">
        <v>7.0</v>
      </c>
      <c r="G29" s="12">
        <v>40.0</v>
      </c>
      <c r="H29" s="12">
        <v>18.0</v>
      </c>
      <c r="I29" s="12"/>
      <c r="J29" s="12"/>
      <c r="K29" s="12"/>
      <c r="L29" s="12">
        <v>8.0</v>
      </c>
      <c r="M29" s="12"/>
      <c r="N29" s="12"/>
      <c r="O29" s="12"/>
      <c r="P29" s="12"/>
      <c r="Q29" s="18"/>
      <c r="R29" s="18"/>
      <c r="S29" s="19" t="s">
        <v>136</v>
      </c>
      <c r="T29" s="11"/>
      <c r="U29" s="11"/>
      <c r="V29" s="11"/>
      <c r="W29" s="11"/>
      <c r="X29" s="11"/>
    </row>
    <row r="30">
      <c r="A30" s="21" t="s">
        <v>52</v>
      </c>
      <c r="B30" s="12" t="s">
        <v>134</v>
      </c>
      <c r="C30" s="12" t="s">
        <v>135</v>
      </c>
      <c r="D30" s="17" t="s">
        <v>750</v>
      </c>
      <c r="E30" s="12">
        <v>25.0</v>
      </c>
      <c r="F30" s="12">
        <v>17.0</v>
      </c>
      <c r="G30" s="12">
        <v>20.0</v>
      </c>
      <c r="H30" s="12">
        <v>16.0</v>
      </c>
      <c r="I30" s="12"/>
      <c r="J30" s="12"/>
      <c r="K30" s="12"/>
      <c r="L30" s="12"/>
      <c r="M30" s="12"/>
      <c r="N30" s="12">
        <v>1.0</v>
      </c>
      <c r="O30" s="12">
        <v>1.0</v>
      </c>
      <c r="P30" s="12"/>
      <c r="Q30" s="18" t="s">
        <v>121</v>
      </c>
      <c r="R30" s="18" t="s">
        <v>650</v>
      </c>
      <c r="S30" s="19" t="s">
        <v>138</v>
      </c>
      <c r="T30" s="11"/>
      <c r="U30" s="11"/>
      <c r="V30" s="11"/>
      <c r="W30" s="11"/>
      <c r="X30" s="11"/>
      <c r="Y30" s="11"/>
    </row>
    <row r="31">
      <c r="A31" s="26" t="s">
        <v>55</v>
      </c>
      <c r="B31" s="12" t="s">
        <v>754</v>
      </c>
      <c r="C31" s="12" t="s">
        <v>57</v>
      </c>
      <c r="D31" s="17">
        <f t="shared" ref="D31:D33" si="5">ROUND((F31*0.05)+(G31)+(H31*0.1629)+(I31*0.535)+(J31*0.7692)+(M31*30.9)+(N31*9)+(O31*9)+(P31*9), 2)</f>
        <v>41.1</v>
      </c>
      <c r="E31" s="12">
        <v>40.0</v>
      </c>
      <c r="F31" s="12">
        <v>22.0</v>
      </c>
      <c r="G31" s="12">
        <v>22.0</v>
      </c>
      <c r="H31" s="12"/>
      <c r="I31" s="12"/>
      <c r="J31" s="12"/>
      <c r="K31" s="12"/>
      <c r="L31" s="12"/>
      <c r="M31" s="12"/>
      <c r="N31" s="12">
        <v>1.0</v>
      </c>
      <c r="O31" s="12">
        <v>1.0</v>
      </c>
      <c r="P31" s="12"/>
      <c r="Q31" s="18" t="s">
        <v>121</v>
      </c>
      <c r="R31" s="18" t="s">
        <v>195</v>
      </c>
      <c r="S31" s="19" t="s">
        <v>761</v>
      </c>
      <c r="T31" s="11"/>
      <c r="U31" s="11"/>
      <c r="V31" s="11"/>
      <c r="W31" s="11"/>
      <c r="X31" s="11"/>
    </row>
    <row r="32">
      <c r="A32" s="11"/>
      <c r="B32" s="12" t="s">
        <v>126</v>
      </c>
      <c r="C32" s="12" t="s">
        <v>127</v>
      </c>
      <c r="D32" s="17">
        <f t="shared" si="5"/>
        <v>39.48</v>
      </c>
      <c r="E32" s="12">
        <v>29.0</v>
      </c>
      <c r="F32" s="12">
        <v>25.0</v>
      </c>
      <c r="G32" s="12">
        <v>29.0</v>
      </c>
      <c r="H32" s="12"/>
      <c r="I32" s="12"/>
      <c r="J32" s="12">
        <v>12.0</v>
      </c>
      <c r="K32" s="12"/>
      <c r="L32" s="12"/>
      <c r="M32" s="12"/>
      <c r="N32" s="12"/>
      <c r="O32" s="12"/>
      <c r="P32" s="12"/>
      <c r="Q32" s="18"/>
      <c r="R32" s="18"/>
      <c r="S32" s="19" t="s">
        <v>128</v>
      </c>
      <c r="T32" s="11"/>
      <c r="U32" s="11"/>
      <c r="V32" s="11"/>
      <c r="W32" s="11"/>
      <c r="X32" s="11"/>
      <c r="Y32" s="11"/>
    </row>
    <row r="33">
      <c r="A33" s="97"/>
      <c r="B33" s="97" t="s">
        <v>140</v>
      </c>
      <c r="C33" s="97" t="s">
        <v>141</v>
      </c>
      <c r="D33" s="99">
        <f t="shared" si="5"/>
        <v>36.45</v>
      </c>
      <c r="E33" s="97">
        <v>33.0</v>
      </c>
      <c r="F33" s="97">
        <v>29.0</v>
      </c>
      <c r="G33" s="97">
        <v>35.0</v>
      </c>
      <c r="H33" s="97"/>
      <c r="I33" s="97"/>
      <c r="J33" s="97"/>
      <c r="K33" s="97"/>
      <c r="L33" s="97"/>
      <c r="M33" s="97"/>
      <c r="N33" s="97"/>
      <c r="O33" s="97"/>
      <c r="P33" s="97"/>
      <c r="Q33" s="100"/>
      <c r="R33" s="100" t="s">
        <v>143</v>
      </c>
      <c r="S33" s="101" t="s">
        <v>144</v>
      </c>
      <c r="T33" s="102"/>
      <c r="U33" s="102"/>
      <c r="V33" s="102"/>
      <c r="W33" s="102"/>
      <c r="X33" s="102"/>
      <c r="Y33" s="102"/>
      <c r="Z33" s="103"/>
    </row>
    <row r="34">
      <c r="A34" s="2" t="s">
        <v>145</v>
      </c>
      <c r="B34" s="11"/>
      <c r="C34" s="11"/>
      <c r="D34" s="17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27"/>
      <c r="T34" s="11"/>
      <c r="U34" s="11"/>
      <c r="V34" s="11"/>
      <c r="W34" s="11"/>
      <c r="X34" s="11"/>
    </row>
    <row r="35">
      <c r="A35" s="11"/>
      <c r="B35" s="16" t="s">
        <v>777</v>
      </c>
      <c r="C35" s="12" t="s">
        <v>778</v>
      </c>
      <c r="D35" s="17">
        <f t="shared" ref="D35:D45" si="6">ROUND((F35*0.05)+(G35)+(H35*0.1629)+(I35*0.535)+(J35*0.7692)+(M35*30.9)+(N35*9)+(O35*9)+(P35*9), 2)</f>
        <v>47</v>
      </c>
      <c r="E35" s="12"/>
      <c r="F35" s="12"/>
      <c r="G35" s="12">
        <v>47.0</v>
      </c>
      <c r="H35" s="12"/>
      <c r="I35" s="12"/>
      <c r="J35" s="12"/>
      <c r="K35" s="12"/>
      <c r="L35" s="12"/>
      <c r="M35" s="12"/>
      <c r="N35" s="12"/>
      <c r="O35" s="12"/>
      <c r="P35" s="12"/>
      <c r="Q35" s="18"/>
      <c r="R35" s="30"/>
      <c r="S35" s="19" t="s">
        <v>781</v>
      </c>
      <c r="T35" s="12"/>
      <c r="U35" s="11"/>
      <c r="V35" s="11"/>
      <c r="W35" s="11"/>
      <c r="X35" s="11"/>
      <c r="Y35" s="11"/>
    </row>
    <row r="36">
      <c r="A36" s="108"/>
      <c r="B36" s="118" t="s">
        <v>146</v>
      </c>
      <c r="C36" s="108" t="s">
        <v>40</v>
      </c>
      <c r="D36" s="120">
        <f t="shared" si="6"/>
        <v>44.9</v>
      </c>
      <c r="E36" s="108">
        <v>22.0</v>
      </c>
      <c r="F36" s="108">
        <v>21.0</v>
      </c>
      <c r="G36" s="108">
        <v>30.0</v>
      </c>
      <c r="H36" s="108"/>
      <c r="I36" s="108"/>
      <c r="J36" s="108">
        <v>18.0</v>
      </c>
      <c r="K36" s="108"/>
      <c r="L36" s="108"/>
      <c r="M36" s="108"/>
      <c r="N36" s="108"/>
      <c r="O36" s="108"/>
      <c r="P36" s="108"/>
      <c r="Q36" s="109"/>
      <c r="R36" s="122"/>
      <c r="S36" s="123" t="s">
        <v>147</v>
      </c>
      <c r="T36" s="108"/>
      <c r="U36" s="119"/>
      <c r="V36" s="119"/>
      <c r="W36" s="119"/>
      <c r="X36" s="119"/>
      <c r="Y36" s="119"/>
      <c r="Z36" s="121"/>
    </row>
    <row r="37" ht="1.5" customHeight="1">
      <c r="A37" s="11"/>
      <c r="B37" s="16" t="s">
        <v>793</v>
      </c>
      <c r="C37" s="12" t="s">
        <v>107</v>
      </c>
      <c r="D37" s="17">
        <f t="shared" si="6"/>
        <v>42</v>
      </c>
      <c r="E37" s="12"/>
      <c r="F37" s="12"/>
      <c r="G37" s="12">
        <v>42.0</v>
      </c>
      <c r="H37" s="12"/>
      <c r="I37" s="12"/>
      <c r="J37" s="12"/>
      <c r="K37" s="12"/>
      <c r="L37" s="12"/>
      <c r="M37" s="12"/>
      <c r="N37" s="12"/>
      <c r="O37" s="12"/>
      <c r="P37" s="12"/>
      <c r="Q37" s="18"/>
      <c r="R37" s="30"/>
      <c r="S37" s="19" t="s">
        <v>794</v>
      </c>
      <c r="T37" s="12"/>
      <c r="U37" s="11"/>
      <c r="V37" s="11"/>
      <c r="W37" s="11"/>
      <c r="X37" s="11"/>
      <c r="Y37" s="11"/>
    </row>
    <row r="38">
      <c r="A38" s="108"/>
      <c r="B38" s="118" t="s">
        <v>150</v>
      </c>
      <c r="C38" s="108" t="s">
        <v>151</v>
      </c>
      <c r="D38" s="120">
        <f t="shared" si="6"/>
        <v>39.85</v>
      </c>
      <c r="E38" s="108"/>
      <c r="F38" s="108">
        <v>15.0</v>
      </c>
      <c r="G38" s="108">
        <v>36.0</v>
      </c>
      <c r="H38" s="108">
        <v>19.0</v>
      </c>
      <c r="I38" s="108"/>
      <c r="J38" s="108"/>
      <c r="K38" s="108"/>
      <c r="L38" s="108"/>
      <c r="M38" s="108"/>
      <c r="N38" s="108"/>
      <c r="O38" s="108"/>
      <c r="P38" s="108"/>
      <c r="Q38" s="109"/>
      <c r="R38" s="122"/>
      <c r="S38" s="123" t="s">
        <v>152</v>
      </c>
      <c r="T38" s="108"/>
      <c r="U38" s="119"/>
      <c r="V38" s="119"/>
      <c r="W38" s="119"/>
      <c r="X38" s="119"/>
      <c r="Y38" s="119"/>
      <c r="Z38" s="121"/>
    </row>
    <row r="39">
      <c r="A39" s="108"/>
      <c r="B39" s="118" t="s">
        <v>156</v>
      </c>
      <c r="C39" s="108" t="s">
        <v>85</v>
      </c>
      <c r="D39" s="120">
        <f t="shared" si="6"/>
        <v>36.9</v>
      </c>
      <c r="E39" s="108">
        <v>19.0</v>
      </c>
      <c r="F39" s="108">
        <v>18.0</v>
      </c>
      <c r="G39" s="108">
        <v>36.0</v>
      </c>
      <c r="H39" s="108"/>
      <c r="I39" s="108"/>
      <c r="J39" s="108"/>
      <c r="K39" s="108"/>
      <c r="L39" s="108"/>
      <c r="M39" s="108"/>
      <c r="N39" s="108"/>
      <c r="O39" s="108"/>
      <c r="P39" s="108"/>
      <c r="Q39" s="109"/>
      <c r="R39" s="122"/>
      <c r="S39" s="123" t="s">
        <v>157</v>
      </c>
      <c r="T39" s="108"/>
      <c r="U39" s="119"/>
      <c r="V39" s="119"/>
      <c r="W39" s="119"/>
      <c r="X39" s="119"/>
      <c r="Y39" s="119"/>
      <c r="Z39" s="121"/>
    </row>
    <row r="40">
      <c r="A40" s="11"/>
      <c r="B40" s="12" t="s">
        <v>812</v>
      </c>
      <c r="C40" s="12" t="s">
        <v>35</v>
      </c>
      <c r="D40" s="17">
        <f t="shared" si="6"/>
        <v>35.55</v>
      </c>
      <c r="E40" s="12"/>
      <c r="F40" s="12">
        <v>11.0</v>
      </c>
      <c r="G40" s="12">
        <v>35.0</v>
      </c>
      <c r="H40" s="12"/>
      <c r="I40" s="12"/>
      <c r="J40" s="12"/>
      <c r="K40" s="12"/>
      <c r="L40" s="12"/>
      <c r="M40" s="12"/>
      <c r="N40" s="12"/>
      <c r="O40" s="12"/>
      <c r="P40" s="12"/>
      <c r="Q40" s="18"/>
      <c r="R40" s="30"/>
      <c r="S40" s="19" t="s">
        <v>815</v>
      </c>
      <c r="T40" s="11"/>
      <c r="U40" s="11"/>
      <c r="V40" s="11"/>
      <c r="W40" s="11"/>
      <c r="X40" s="11"/>
      <c r="Y40" s="11"/>
    </row>
    <row r="41">
      <c r="A41" s="34"/>
      <c r="B41" s="16" t="s">
        <v>160</v>
      </c>
      <c r="C41" s="16" t="s">
        <v>161</v>
      </c>
      <c r="D41" s="17">
        <f t="shared" si="6"/>
        <v>33.8</v>
      </c>
      <c r="E41" s="12">
        <v>18.0</v>
      </c>
      <c r="F41" s="12">
        <v>16.0</v>
      </c>
      <c r="G41" s="12">
        <v>33.0</v>
      </c>
      <c r="H41" s="12"/>
      <c r="I41" s="12"/>
      <c r="J41" s="12"/>
      <c r="K41" s="12"/>
      <c r="L41" s="12"/>
      <c r="M41" s="12"/>
      <c r="N41" s="12"/>
      <c r="O41" s="12"/>
      <c r="P41" s="12"/>
      <c r="Q41" s="18"/>
      <c r="R41" s="18" t="s">
        <v>162</v>
      </c>
      <c r="S41" s="19" t="s">
        <v>163</v>
      </c>
      <c r="T41" s="11"/>
      <c r="U41" s="11"/>
      <c r="V41" s="11"/>
      <c r="W41" s="11"/>
      <c r="X41" s="11"/>
      <c r="Y41" s="34"/>
      <c r="Z41" s="34"/>
    </row>
    <row r="42">
      <c r="A42" s="11"/>
      <c r="B42" s="12" t="s">
        <v>158</v>
      </c>
      <c r="C42" s="12" t="s">
        <v>107</v>
      </c>
      <c r="D42" s="17">
        <f t="shared" si="6"/>
        <v>33.24</v>
      </c>
      <c r="E42" s="12"/>
      <c r="F42" s="12">
        <v>11.0</v>
      </c>
      <c r="G42" s="12">
        <v>25.0</v>
      </c>
      <c r="H42" s="12"/>
      <c r="I42" s="12"/>
      <c r="J42" s="12">
        <v>10.0</v>
      </c>
      <c r="K42" s="12"/>
      <c r="L42" s="12"/>
      <c r="M42" s="12"/>
      <c r="N42" s="12"/>
      <c r="O42" s="12"/>
      <c r="P42" s="12"/>
      <c r="Q42" s="18"/>
      <c r="R42" s="30"/>
      <c r="S42" s="19" t="s">
        <v>159</v>
      </c>
      <c r="T42" s="11"/>
      <c r="U42" s="11"/>
      <c r="V42" s="11"/>
      <c r="W42" s="11"/>
      <c r="X42" s="11"/>
      <c r="Y42" s="11"/>
    </row>
    <row r="43">
      <c r="A43" s="108"/>
      <c r="B43" s="118" t="s">
        <v>148</v>
      </c>
      <c r="C43" s="108" t="s">
        <v>114</v>
      </c>
      <c r="D43" s="120">
        <f t="shared" si="6"/>
        <v>32.75</v>
      </c>
      <c r="E43" s="108">
        <v>18.0</v>
      </c>
      <c r="F43" s="108">
        <v>20.0</v>
      </c>
      <c r="G43" s="108">
        <v>28.0</v>
      </c>
      <c r="H43" s="108">
        <v>23.0</v>
      </c>
      <c r="I43" s="108"/>
      <c r="J43" s="108"/>
      <c r="K43" s="108"/>
      <c r="L43" s="108"/>
      <c r="M43" s="108"/>
      <c r="N43" s="108"/>
      <c r="O43" s="108"/>
      <c r="P43" s="108"/>
      <c r="Q43" s="109"/>
      <c r="R43" s="122"/>
      <c r="S43" s="123" t="s">
        <v>149</v>
      </c>
      <c r="T43" s="108"/>
      <c r="U43" s="119"/>
      <c r="V43" s="119"/>
      <c r="W43" s="119"/>
      <c r="X43" s="119"/>
      <c r="Y43" s="119"/>
      <c r="Z43" s="121"/>
    </row>
    <row r="44">
      <c r="A44" s="11"/>
      <c r="B44" s="16" t="s">
        <v>153</v>
      </c>
      <c r="C44" s="12" t="s">
        <v>154</v>
      </c>
      <c r="D44" s="17">
        <f t="shared" si="6"/>
        <v>32.13</v>
      </c>
      <c r="E44" s="12">
        <v>18.0</v>
      </c>
      <c r="F44" s="12">
        <v>18.0</v>
      </c>
      <c r="G44" s="12">
        <v>22.0</v>
      </c>
      <c r="H44" s="12"/>
      <c r="I44" s="12"/>
      <c r="J44" s="12">
        <v>12.0</v>
      </c>
      <c r="K44" s="12"/>
      <c r="L44" s="12"/>
      <c r="M44" s="12"/>
      <c r="N44" s="12"/>
      <c r="O44" s="12"/>
      <c r="P44" s="12"/>
      <c r="Q44" s="18"/>
      <c r="R44" s="30"/>
      <c r="S44" s="19" t="s">
        <v>155</v>
      </c>
      <c r="T44" s="12"/>
      <c r="U44" s="11"/>
      <c r="V44" s="11"/>
      <c r="W44" s="11"/>
      <c r="X44" s="11"/>
      <c r="Y44" s="11"/>
    </row>
    <row r="45">
      <c r="A45" s="11"/>
      <c r="B45" s="12" t="s">
        <v>166</v>
      </c>
      <c r="C45" s="12" t="s">
        <v>167</v>
      </c>
      <c r="D45" s="17">
        <f t="shared" si="6"/>
        <v>26.6</v>
      </c>
      <c r="E45" s="12">
        <v>33.0</v>
      </c>
      <c r="F45" s="12">
        <v>12.0</v>
      </c>
      <c r="G45" s="12">
        <v>26.0</v>
      </c>
      <c r="H45" s="12"/>
      <c r="I45" s="12"/>
      <c r="J45" s="12"/>
      <c r="K45" s="12"/>
      <c r="L45" s="12"/>
      <c r="M45" s="12"/>
      <c r="N45" s="12"/>
      <c r="O45" s="12"/>
      <c r="P45" s="12"/>
      <c r="Q45" s="18"/>
      <c r="R45" s="33" t="s">
        <v>168</v>
      </c>
      <c r="S45" s="19" t="s">
        <v>169</v>
      </c>
      <c r="T45" s="11"/>
      <c r="U45" s="11"/>
      <c r="V45" s="11"/>
      <c r="W45" s="11"/>
      <c r="X45" s="11"/>
      <c r="Y45" s="11"/>
    </row>
    <row r="46">
      <c r="A46" s="2" t="s">
        <v>170</v>
      </c>
      <c r="B46" s="11"/>
      <c r="C46" s="11"/>
      <c r="D46" s="1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3"/>
      <c r="R46" s="30"/>
      <c r="S46" s="27"/>
      <c r="T46" s="11"/>
      <c r="U46" s="11"/>
      <c r="V46" s="11"/>
      <c r="W46" s="11"/>
      <c r="X46" s="11"/>
    </row>
    <row r="47">
      <c r="A47" s="11"/>
      <c r="B47" s="12" t="s">
        <v>188</v>
      </c>
      <c r="C47" s="12" t="s">
        <v>119</v>
      </c>
      <c r="D47" s="17">
        <f>ROUND((F47*0.05)+(G47)+(H47*0.1629)+(I47*0.535)+(J47*0.7692)+(M47*30.9)+(N47*9)+(O47*9)+(P47*9), 2)</f>
        <v>91</v>
      </c>
      <c r="E47" s="12">
        <v>30.0</v>
      </c>
      <c r="F47" s="12">
        <v>20.0</v>
      </c>
      <c r="G47" s="12">
        <v>72.0</v>
      </c>
      <c r="H47" s="12"/>
      <c r="I47" s="12"/>
      <c r="J47" s="12"/>
      <c r="K47" s="12"/>
      <c r="L47" s="12"/>
      <c r="M47" s="12"/>
      <c r="N47" s="12"/>
      <c r="O47" s="12">
        <v>1.0</v>
      </c>
      <c r="P47" s="12">
        <v>1.0</v>
      </c>
      <c r="Q47" s="18" t="s">
        <v>123</v>
      </c>
      <c r="R47" s="33" t="s">
        <v>42</v>
      </c>
      <c r="S47" s="19" t="s">
        <v>190</v>
      </c>
      <c r="T47" s="11"/>
      <c r="U47" s="11"/>
      <c r="V47" s="11"/>
      <c r="W47" s="11"/>
      <c r="X47" s="11"/>
    </row>
    <row r="48">
      <c r="A48" s="96" t="s">
        <v>33</v>
      </c>
      <c r="B48" s="115" t="s">
        <v>852</v>
      </c>
      <c r="C48" s="97" t="s">
        <v>172</v>
      </c>
      <c r="D48" s="99" t="s">
        <v>853</v>
      </c>
      <c r="E48" s="97">
        <v>28.0</v>
      </c>
      <c r="F48" s="97">
        <v>25.0</v>
      </c>
      <c r="G48" s="97">
        <v>46.0</v>
      </c>
      <c r="H48" s="97"/>
      <c r="I48" s="97"/>
      <c r="J48" s="97">
        <v>17.0</v>
      </c>
      <c r="K48" s="97"/>
      <c r="L48" s="97">
        <v>21.0</v>
      </c>
      <c r="M48" s="97"/>
      <c r="N48" s="97">
        <v>1.0</v>
      </c>
      <c r="O48" s="97"/>
      <c r="P48" s="97">
        <v>2.0</v>
      </c>
      <c r="Q48" s="100" t="s">
        <v>187</v>
      </c>
      <c r="R48" s="113" t="s">
        <v>618</v>
      </c>
      <c r="S48" s="101" t="s">
        <v>854</v>
      </c>
      <c r="T48" s="102"/>
      <c r="U48" s="102"/>
      <c r="V48" s="102"/>
      <c r="W48" s="102"/>
      <c r="X48" s="102"/>
      <c r="Y48" s="103"/>
      <c r="Z48" s="103"/>
    </row>
    <row r="49">
      <c r="A49" s="11"/>
      <c r="B49" s="35" t="s">
        <v>179</v>
      </c>
      <c r="C49" s="12" t="s">
        <v>107</v>
      </c>
      <c r="D49" s="17">
        <f t="shared" ref="D49:D53" si="7">ROUND((F49*0.05)+(G49)+(H49*0.1629)+(I49*0.535)+(J49*0.7692)+(M49*30.9)+(N49*9)+(O49*9)+(P49*9), 2)</f>
        <v>74.23</v>
      </c>
      <c r="E49" s="12"/>
      <c r="F49" s="12">
        <v>23.0</v>
      </c>
      <c r="G49" s="12">
        <v>50.0</v>
      </c>
      <c r="H49" s="12"/>
      <c r="I49" s="12"/>
      <c r="J49" s="12">
        <v>30.0</v>
      </c>
      <c r="K49" s="12"/>
      <c r="L49" s="12"/>
      <c r="M49" s="12"/>
      <c r="N49" s="12"/>
      <c r="O49" s="12"/>
      <c r="P49" s="12"/>
      <c r="Q49" s="18"/>
      <c r="R49" s="18"/>
      <c r="S49" s="19" t="s">
        <v>183</v>
      </c>
      <c r="T49" s="11"/>
      <c r="U49" s="11"/>
      <c r="V49" s="11"/>
      <c r="W49" s="11"/>
      <c r="X49" s="11"/>
    </row>
    <row r="50">
      <c r="A50" s="11"/>
      <c r="B50" s="35" t="s">
        <v>185</v>
      </c>
      <c r="C50" s="12" t="s">
        <v>186</v>
      </c>
      <c r="D50" s="17">
        <f t="shared" si="7"/>
        <v>73.89</v>
      </c>
      <c r="E50" s="12"/>
      <c r="F50" s="12">
        <v>24.0</v>
      </c>
      <c r="G50" s="12">
        <v>28.0</v>
      </c>
      <c r="H50" s="12"/>
      <c r="I50" s="12"/>
      <c r="J50" s="12">
        <v>23.0</v>
      </c>
      <c r="K50" s="12"/>
      <c r="L50" s="12"/>
      <c r="M50" s="12"/>
      <c r="N50" s="12">
        <v>1.0</v>
      </c>
      <c r="O50" s="12">
        <v>2.0</v>
      </c>
      <c r="P50" s="12"/>
      <c r="Q50" s="18" t="s">
        <v>187</v>
      </c>
      <c r="R50" s="18"/>
      <c r="S50" s="19" t="s">
        <v>189</v>
      </c>
      <c r="T50" s="11"/>
      <c r="U50" s="11"/>
      <c r="V50" s="11"/>
      <c r="W50" s="11"/>
      <c r="X50" s="11"/>
    </row>
    <row r="51">
      <c r="A51" s="21" t="s">
        <v>52</v>
      </c>
      <c r="B51" s="35" t="s">
        <v>871</v>
      </c>
      <c r="C51" s="12" t="s">
        <v>130</v>
      </c>
      <c r="D51" s="17">
        <f t="shared" si="7"/>
        <v>68</v>
      </c>
      <c r="E51" s="12">
        <v>30.0</v>
      </c>
      <c r="F51" s="12">
        <v>20.0</v>
      </c>
      <c r="G51" s="12">
        <v>40.0</v>
      </c>
      <c r="H51" s="12"/>
      <c r="I51" s="12"/>
      <c r="J51" s="12"/>
      <c r="K51" s="12"/>
      <c r="L51" s="12"/>
      <c r="M51" s="12"/>
      <c r="N51" s="12">
        <v>1.0</v>
      </c>
      <c r="O51" s="12">
        <v>1.0</v>
      </c>
      <c r="P51" s="12">
        <v>1.0</v>
      </c>
      <c r="Q51" s="18" t="s">
        <v>38</v>
      </c>
      <c r="R51" s="18"/>
      <c r="S51" s="19" t="s">
        <v>873</v>
      </c>
      <c r="T51" s="11"/>
      <c r="U51" s="11"/>
      <c r="V51" s="11"/>
      <c r="W51" s="11"/>
      <c r="X51" s="11"/>
    </row>
    <row r="52">
      <c r="A52" s="11"/>
      <c r="B52" s="35" t="s">
        <v>191</v>
      </c>
      <c r="C52" s="12" t="s">
        <v>192</v>
      </c>
      <c r="D52" s="17">
        <f t="shared" si="7"/>
        <v>67.63</v>
      </c>
      <c r="E52" s="12">
        <v>27.0</v>
      </c>
      <c r="F52" s="12">
        <v>28.0</v>
      </c>
      <c r="G52" s="12">
        <v>30.0</v>
      </c>
      <c r="H52" s="12"/>
      <c r="I52" s="12"/>
      <c r="J52" s="12">
        <v>12.0</v>
      </c>
      <c r="K52" s="12"/>
      <c r="L52" s="12"/>
      <c r="M52" s="12"/>
      <c r="N52" s="12">
        <v>1.0</v>
      </c>
      <c r="O52" s="12">
        <v>1.0</v>
      </c>
      <c r="P52" s="12">
        <v>1.0</v>
      </c>
      <c r="Q52" s="18" t="s">
        <v>187</v>
      </c>
      <c r="R52" s="18"/>
      <c r="S52" s="19" t="s">
        <v>193</v>
      </c>
      <c r="T52" s="11"/>
      <c r="U52" s="11"/>
      <c r="V52" s="11"/>
      <c r="W52" s="11"/>
      <c r="X52" s="11"/>
    </row>
    <row r="53">
      <c r="A53" s="21" t="s">
        <v>55</v>
      </c>
      <c r="B53" s="12" t="s">
        <v>881</v>
      </c>
      <c r="C53" s="12" t="s">
        <v>57</v>
      </c>
      <c r="D53" s="17">
        <f t="shared" si="7"/>
        <v>60.3</v>
      </c>
      <c r="E53" s="12">
        <v>51.0</v>
      </c>
      <c r="F53" s="12">
        <v>26.0</v>
      </c>
      <c r="G53" s="12">
        <v>32.0</v>
      </c>
      <c r="H53" s="12"/>
      <c r="I53" s="12"/>
      <c r="J53" s="12"/>
      <c r="K53" s="12"/>
      <c r="L53" s="12"/>
      <c r="M53" s="12"/>
      <c r="N53" s="12">
        <v>1.0</v>
      </c>
      <c r="O53" s="12">
        <v>2.0</v>
      </c>
      <c r="P53" s="12"/>
      <c r="Q53" s="18" t="s">
        <v>60</v>
      </c>
      <c r="R53" s="18" t="s">
        <v>820</v>
      </c>
      <c r="S53" s="19" t="s">
        <v>885</v>
      </c>
      <c r="T53" s="11"/>
      <c r="U53" s="11"/>
      <c r="V53" s="11"/>
      <c r="W53" s="11"/>
      <c r="X53" s="11"/>
    </row>
    <row r="54">
      <c r="A54" s="21" t="s">
        <v>52</v>
      </c>
      <c r="B54" s="35" t="s">
        <v>207</v>
      </c>
      <c r="C54" s="12" t="s">
        <v>208</v>
      </c>
      <c r="D54" s="17" t="s">
        <v>892</v>
      </c>
      <c r="E54" s="12">
        <v>25.0</v>
      </c>
      <c r="F54" s="12">
        <v>25.0</v>
      </c>
      <c r="G54" s="12">
        <v>29.0</v>
      </c>
      <c r="H54" s="12">
        <v>17.0</v>
      </c>
      <c r="I54" s="12"/>
      <c r="J54" s="12"/>
      <c r="K54" s="12"/>
      <c r="L54" s="12"/>
      <c r="M54" s="12"/>
      <c r="N54" s="12">
        <v>1.0</v>
      </c>
      <c r="O54" s="12">
        <v>1.0</v>
      </c>
      <c r="P54" s="12">
        <v>1.0</v>
      </c>
      <c r="Q54" s="18" t="s">
        <v>29</v>
      </c>
      <c r="R54" s="18" t="s">
        <v>650</v>
      </c>
      <c r="S54" s="19" t="s">
        <v>210</v>
      </c>
      <c r="T54" s="11"/>
      <c r="U54" s="11"/>
      <c r="V54" s="11"/>
      <c r="W54" s="11"/>
      <c r="X54" s="11"/>
    </row>
    <row r="55">
      <c r="A55" s="97"/>
      <c r="B55" s="115" t="s">
        <v>202</v>
      </c>
      <c r="C55" s="97" t="s">
        <v>203</v>
      </c>
      <c r="D55" s="99" t="s">
        <v>896</v>
      </c>
      <c r="E55" s="97">
        <v>27.0</v>
      </c>
      <c r="F55" s="97">
        <v>29.0</v>
      </c>
      <c r="G55" s="97">
        <v>32.0</v>
      </c>
      <c r="H55" s="97">
        <v>24.0</v>
      </c>
      <c r="I55" s="97"/>
      <c r="J55" s="97"/>
      <c r="K55" s="97"/>
      <c r="L55" s="97">
        <v>24.0</v>
      </c>
      <c r="M55" s="97"/>
      <c r="N55" s="97"/>
      <c r="O55" s="97"/>
      <c r="P55" s="97"/>
      <c r="Q55" s="100"/>
      <c r="R55" s="125" t="s">
        <v>205</v>
      </c>
      <c r="S55" s="101" t="s">
        <v>206</v>
      </c>
      <c r="T55" s="102"/>
      <c r="U55" s="102"/>
      <c r="V55" s="102"/>
      <c r="W55" s="102"/>
      <c r="X55" s="102"/>
      <c r="Y55" s="103"/>
      <c r="Z55" s="103"/>
    </row>
    <row r="56">
      <c r="A56" s="2" t="s">
        <v>212</v>
      </c>
      <c r="B56" s="11"/>
      <c r="C56" s="11"/>
      <c r="D56" s="17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3"/>
      <c r="R56" s="13"/>
      <c r="S56" s="27"/>
      <c r="T56" s="11"/>
      <c r="U56" s="11"/>
      <c r="V56" s="11"/>
      <c r="W56" s="11"/>
      <c r="X56" s="11"/>
    </row>
    <row r="57">
      <c r="A57" s="97"/>
      <c r="B57" s="97" t="s">
        <v>901</v>
      </c>
      <c r="C57" s="97" t="s">
        <v>902</v>
      </c>
      <c r="D57" s="99">
        <f t="shared" ref="D57:D66" si="8">ROUND((F57*0.05)+(G57)+(H57*0.1629)+(I57*0.535)+(J57*0.7692)+(M57*30.9)+(N57*9)+(O57*9)+(P57*9), 2)</f>
        <v>58</v>
      </c>
      <c r="E57" s="97"/>
      <c r="F57" s="97"/>
      <c r="G57" s="97">
        <v>58.0</v>
      </c>
      <c r="H57" s="97"/>
      <c r="I57" s="97"/>
      <c r="J57" s="97"/>
      <c r="K57" s="97"/>
      <c r="L57" s="97"/>
      <c r="M57" s="97"/>
      <c r="N57" s="97"/>
      <c r="O57" s="97"/>
      <c r="P57" s="97"/>
      <c r="Q57" s="100"/>
      <c r="R57" s="114" t="s">
        <v>910</v>
      </c>
      <c r="S57" s="101" t="s">
        <v>911</v>
      </c>
      <c r="T57" s="97"/>
      <c r="U57" s="102"/>
      <c r="V57" s="102"/>
      <c r="W57" s="102"/>
      <c r="X57" s="102"/>
      <c r="Y57" s="102"/>
      <c r="Z57" s="103"/>
    </row>
    <row r="58">
      <c r="A58" s="11"/>
      <c r="B58" s="12" t="s">
        <v>915</v>
      </c>
      <c r="C58" s="12" t="s">
        <v>107</v>
      </c>
      <c r="D58" s="17">
        <f t="shared" si="8"/>
        <v>45</v>
      </c>
      <c r="E58" s="12"/>
      <c r="F58" s="12"/>
      <c r="G58" s="12">
        <v>45.0</v>
      </c>
      <c r="H58" s="12"/>
      <c r="I58" s="12"/>
      <c r="J58" s="12"/>
      <c r="K58" s="12"/>
      <c r="L58" s="12"/>
      <c r="M58" s="12"/>
      <c r="N58" s="12"/>
      <c r="O58" s="12"/>
      <c r="P58" s="12"/>
      <c r="Q58" s="18"/>
      <c r="R58" s="30"/>
      <c r="S58" s="19" t="s">
        <v>917</v>
      </c>
      <c r="T58" s="12"/>
      <c r="U58" s="11"/>
      <c r="V58" s="11"/>
      <c r="W58" s="11"/>
      <c r="X58" s="11"/>
      <c r="Y58" s="11"/>
    </row>
    <row r="59">
      <c r="A59" s="97"/>
      <c r="B59" s="97" t="s">
        <v>229</v>
      </c>
      <c r="C59" s="97" t="s">
        <v>230</v>
      </c>
      <c r="D59" s="99">
        <f t="shared" si="8"/>
        <v>33.1</v>
      </c>
      <c r="E59" s="97">
        <v>27.0</v>
      </c>
      <c r="F59" s="97">
        <v>22.0</v>
      </c>
      <c r="G59" s="97">
        <v>32.0</v>
      </c>
      <c r="H59" s="97"/>
      <c r="I59" s="97"/>
      <c r="J59" s="97"/>
      <c r="K59" s="97"/>
      <c r="L59" s="97"/>
      <c r="M59" s="97"/>
      <c r="N59" s="97"/>
      <c r="O59" s="97"/>
      <c r="P59" s="97"/>
      <c r="Q59" s="100"/>
      <c r="R59" s="105"/>
      <c r="S59" s="101" t="s">
        <v>231</v>
      </c>
      <c r="T59" s="97"/>
      <c r="U59" s="102"/>
      <c r="V59" s="102"/>
      <c r="W59" s="102"/>
      <c r="X59" s="102"/>
      <c r="Y59" s="102"/>
      <c r="Z59" s="103"/>
    </row>
    <row r="60">
      <c r="B60" s="12" t="s">
        <v>222</v>
      </c>
      <c r="C60" s="12" t="s">
        <v>35</v>
      </c>
      <c r="D60" s="17">
        <f t="shared" si="8"/>
        <v>39.6</v>
      </c>
      <c r="E60" s="12"/>
      <c r="F60" s="12">
        <v>12.0</v>
      </c>
      <c r="G60" s="12">
        <v>30.0</v>
      </c>
      <c r="H60" s="12"/>
      <c r="I60" s="12"/>
      <c r="J60" s="12"/>
      <c r="K60" s="12"/>
      <c r="L60" s="12"/>
      <c r="M60" s="12"/>
      <c r="N60" s="12"/>
      <c r="O60" s="12">
        <v>1.0</v>
      </c>
      <c r="P60" s="12"/>
      <c r="Q60" s="18" t="s">
        <v>90</v>
      </c>
      <c r="R60" s="30"/>
      <c r="S60" s="19" t="s">
        <v>223</v>
      </c>
      <c r="T60" s="12"/>
      <c r="U60" s="11"/>
      <c r="V60" s="11"/>
      <c r="W60" s="11"/>
      <c r="X60" s="11"/>
      <c r="Y60" s="11"/>
    </row>
    <row r="61">
      <c r="A61" s="11"/>
      <c r="B61" s="12" t="s">
        <v>213</v>
      </c>
      <c r="C61" s="12" t="s">
        <v>214</v>
      </c>
      <c r="D61" s="17">
        <f t="shared" si="8"/>
        <v>32.13</v>
      </c>
      <c r="E61" s="12">
        <v>18.0</v>
      </c>
      <c r="F61" s="12">
        <v>18.0</v>
      </c>
      <c r="G61" s="12">
        <v>22.0</v>
      </c>
      <c r="H61" s="12"/>
      <c r="I61" s="12"/>
      <c r="J61" s="12">
        <v>12.0</v>
      </c>
      <c r="K61" s="12"/>
      <c r="L61" s="12"/>
      <c r="M61" s="12"/>
      <c r="N61" s="12"/>
      <c r="O61" s="12"/>
      <c r="P61" s="12"/>
      <c r="Q61" s="18"/>
      <c r="R61" s="30"/>
      <c r="S61" s="19" t="s">
        <v>218</v>
      </c>
      <c r="T61" s="12"/>
      <c r="U61" s="11"/>
      <c r="V61" s="11"/>
      <c r="W61" s="11"/>
      <c r="X61" s="11"/>
      <c r="Y61" s="11"/>
    </row>
    <row r="62">
      <c r="A62" s="11"/>
      <c r="B62" s="12" t="s">
        <v>224</v>
      </c>
      <c r="C62" s="12" t="s">
        <v>225</v>
      </c>
      <c r="D62" s="17">
        <f t="shared" si="8"/>
        <v>31.8</v>
      </c>
      <c r="E62" s="12">
        <v>22.0</v>
      </c>
      <c r="F62" s="12">
        <v>17.0</v>
      </c>
      <c r="G62" s="12">
        <v>20.0</v>
      </c>
      <c r="H62" s="12">
        <v>12.0</v>
      </c>
      <c r="I62" s="12"/>
      <c r="J62" s="12"/>
      <c r="K62" s="12"/>
      <c r="L62" s="12"/>
      <c r="M62" s="12"/>
      <c r="N62" s="12"/>
      <c r="O62" s="12">
        <v>1.0</v>
      </c>
      <c r="P62" s="12"/>
      <c r="Q62" s="18" t="s">
        <v>221</v>
      </c>
      <c r="R62" s="33" t="s">
        <v>226</v>
      </c>
      <c r="S62" s="19" t="s">
        <v>227</v>
      </c>
      <c r="T62" s="12"/>
      <c r="U62" s="11"/>
      <c r="V62" s="11"/>
      <c r="W62" s="11"/>
      <c r="X62" s="11"/>
      <c r="Y62" s="11"/>
    </row>
    <row r="63">
      <c r="A63" s="11"/>
      <c r="B63" s="12" t="s">
        <v>934</v>
      </c>
      <c r="C63" s="12" t="s">
        <v>935</v>
      </c>
      <c r="D63" s="17">
        <f t="shared" si="8"/>
        <v>30.75</v>
      </c>
      <c r="E63" s="12">
        <v>15.0</v>
      </c>
      <c r="F63" s="12">
        <v>15.0</v>
      </c>
      <c r="G63" s="12">
        <v>21.0</v>
      </c>
      <c r="H63" s="12"/>
      <c r="I63" s="12"/>
      <c r="J63" s="12"/>
      <c r="K63" s="12"/>
      <c r="L63" s="12"/>
      <c r="M63" s="12"/>
      <c r="N63" s="12">
        <v>1.0</v>
      </c>
      <c r="O63" s="12"/>
      <c r="P63" s="12"/>
      <c r="Q63" s="18" t="s">
        <v>938</v>
      </c>
      <c r="R63" s="30"/>
      <c r="S63" s="19" t="s">
        <v>939</v>
      </c>
      <c r="T63" s="12"/>
      <c r="U63" s="11"/>
      <c r="V63" s="11"/>
      <c r="W63" s="11"/>
      <c r="X63" s="11"/>
      <c r="Y63" s="11"/>
    </row>
    <row r="64">
      <c r="A64" s="11"/>
      <c r="B64" s="12" t="s">
        <v>235</v>
      </c>
      <c r="C64" s="12" t="s">
        <v>236</v>
      </c>
      <c r="D64" s="17">
        <f t="shared" si="8"/>
        <v>30.75</v>
      </c>
      <c r="E64" s="12">
        <v>14.0</v>
      </c>
      <c r="F64" s="12">
        <v>15.0</v>
      </c>
      <c r="G64" s="12">
        <v>30.0</v>
      </c>
      <c r="H64" s="12"/>
      <c r="I64" s="12"/>
      <c r="J64" s="12"/>
      <c r="K64" s="12"/>
      <c r="L64" s="12"/>
      <c r="M64" s="12"/>
      <c r="N64" s="12"/>
      <c r="O64" s="12"/>
      <c r="P64" s="12"/>
      <c r="Q64" s="18"/>
      <c r="R64" s="30"/>
      <c r="S64" s="39" t="s">
        <v>237</v>
      </c>
      <c r="T64" s="12"/>
      <c r="U64" s="11"/>
      <c r="V64" s="11"/>
      <c r="W64" s="11"/>
      <c r="X64" s="11"/>
      <c r="Y64" s="11"/>
    </row>
    <row r="65">
      <c r="A65" s="11"/>
      <c r="B65" s="12" t="s">
        <v>232</v>
      </c>
      <c r="C65" s="12" t="s">
        <v>233</v>
      </c>
      <c r="D65" s="17">
        <f t="shared" si="8"/>
        <v>30.1</v>
      </c>
      <c r="E65" s="12">
        <v>25.0</v>
      </c>
      <c r="F65" s="12">
        <v>22.0</v>
      </c>
      <c r="G65" s="12">
        <v>29.0</v>
      </c>
      <c r="H65" s="12"/>
      <c r="I65" s="12"/>
      <c r="J65" s="12"/>
      <c r="K65" s="12"/>
      <c r="L65" s="12"/>
      <c r="M65" s="12"/>
      <c r="N65" s="12"/>
      <c r="O65" s="12"/>
      <c r="P65" s="12"/>
      <c r="Q65" s="18"/>
      <c r="R65" s="30"/>
      <c r="S65" s="19" t="s">
        <v>234</v>
      </c>
      <c r="T65" s="12"/>
      <c r="U65" s="11"/>
      <c r="V65" s="11"/>
      <c r="W65" s="11"/>
      <c r="X65" s="11"/>
      <c r="Y65" s="11"/>
    </row>
    <row r="66">
      <c r="A66" s="97"/>
      <c r="B66" s="97" t="s">
        <v>238</v>
      </c>
      <c r="C66" s="97" t="s">
        <v>239</v>
      </c>
      <c r="D66" s="99">
        <f t="shared" si="8"/>
        <v>27.05</v>
      </c>
      <c r="E66" s="97">
        <v>21.0</v>
      </c>
      <c r="F66" s="97">
        <v>21.0</v>
      </c>
      <c r="G66" s="97">
        <v>26.0</v>
      </c>
      <c r="H66" s="97"/>
      <c r="I66" s="97"/>
      <c r="J66" s="97"/>
      <c r="K66" s="97">
        <v>14.0</v>
      </c>
      <c r="L66" s="97"/>
      <c r="M66" s="97"/>
      <c r="N66" s="97"/>
      <c r="O66" s="97"/>
      <c r="P66" s="97"/>
      <c r="Q66" s="100"/>
      <c r="R66" s="114"/>
      <c r="S66" s="101" t="s">
        <v>240</v>
      </c>
      <c r="T66" s="97"/>
      <c r="U66" s="102"/>
      <c r="V66" s="102"/>
      <c r="W66" s="102"/>
      <c r="X66" s="102"/>
      <c r="Y66" s="102"/>
      <c r="Z66" s="103"/>
    </row>
    <row r="67">
      <c r="A67" s="2" t="s">
        <v>241</v>
      </c>
      <c r="B67" s="11"/>
      <c r="C67" s="11"/>
      <c r="D67" s="17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3"/>
      <c r="R67" s="13"/>
      <c r="S67" s="27"/>
      <c r="T67" s="11"/>
      <c r="U67" s="11"/>
      <c r="V67" s="11"/>
      <c r="W67" s="11"/>
      <c r="X67" s="11"/>
    </row>
    <row r="68">
      <c r="A68" s="97"/>
      <c r="B68" s="98" t="s">
        <v>242</v>
      </c>
      <c r="C68" s="97" t="s">
        <v>243</v>
      </c>
      <c r="D68" s="99">
        <f t="shared" ref="D68:D71" si="9">ROUND((F68*0.05)+(G68)+(H68*0.1629)+(I68*0.535)+(J68*0.7692)+(M68*30.9)+(N68*9)+(O68*9)+(P68*9), 2)</f>
        <v>67.46</v>
      </c>
      <c r="E68" s="97"/>
      <c r="F68" s="97"/>
      <c r="G68" s="97">
        <v>30.0</v>
      </c>
      <c r="H68" s="97">
        <v>25.0</v>
      </c>
      <c r="I68" s="97"/>
      <c r="J68" s="97">
        <v>20.0</v>
      </c>
      <c r="K68" s="97"/>
      <c r="L68" s="97"/>
      <c r="M68" s="97"/>
      <c r="N68" s="97">
        <v>2.0</v>
      </c>
      <c r="O68" s="97"/>
      <c r="P68" s="97"/>
      <c r="Q68" s="100" t="s">
        <v>244</v>
      </c>
      <c r="R68" s="100"/>
      <c r="S68" s="101" t="s">
        <v>245</v>
      </c>
      <c r="T68" s="97"/>
      <c r="U68" s="102"/>
      <c r="V68" s="102"/>
      <c r="W68" s="102"/>
      <c r="X68" s="102"/>
      <c r="Y68" s="126"/>
      <c r="Z68" s="126"/>
    </row>
    <row r="69">
      <c r="A69" s="97"/>
      <c r="B69" s="97" t="s">
        <v>249</v>
      </c>
      <c r="C69" s="97" t="s">
        <v>239</v>
      </c>
      <c r="D69" s="99">
        <f t="shared" si="9"/>
        <v>64.87</v>
      </c>
      <c r="E69" s="97">
        <v>24.0</v>
      </c>
      <c r="F69" s="97">
        <v>22.0</v>
      </c>
      <c r="G69" s="97">
        <v>35.0</v>
      </c>
      <c r="H69" s="97"/>
      <c r="I69" s="97"/>
      <c r="J69" s="97">
        <v>14.0</v>
      </c>
      <c r="K69" s="97"/>
      <c r="L69" s="97"/>
      <c r="M69" s="97"/>
      <c r="N69" s="97"/>
      <c r="O69" s="97">
        <v>1.0</v>
      </c>
      <c r="P69" s="97">
        <v>1.0</v>
      </c>
      <c r="Q69" s="100" t="s">
        <v>123</v>
      </c>
      <c r="R69" s="100"/>
      <c r="S69" s="101" t="s">
        <v>253</v>
      </c>
      <c r="T69" s="102"/>
      <c r="U69" s="102"/>
      <c r="V69" s="102"/>
      <c r="W69" s="102"/>
      <c r="X69" s="102"/>
      <c r="Y69" s="103"/>
      <c r="Z69" s="103"/>
    </row>
    <row r="70">
      <c r="A70" s="97"/>
      <c r="B70" s="97" t="s">
        <v>258</v>
      </c>
      <c r="C70" s="97" t="s">
        <v>172</v>
      </c>
      <c r="D70" s="99">
        <f t="shared" si="9"/>
        <v>58.62</v>
      </c>
      <c r="E70" s="97">
        <v>31.0</v>
      </c>
      <c r="F70" s="97">
        <v>24.0</v>
      </c>
      <c r="G70" s="97">
        <v>36.0</v>
      </c>
      <c r="H70" s="97">
        <v>21.0</v>
      </c>
      <c r="I70" s="97"/>
      <c r="J70" s="97"/>
      <c r="K70" s="97"/>
      <c r="L70" s="97"/>
      <c r="M70" s="97"/>
      <c r="N70" s="97"/>
      <c r="O70" s="97">
        <v>1.0</v>
      </c>
      <c r="P70" s="97">
        <v>1.0</v>
      </c>
      <c r="Q70" s="100" t="s">
        <v>116</v>
      </c>
      <c r="R70" s="100"/>
      <c r="S70" s="101" t="s">
        <v>259</v>
      </c>
      <c r="T70" s="102"/>
      <c r="U70" s="102"/>
      <c r="V70" s="102"/>
      <c r="W70" s="102"/>
      <c r="X70" s="102"/>
      <c r="Y70" s="103"/>
      <c r="Z70" s="103"/>
    </row>
    <row r="71">
      <c r="B71" s="12" t="s">
        <v>293</v>
      </c>
      <c r="C71" s="12" t="s">
        <v>295</v>
      </c>
      <c r="D71" s="17">
        <f t="shared" si="9"/>
        <v>46</v>
      </c>
      <c r="E71" s="12">
        <v>10.0</v>
      </c>
      <c r="F71" s="12">
        <v>20.0</v>
      </c>
      <c r="G71" s="12">
        <v>27.0</v>
      </c>
      <c r="H71" s="12"/>
      <c r="I71" s="12"/>
      <c r="J71" s="12"/>
      <c r="K71" s="12"/>
      <c r="L71" s="12">
        <v>6.0</v>
      </c>
      <c r="M71" s="12"/>
      <c r="N71" s="12"/>
      <c r="O71" s="12"/>
      <c r="P71" s="12">
        <v>2.0</v>
      </c>
      <c r="Q71" s="18" t="s">
        <v>244</v>
      </c>
      <c r="R71" s="18" t="s">
        <v>300</v>
      </c>
      <c r="S71" s="19" t="s">
        <v>301</v>
      </c>
      <c r="T71" s="11"/>
      <c r="U71" s="11"/>
      <c r="V71" s="11"/>
      <c r="W71" s="11"/>
      <c r="X71" s="11"/>
    </row>
    <row r="72">
      <c r="A72" s="26" t="s">
        <v>52</v>
      </c>
      <c r="B72" s="12" t="s">
        <v>266</v>
      </c>
      <c r="C72" s="12" t="s">
        <v>214</v>
      </c>
      <c r="D72" s="17" t="s">
        <v>977</v>
      </c>
      <c r="E72" s="12">
        <v>25.0</v>
      </c>
      <c r="F72" s="12">
        <v>17.0</v>
      </c>
      <c r="G72" s="12">
        <v>20.0</v>
      </c>
      <c r="H72" s="12">
        <v>16.0</v>
      </c>
      <c r="I72" s="12"/>
      <c r="J72" s="12"/>
      <c r="K72" s="12"/>
      <c r="L72" s="12"/>
      <c r="M72" s="12"/>
      <c r="N72" s="12">
        <v>1.0</v>
      </c>
      <c r="O72" s="12">
        <v>1.0</v>
      </c>
      <c r="P72" s="12"/>
      <c r="Q72" s="18" t="s">
        <v>121</v>
      </c>
      <c r="R72" s="18" t="s">
        <v>78</v>
      </c>
      <c r="S72" s="19" t="s">
        <v>268</v>
      </c>
      <c r="T72" s="12"/>
      <c r="U72" s="11"/>
      <c r="V72" s="11"/>
      <c r="W72" s="11"/>
      <c r="X72" s="11"/>
      <c r="Y72" s="11"/>
    </row>
    <row r="73">
      <c r="A73" s="112" t="s">
        <v>33</v>
      </c>
      <c r="B73" s="97" t="s">
        <v>981</v>
      </c>
      <c r="C73" s="97" t="s">
        <v>251</v>
      </c>
      <c r="D73" s="99" t="s">
        <v>983</v>
      </c>
      <c r="E73" s="97">
        <v>28.0</v>
      </c>
      <c r="F73" s="97">
        <v>26.0</v>
      </c>
      <c r="G73" s="97">
        <v>30.0</v>
      </c>
      <c r="H73" s="97">
        <v>24.0</v>
      </c>
      <c r="I73" s="97"/>
      <c r="J73" s="97"/>
      <c r="K73" s="97"/>
      <c r="L73" s="97">
        <v>21.0</v>
      </c>
      <c r="M73" s="97"/>
      <c r="N73" s="97"/>
      <c r="O73" s="97"/>
      <c r="P73" s="97"/>
      <c r="Q73" s="100"/>
      <c r="R73" s="100" t="s">
        <v>618</v>
      </c>
      <c r="S73" s="101" t="s">
        <v>985</v>
      </c>
      <c r="T73" s="102"/>
      <c r="U73" s="102"/>
      <c r="V73" s="102"/>
      <c r="W73" s="102"/>
      <c r="X73" s="102"/>
      <c r="Y73" s="103"/>
      <c r="Z73" s="103"/>
    </row>
    <row r="74">
      <c r="A74" s="26" t="s">
        <v>55</v>
      </c>
      <c r="B74" s="12" t="s">
        <v>990</v>
      </c>
      <c r="C74" s="12" t="s">
        <v>57</v>
      </c>
      <c r="D74" s="17">
        <f>ROUND((F74*0.05)+(G74)+(H74*0.1629)+(I74*0.535)+(J74*0.7692)+(M74*30.9)+(N74*9)+(O74*9)+(P74*9), 2)</f>
        <v>29</v>
      </c>
      <c r="E74" s="12">
        <v>40.0</v>
      </c>
      <c r="F74" s="12">
        <v>20.0</v>
      </c>
      <c r="G74" s="12">
        <v>28.0</v>
      </c>
      <c r="H74" s="12"/>
      <c r="I74" s="12"/>
      <c r="J74" s="12"/>
      <c r="K74" s="12"/>
      <c r="L74" s="12"/>
      <c r="M74" s="12"/>
      <c r="N74" s="12"/>
      <c r="O74" s="12"/>
      <c r="P74" s="12"/>
      <c r="Q74" s="18"/>
      <c r="R74" s="18" t="s">
        <v>820</v>
      </c>
      <c r="S74" s="19" t="s">
        <v>996</v>
      </c>
      <c r="T74" s="11"/>
      <c r="U74" s="11"/>
      <c r="V74" s="11"/>
      <c r="W74" s="11"/>
      <c r="X74" s="11"/>
    </row>
    <row r="75">
      <c r="A75" s="2" t="s">
        <v>272</v>
      </c>
      <c r="B75" s="11"/>
      <c r="C75" s="11"/>
      <c r="D75" s="17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3"/>
      <c r="R75" s="13"/>
      <c r="S75" s="40"/>
      <c r="T75" s="11"/>
      <c r="U75" s="11"/>
      <c r="V75" s="11"/>
      <c r="W75" s="11"/>
      <c r="X75" s="11"/>
    </row>
    <row r="76">
      <c r="A76" s="97"/>
      <c r="B76" s="97" t="s">
        <v>276</v>
      </c>
      <c r="C76" s="97" t="s">
        <v>114</v>
      </c>
      <c r="D76" s="99">
        <f t="shared" ref="D76:D83" si="10">ROUND((F76*0.05)+(G76)+(H76*0.1629)+(I76*0.535)+(J76*0.7692)+(M76*30.9)+(N76*9)+(O76*9)+(P76*9), 2)</f>
        <v>62.3</v>
      </c>
      <c r="E76" s="97">
        <v>27.0</v>
      </c>
      <c r="F76" s="97">
        <v>26.0</v>
      </c>
      <c r="G76" s="97">
        <v>43.0</v>
      </c>
      <c r="H76" s="97"/>
      <c r="I76" s="97"/>
      <c r="J76" s="97"/>
      <c r="K76" s="97"/>
      <c r="L76" s="97"/>
      <c r="M76" s="97"/>
      <c r="N76" s="97"/>
      <c r="O76" s="97">
        <v>1.0</v>
      </c>
      <c r="P76" s="97">
        <v>1.0</v>
      </c>
      <c r="Q76" s="100" t="s">
        <v>116</v>
      </c>
      <c r="R76" s="100"/>
      <c r="S76" s="128"/>
      <c r="T76" s="102"/>
      <c r="U76" s="102"/>
      <c r="V76" s="102"/>
      <c r="W76" s="102"/>
      <c r="X76" s="102"/>
      <c r="Y76" s="103"/>
      <c r="Z76" s="103"/>
    </row>
    <row r="77">
      <c r="A77" s="11"/>
      <c r="B77" s="12" t="s">
        <v>274</v>
      </c>
      <c r="C77" s="12" t="s">
        <v>35</v>
      </c>
      <c r="D77" s="17">
        <f t="shared" si="10"/>
        <v>60.91</v>
      </c>
      <c r="E77" s="12">
        <v>18.0</v>
      </c>
      <c r="F77" s="12">
        <v>13.0</v>
      </c>
      <c r="G77" s="12">
        <v>39.0</v>
      </c>
      <c r="H77" s="12">
        <v>20.0</v>
      </c>
      <c r="I77" s="12"/>
      <c r="J77" s="12"/>
      <c r="K77" s="12"/>
      <c r="L77" s="12"/>
      <c r="M77" s="12"/>
      <c r="N77" s="12">
        <v>1.0</v>
      </c>
      <c r="O77" s="12">
        <v>1.0</v>
      </c>
      <c r="P77" s="12"/>
      <c r="Q77" s="18" t="s">
        <v>176</v>
      </c>
      <c r="R77" s="18"/>
      <c r="S77" s="19" t="s">
        <v>275</v>
      </c>
      <c r="T77" s="11"/>
      <c r="U77" s="11"/>
      <c r="V77" s="11"/>
      <c r="W77" s="11"/>
      <c r="X77" s="11"/>
    </row>
    <row r="78">
      <c r="A78" s="11"/>
      <c r="B78" s="12" t="s">
        <v>1018</v>
      </c>
      <c r="C78" s="12" t="s">
        <v>386</v>
      </c>
      <c r="D78" s="17">
        <f t="shared" si="10"/>
        <v>50.62</v>
      </c>
      <c r="E78" s="12">
        <v>21.0</v>
      </c>
      <c r="F78" s="12">
        <v>23.0</v>
      </c>
      <c r="G78" s="12">
        <v>30.0</v>
      </c>
      <c r="H78" s="12">
        <v>9.0</v>
      </c>
      <c r="I78" s="12"/>
      <c r="J78" s="12"/>
      <c r="K78" s="12"/>
      <c r="L78" s="12"/>
      <c r="M78" s="12"/>
      <c r="N78" s="12"/>
      <c r="O78" s="12">
        <v>2.0</v>
      </c>
      <c r="P78" s="12"/>
      <c r="Q78" s="18" t="s">
        <v>116</v>
      </c>
      <c r="R78" s="18"/>
      <c r="S78" s="19" t="s">
        <v>1021</v>
      </c>
      <c r="T78" s="11"/>
      <c r="U78" s="11"/>
      <c r="V78" s="11"/>
      <c r="W78" s="11"/>
      <c r="X78" s="11"/>
    </row>
    <row r="79">
      <c r="A79" s="11"/>
      <c r="B79" s="12" t="s">
        <v>1027</v>
      </c>
      <c r="C79" s="12" t="s">
        <v>35</v>
      </c>
      <c r="D79" s="17">
        <f t="shared" si="10"/>
        <v>50</v>
      </c>
      <c r="E79" s="12">
        <v>28.0</v>
      </c>
      <c r="F79" s="12"/>
      <c r="G79" s="12">
        <v>32.0</v>
      </c>
      <c r="H79" s="12"/>
      <c r="I79" s="12"/>
      <c r="J79" s="12"/>
      <c r="K79" s="12"/>
      <c r="L79" s="12"/>
      <c r="M79" s="12"/>
      <c r="N79" s="12"/>
      <c r="O79" s="12">
        <v>1.0</v>
      </c>
      <c r="P79" s="12">
        <v>1.0</v>
      </c>
      <c r="Q79" s="18" t="s">
        <v>343</v>
      </c>
      <c r="R79" s="18" t="s">
        <v>1029</v>
      </c>
      <c r="S79" s="19" t="s">
        <v>1030</v>
      </c>
      <c r="T79" s="11"/>
      <c r="U79" s="11"/>
      <c r="V79" s="11"/>
      <c r="W79" s="11"/>
      <c r="X79" s="11"/>
    </row>
    <row r="80">
      <c r="A80" s="11"/>
      <c r="B80" s="12" t="s">
        <v>277</v>
      </c>
      <c r="C80" s="12" t="s">
        <v>278</v>
      </c>
      <c r="D80" s="17">
        <f t="shared" si="10"/>
        <v>48.43</v>
      </c>
      <c r="E80" s="12">
        <v>31.0</v>
      </c>
      <c r="F80" s="12">
        <v>27.0</v>
      </c>
      <c r="G80" s="12">
        <v>34.0</v>
      </c>
      <c r="H80" s="12"/>
      <c r="I80" s="12"/>
      <c r="J80" s="12">
        <v>17.0</v>
      </c>
      <c r="K80" s="12"/>
      <c r="L80" s="12"/>
      <c r="M80" s="12"/>
      <c r="N80" s="12"/>
      <c r="O80" s="12"/>
      <c r="P80" s="12"/>
      <c r="Q80" s="18"/>
      <c r="R80" s="18"/>
      <c r="S80" s="19" t="s">
        <v>279</v>
      </c>
      <c r="T80" s="11"/>
      <c r="U80" s="11"/>
      <c r="V80" s="11"/>
      <c r="W80" s="11"/>
      <c r="X80" s="11"/>
    </row>
    <row r="81">
      <c r="A81" s="97"/>
      <c r="B81" s="97" t="s">
        <v>280</v>
      </c>
      <c r="C81" s="97" t="s">
        <v>281</v>
      </c>
      <c r="D81" s="99">
        <f t="shared" si="10"/>
        <v>41.72</v>
      </c>
      <c r="E81" s="97">
        <v>27.0</v>
      </c>
      <c r="F81" s="97">
        <v>26.0</v>
      </c>
      <c r="G81" s="97">
        <v>37.0</v>
      </c>
      <c r="H81" s="97">
        <v>21.0</v>
      </c>
      <c r="I81" s="97"/>
      <c r="J81" s="97"/>
      <c r="K81" s="97"/>
      <c r="L81" s="97"/>
      <c r="M81" s="97"/>
      <c r="N81" s="97"/>
      <c r="O81" s="97"/>
      <c r="P81" s="97"/>
      <c r="Q81" s="100"/>
      <c r="R81" s="100"/>
      <c r="S81" s="101" t="s">
        <v>282</v>
      </c>
      <c r="T81" s="102"/>
      <c r="U81" s="102"/>
      <c r="V81" s="102"/>
      <c r="W81" s="102"/>
      <c r="X81" s="102"/>
      <c r="Y81" s="103"/>
      <c r="Z81" s="103"/>
    </row>
    <row r="82">
      <c r="A82" s="97"/>
      <c r="B82" s="97" t="s">
        <v>305</v>
      </c>
      <c r="C82" s="97" t="s">
        <v>85</v>
      </c>
      <c r="D82" s="99">
        <f t="shared" si="10"/>
        <v>36.5</v>
      </c>
      <c r="E82" s="97">
        <v>22.0</v>
      </c>
      <c r="F82" s="97">
        <v>30.0</v>
      </c>
      <c r="G82" s="97">
        <v>35.0</v>
      </c>
      <c r="H82" s="97"/>
      <c r="I82" s="97"/>
      <c r="J82" s="97"/>
      <c r="K82" s="97"/>
      <c r="L82" s="97">
        <v>22.0</v>
      </c>
      <c r="M82" s="97"/>
      <c r="N82" s="97"/>
      <c r="O82" s="97"/>
      <c r="P82" s="97"/>
      <c r="Q82" s="100"/>
      <c r="R82" s="100"/>
      <c r="S82" s="101" t="s">
        <v>306</v>
      </c>
      <c r="T82" s="102"/>
      <c r="U82" s="102"/>
      <c r="V82" s="102"/>
      <c r="W82" s="102"/>
      <c r="X82" s="102"/>
      <c r="Y82" s="103"/>
      <c r="Z82" s="103"/>
    </row>
    <row r="83">
      <c r="A83" s="11"/>
      <c r="B83" s="12" t="s">
        <v>302</v>
      </c>
      <c r="C83" s="12" t="s">
        <v>303</v>
      </c>
      <c r="D83" s="17">
        <f t="shared" si="10"/>
        <v>33.06</v>
      </c>
      <c r="E83" s="12">
        <v>33.0</v>
      </c>
      <c r="F83" s="12">
        <v>23.0</v>
      </c>
      <c r="G83" s="12">
        <v>28.0</v>
      </c>
      <c r="H83" s="12">
        <v>24.0</v>
      </c>
      <c r="I83" s="12"/>
      <c r="J83" s="12"/>
      <c r="K83" s="12"/>
      <c r="L83" s="12"/>
      <c r="M83" s="12"/>
      <c r="N83" s="12"/>
      <c r="O83" s="12"/>
      <c r="P83" s="12"/>
      <c r="Q83" s="18"/>
      <c r="R83" s="18" t="s">
        <v>195</v>
      </c>
      <c r="S83" s="19" t="s">
        <v>304</v>
      </c>
      <c r="T83" s="11"/>
      <c r="U83" s="11"/>
      <c r="V83" s="11"/>
      <c r="W83" s="11"/>
      <c r="X83" s="11"/>
    </row>
    <row r="84">
      <c r="A84" s="2" t="s">
        <v>308</v>
      </c>
      <c r="B84" s="11"/>
      <c r="C84" s="11"/>
      <c r="D84" s="17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3"/>
      <c r="R84" s="13"/>
      <c r="S84" s="27"/>
      <c r="T84" s="11"/>
      <c r="U84" s="11"/>
      <c r="V84" s="11"/>
      <c r="W84" s="11"/>
      <c r="X84" s="11"/>
    </row>
    <row r="85">
      <c r="A85" s="96"/>
      <c r="B85" s="97" t="s">
        <v>309</v>
      </c>
      <c r="C85" s="97" t="s">
        <v>151</v>
      </c>
      <c r="D85" s="99">
        <f>ROUND((F85*0.05)+(G85)+(H85*0.1629)+(I85*0.535)+(J85*0.7692)+(M85*30.9)+(N85*9)+(O85*9)+(P85*9), 2)</f>
        <v>96.02</v>
      </c>
      <c r="E85" s="97"/>
      <c r="F85" s="97">
        <v>22.0</v>
      </c>
      <c r="G85" s="97">
        <v>50.0</v>
      </c>
      <c r="H85" s="97">
        <v>25.0</v>
      </c>
      <c r="I85" s="97"/>
      <c r="J85" s="97">
        <v>18.0</v>
      </c>
      <c r="K85" s="97"/>
      <c r="L85" s="97"/>
      <c r="M85" s="97"/>
      <c r="N85" s="97">
        <v>1.0</v>
      </c>
      <c r="O85" s="97">
        <v>2.0</v>
      </c>
      <c r="P85" s="97"/>
      <c r="Q85" s="100" t="s">
        <v>29</v>
      </c>
      <c r="R85" s="114"/>
      <c r="S85" s="101" t="s">
        <v>310</v>
      </c>
      <c r="T85" s="97"/>
      <c r="U85" s="102"/>
      <c r="V85" s="102"/>
      <c r="W85" s="102"/>
      <c r="X85" s="102"/>
      <c r="Y85" s="102"/>
      <c r="Z85" s="103"/>
    </row>
    <row r="86">
      <c r="A86" s="11"/>
      <c r="B86" s="12" t="s">
        <v>311</v>
      </c>
      <c r="C86" s="12" t="s">
        <v>35</v>
      </c>
      <c r="D86" s="17" t="s">
        <v>1071</v>
      </c>
      <c r="E86" s="12">
        <v>12.0</v>
      </c>
      <c r="F86" s="12">
        <v>8.0</v>
      </c>
      <c r="G86" s="12">
        <v>46.0</v>
      </c>
      <c r="H86" s="12">
        <v>26.0</v>
      </c>
      <c r="I86" s="12"/>
      <c r="J86" s="12">
        <v>22.0</v>
      </c>
      <c r="K86" s="12"/>
      <c r="L86" s="12"/>
      <c r="M86" s="12"/>
      <c r="N86" s="12">
        <v>1.0</v>
      </c>
      <c r="O86" s="12">
        <v>1.0</v>
      </c>
      <c r="P86" s="12">
        <v>1.0</v>
      </c>
      <c r="Q86" s="18" t="s">
        <v>38</v>
      </c>
      <c r="R86" s="33" t="s">
        <v>1074</v>
      </c>
      <c r="S86" s="19" t="s">
        <v>313</v>
      </c>
      <c r="T86" s="12"/>
      <c r="U86" s="11"/>
      <c r="V86" s="11"/>
      <c r="W86" s="11"/>
      <c r="X86" s="11"/>
      <c r="Y86" s="11"/>
    </row>
    <row r="87">
      <c r="A87" s="96"/>
      <c r="B87" s="97" t="s">
        <v>317</v>
      </c>
      <c r="C87" s="97" t="s">
        <v>318</v>
      </c>
      <c r="D87" s="99">
        <f t="shared" ref="D87:D94" si="11">ROUND((F87*0.05)+(G87)+(H87*0.1629)+(I87*0.535)+(J87*0.7692)+(M87*30.9)+(N87*9)+(O87*9)+(P87*9), 2)</f>
        <v>78</v>
      </c>
      <c r="E87" s="97">
        <v>42.0</v>
      </c>
      <c r="F87" s="97">
        <v>40.0</v>
      </c>
      <c r="G87" s="97">
        <v>49.0</v>
      </c>
      <c r="H87" s="97"/>
      <c r="I87" s="97"/>
      <c r="J87" s="97"/>
      <c r="K87" s="97"/>
      <c r="L87" s="97"/>
      <c r="M87" s="97"/>
      <c r="N87" s="97"/>
      <c r="O87" s="97">
        <v>3.0</v>
      </c>
      <c r="P87" s="97"/>
      <c r="Q87" s="100" t="s">
        <v>29</v>
      </c>
      <c r="R87" s="114"/>
      <c r="S87" s="101" t="s">
        <v>319</v>
      </c>
      <c r="T87" s="97"/>
      <c r="U87" s="102"/>
      <c r="V87" s="102"/>
      <c r="W87" s="102"/>
      <c r="X87" s="102"/>
      <c r="Y87" s="102"/>
      <c r="Z87" s="103"/>
    </row>
    <row r="88">
      <c r="A88" s="11"/>
      <c r="B88" s="12" t="s">
        <v>320</v>
      </c>
      <c r="C88" s="12" t="s">
        <v>321</v>
      </c>
      <c r="D88" s="17">
        <f t="shared" si="11"/>
        <v>67.85</v>
      </c>
      <c r="E88" s="12">
        <v>37.0</v>
      </c>
      <c r="F88" s="12">
        <v>22.0</v>
      </c>
      <c r="G88" s="12">
        <v>36.0</v>
      </c>
      <c r="H88" s="12">
        <v>23.0</v>
      </c>
      <c r="I88" s="12"/>
      <c r="J88" s="12"/>
      <c r="K88" s="12"/>
      <c r="L88" s="12"/>
      <c r="M88" s="12"/>
      <c r="N88" s="12"/>
      <c r="O88" s="12">
        <v>2.0</v>
      </c>
      <c r="P88" s="12">
        <v>1.0</v>
      </c>
      <c r="Q88" s="18" t="s">
        <v>29</v>
      </c>
      <c r="R88" s="18"/>
      <c r="S88" s="19" t="s">
        <v>322</v>
      </c>
      <c r="T88" s="11"/>
      <c r="U88" s="11"/>
      <c r="V88" s="11"/>
      <c r="W88" s="11"/>
      <c r="X88" s="11"/>
    </row>
    <row r="89">
      <c r="A89" s="11"/>
      <c r="B89" s="12" t="s">
        <v>323</v>
      </c>
      <c r="C89" s="12" t="s">
        <v>324</v>
      </c>
      <c r="D89" s="17">
        <f t="shared" si="11"/>
        <v>64.45</v>
      </c>
      <c r="E89" s="12">
        <v>27.0</v>
      </c>
      <c r="F89" s="12">
        <v>29.0</v>
      </c>
      <c r="G89" s="12">
        <v>36.0</v>
      </c>
      <c r="H89" s="12"/>
      <c r="I89" s="12"/>
      <c r="J89" s="12"/>
      <c r="K89" s="12"/>
      <c r="L89" s="12">
        <v>25.0</v>
      </c>
      <c r="M89" s="12"/>
      <c r="N89" s="12">
        <v>1.0</v>
      </c>
      <c r="O89" s="12">
        <v>1.0</v>
      </c>
      <c r="P89" s="12">
        <v>1.0</v>
      </c>
      <c r="Q89" s="18" t="s">
        <v>325</v>
      </c>
      <c r="R89" s="17"/>
      <c r="S89" s="19" t="s">
        <v>326</v>
      </c>
      <c r="T89" s="12"/>
      <c r="U89" s="11"/>
      <c r="V89" s="11"/>
      <c r="W89" s="11"/>
      <c r="X89" s="11"/>
      <c r="Y89" s="11"/>
    </row>
    <row r="90">
      <c r="A90" s="11"/>
      <c r="B90" s="12" t="s">
        <v>327</v>
      </c>
      <c r="C90" s="12" t="s">
        <v>328</v>
      </c>
      <c r="D90" s="17">
        <f t="shared" si="11"/>
        <v>64.1</v>
      </c>
      <c r="E90" s="12">
        <v>20.0</v>
      </c>
      <c r="F90" s="12">
        <v>22.0</v>
      </c>
      <c r="G90" s="12">
        <v>36.0</v>
      </c>
      <c r="H90" s="12"/>
      <c r="I90" s="12"/>
      <c r="J90" s="12"/>
      <c r="K90" s="12"/>
      <c r="L90" s="12">
        <v>15.0</v>
      </c>
      <c r="M90" s="12"/>
      <c r="N90" s="12"/>
      <c r="O90" s="12">
        <v>1.0</v>
      </c>
      <c r="P90" s="12">
        <v>2.0</v>
      </c>
      <c r="Q90" s="18" t="s">
        <v>29</v>
      </c>
      <c r="R90" s="17"/>
      <c r="S90" s="19" t="s">
        <v>329</v>
      </c>
      <c r="T90" s="12"/>
      <c r="U90" s="11"/>
      <c r="V90" s="11"/>
      <c r="W90" s="11"/>
      <c r="X90" s="11"/>
      <c r="Y90" s="11"/>
    </row>
    <row r="91">
      <c r="A91" s="11"/>
      <c r="B91" s="12" t="s">
        <v>1102</v>
      </c>
      <c r="C91" s="12" t="s">
        <v>1103</v>
      </c>
      <c r="D91" s="17">
        <f t="shared" si="11"/>
        <v>57.4</v>
      </c>
      <c r="E91" s="12">
        <v>32.0</v>
      </c>
      <c r="F91" s="12">
        <v>28.0</v>
      </c>
      <c r="G91" s="12">
        <v>29.0</v>
      </c>
      <c r="H91" s="12"/>
      <c r="I91" s="12"/>
      <c r="J91" s="12"/>
      <c r="K91" s="12"/>
      <c r="L91" s="12"/>
      <c r="M91" s="12"/>
      <c r="N91" s="12">
        <v>1.0</v>
      </c>
      <c r="O91" s="12">
        <v>1.0</v>
      </c>
      <c r="P91" s="12">
        <v>1.0</v>
      </c>
      <c r="Q91" s="18" t="s">
        <v>29</v>
      </c>
      <c r="R91" s="17"/>
      <c r="S91" s="19" t="s">
        <v>1106</v>
      </c>
      <c r="T91" s="12"/>
      <c r="U91" s="11"/>
      <c r="V91" s="11"/>
      <c r="W91" s="11"/>
      <c r="X91" s="11"/>
      <c r="Y91" s="11"/>
    </row>
    <row r="92">
      <c r="A92" s="21" t="s">
        <v>55</v>
      </c>
      <c r="B92" s="16" t="s">
        <v>1109</v>
      </c>
      <c r="C92" s="12" t="s">
        <v>57</v>
      </c>
      <c r="D92" s="17">
        <f t="shared" si="11"/>
        <v>50.5</v>
      </c>
      <c r="E92" s="12">
        <v>60.0</v>
      </c>
      <c r="F92" s="12">
        <v>30.0</v>
      </c>
      <c r="G92" s="12">
        <v>49.0</v>
      </c>
      <c r="H92" s="12"/>
      <c r="I92" s="12"/>
      <c r="J92" s="12"/>
      <c r="K92" s="12"/>
      <c r="L92" s="12"/>
      <c r="M92" s="12"/>
      <c r="N92" s="12"/>
      <c r="O92" s="12"/>
      <c r="P92" s="12"/>
      <c r="Q92" s="18"/>
      <c r="R92" s="18" t="s">
        <v>61</v>
      </c>
      <c r="S92" s="39" t="s">
        <v>1110</v>
      </c>
      <c r="T92" s="11"/>
      <c r="U92" s="11"/>
      <c r="V92" s="11"/>
      <c r="W92" s="11"/>
      <c r="X92" s="11"/>
    </row>
    <row r="93">
      <c r="A93" s="21" t="s">
        <v>52</v>
      </c>
      <c r="B93" s="12" t="s">
        <v>1116</v>
      </c>
      <c r="C93" s="12" t="s">
        <v>154</v>
      </c>
      <c r="D93" s="17">
        <f t="shared" si="11"/>
        <v>49.88</v>
      </c>
      <c r="E93" s="12">
        <v>42.0</v>
      </c>
      <c r="F93" s="12">
        <v>33.0</v>
      </c>
      <c r="G93" s="12">
        <v>39.0</v>
      </c>
      <c r="H93" s="12"/>
      <c r="I93" s="12"/>
      <c r="J93" s="12">
        <v>12.0</v>
      </c>
      <c r="K93" s="12"/>
      <c r="L93" s="12"/>
      <c r="M93" s="12"/>
      <c r="N93" s="12"/>
      <c r="O93" s="12"/>
      <c r="P93" s="12"/>
      <c r="Q93" s="18"/>
      <c r="R93" s="18"/>
      <c r="S93" s="19" t="s">
        <v>1117</v>
      </c>
      <c r="T93" s="11"/>
      <c r="U93" s="11"/>
      <c r="V93" s="11"/>
      <c r="W93" s="11"/>
      <c r="X93" s="11"/>
    </row>
    <row r="94">
      <c r="A94" s="96" t="s">
        <v>33</v>
      </c>
      <c r="B94" s="97" t="s">
        <v>1122</v>
      </c>
      <c r="C94" s="97" t="s">
        <v>73</v>
      </c>
      <c r="D94" s="99">
        <f t="shared" si="11"/>
        <v>48.97</v>
      </c>
      <c r="E94" s="97">
        <v>37.0</v>
      </c>
      <c r="F94" s="97">
        <v>38.0</v>
      </c>
      <c r="G94" s="97">
        <v>43.0</v>
      </c>
      <c r="H94" s="97">
        <v>25.0</v>
      </c>
      <c r="I94" s="97"/>
      <c r="J94" s="97"/>
      <c r="K94" s="97"/>
      <c r="L94" s="97">
        <v>27.0</v>
      </c>
      <c r="M94" s="97"/>
      <c r="N94" s="97"/>
      <c r="O94" s="97"/>
      <c r="P94" s="97"/>
      <c r="Q94" s="100"/>
      <c r="R94" s="100" t="s">
        <v>618</v>
      </c>
      <c r="S94" s="101" t="s">
        <v>1126</v>
      </c>
      <c r="T94" s="102"/>
      <c r="U94" s="102"/>
      <c r="V94" s="102"/>
      <c r="W94" s="102"/>
      <c r="X94" s="102"/>
      <c r="Y94" s="103"/>
      <c r="Z94" s="103"/>
    </row>
    <row r="95">
      <c r="A95" s="21" t="s">
        <v>52</v>
      </c>
      <c r="B95" s="12" t="s">
        <v>1133</v>
      </c>
      <c r="C95" s="12" t="s">
        <v>446</v>
      </c>
      <c r="D95" s="17" t="s">
        <v>1135</v>
      </c>
      <c r="E95" s="12">
        <v>34.0</v>
      </c>
      <c r="F95" s="12">
        <v>32.0</v>
      </c>
      <c r="G95" s="12">
        <v>33.0</v>
      </c>
      <c r="H95" s="12">
        <v>21.0</v>
      </c>
      <c r="I95" s="12"/>
      <c r="J95" s="12"/>
      <c r="K95" s="12"/>
      <c r="L95" s="12"/>
      <c r="M95" s="12"/>
      <c r="N95" s="12"/>
      <c r="O95" s="12"/>
      <c r="P95" s="12"/>
      <c r="Q95" s="18"/>
      <c r="R95" s="18" t="s">
        <v>78</v>
      </c>
      <c r="S95" s="19" t="s">
        <v>1137</v>
      </c>
      <c r="T95" s="11"/>
      <c r="U95" s="11"/>
      <c r="V95" s="11"/>
      <c r="W95" s="11"/>
      <c r="X95" s="11"/>
    </row>
    <row r="96">
      <c r="A96" s="2" t="s">
        <v>335</v>
      </c>
      <c r="B96" s="11"/>
      <c r="C96" s="11"/>
      <c r="D96" s="17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3"/>
      <c r="R96" s="13"/>
      <c r="S96" s="27"/>
      <c r="T96" s="11"/>
      <c r="U96" s="11"/>
      <c r="V96" s="11"/>
      <c r="W96" s="11"/>
      <c r="X96" s="11"/>
    </row>
    <row r="97">
      <c r="A97" s="11"/>
      <c r="B97" s="12" t="s">
        <v>337</v>
      </c>
      <c r="C97" s="12" t="s">
        <v>119</v>
      </c>
      <c r="D97" s="17">
        <f t="shared" ref="D97:D102" si="12">ROUND((F97*0.05)+(G97)+(H97*0.1629)+(I97*0.535)+(J97*0.7692)+(M97*30.9)+(N97*9)+(O97*9)+(P97*9), 2)</f>
        <v>75.45</v>
      </c>
      <c r="E97" s="12">
        <v>15.0</v>
      </c>
      <c r="F97" s="12">
        <v>9.0</v>
      </c>
      <c r="G97" s="12">
        <v>57.0</v>
      </c>
      <c r="H97" s="12"/>
      <c r="I97" s="12"/>
      <c r="J97" s="12"/>
      <c r="K97" s="12"/>
      <c r="L97" s="12"/>
      <c r="M97" s="12"/>
      <c r="N97" s="12"/>
      <c r="O97" s="12">
        <v>1.0</v>
      </c>
      <c r="P97" s="12">
        <v>1.0</v>
      </c>
      <c r="Q97" s="18" t="s">
        <v>123</v>
      </c>
      <c r="R97" s="18" t="s">
        <v>42</v>
      </c>
      <c r="S97" s="19" t="s">
        <v>338</v>
      </c>
      <c r="T97" s="11"/>
      <c r="U97" s="11"/>
      <c r="V97" s="11"/>
      <c r="W97" s="11"/>
      <c r="X97" s="11"/>
    </row>
    <row r="98">
      <c r="A98" s="97"/>
      <c r="B98" s="97" t="s">
        <v>339</v>
      </c>
      <c r="C98" s="97" t="s">
        <v>81</v>
      </c>
      <c r="D98" s="99">
        <f t="shared" si="12"/>
        <v>48.76</v>
      </c>
      <c r="E98" s="97">
        <v>33.0</v>
      </c>
      <c r="F98" s="97">
        <v>29.0</v>
      </c>
      <c r="G98" s="97">
        <v>35.0</v>
      </c>
      <c r="H98" s="97"/>
      <c r="I98" s="97"/>
      <c r="J98" s="97">
        <v>16.0</v>
      </c>
      <c r="K98" s="97"/>
      <c r="L98" s="97"/>
      <c r="M98" s="97"/>
      <c r="N98" s="97"/>
      <c r="O98" s="97"/>
      <c r="P98" s="97"/>
      <c r="Q98" s="100"/>
      <c r="R98" s="100" t="s">
        <v>340</v>
      </c>
      <c r="S98" s="101" t="s">
        <v>341</v>
      </c>
      <c r="T98" s="102"/>
      <c r="U98" s="102"/>
      <c r="V98" s="102"/>
      <c r="W98" s="102"/>
      <c r="X98" s="102"/>
      <c r="Y98" s="103"/>
      <c r="Z98" s="103"/>
    </row>
    <row r="99">
      <c r="A99" s="133"/>
      <c r="B99" s="134" t="s">
        <v>342</v>
      </c>
      <c r="C99" s="134" t="s">
        <v>230</v>
      </c>
      <c r="D99" s="99">
        <f t="shared" si="12"/>
        <v>48.25</v>
      </c>
      <c r="E99" s="135">
        <v>27.0</v>
      </c>
      <c r="F99" s="135">
        <v>23.0</v>
      </c>
      <c r="G99" s="135">
        <v>26.0</v>
      </c>
      <c r="H99" s="135">
        <v>19.0</v>
      </c>
      <c r="I99" s="136"/>
      <c r="J99" s="136"/>
      <c r="K99" s="136"/>
      <c r="L99" s="136"/>
      <c r="M99" s="136"/>
      <c r="N99" s="135">
        <v>1.0</v>
      </c>
      <c r="O99" s="135">
        <v>1.0</v>
      </c>
      <c r="P99" s="136"/>
      <c r="Q99" s="135" t="s">
        <v>343</v>
      </c>
      <c r="R99" s="136"/>
      <c r="S99" s="137" t="s">
        <v>344</v>
      </c>
      <c r="T99" s="138"/>
      <c r="U99" s="138"/>
      <c r="V99" s="138"/>
      <c r="W99" s="138"/>
      <c r="X99" s="138"/>
      <c r="Y99" s="138"/>
      <c r="Z99" s="138"/>
    </row>
    <row r="100">
      <c r="A100" s="11"/>
      <c r="B100" s="12" t="s">
        <v>1168</v>
      </c>
      <c r="C100" s="12" t="s">
        <v>1169</v>
      </c>
      <c r="D100" s="17">
        <f t="shared" si="12"/>
        <v>47.85</v>
      </c>
      <c r="E100" s="12">
        <v>25.0</v>
      </c>
      <c r="F100" s="12">
        <v>17.0</v>
      </c>
      <c r="G100" s="12">
        <v>29.0</v>
      </c>
      <c r="H100" s="12"/>
      <c r="I100" s="12"/>
      <c r="J100" s="12"/>
      <c r="K100" s="12"/>
      <c r="L100" s="12"/>
      <c r="M100" s="12"/>
      <c r="N100" s="12"/>
      <c r="O100" s="12">
        <v>1.0</v>
      </c>
      <c r="P100" s="12">
        <v>1.0</v>
      </c>
      <c r="Q100" s="18" t="s">
        <v>343</v>
      </c>
      <c r="R100" s="18"/>
      <c r="S100" s="19" t="s">
        <v>1171</v>
      </c>
      <c r="T100" s="11"/>
      <c r="U100" s="11"/>
      <c r="V100" s="11"/>
      <c r="W100" s="11"/>
      <c r="X100" s="11"/>
    </row>
    <row r="101">
      <c r="A101" s="97"/>
      <c r="B101" s="97" t="s">
        <v>356</v>
      </c>
      <c r="C101" s="97" t="s">
        <v>141</v>
      </c>
      <c r="D101" s="99">
        <f t="shared" si="12"/>
        <v>35.35</v>
      </c>
      <c r="E101" s="97">
        <v>27.0</v>
      </c>
      <c r="F101" s="97">
        <v>27.0</v>
      </c>
      <c r="G101" s="97">
        <v>34.0</v>
      </c>
      <c r="H101" s="97"/>
      <c r="I101" s="97"/>
      <c r="J101" s="97"/>
      <c r="K101" s="97"/>
      <c r="L101" s="97">
        <v>27.0</v>
      </c>
      <c r="M101" s="97"/>
      <c r="N101" s="97"/>
      <c r="O101" s="97"/>
      <c r="P101" s="97"/>
      <c r="Q101" s="100"/>
      <c r="R101" s="100"/>
      <c r="S101" s="101" t="s">
        <v>357</v>
      </c>
      <c r="T101" s="102"/>
      <c r="U101" s="102"/>
      <c r="V101" s="102"/>
      <c r="W101" s="102"/>
      <c r="X101" s="102"/>
      <c r="Y101" s="103"/>
      <c r="Z101" s="103"/>
    </row>
    <row r="102">
      <c r="A102" s="11"/>
      <c r="B102" s="12" t="s">
        <v>353</v>
      </c>
      <c r="C102" s="12" t="s">
        <v>354</v>
      </c>
      <c r="D102" s="17">
        <f t="shared" si="12"/>
        <v>33.06</v>
      </c>
      <c r="E102" s="12">
        <v>33.0</v>
      </c>
      <c r="F102" s="12">
        <v>23.0</v>
      </c>
      <c r="G102" s="12">
        <v>28.0</v>
      </c>
      <c r="H102" s="12">
        <v>24.0</v>
      </c>
      <c r="I102" s="12"/>
      <c r="J102" s="12"/>
      <c r="K102" s="12"/>
      <c r="L102" s="12"/>
      <c r="M102" s="12"/>
      <c r="N102" s="12"/>
      <c r="O102" s="12"/>
      <c r="P102" s="12"/>
      <c r="Q102" s="18"/>
      <c r="R102" s="18" t="s">
        <v>195</v>
      </c>
      <c r="S102" s="19" t="s">
        <v>355</v>
      </c>
      <c r="T102" s="11"/>
      <c r="U102" s="11"/>
      <c r="V102" s="11"/>
      <c r="W102" s="11"/>
      <c r="X102" s="11"/>
    </row>
    <row r="103">
      <c r="A103" s="2" t="s">
        <v>358</v>
      </c>
      <c r="B103" s="11"/>
      <c r="C103" s="11"/>
      <c r="D103" s="17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3"/>
      <c r="R103" s="13"/>
      <c r="S103" s="27"/>
      <c r="T103" s="11"/>
      <c r="U103" s="11"/>
      <c r="V103" s="11"/>
      <c r="W103" s="11"/>
      <c r="X103" s="11"/>
    </row>
    <row r="104">
      <c r="A104" s="97"/>
      <c r="B104" s="97" t="s">
        <v>359</v>
      </c>
      <c r="C104" s="97" t="s">
        <v>360</v>
      </c>
      <c r="D104" s="99">
        <f t="shared" ref="D104:D109" si="13">ROUND((F104*0.05)+(G104)+(H104*0.1629)+(I104*0.535)+(J104*0.7692)+(M104*30.9)+(N104*9)+(O104*9)+(P104*9), 2)</f>
        <v>41.41</v>
      </c>
      <c r="E104" s="97">
        <v>22.0</v>
      </c>
      <c r="F104" s="97">
        <v>22.0</v>
      </c>
      <c r="G104" s="97">
        <v>28.0</v>
      </c>
      <c r="H104" s="97"/>
      <c r="I104" s="97"/>
      <c r="J104" s="97">
        <v>16.0</v>
      </c>
      <c r="K104" s="97"/>
      <c r="L104" s="97"/>
      <c r="M104" s="97"/>
      <c r="N104" s="97"/>
      <c r="O104" s="97"/>
      <c r="P104" s="97"/>
      <c r="Q104" s="100"/>
      <c r="R104" s="100"/>
      <c r="S104" s="101" t="s">
        <v>361</v>
      </c>
      <c r="T104" s="102"/>
      <c r="U104" s="102"/>
      <c r="V104" s="102"/>
      <c r="W104" s="102"/>
      <c r="X104" s="102"/>
      <c r="Y104" s="103"/>
      <c r="Z104" s="103"/>
    </row>
    <row r="105">
      <c r="A105" s="11"/>
      <c r="B105" s="12" t="s">
        <v>362</v>
      </c>
      <c r="C105" s="12" t="s">
        <v>363</v>
      </c>
      <c r="D105" s="17">
        <f t="shared" si="13"/>
        <v>39.15</v>
      </c>
      <c r="E105" s="12">
        <v>30.0</v>
      </c>
      <c r="F105" s="12"/>
      <c r="G105" s="12">
        <v>23.0</v>
      </c>
      <c r="H105" s="12"/>
      <c r="I105" s="12"/>
      <c r="J105" s="12">
        <v>21.0</v>
      </c>
      <c r="K105" s="12"/>
      <c r="L105" s="12"/>
      <c r="M105" s="12"/>
      <c r="N105" s="12"/>
      <c r="O105" s="12"/>
      <c r="P105" s="12"/>
      <c r="Q105" s="18"/>
      <c r="R105" s="18"/>
      <c r="S105" s="19" t="s">
        <v>364</v>
      </c>
      <c r="T105" s="11"/>
      <c r="U105" s="11"/>
      <c r="V105" s="11"/>
      <c r="W105" s="11"/>
      <c r="X105" s="11"/>
    </row>
    <row r="106">
      <c r="A106" s="11"/>
      <c r="B106" s="12" t="s">
        <v>371</v>
      </c>
      <c r="C106" s="12" t="s">
        <v>372</v>
      </c>
      <c r="D106" s="17">
        <f t="shared" si="13"/>
        <v>37.23</v>
      </c>
      <c r="E106" s="12">
        <v>24.0</v>
      </c>
      <c r="F106" s="12"/>
      <c r="G106" s="12">
        <v>28.0</v>
      </c>
      <c r="H106" s="12"/>
      <c r="I106" s="12"/>
      <c r="J106" s="12">
        <v>12.0</v>
      </c>
      <c r="K106" s="12"/>
      <c r="L106" s="12"/>
      <c r="M106" s="12"/>
      <c r="N106" s="12"/>
      <c r="O106" s="12"/>
      <c r="P106" s="12"/>
      <c r="Q106" s="18"/>
      <c r="R106" s="18" t="s">
        <v>226</v>
      </c>
      <c r="S106" s="19" t="s">
        <v>375</v>
      </c>
      <c r="T106" s="11"/>
      <c r="U106" s="11"/>
      <c r="V106" s="11"/>
      <c r="W106" s="11"/>
      <c r="X106" s="11"/>
    </row>
    <row r="107">
      <c r="A107" s="11"/>
      <c r="B107" s="12" t="s">
        <v>380</v>
      </c>
      <c r="C107" s="12" t="s">
        <v>381</v>
      </c>
      <c r="D107" s="17">
        <f t="shared" si="13"/>
        <v>35.95</v>
      </c>
      <c r="E107" s="12">
        <v>24.0</v>
      </c>
      <c r="F107" s="12"/>
      <c r="G107" s="12">
        <v>34.0</v>
      </c>
      <c r="H107" s="12">
        <v>12.0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382</v>
      </c>
      <c r="T107" s="11"/>
      <c r="U107" s="11"/>
      <c r="V107" s="11"/>
      <c r="W107" s="11"/>
      <c r="X107" s="11"/>
    </row>
    <row r="108">
      <c r="A108" s="11"/>
      <c r="B108" s="12" t="s">
        <v>385</v>
      </c>
      <c r="C108" s="12" t="s">
        <v>386</v>
      </c>
      <c r="D108" s="17">
        <f t="shared" si="13"/>
        <v>35.85</v>
      </c>
      <c r="E108" s="12">
        <v>19.0</v>
      </c>
      <c r="F108" s="12">
        <v>17.0</v>
      </c>
      <c r="G108" s="12">
        <v>35.0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8"/>
      <c r="R108" s="18"/>
      <c r="S108" s="19" t="s">
        <v>387</v>
      </c>
      <c r="T108" s="11"/>
      <c r="U108" s="11"/>
      <c r="V108" s="11"/>
      <c r="W108" s="11"/>
      <c r="X108" s="11"/>
    </row>
    <row r="109">
      <c r="A109" s="97"/>
      <c r="B109" s="97" t="s">
        <v>368</v>
      </c>
      <c r="C109" s="97" t="s">
        <v>369</v>
      </c>
      <c r="D109" s="99">
        <f t="shared" si="13"/>
        <v>32.92</v>
      </c>
      <c r="E109" s="97">
        <v>24.0</v>
      </c>
      <c r="F109" s="97">
        <v>23.0</v>
      </c>
      <c r="G109" s="97">
        <v>29.0</v>
      </c>
      <c r="H109" s="97">
        <v>17.0</v>
      </c>
      <c r="I109" s="97"/>
      <c r="J109" s="97"/>
      <c r="K109" s="97"/>
      <c r="L109" s="97"/>
      <c r="M109" s="97"/>
      <c r="N109" s="97"/>
      <c r="O109" s="97"/>
      <c r="P109" s="97"/>
      <c r="Q109" s="100"/>
      <c r="R109" s="100"/>
      <c r="S109" s="101" t="s">
        <v>370</v>
      </c>
      <c r="T109" s="102"/>
      <c r="U109" s="102"/>
      <c r="V109" s="102"/>
      <c r="W109" s="102"/>
      <c r="X109" s="102"/>
      <c r="Y109" s="103"/>
      <c r="Z109" s="103"/>
    </row>
    <row r="110">
      <c r="A110" s="11"/>
      <c r="B110" s="12" t="s">
        <v>390</v>
      </c>
      <c r="C110" s="12" t="s">
        <v>107</v>
      </c>
      <c r="D110" s="17" t="s">
        <v>1215</v>
      </c>
      <c r="E110" s="12">
        <v>15.0</v>
      </c>
      <c r="F110" s="12">
        <v>14.0</v>
      </c>
      <c r="G110" s="12">
        <v>29.0</v>
      </c>
      <c r="H110" s="12"/>
      <c r="I110" s="12"/>
      <c r="J110" s="12"/>
      <c r="K110" s="12"/>
      <c r="L110" s="12">
        <v>13.0</v>
      </c>
      <c r="M110" s="12"/>
      <c r="N110" s="12"/>
      <c r="O110" s="12"/>
      <c r="P110" s="12"/>
      <c r="Q110" s="18"/>
      <c r="R110" s="18" t="s">
        <v>109</v>
      </c>
      <c r="S110" s="19" t="s">
        <v>392</v>
      </c>
      <c r="T110" s="11"/>
      <c r="U110" s="11"/>
      <c r="V110" s="11"/>
      <c r="W110" s="11"/>
      <c r="X110" s="11"/>
    </row>
    <row r="111">
      <c r="A111" s="97"/>
      <c r="B111" s="97" t="s">
        <v>388</v>
      </c>
      <c r="C111" s="97" t="s">
        <v>239</v>
      </c>
      <c r="D111" s="99">
        <f t="shared" ref="D111:D112" si="14">ROUND((F111*0.05)+(G111)+(H111*0.1629)+(I111*0.535)+(J111*0.7692)+(M111*30.9)+(N111*9)+(O111*9)+(P111*9), 2)</f>
        <v>30.2</v>
      </c>
      <c r="E111" s="97">
        <v>22.0</v>
      </c>
      <c r="F111" s="97">
        <v>24.0</v>
      </c>
      <c r="G111" s="97">
        <v>29.0</v>
      </c>
      <c r="H111" s="97"/>
      <c r="I111" s="97"/>
      <c r="J111" s="97"/>
      <c r="K111" s="97"/>
      <c r="L111" s="97"/>
      <c r="M111" s="97"/>
      <c r="N111" s="97"/>
      <c r="O111" s="97"/>
      <c r="P111" s="97"/>
      <c r="Q111" s="100"/>
      <c r="R111" s="100"/>
      <c r="S111" s="101" t="s">
        <v>389</v>
      </c>
      <c r="T111" s="102"/>
      <c r="U111" s="102"/>
      <c r="V111" s="102"/>
      <c r="W111" s="102"/>
      <c r="X111" s="102"/>
      <c r="Y111" s="103"/>
      <c r="Z111" s="103"/>
    </row>
    <row r="112">
      <c r="B112" s="12" t="s">
        <v>383</v>
      </c>
      <c r="C112" s="12" t="s">
        <v>102</v>
      </c>
      <c r="D112" s="17">
        <f t="shared" si="14"/>
        <v>27.11</v>
      </c>
      <c r="E112" s="12">
        <v>16.0</v>
      </c>
      <c r="F112" s="12">
        <v>17.0</v>
      </c>
      <c r="G112" s="12">
        <v>23.0</v>
      </c>
      <c r="H112" s="12">
        <v>20.0</v>
      </c>
      <c r="I112" s="12"/>
      <c r="J112" s="12"/>
      <c r="K112" s="12"/>
      <c r="L112" s="12"/>
      <c r="M112" s="12"/>
      <c r="N112" s="12"/>
      <c r="O112" s="12"/>
      <c r="P112" s="12"/>
      <c r="Q112" s="18"/>
      <c r="R112" s="18"/>
      <c r="S112" s="39" t="s">
        <v>384</v>
      </c>
      <c r="T112" s="11"/>
      <c r="U112" s="11"/>
      <c r="V112" s="11"/>
      <c r="W112" s="11"/>
      <c r="X112" s="11"/>
    </row>
    <row r="113">
      <c r="A113" s="2" t="s">
        <v>393</v>
      </c>
      <c r="B113" s="41" t="str">
        <f>HYPERLINK("http://web.archive.org/web/20090205080739/http://wiki.shadowpriest.com/index.php?title=SimulationCraft/Trinkets/Priest","Click Here for Trinket/Set Bonus Sims")</f>
        <v>Click Here for Trinket/Set Bonus Sims</v>
      </c>
      <c r="C113" s="11"/>
      <c r="D113" s="141" t="s">
        <v>1226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3"/>
      <c r="R113" s="13"/>
      <c r="S113" s="27"/>
      <c r="T113" s="11"/>
      <c r="U113" s="11"/>
      <c r="V113" s="11"/>
      <c r="W113" s="11"/>
      <c r="X113" s="11"/>
    </row>
    <row r="114">
      <c r="A114" s="11"/>
      <c r="B114" s="12" t="s">
        <v>395</v>
      </c>
      <c r="C114" s="16" t="s">
        <v>396</v>
      </c>
      <c r="D114" s="17">
        <v>76.9</v>
      </c>
      <c r="E114" s="12"/>
      <c r="F114" s="12"/>
      <c r="G114" s="12">
        <v>80.0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/>
      <c r="S114" s="19" t="s">
        <v>397</v>
      </c>
      <c r="T114" s="12"/>
      <c r="U114" s="11"/>
      <c r="V114" s="11"/>
      <c r="W114" s="11"/>
      <c r="X114" s="11"/>
      <c r="Y114" s="11"/>
    </row>
    <row r="115">
      <c r="A115" s="11"/>
      <c r="B115" s="12" t="s">
        <v>398</v>
      </c>
      <c r="C115" s="12" t="s">
        <v>399</v>
      </c>
      <c r="D115" s="17">
        <v>66.0</v>
      </c>
      <c r="E115" s="12"/>
      <c r="F115" s="12"/>
      <c r="G115" s="12">
        <v>43.0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8"/>
      <c r="R115" s="18"/>
      <c r="S115" s="19" t="s">
        <v>400</v>
      </c>
      <c r="T115" s="12"/>
      <c r="U115" s="11"/>
      <c r="V115" s="11"/>
      <c r="W115" s="11"/>
      <c r="X115" s="11"/>
      <c r="Y115" s="11"/>
    </row>
    <row r="116">
      <c r="A116" s="11"/>
      <c r="B116" s="12" t="s">
        <v>404</v>
      </c>
      <c r="C116" s="12" t="s">
        <v>405</v>
      </c>
      <c r="D116" s="17" t="s">
        <v>1233</v>
      </c>
      <c r="E116" s="12"/>
      <c r="F116" s="12"/>
      <c r="G116" s="12"/>
      <c r="H116" s="12"/>
      <c r="I116" s="12"/>
      <c r="J116" s="12">
        <v>32.0</v>
      </c>
      <c r="K116" s="12"/>
      <c r="L116" s="12"/>
      <c r="M116" s="12"/>
      <c r="N116" s="12"/>
      <c r="O116" s="12"/>
      <c r="P116" s="12"/>
      <c r="Q116" s="18"/>
      <c r="R116" s="18"/>
      <c r="S116" s="19" t="s">
        <v>407</v>
      </c>
      <c r="T116" s="12"/>
      <c r="U116" s="11"/>
      <c r="V116" s="11"/>
      <c r="W116" s="11"/>
      <c r="X116" s="11"/>
      <c r="Y116" s="11"/>
    </row>
    <row r="117">
      <c r="A117" s="102"/>
      <c r="B117" s="97" t="s">
        <v>401</v>
      </c>
      <c r="C117" s="98" t="s">
        <v>172</v>
      </c>
      <c r="D117" s="142">
        <v>61.6</v>
      </c>
      <c r="E117" s="97"/>
      <c r="F117" s="97"/>
      <c r="G117" s="97">
        <v>54.0</v>
      </c>
      <c r="H117" s="97"/>
      <c r="I117" s="97"/>
      <c r="J117" s="97"/>
      <c r="K117" s="97"/>
      <c r="L117" s="97"/>
      <c r="M117" s="97"/>
      <c r="N117" s="97"/>
      <c r="O117" s="97"/>
      <c r="P117" s="97"/>
      <c r="Q117" s="100"/>
      <c r="R117" s="100" t="s">
        <v>402</v>
      </c>
      <c r="S117" s="101" t="s">
        <v>403</v>
      </c>
      <c r="T117" s="97"/>
      <c r="U117" s="102"/>
      <c r="V117" s="102"/>
      <c r="W117" s="102"/>
      <c r="X117" s="102"/>
      <c r="Y117" s="102"/>
      <c r="Z117" s="103"/>
    </row>
    <row r="118">
      <c r="A118" s="11"/>
      <c r="B118" s="12" t="s">
        <v>420</v>
      </c>
      <c r="C118" s="12" t="s">
        <v>366</v>
      </c>
      <c r="D118" s="17" t="s">
        <v>1240</v>
      </c>
      <c r="E118" s="12"/>
      <c r="F118" s="12"/>
      <c r="G118" s="12"/>
      <c r="H118" s="12"/>
      <c r="I118" s="12"/>
      <c r="J118" s="12">
        <v>25.0</v>
      </c>
      <c r="K118" s="12"/>
      <c r="L118" s="12"/>
      <c r="M118" s="12"/>
      <c r="N118" s="12"/>
      <c r="O118" s="12"/>
      <c r="P118" s="12"/>
      <c r="Q118" s="18"/>
      <c r="R118" s="18"/>
      <c r="S118" s="19" t="s">
        <v>422</v>
      </c>
      <c r="T118" s="11"/>
      <c r="U118" s="11"/>
      <c r="V118" s="11"/>
      <c r="W118" s="11"/>
      <c r="X118" s="11"/>
    </row>
    <row r="119">
      <c r="A119" s="81"/>
      <c r="B119" s="83" t="s">
        <v>414</v>
      </c>
      <c r="C119" s="83" t="s">
        <v>374</v>
      </c>
      <c r="D119" s="143">
        <v>51.7</v>
      </c>
      <c r="E119" s="83"/>
      <c r="F119" s="83"/>
      <c r="G119" s="83">
        <v>37.0</v>
      </c>
      <c r="H119" s="83"/>
      <c r="I119" s="83"/>
      <c r="J119" s="83"/>
      <c r="K119" s="83"/>
      <c r="L119" s="83"/>
      <c r="M119" s="83"/>
      <c r="N119" s="83"/>
      <c r="O119" s="83"/>
      <c r="P119" s="83"/>
      <c r="Q119" s="145"/>
      <c r="R119" s="145"/>
      <c r="S119" s="146" t="s">
        <v>415</v>
      </c>
      <c r="T119" s="83"/>
      <c r="U119" s="81"/>
      <c r="V119" s="81"/>
      <c r="W119" s="81"/>
      <c r="X119" s="81"/>
      <c r="Y119" s="81"/>
      <c r="Z119" s="78"/>
    </row>
    <row r="120">
      <c r="A120" s="11"/>
      <c r="B120" s="12" t="s">
        <v>1247</v>
      </c>
      <c r="C120" s="12" t="s">
        <v>1248</v>
      </c>
      <c r="D120" s="17">
        <v>41.6</v>
      </c>
      <c r="E120" s="12"/>
      <c r="F120" s="12"/>
      <c r="G120" s="12">
        <v>26.0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8"/>
      <c r="R120" s="18"/>
      <c r="S120" s="19" t="s">
        <v>1249</v>
      </c>
      <c r="T120" s="11"/>
      <c r="U120" s="11"/>
      <c r="V120" s="11"/>
      <c r="W120" s="11"/>
      <c r="X120" s="11"/>
    </row>
    <row r="121">
      <c r="A121" s="11"/>
      <c r="B121" s="12" t="s">
        <v>1253</v>
      </c>
      <c r="C121" s="12" t="s">
        <v>1254</v>
      </c>
      <c r="D121" s="17">
        <v>33.0</v>
      </c>
      <c r="E121" s="12"/>
      <c r="F121" s="12"/>
      <c r="G121" s="12">
        <v>33.0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8"/>
      <c r="R121" s="18"/>
      <c r="S121" s="19" t="s">
        <v>1255</v>
      </c>
      <c r="T121" s="11"/>
      <c r="U121" s="11"/>
      <c r="V121" s="11"/>
      <c r="W121" s="11"/>
      <c r="X121" s="11"/>
    </row>
    <row r="122">
      <c r="A122" s="11"/>
      <c r="B122" s="12" t="s">
        <v>1258</v>
      </c>
      <c r="C122" s="12" t="s">
        <v>1259</v>
      </c>
      <c r="D122" s="17">
        <v>32.0</v>
      </c>
      <c r="E122" s="12"/>
      <c r="F122" s="12"/>
      <c r="G122" s="12">
        <v>32.0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8"/>
      <c r="R122" s="18"/>
      <c r="S122" s="19" t="s">
        <v>1260</v>
      </c>
      <c r="T122" s="11"/>
      <c r="U122" s="11"/>
      <c r="V122" s="11"/>
      <c r="W122" s="11"/>
      <c r="X122" s="11"/>
    </row>
    <row r="123">
      <c r="A123" s="11"/>
      <c r="B123" s="12" t="s">
        <v>426</v>
      </c>
      <c r="C123" s="12" t="s">
        <v>428</v>
      </c>
      <c r="D123" s="17">
        <v>31.4</v>
      </c>
      <c r="E123" s="12"/>
      <c r="F123" s="12"/>
      <c r="G123" s="12"/>
      <c r="H123" s="12">
        <v>32.0</v>
      </c>
      <c r="I123" s="12"/>
      <c r="J123" s="12"/>
      <c r="K123" s="12"/>
      <c r="L123" s="12"/>
      <c r="M123" s="12"/>
      <c r="N123" s="12"/>
      <c r="O123" s="12"/>
      <c r="P123" s="12"/>
      <c r="Q123" s="18"/>
      <c r="R123" s="18"/>
      <c r="S123" s="19" t="s">
        <v>429</v>
      </c>
      <c r="T123" s="12"/>
      <c r="U123" s="11"/>
      <c r="V123" s="11"/>
      <c r="W123" s="11"/>
      <c r="X123" s="11"/>
      <c r="Y123" s="11"/>
    </row>
    <row r="124">
      <c r="A124" s="97"/>
      <c r="B124" s="97" t="s">
        <v>418</v>
      </c>
      <c r="C124" s="98" t="s">
        <v>281</v>
      </c>
      <c r="D124" s="129">
        <v>31.0</v>
      </c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100"/>
      <c r="R124" s="100"/>
      <c r="S124" s="101" t="s">
        <v>419</v>
      </c>
      <c r="T124" s="97"/>
      <c r="U124" s="102"/>
      <c r="V124" s="102"/>
      <c r="W124" s="102"/>
      <c r="X124" s="102"/>
      <c r="Y124" s="102"/>
      <c r="Z124" s="103"/>
    </row>
    <row r="125">
      <c r="A125" s="11"/>
      <c r="B125" s="12" t="s">
        <v>430</v>
      </c>
      <c r="C125" s="12" t="s">
        <v>431</v>
      </c>
      <c r="D125" s="149">
        <v>25.1</v>
      </c>
      <c r="E125" s="12">
        <v>33.0</v>
      </c>
      <c r="F125" s="12">
        <v>23.0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8"/>
      <c r="R125" s="18" t="s">
        <v>432</v>
      </c>
      <c r="S125" s="19" t="s">
        <v>433</v>
      </c>
      <c r="T125" s="12"/>
      <c r="U125" s="11"/>
      <c r="V125" s="11"/>
      <c r="W125" s="11"/>
      <c r="X125" s="11"/>
      <c r="Y125" s="11"/>
    </row>
    <row r="126">
      <c r="A126" s="11"/>
      <c r="B126" s="12" t="s">
        <v>434</v>
      </c>
      <c r="C126" s="12" t="s">
        <v>435</v>
      </c>
      <c r="D126" s="17">
        <v>24.0</v>
      </c>
      <c r="E126" s="12"/>
      <c r="F126" s="12"/>
      <c r="G126" s="12"/>
      <c r="H126" s="12">
        <v>26.0</v>
      </c>
      <c r="I126" s="12"/>
      <c r="J126" s="12"/>
      <c r="K126" s="12"/>
      <c r="L126" s="12"/>
      <c r="M126" s="12"/>
      <c r="N126" s="12"/>
      <c r="O126" s="12"/>
      <c r="P126" s="12"/>
      <c r="Q126" s="18"/>
      <c r="R126" s="18"/>
      <c r="S126" s="19" t="s">
        <v>436</v>
      </c>
      <c r="T126" s="12"/>
      <c r="U126" s="11"/>
      <c r="V126" s="11"/>
      <c r="W126" s="11"/>
      <c r="X126" s="11"/>
      <c r="Y126" s="11"/>
    </row>
    <row r="127">
      <c r="A127" s="11"/>
      <c r="B127" s="12" t="s">
        <v>423</v>
      </c>
      <c r="C127" s="12" t="s">
        <v>67</v>
      </c>
      <c r="D127" s="17">
        <v>18.7</v>
      </c>
      <c r="E127" s="12"/>
      <c r="F127" s="12"/>
      <c r="G127" s="12"/>
      <c r="H127" s="12">
        <v>30.0</v>
      </c>
      <c r="I127" s="12"/>
      <c r="J127" s="12"/>
      <c r="K127" s="12"/>
      <c r="L127" s="12"/>
      <c r="M127" s="12"/>
      <c r="N127" s="12"/>
      <c r="O127" s="12"/>
      <c r="P127" s="12"/>
      <c r="Q127" s="18"/>
      <c r="R127" s="18"/>
      <c r="S127" s="19" t="s">
        <v>424</v>
      </c>
      <c r="T127" s="12"/>
      <c r="U127" s="11"/>
      <c r="V127" s="11"/>
      <c r="W127" s="11"/>
      <c r="X127" s="11"/>
      <c r="Y127" s="11"/>
    </row>
    <row r="128">
      <c r="A128" s="2" t="s">
        <v>438</v>
      </c>
      <c r="B128" s="11"/>
      <c r="C128" s="11"/>
      <c r="D128" s="15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3"/>
      <c r="R128" s="13"/>
      <c r="S128" s="27"/>
      <c r="T128" s="11"/>
      <c r="U128" s="11"/>
      <c r="V128" s="11"/>
      <c r="W128" s="11"/>
      <c r="X128" s="11"/>
    </row>
    <row r="129">
      <c r="A129" s="11"/>
      <c r="B129" s="12" t="s">
        <v>1282</v>
      </c>
      <c r="C129" s="12" t="s">
        <v>107</v>
      </c>
      <c r="D129" s="26">
        <f t="shared" ref="D129:D135" si="15">ROUND((F129*0.05)+(G129)+(H129*0.1629)+(I129*0.535)+(J129*0.7692)+(L129*0.11)+(M129*30.9)+(N129*9)+(O129*9)+(P129*9), 2)</f>
        <v>25</v>
      </c>
      <c r="E129" s="12"/>
      <c r="F129" s="12"/>
      <c r="G129" s="12">
        <v>25.0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8"/>
      <c r="R129" s="18"/>
      <c r="S129" s="19" t="s">
        <v>1286</v>
      </c>
      <c r="T129" s="11"/>
      <c r="U129" s="11"/>
      <c r="V129" s="11"/>
      <c r="W129" s="11"/>
      <c r="X129" s="11"/>
    </row>
    <row r="130">
      <c r="A130" s="97"/>
      <c r="B130" s="97" t="s">
        <v>439</v>
      </c>
      <c r="C130" s="97" t="s">
        <v>141</v>
      </c>
      <c r="D130" s="112">
        <f t="shared" si="15"/>
        <v>23.91</v>
      </c>
      <c r="E130" s="97">
        <v>10.0</v>
      </c>
      <c r="F130" s="97">
        <v>9.0</v>
      </c>
      <c r="G130" s="97">
        <v>15.0</v>
      </c>
      <c r="H130" s="97"/>
      <c r="I130" s="130"/>
      <c r="J130" s="97">
        <v>11.0</v>
      </c>
      <c r="K130" s="130"/>
      <c r="L130" s="130"/>
      <c r="M130" s="130"/>
      <c r="N130" s="130"/>
      <c r="O130" s="130"/>
      <c r="P130" s="130"/>
      <c r="Q130" s="131"/>
      <c r="R130" s="131"/>
      <c r="S130" s="101" t="s">
        <v>441</v>
      </c>
      <c r="T130" s="102"/>
      <c r="U130" s="102"/>
      <c r="V130" s="102"/>
      <c r="W130" s="102"/>
      <c r="X130" s="102"/>
      <c r="Y130" s="103"/>
      <c r="Z130" s="103"/>
    </row>
    <row r="131">
      <c r="A131" s="11"/>
      <c r="B131" s="12" t="s">
        <v>455</v>
      </c>
      <c r="C131" s="12" t="s">
        <v>456</v>
      </c>
      <c r="D131" s="26">
        <f t="shared" si="15"/>
        <v>22</v>
      </c>
      <c r="E131" s="12">
        <v>9.0</v>
      </c>
      <c r="F131" s="12"/>
      <c r="G131" s="12">
        <v>13.0</v>
      </c>
      <c r="H131" s="12"/>
      <c r="I131" s="12"/>
      <c r="J131" s="12"/>
      <c r="K131" s="12"/>
      <c r="L131" s="12"/>
      <c r="M131" s="12"/>
      <c r="N131" s="12"/>
      <c r="O131" s="12"/>
      <c r="P131" s="12">
        <v>1.0</v>
      </c>
      <c r="Q131" s="18" t="s">
        <v>221</v>
      </c>
      <c r="R131" s="18"/>
      <c r="S131" s="19" t="s">
        <v>458</v>
      </c>
      <c r="T131" s="11"/>
      <c r="U131" s="11"/>
      <c r="V131" s="11"/>
      <c r="W131" s="11"/>
      <c r="X131" s="11"/>
    </row>
    <row r="132">
      <c r="A132" s="11"/>
      <c r="B132" s="12" t="s">
        <v>445</v>
      </c>
      <c r="C132" s="12" t="s">
        <v>446</v>
      </c>
      <c r="D132" s="26">
        <f t="shared" si="15"/>
        <v>21.79</v>
      </c>
      <c r="E132" s="12">
        <v>10.0</v>
      </c>
      <c r="F132" s="12"/>
      <c r="G132" s="12">
        <v>20.0</v>
      </c>
      <c r="H132" s="12">
        <v>11.0</v>
      </c>
      <c r="I132" s="12"/>
      <c r="J132" s="12"/>
      <c r="K132" s="12"/>
      <c r="L132" s="12"/>
      <c r="M132" s="12"/>
      <c r="N132" s="12"/>
      <c r="O132" s="12"/>
      <c r="P132" s="12"/>
      <c r="Q132" s="18"/>
      <c r="R132" s="18"/>
      <c r="S132" s="19" t="s">
        <v>447</v>
      </c>
      <c r="T132" s="11"/>
      <c r="U132" s="11"/>
      <c r="V132" s="11"/>
      <c r="W132" s="11"/>
      <c r="X132" s="11"/>
    </row>
    <row r="133">
      <c r="A133" s="11"/>
      <c r="B133" s="12" t="s">
        <v>448</v>
      </c>
      <c r="C133" s="12" t="s">
        <v>449</v>
      </c>
      <c r="D133" s="26">
        <f t="shared" si="15"/>
        <v>19.65</v>
      </c>
      <c r="E133" s="12">
        <v>9.0</v>
      </c>
      <c r="F133" s="12">
        <v>10.0</v>
      </c>
      <c r="G133" s="12">
        <v>13.0</v>
      </c>
      <c r="H133" s="47"/>
      <c r="I133" s="47"/>
      <c r="J133" s="12">
        <v>8.0</v>
      </c>
      <c r="K133" s="47"/>
      <c r="L133" s="47"/>
      <c r="M133" s="47"/>
      <c r="N133" s="47"/>
      <c r="O133" s="47"/>
      <c r="P133" s="47"/>
      <c r="Q133" s="48"/>
      <c r="R133" s="48"/>
      <c r="S133" s="19" t="s">
        <v>450</v>
      </c>
      <c r="T133" s="11"/>
      <c r="U133" s="11"/>
      <c r="V133" s="11"/>
      <c r="W133" s="11"/>
      <c r="X133" s="11"/>
    </row>
    <row r="134">
      <c r="A134" s="11"/>
      <c r="B134" s="12" t="s">
        <v>1296</v>
      </c>
      <c r="C134" s="12" t="s">
        <v>1297</v>
      </c>
      <c r="D134" s="26">
        <f t="shared" si="15"/>
        <v>18.95</v>
      </c>
      <c r="E134" s="12"/>
      <c r="F134" s="12">
        <v>8.0</v>
      </c>
      <c r="G134" s="12">
        <v>18.0</v>
      </c>
      <c r="H134" s="47"/>
      <c r="I134" s="47"/>
      <c r="J134" s="12"/>
      <c r="K134" s="47"/>
      <c r="L134" s="12">
        <v>5.0</v>
      </c>
      <c r="M134" s="47"/>
      <c r="N134" s="47"/>
      <c r="O134" s="47"/>
      <c r="P134" s="47"/>
      <c r="Q134" s="48"/>
      <c r="R134" s="48"/>
      <c r="S134" s="19" t="s">
        <v>1298</v>
      </c>
      <c r="T134" s="11"/>
      <c r="U134" s="11"/>
      <c r="V134" s="11"/>
      <c r="W134" s="11"/>
      <c r="X134" s="11"/>
    </row>
    <row r="135">
      <c r="A135" s="97"/>
      <c r="B135" s="97" t="s">
        <v>442</v>
      </c>
      <c r="C135" s="97" t="s">
        <v>172</v>
      </c>
      <c r="D135" s="112">
        <f t="shared" si="15"/>
        <v>18.83</v>
      </c>
      <c r="E135" s="97">
        <v>10.0</v>
      </c>
      <c r="F135" s="97">
        <v>11.0</v>
      </c>
      <c r="G135" s="97">
        <v>16.0</v>
      </c>
      <c r="H135" s="97">
        <v>14.0</v>
      </c>
      <c r="I135" s="130"/>
      <c r="J135" s="97"/>
      <c r="K135" s="130"/>
      <c r="L135" s="130"/>
      <c r="M135" s="130"/>
      <c r="N135" s="130"/>
      <c r="O135" s="130"/>
      <c r="P135" s="130"/>
      <c r="Q135" s="131"/>
      <c r="R135" s="131"/>
      <c r="S135" s="101" t="s">
        <v>444</v>
      </c>
      <c r="T135" s="102"/>
      <c r="U135" s="102"/>
      <c r="V135" s="102"/>
      <c r="W135" s="102"/>
      <c r="X135" s="102"/>
      <c r="Y135" s="103"/>
      <c r="Z135" s="103"/>
    </row>
    <row r="136">
      <c r="A136" s="11"/>
      <c r="B136" s="12"/>
      <c r="C136" s="12"/>
      <c r="D136" s="26"/>
      <c r="E136" s="12"/>
      <c r="F136" s="12"/>
      <c r="G136" s="12"/>
      <c r="H136" s="12"/>
      <c r="I136" s="47"/>
      <c r="J136" s="47"/>
      <c r="K136" s="47"/>
      <c r="L136" s="47"/>
      <c r="M136" s="47"/>
      <c r="N136" s="47"/>
      <c r="O136" s="47"/>
      <c r="P136" s="47"/>
      <c r="Q136" s="48"/>
      <c r="R136" s="48"/>
      <c r="S136" s="37"/>
      <c r="T136" s="11"/>
      <c r="U136" s="11"/>
      <c r="V136" s="11"/>
      <c r="W136" s="11"/>
      <c r="X136" s="11"/>
    </row>
    <row r="137">
      <c r="A137" s="3"/>
      <c r="B137" s="49"/>
      <c r="C137" s="49"/>
      <c r="D137" s="3" t="s">
        <v>3</v>
      </c>
      <c r="E137" s="2" t="s">
        <v>4</v>
      </c>
      <c r="F137" s="3" t="s">
        <v>5</v>
      </c>
      <c r="G137" s="3" t="s">
        <v>6</v>
      </c>
      <c r="H137" s="3" t="s">
        <v>7</v>
      </c>
      <c r="I137" s="3" t="s">
        <v>8</v>
      </c>
      <c r="J137" s="2" t="s">
        <v>9</v>
      </c>
      <c r="K137" s="3" t="s">
        <v>10</v>
      </c>
      <c r="L137" s="3" t="s">
        <v>11</v>
      </c>
      <c r="M137" s="3" t="s">
        <v>12</v>
      </c>
      <c r="N137" s="3" t="s">
        <v>13</v>
      </c>
      <c r="O137" s="3" t="s">
        <v>14</v>
      </c>
      <c r="P137" s="3" t="s">
        <v>15</v>
      </c>
      <c r="Q137" s="50" t="s">
        <v>16</v>
      </c>
      <c r="R137" s="3" t="s">
        <v>17</v>
      </c>
      <c r="S137" s="51" t="s">
        <v>18</v>
      </c>
      <c r="T137" s="2"/>
      <c r="U137" s="52"/>
      <c r="V137" s="49"/>
      <c r="W137" s="49"/>
      <c r="X137" s="49"/>
    </row>
    <row r="138">
      <c r="A138" s="53" t="s">
        <v>459</v>
      </c>
      <c r="B138" s="28"/>
      <c r="C138" s="28"/>
      <c r="D138" s="26"/>
      <c r="E138" s="28"/>
      <c r="F138" s="28"/>
      <c r="G138" s="26"/>
      <c r="H138" s="28"/>
      <c r="I138" s="28"/>
      <c r="J138" s="28"/>
      <c r="K138" s="28"/>
      <c r="L138" s="28"/>
      <c r="M138" s="28"/>
      <c r="N138" s="28"/>
      <c r="O138" s="28"/>
      <c r="P138" s="28"/>
      <c r="Q138" s="29"/>
      <c r="R138" s="29"/>
      <c r="S138" s="37"/>
      <c r="T138" s="28"/>
      <c r="U138" s="54"/>
      <c r="V138" s="28"/>
      <c r="W138" s="28"/>
      <c r="X138" s="55"/>
    </row>
    <row r="139">
      <c r="A139" s="97"/>
      <c r="B139" s="108" t="s">
        <v>460</v>
      </c>
      <c r="C139" s="108" t="s">
        <v>243</v>
      </c>
      <c r="D139" s="112">
        <f t="shared" ref="D139:D143" si="16">ROUND((F139*0.05)+(G139)+(H139*0.1629)+(I139*0.535)+(J139*0.7692)+(L139*0.11)+(M139*30.9)+(N139*9)+(O139*9)+(P139*9), 2)</f>
        <v>222.52</v>
      </c>
      <c r="E139" s="108"/>
      <c r="F139" s="108">
        <v>10.0</v>
      </c>
      <c r="G139" s="108">
        <v>194.0</v>
      </c>
      <c r="H139" s="108">
        <v>19.0</v>
      </c>
      <c r="I139" s="108"/>
      <c r="J139" s="108">
        <v>9.0</v>
      </c>
      <c r="K139" s="108"/>
      <c r="L139" s="108"/>
      <c r="M139" s="108"/>
      <c r="N139" s="108"/>
      <c r="O139" s="108">
        <v>2.0</v>
      </c>
      <c r="P139" s="108"/>
      <c r="Q139" s="109" t="s">
        <v>343</v>
      </c>
      <c r="R139" s="109"/>
      <c r="S139" s="101" t="s">
        <v>462</v>
      </c>
      <c r="T139" s="108"/>
      <c r="U139" s="108"/>
      <c r="V139" s="108"/>
      <c r="W139" s="108"/>
      <c r="X139" s="119"/>
      <c r="Y139" s="103"/>
      <c r="Z139" s="103"/>
    </row>
    <row r="140">
      <c r="A140" s="133"/>
      <c r="B140" s="155" t="s">
        <v>464</v>
      </c>
      <c r="C140" s="155" t="s">
        <v>40</v>
      </c>
      <c r="D140" s="112">
        <f t="shared" si="16"/>
        <v>207.65</v>
      </c>
      <c r="E140" s="156">
        <v>18.0</v>
      </c>
      <c r="F140" s="156">
        <v>18.0</v>
      </c>
      <c r="G140" s="156">
        <v>203.0</v>
      </c>
      <c r="H140" s="156">
        <v>23.0</v>
      </c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7" t="s">
        <v>465</v>
      </c>
      <c r="T140" s="136"/>
      <c r="U140" s="136"/>
      <c r="V140" s="136"/>
      <c r="W140" s="136"/>
      <c r="X140" s="138"/>
      <c r="Y140" s="138"/>
      <c r="Z140" s="138"/>
    </row>
    <row r="141">
      <c r="A141" s="11"/>
      <c r="B141" s="28" t="s">
        <v>1300</v>
      </c>
      <c r="C141" s="28" t="s">
        <v>57</v>
      </c>
      <c r="D141" s="26">
        <f t="shared" si="16"/>
        <v>199.9</v>
      </c>
      <c r="E141" s="28">
        <v>28.0</v>
      </c>
      <c r="F141" s="28">
        <v>18.0</v>
      </c>
      <c r="G141" s="28">
        <v>199.0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9"/>
      <c r="R141" s="29" t="s">
        <v>467</v>
      </c>
      <c r="S141" s="19" t="s">
        <v>468</v>
      </c>
      <c r="T141" s="28"/>
      <c r="U141" s="28"/>
      <c r="V141" s="28"/>
      <c r="W141" s="28"/>
      <c r="X141" s="55"/>
    </row>
    <row r="142">
      <c r="A142" s="11"/>
      <c r="B142" s="28" t="s">
        <v>469</v>
      </c>
      <c r="C142" s="28" t="s">
        <v>470</v>
      </c>
      <c r="D142" s="26">
        <f t="shared" si="16"/>
        <v>172.37</v>
      </c>
      <c r="E142" s="28"/>
      <c r="F142" s="28">
        <v>19.0</v>
      </c>
      <c r="G142" s="16">
        <v>168.0</v>
      </c>
      <c r="H142" s="28">
        <v>21.0</v>
      </c>
      <c r="I142" s="28"/>
      <c r="J142" s="28"/>
      <c r="K142" s="28"/>
      <c r="L142" s="28"/>
      <c r="M142" s="28"/>
      <c r="N142" s="28"/>
      <c r="O142" s="28"/>
      <c r="P142" s="28"/>
      <c r="Q142" s="29"/>
      <c r="R142" s="29"/>
      <c r="S142" s="19" t="s">
        <v>471</v>
      </c>
      <c r="T142" s="28"/>
      <c r="U142" s="28"/>
      <c r="V142" s="28"/>
      <c r="W142" s="28"/>
      <c r="X142" s="55"/>
    </row>
    <row r="143">
      <c r="A143" s="11"/>
      <c r="B143" s="28" t="s">
        <v>1302</v>
      </c>
      <c r="C143" s="28" t="s">
        <v>1022</v>
      </c>
      <c r="D143" s="26">
        <f t="shared" si="16"/>
        <v>162.24</v>
      </c>
      <c r="E143" s="28">
        <v>24.0</v>
      </c>
      <c r="F143" s="28">
        <v>16.0</v>
      </c>
      <c r="G143" s="16">
        <v>159.0</v>
      </c>
      <c r="H143" s="28">
        <v>15.0</v>
      </c>
      <c r="I143" s="28"/>
      <c r="J143" s="28"/>
      <c r="K143" s="28"/>
      <c r="L143" s="28"/>
      <c r="M143" s="28"/>
      <c r="N143" s="28"/>
      <c r="O143" s="28"/>
      <c r="P143" s="28"/>
      <c r="Q143" s="29"/>
      <c r="R143" s="29"/>
      <c r="S143" s="19" t="s">
        <v>1303</v>
      </c>
      <c r="T143" s="28"/>
      <c r="U143" s="28"/>
      <c r="V143" s="28"/>
      <c r="W143" s="28"/>
      <c r="X143" s="55"/>
    </row>
    <row r="144">
      <c r="A144" s="3" t="s">
        <v>478</v>
      </c>
      <c r="B144" s="28"/>
      <c r="C144" s="28"/>
      <c r="D144" s="26"/>
      <c r="E144" s="28"/>
      <c r="F144" s="28"/>
      <c r="G144" s="16"/>
      <c r="H144" s="28"/>
      <c r="I144" s="28"/>
      <c r="J144" s="28"/>
      <c r="K144" s="28"/>
      <c r="L144" s="28"/>
      <c r="M144" s="28"/>
      <c r="N144" s="28"/>
      <c r="O144" s="28"/>
      <c r="P144" s="28"/>
      <c r="Q144" s="29"/>
      <c r="R144" s="29"/>
      <c r="S144" s="37"/>
      <c r="T144" s="28"/>
      <c r="U144" s="28"/>
      <c r="V144" s="28"/>
      <c r="W144" s="28"/>
      <c r="X144" s="55"/>
    </row>
    <row r="145">
      <c r="A145" s="11"/>
      <c r="B145" s="28" t="s">
        <v>1309</v>
      </c>
      <c r="C145" s="28" t="s">
        <v>102</v>
      </c>
      <c r="D145" s="26">
        <f t="shared" ref="D145:D152" si="17">ROUND((F145*0.05)+(G145)+(H145*0.1629)+(I145*0.535)+(J145*0.7692)+(L145*0.11)+(M145*30.9)+(N145*9)+(O145*9)+(P145*9), 2)</f>
        <v>51</v>
      </c>
      <c r="E145" s="28">
        <v>18.0</v>
      </c>
      <c r="F145" s="28"/>
      <c r="G145" s="28">
        <v>51.0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9"/>
      <c r="R145" s="29"/>
      <c r="S145" s="19" t="s">
        <v>1310</v>
      </c>
      <c r="T145" s="28"/>
      <c r="U145" s="28"/>
      <c r="V145" s="28"/>
      <c r="W145" s="28"/>
      <c r="X145" s="55"/>
    </row>
    <row r="146">
      <c r="A146" s="11"/>
      <c r="B146" s="28" t="s">
        <v>1311</v>
      </c>
      <c r="C146" s="28" t="s">
        <v>107</v>
      </c>
      <c r="D146" s="26">
        <f t="shared" si="17"/>
        <v>45</v>
      </c>
      <c r="E146" s="28"/>
      <c r="F146" s="28"/>
      <c r="G146" s="28">
        <v>45.0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9"/>
      <c r="R146" s="29"/>
      <c r="S146" s="19" t="s">
        <v>1312</v>
      </c>
      <c r="T146" s="28"/>
      <c r="U146" s="28"/>
      <c r="V146" s="28"/>
      <c r="W146" s="28"/>
      <c r="X146" s="55"/>
    </row>
    <row r="147">
      <c r="A147" s="97"/>
      <c r="B147" s="108" t="s">
        <v>481</v>
      </c>
      <c r="C147" s="108" t="s">
        <v>46</v>
      </c>
      <c r="D147" s="112">
        <f t="shared" si="17"/>
        <v>40.05</v>
      </c>
      <c r="E147" s="108">
        <v>19.0</v>
      </c>
      <c r="F147" s="108">
        <v>18.0</v>
      </c>
      <c r="G147" s="108">
        <v>23.0</v>
      </c>
      <c r="H147" s="108"/>
      <c r="I147" s="108"/>
      <c r="J147" s="108">
        <v>21.0</v>
      </c>
      <c r="K147" s="108"/>
      <c r="L147" s="108"/>
      <c r="M147" s="108"/>
      <c r="N147" s="108"/>
      <c r="O147" s="108"/>
      <c r="P147" s="108"/>
      <c r="Q147" s="109"/>
      <c r="R147" s="109"/>
      <c r="S147" s="101" t="s">
        <v>482</v>
      </c>
      <c r="T147" s="108"/>
      <c r="U147" s="108"/>
      <c r="V147" s="108"/>
      <c r="W147" s="108"/>
      <c r="X147" s="119"/>
      <c r="Y147" s="103"/>
      <c r="Z147" s="103"/>
    </row>
    <row r="148">
      <c r="A148" s="97"/>
      <c r="B148" s="108" t="s">
        <v>492</v>
      </c>
      <c r="C148" s="108" t="s">
        <v>172</v>
      </c>
      <c r="D148" s="112">
        <f t="shared" si="17"/>
        <v>36.15</v>
      </c>
      <c r="E148" s="108">
        <v>23.0</v>
      </c>
      <c r="F148" s="108">
        <v>23.0</v>
      </c>
      <c r="G148" s="108">
        <v>35.0</v>
      </c>
      <c r="H148" s="108"/>
      <c r="I148" s="108"/>
      <c r="J148" s="108"/>
      <c r="K148" s="108"/>
      <c r="L148" s="108"/>
      <c r="M148" s="108"/>
      <c r="N148" s="108"/>
      <c r="O148" s="108"/>
      <c r="P148" s="108"/>
      <c r="Q148" s="109"/>
      <c r="R148" s="109"/>
      <c r="S148" s="101" t="s">
        <v>493</v>
      </c>
      <c r="T148" s="108"/>
      <c r="U148" s="108"/>
      <c r="V148" s="108"/>
      <c r="W148" s="108"/>
      <c r="X148" s="119"/>
      <c r="Y148" s="103"/>
      <c r="Z148" s="103"/>
    </row>
    <row r="149">
      <c r="A149" s="11"/>
      <c r="B149" s="28" t="s">
        <v>1317</v>
      </c>
      <c r="C149" s="28" t="s">
        <v>1318</v>
      </c>
      <c r="D149" s="26">
        <f t="shared" si="17"/>
        <v>34</v>
      </c>
      <c r="E149" s="28">
        <v>8.0</v>
      </c>
      <c r="F149" s="28"/>
      <c r="G149" s="28">
        <v>34.0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9"/>
      <c r="R149" s="29"/>
      <c r="S149" s="19" t="s">
        <v>1320</v>
      </c>
      <c r="T149" s="28"/>
      <c r="U149" s="28"/>
      <c r="V149" s="28"/>
      <c r="W149" s="28"/>
      <c r="X149" s="55"/>
    </row>
    <row r="150" ht="1.5" customHeight="1">
      <c r="B150" s="28" t="s">
        <v>483</v>
      </c>
      <c r="C150" s="28" t="s">
        <v>67</v>
      </c>
      <c r="D150" s="26">
        <f t="shared" si="17"/>
        <v>33.05</v>
      </c>
      <c r="E150" s="28">
        <v>13.0</v>
      </c>
      <c r="F150" s="28">
        <v>14.0</v>
      </c>
      <c r="G150" s="28">
        <v>21.0</v>
      </c>
      <c r="H150" s="28">
        <v>13.0</v>
      </c>
      <c r="I150" s="28"/>
      <c r="J150" s="28">
        <v>12.0</v>
      </c>
      <c r="K150" s="28"/>
      <c r="L150" s="28"/>
      <c r="M150" s="28"/>
      <c r="N150" s="28"/>
      <c r="O150" s="28"/>
      <c r="P150" s="28"/>
      <c r="Q150" s="29"/>
      <c r="R150" s="29"/>
      <c r="S150" s="19" t="s">
        <v>484</v>
      </c>
      <c r="T150" s="28"/>
      <c r="U150" s="28"/>
      <c r="V150" s="28"/>
      <c r="W150" s="28"/>
      <c r="X150" s="55"/>
    </row>
    <row r="151">
      <c r="A151" s="11"/>
      <c r="B151" s="28" t="s">
        <v>490</v>
      </c>
      <c r="C151" s="28" t="s">
        <v>328</v>
      </c>
      <c r="D151" s="26">
        <f t="shared" si="17"/>
        <v>32.13</v>
      </c>
      <c r="E151" s="28">
        <v>17.0</v>
      </c>
      <c r="F151" s="28">
        <v>18.0</v>
      </c>
      <c r="G151" s="28">
        <v>22.0</v>
      </c>
      <c r="H151" s="28"/>
      <c r="I151" s="28"/>
      <c r="J151" s="28">
        <v>12.0</v>
      </c>
      <c r="K151" s="28"/>
      <c r="L151" s="28"/>
      <c r="M151" s="28"/>
      <c r="N151" s="28"/>
      <c r="O151" s="28"/>
      <c r="P151" s="28"/>
      <c r="Q151" s="29"/>
      <c r="R151" s="29"/>
      <c r="S151" s="19" t="s">
        <v>491</v>
      </c>
      <c r="T151" s="28"/>
      <c r="U151" s="55"/>
      <c r="V151" s="28"/>
      <c r="W151" s="28"/>
      <c r="X151" s="55"/>
    </row>
    <row r="152" ht="1.5" customHeight="1">
      <c r="A152" s="97"/>
      <c r="B152" s="108" t="s">
        <v>488</v>
      </c>
      <c r="C152" s="108" t="s">
        <v>203</v>
      </c>
      <c r="D152" s="112">
        <f t="shared" si="17"/>
        <v>31.72</v>
      </c>
      <c r="E152" s="108">
        <v>19.0</v>
      </c>
      <c r="F152" s="108">
        <v>19.0</v>
      </c>
      <c r="G152" s="108">
        <v>28.0</v>
      </c>
      <c r="H152" s="108">
        <v>17.0</v>
      </c>
      <c r="I152" s="108"/>
      <c r="J152" s="108"/>
      <c r="K152" s="108"/>
      <c r="L152" s="108"/>
      <c r="M152" s="108"/>
      <c r="N152" s="108"/>
      <c r="O152" s="108"/>
      <c r="P152" s="108"/>
      <c r="Q152" s="109"/>
      <c r="R152" s="109"/>
      <c r="S152" s="101" t="s">
        <v>489</v>
      </c>
      <c r="T152" s="108"/>
      <c r="U152" s="108"/>
      <c r="V152" s="108"/>
      <c r="W152" s="108"/>
      <c r="X152" s="119"/>
      <c r="Y152" s="103"/>
      <c r="Z152" s="103"/>
    </row>
    <row r="153">
      <c r="A153" s="11"/>
      <c r="B153" s="28"/>
      <c r="C153" s="28"/>
      <c r="D153" s="26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9"/>
      <c r="R153" s="29"/>
      <c r="S153" s="37"/>
      <c r="T153" s="28"/>
      <c r="U153" s="54"/>
      <c r="V153" s="28"/>
      <c r="W153" s="28"/>
      <c r="X153" s="55"/>
    </row>
    <row r="154">
      <c r="A154" s="3"/>
      <c r="B154" s="60"/>
      <c r="C154" s="60"/>
      <c r="D154" s="3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1"/>
      <c r="R154" s="60"/>
      <c r="S154" s="62"/>
      <c r="T154" s="60"/>
      <c r="U154" s="60"/>
      <c r="V154" s="60"/>
      <c r="W154" s="60"/>
      <c r="X154" s="60"/>
      <c r="Y154" s="63"/>
      <c r="Z154" s="63"/>
    </row>
    <row r="155">
      <c r="A155" s="53" t="s">
        <v>494</v>
      </c>
      <c r="B155" s="28"/>
      <c r="C155" s="28"/>
      <c r="D155" s="26"/>
      <c r="E155" s="64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9"/>
      <c r="R155" s="28"/>
      <c r="S155" s="37"/>
      <c r="T155" s="28"/>
      <c r="U155" s="28"/>
      <c r="V155" s="28"/>
      <c r="W155" s="28"/>
      <c r="X155" s="55"/>
    </row>
    <row r="156">
      <c r="A156" s="65"/>
      <c r="B156" s="28" t="s">
        <v>495</v>
      </c>
      <c r="C156" s="28" t="s">
        <v>57</v>
      </c>
      <c r="D156" s="26">
        <f t="shared" ref="D156:D161" si="18">ROUND((F156*0.05)+(G156)+(H156*0.1629)+(I156*0.535)+(J156*0.7692)+(L156*0.11)+(M156*30.9)+(N156*9)+(O156*9)+(P156*9), 2)</f>
        <v>222.77</v>
      </c>
      <c r="E156" s="28">
        <v>48.0</v>
      </c>
      <c r="F156" s="28">
        <v>35.0</v>
      </c>
      <c r="G156" s="28">
        <v>199.0</v>
      </c>
      <c r="H156" s="28">
        <v>36.0</v>
      </c>
      <c r="I156" s="28"/>
      <c r="J156" s="28">
        <v>21.0</v>
      </c>
      <c r="K156" s="28"/>
      <c r="L156" s="28"/>
      <c r="M156" s="28"/>
      <c r="N156" s="28"/>
      <c r="O156" s="28"/>
      <c r="P156" s="28"/>
      <c r="Q156" s="29"/>
      <c r="R156" s="29" t="s">
        <v>499</v>
      </c>
      <c r="S156" s="19" t="s">
        <v>500</v>
      </c>
      <c r="T156" s="28"/>
      <c r="U156" s="28"/>
      <c r="V156" s="28"/>
      <c r="W156" s="32"/>
      <c r="X156" s="66"/>
    </row>
    <row r="157">
      <c r="A157" s="144"/>
      <c r="B157" s="108" t="s">
        <v>501</v>
      </c>
      <c r="C157" s="108" t="s">
        <v>251</v>
      </c>
      <c r="D157" s="112">
        <f t="shared" si="18"/>
        <v>205.24</v>
      </c>
      <c r="E157" s="108">
        <v>61.0</v>
      </c>
      <c r="F157" s="108">
        <v>51.0</v>
      </c>
      <c r="G157" s="108">
        <v>185.0</v>
      </c>
      <c r="H157" s="108"/>
      <c r="I157" s="108"/>
      <c r="J157" s="108">
        <v>23.0</v>
      </c>
      <c r="K157" s="108"/>
      <c r="L157" s="108"/>
      <c r="M157" s="108"/>
      <c r="N157" s="108"/>
      <c r="O157" s="108"/>
      <c r="P157" s="108"/>
      <c r="Q157" s="109"/>
      <c r="R157" s="109"/>
      <c r="S157" s="101" t="s">
        <v>502</v>
      </c>
      <c r="T157" s="108"/>
      <c r="U157" s="108"/>
      <c r="V157" s="108"/>
      <c r="W157" s="111"/>
      <c r="X157" s="157"/>
      <c r="Y157" s="103"/>
      <c r="Z157" s="103"/>
    </row>
    <row r="158">
      <c r="A158" s="68"/>
      <c r="B158" s="28" t="s">
        <v>503</v>
      </c>
      <c r="C158" s="28" t="s">
        <v>504</v>
      </c>
      <c r="D158" s="26">
        <f t="shared" si="18"/>
        <v>176.13</v>
      </c>
      <c r="E158" s="28">
        <v>40.0</v>
      </c>
      <c r="F158" s="28">
        <v>42.0</v>
      </c>
      <c r="G158" s="28">
        <v>168.0</v>
      </c>
      <c r="H158" s="28">
        <v>37.0</v>
      </c>
      <c r="I158" s="28"/>
      <c r="J158" s="28"/>
      <c r="K158" s="28"/>
      <c r="L158" s="28"/>
      <c r="M158" s="28"/>
      <c r="N158" s="28"/>
      <c r="O158" s="28"/>
      <c r="P158" s="28"/>
      <c r="Q158" s="29"/>
      <c r="R158" s="29"/>
      <c r="S158" s="19" t="s">
        <v>505</v>
      </c>
      <c r="T158" s="28"/>
      <c r="U158" s="28"/>
      <c r="V158" s="28"/>
      <c r="W158" s="12"/>
      <c r="X158" s="11"/>
    </row>
    <row r="159" ht="14.25" customHeight="1">
      <c r="A159" s="34"/>
      <c r="B159" s="16" t="s">
        <v>506</v>
      </c>
      <c r="C159" s="16" t="s">
        <v>507</v>
      </c>
      <c r="D159" s="26">
        <f t="shared" si="18"/>
        <v>142.15</v>
      </c>
      <c r="E159" s="16"/>
      <c r="F159" s="16">
        <v>46.0</v>
      </c>
      <c r="G159" s="16">
        <v>121.0</v>
      </c>
      <c r="H159" s="16">
        <v>26.0</v>
      </c>
      <c r="I159" s="16"/>
      <c r="J159" s="16">
        <v>19.0</v>
      </c>
      <c r="K159" s="16"/>
      <c r="L159" s="16"/>
      <c r="M159" s="16"/>
      <c r="N159" s="16"/>
      <c r="O159" s="16"/>
      <c r="P159" s="16"/>
      <c r="Q159" s="33"/>
      <c r="R159" s="33"/>
      <c r="S159" s="39" t="s">
        <v>508</v>
      </c>
      <c r="T159" s="34"/>
      <c r="U159" s="34"/>
      <c r="V159" s="34"/>
      <c r="W159" s="34"/>
      <c r="X159" s="34"/>
      <c r="Y159" s="34"/>
      <c r="Z159" s="34"/>
    </row>
    <row r="160">
      <c r="A160" s="69"/>
      <c r="B160" s="28" t="s">
        <v>509</v>
      </c>
      <c r="C160" s="28" t="s">
        <v>192</v>
      </c>
      <c r="D160" s="26">
        <f t="shared" si="18"/>
        <v>139.44</v>
      </c>
      <c r="E160" s="28">
        <v>37.0</v>
      </c>
      <c r="F160" s="28">
        <v>38.0</v>
      </c>
      <c r="G160" s="28">
        <v>121.0</v>
      </c>
      <c r="H160" s="28">
        <v>26.0</v>
      </c>
      <c r="I160" s="28"/>
      <c r="J160" s="28">
        <v>16.0</v>
      </c>
      <c r="K160" s="28"/>
      <c r="L160" s="28"/>
      <c r="M160" s="28"/>
      <c r="N160" s="28"/>
      <c r="O160" s="28"/>
      <c r="P160" s="28"/>
      <c r="Q160" s="29"/>
      <c r="R160" s="29"/>
      <c r="S160" s="19" t="s">
        <v>510</v>
      </c>
      <c r="T160" s="28"/>
      <c r="U160" s="28"/>
      <c r="V160" s="28"/>
      <c r="W160" s="70"/>
      <c r="X160" s="71"/>
    </row>
    <row r="161">
      <c r="A161" s="68"/>
      <c r="B161" s="12" t="s">
        <v>527</v>
      </c>
      <c r="C161" s="12" t="s">
        <v>386</v>
      </c>
      <c r="D161" s="26">
        <f t="shared" si="18"/>
        <v>137.76</v>
      </c>
      <c r="E161" s="12">
        <v>45.0</v>
      </c>
      <c r="F161" s="12">
        <v>43.0</v>
      </c>
      <c r="G161" s="12">
        <v>121.0</v>
      </c>
      <c r="H161" s="12"/>
      <c r="I161" s="12"/>
      <c r="J161" s="12">
        <v>19.0</v>
      </c>
      <c r="K161" s="12"/>
      <c r="L161" s="12"/>
      <c r="M161" s="12"/>
      <c r="N161" s="12"/>
      <c r="O161" s="12"/>
      <c r="P161" s="12"/>
      <c r="Q161" s="18"/>
      <c r="R161" s="18"/>
      <c r="S161" s="19" t="s">
        <v>528</v>
      </c>
      <c r="T161" s="12"/>
      <c r="U161" s="12"/>
      <c r="V161" s="12"/>
      <c r="W161" s="16"/>
      <c r="X161" s="11"/>
    </row>
    <row r="162">
      <c r="A162" s="68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9"/>
      <c r="R162" s="29"/>
      <c r="S162" s="37"/>
      <c r="T162" s="28"/>
      <c r="U162" s="28"/>
      <c r="V162" s="28"/>
      <c r="W162" s="28"/>
      <c r="X162" s="55"/>
      <c r="Y162" s="34"/>
      <c r="Z162" s="34"/>
    </row>
    <row r="163">
      <c r="A163" s="69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9"/>
      <c r="R163" s="29"/>
      <c r="S163" s="37"/>
      <c r="T163" s="28"/>
      <c r="U163" s="28"/>
      <c r="V163" s="28"/>
      <c r="W163" s="70"/>
      <c r="X163" s="71"/>
    </row>
    <row r="164">
      <c r="A164" s="65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9"/>
      <c r="R164" s="29"/>
      <c r="S164" s="37"/>
      <c r="T164" s="28"/>
      <c r="U164" s="28"/>
      <c r="V164" s="28"/>
      <c r="W164" s="32"/>
      <c r="X164" s="66"/>
    </row>
    <row r="165">
      <c r="A165" s="68"/>
      <c r="B165" s="28"/>
      <c r="C165" s="28"/>
      <c r="D165" s="28"/>
      <c r="E165" s="64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9"/>
      <c r="R165" s="29"/>
      <c r="S165" s="37"/>
      <c r="T165" s="28"/>
      <c r="U165" s="28"/>
      <c r="V165" s="28"/>
      <c r="W165" s="12"/>
      <c r="X165" s="11"/>
    </row>
    <row r="166">
      <c r="A166" s="68"/>
      <c r="B166" s="28"/>
      <c r="C166" s="28"/>
      <c r="D166" s="28"/>
      <c r="E166" s="64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9"/>
      <c r="R166" s="29"/>
      <c r="S166" s="37"/>
      <c r="T166" s="28"/>
      <c r="U166" s="28"/>
      <c r="V166" s="28"/>
      <c r="W166" s="28"/>
      <c r="X166" s="55"/>
    </row>
    <row r="167">
      <c r="A167" s="73"/>
      <c r="B167" s="74"/>
      <c r="C167" s="74"/>
      <c r="D167" s="74"/>
      <c r="E167" s="75"/>
      <c r="F167" s="75"/>
      <c r="G167" s="75"/>
      <c r="H167" s="10"/>
      <c r="I167" s="10"/>
      <c r="J167" s="10"/>
      <c r="K167" s="10"/>
      <c r="L167" s="10"/>
      <c r="M167" s="10"/>
      <c r="N167" s="10"/>
      <c r="O167" s="10"/>
      <c r="P167" s="10"/>
      <c r="Q167" s="76"/>
      <c r="R167" s="76"/>
      <c r="S167" s="77"/>
      <c r="T167" s="10"/>
      <c r="U167" s="75"/>
      <c r="V167" s="74"/>
      <c r="W167" s="11"/>
      <c r="X167" s="74"/>
      <c r="Y167" s="78"/>
      <c r="Z167" s="78"/>
    </row>
    <row r="168">
      <c r="A168" s="10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9"/>
      <c r="R168" s="78"/>
      <c r="S168" s="80"/>
      <c r="T168" s="78"/>
      <c r="U168" s="78"/>
      <c r="V168" s="78"/>
      <c r="W168" s="78"/>
      <c r="X168" s="81"/>
      <c r="Y168" s="78"/>
      <c r="Z168" s="78"/>
    </row>
    <row r="169">
      <c r="A169" s="68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82"/>
      <c r="R169" s="64"/>
      <c r="S169" s="140"/>
      <c r="T169" s="64"/>
      <c r="U169" s="64"/>
      <c r="V169" s="64"/>
      <c r="W169" s="83"/>
      <c r="X169" s="81"/>
      <c r="Y169" s="78"/>
      <c r="Z169" s="78"/>
    </row>
    <row r="170">
      <c r="A170" s="8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82"/>
      <c r="R170" s="64"/>
      <c r="S170" s="140"/>
      <c r="T170" s="64"/>
      <c r="U170" s="64"/>
      <c r="V170" s="64"/>
      <c r="W170" s="85"/>
      <c r="X170" s="84"/>
      <c r="Y170" s="78"/>
      <c r="Z170" s="78"/>
    </row>
    <row r="171">
      <c r="A171" s="69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82"/>
      <c r="R171" s="64"/>
      <c r="S171" s="140"/>
      <c r="T171" s="64"/>
      <c r="U171" s="64"/>
      <c r="V171" s="64"/>
      <c r="W171" s="85"/>
      <c r="X171" s="86"/>
      <c r="Y171" s="78"/>
      <c r="Z171" s="78"/>
    </row>
    <row r="172">
      <c r="A172" s="65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82"/>
      <c r="R172" s="64"/>
      <c r="S172" s="140"/>
      <c r="T172" s="64"/>
      <c r="U172" s="64"/>
      <c r="V172" s="64"/>
      <c r="W172" s="87"/>
      <c r="X172" s="84"/>
      <c r="Y172" s="78"/>
      <c r="Z172" s="78"/>
    </row>
    <row r="173">
      <c r="A173" s="81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9"/>
      <c r="R173" s="88"/>
      <c r="S173" s="88"/>
      <c r="T173" s="88"/>
      <c r="U173" s="88"/>
      <c r="V173" s="88"/>
      <c r="W173" s="81"/>
      <c r="X173" s="81"/>
      <c r="Y173" s="78"/>
      <c r="Z173" s="78"/>
    </row>
    <row r="174">
      <c r="A174" s="81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9"/>
      <c r="R174" s="88"/>
      <c r="S174" s="88"/>
      <c r="T174" s="88"/>
      <c r="U174" s="88"/>
      <c r="V174" s="88"/>
      <c r="W174" s="81"/>
      <c r="X174" s="81"/>
      <c r="Y174" s="78"/>
      <c r="Z174" s="78"/>
    </row>
    <row r="175">
      <c r="A175" s="6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9"/>
      <c r="R175" s="88"/>
      <c r="S175" s="88"/>
      <c r="T175" s="88"/>
      <c r="U175" s="88"/>
      <c r="V175" s="88"/>
      <c r="W175" s="81"/>
      <c r="X175" s="81"/>
      <c r="Y175" s="78"/>
      <c r="Z175" s="78"/>
    </row>
    <row r="176">
      <c r="A176" s="86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9"/>
      <c r="R176" s="88"/>
      <c r="S176" s="88"/>
      <c r="T176" s="88"/>
      <c r="U176" s="88"/>
      <c r="V176" s="88"/>
      <c r="W176" s="86"/>
      <c r="X176" s="86"/>
      <c r="Y176" s="78"/>
      <c r="Z176" s="78"/>
    </row>
    <row r="177">
      <c r="A177" s="81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9"/>
      <c r="R177" s="88"/>
      <c r="S177" s="88"/>
      <c r="T177" s="88"/>
      <c r="U177" s="88"/>
      <c r="V177" s="88"/>
      <c r="W177" s="81"/>
      <c r="X177" s="81"/>
      <c r="Y177" s="78"/>
      <c r="Z177" s="78"/>
    </row>
    <row r="178">
      <c r="A178" s="81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9"/>
      <c r="R178" s="88"/>
      <c r="S178" s="88"/>
      <c r="T178" s="88"/>
      <c r="U178" s="88"/>
      <c r="V178" s="88"/>
      <c r="W178" s="81"/>
      <c r="X178" s="81"/>
      <c r="Y178" s="78"/>
      <c r="Z178" s="78"/>
    </row>
    <row r="179">
      <c r="A179" s="81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9"/>
      <c r="R179" s="88"/>
      <c r="S179" s="88"/>
      <c r="T179" s="88"/>
      <c r="U179" s="88"/>
      <c r="V179" s="88"/>
      <c r="W179" s="81"/>
      <c r="X179" s="81"/>
      <c r="Y179" s="78"/>
      <c r="Z179" s="78"/>
    </row>
    <row r="180">
      <c r="A180" s="65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9"/>
      <c r="R180" s="88"/>
      <c r="S180" s="88"/>
      <c r="T180" s="88"/>
      <c r="U180" s="88"/>
      <c r="V180" s="88"/>
      <c r="W180" s="84"/>
      <c r="X180" s="84"/>
      <c r="Y180" s="78"/>
      <c r="Z180" s="78"/>
    </row>
    <row r="181">
      <c r="A181" s="69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9"/>
      <c r="R181" s="88"/>
      <c r="S181" s="88"/>
      <c r="T181" s="88"/>
      <c r="U181" s="88"/>
      <c r="V181" s="88"/>
      <c r="W181" s="86"/>
      <c r="X181" s="86"/>
      <c r="Y181" s="78"/>
      <c r="Z181" s="78"/>
    </row>
    <row r="182">
      <c r="A182" s="6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9"/>
      <c r="R182" s="88"/>
      <c r="S182" s="88"/>
      <c r="T182" s="88"/>
      <c r="U182" s="88"/>
      <c r="V182" s="88"/>
      <c r="W182" s="81"/>
      <c r="X182" s="81"/>
      <c r="Y182" s="78"/>
      <c r="Z182" s="78"/>
    </row>
    <row r="183">
      <c r="A183" s="6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9"/>
      <c r="R183" s="88"/>
      <c r="S183" s="88"/>
      <c r="T183" s="88"/>
      <c r="U183" s="88"/>
      <c r="V183" s="88"/>
      <c r="W183" s="81"/>
      <c r="X183" s="81"/>
      <c r="Y183" s="78"/>
      <c r="Z183" s="78"/>
    </row>
    <row r="184">
      <c r="A184" s="6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9"/>
      <c r="R184" s="88"/>
      <c r="S184" s="88"/>
      <c r="T184" s="88"/>
      <c r="U184" s="88"/>
      <c r="V184" s="88"/>
      <c r="W184" s="81"/>
      <c r="X184" s="81"/>
      <c r="Y184" s="78"/>
      <c r="Z184" s="78"/>
    </row>
    <row r="185">
      <c r="A185" s="69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9"/>
      <c r="R185" s="88"/>
      <c r="S185" s="88"/>
      <c r="T185" s="88"/>
      <c r="U185" s="88"/>
      <c r="V185" s="88"/>
      <c r="W185" s="86"/>
      <c r="X185" s="86"/>
      <c r="Y185" s="78"/>
      <c r="Z185" s="78"/>
    </row>
    <row r="186">
      <c r="A186" s="6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9"/>
      <c r="R186" s="88"/>
      <c r="S186" s="88"/>
      <c r="T186" s="88"/>
      <c r="U186" s="88"/>
      <c r="V186" s="88"/>
      <c r="W186" s="81"/>
      <c r="X186" s="81"/>
      <c r="Y186" s="78"/>
      <c r="Z186" s="78"/>
    </row>
    <row r="187">
      <c r="A187" s="68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1"/>
      <c r="R187" s="90"/>
      <c r="S187" s="90"/>
      <c r="T187" s="90"/>
      <c r="U187" s="90"/>
      <c r="V187" s="90"/>
      <c r="W187" s="81"/>
      <c r="X187" s="81"/>
      <c r="Y187" s="78"/>
      <c r="Z187" s="78"/>
    </row>
    <row r="188">
      <c r="A188" s="68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1"/>
      <c r="R188" s="90"/>
      <c r="S188" s="90"/>
      <c r="T188" s="90"/>
      <c r="U188" s="90"/>
      <c r="V188" s="90"/>
      <c r="W188" s="81"/>
      <c r="X188" s="81"/>
      <c r="Y188" s="78"/>
      <c r="Z188" s="78"/>
    </row>
    <row r="189">
      <c r="A189" s="1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1"/>
      <c r="R189" s="90"/>
      <c r="S189" s="90"/>
      <c r="T189" s="90"/>
      <c r="U189" s="90"/>
      <c r="V189" s="90"/>
      <c r="W189" s="81"/>
      <c r="X189" s="81"/>
      <c r="Y189" s="78"/>
      <c r="Z189" s="78"/>
    </row>
    <row r="190">
      <c r="A190" s="11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92"/>
      <c r="R190" s="54"/>
      <c r="S190" s="54"/>
      <c r="T190" s="54"/>
      <c r="U190" s="54"/>
      <c r="V190" s="54"/>
      <c r="W190" s="11"/>
      <c r="X190" s="11"/>
    </row>
    <row r="191">
      <c r="A191" s="69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92"/>
      <c r="R191" s="54"/>
      <c r="S191" s="54"/>
      <c r="T191" s="54"/>
      <c r="U191" s="54"/>
      <c r="V191" s="54"/>
      <c r="W191" s="71"/>
      <c r="X191" s="71"/>
    </row>
    <row r="192">
      <c r="A192" s="69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92"/>
      <c r="R192" s="54"/>
      <c r="S192" s="54"/>
      <c r="T192" s="54"/>
      <c r="U192" s="54"/>
      <c r="V192" s="54"/>
      <c r="W192" s="71"/>
      <c r="X192" s="71"/>
    </row>
    <row r="193">
      <c r="A193" s="68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92"/>
      <c r="R193" s="54"/>
      <c r="S193" s="54"/>
      <c r="T193" s="54"/>
      <c r="U193" s="54"/>
      <c r="V193" s="54"/>
      <c r="W193" s="11"/>
      <c r="X193" s="11"/>
    </row>
    <row r="194">
      <c r="A194" s="68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92"/>
      <c r="R194" s="54"/>
      <c r="S194" s="54"/>
      <c r="T194" s="54"/>
      <c r="U194" s="54"/>
      <c r="V194" s="54"/>
      <c r="W194" s="11"/>
      <c r="X194" s="11"/>
    </row>
    <row r="195">
      <c r="A195" s="68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92"/>
      <c r="R195" s="54"/>
      <c r="S195" s="54"/>
      <c r="T195" s="54"/>
      <c r="U195" s="54"/>
      <c r="V195" s="54"/>
      <c r="W195" s="11"/>
      <c r="X195" s="11"/>
    </row>
    <row r="196">
      <c r="A196" s="68"/>
      <c r="B196" s="11"/>
      <c r="C196" s="11"/>
      <c r="D196" s="11"/>
      <c r="E196" s="11"/>
      <c r="F196" s="11"/>
      <c r="G196" s="54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68"/>
      <c r="B197" s="11"/>
      <c r="C197" s="11"/>
      <c r="D197" s="11"/>
      <c r="E197" s="11"/>
      <c r="F197" s="11"/>
      <c r="G197" s="54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68"/>
      <c r="B198" s="11"/>
      <c r="C198" s="11"/>
      <c r="D198" s="11"/>
      <c r="E198" s="11"/>
      <c r="F198" s="11"/>
      <c r="G198" s="54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68"/>
      <c r="B199" s="11"/>
      <c r="C199" s="11"/>
      <c r="D199" s="11"/>
      <c r="E199" s="11"/>
      <c r="F199" s="11"/>
      <c r="G199" s="54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68"/>
      <c r="B200" s="11"/>
      <c r="C200" s="11"/>
      <c r="D200" s="11"/>
      <c r="E200" s="11"/>
      <c r="F200" s="11"/>
      <c r="G200" s="54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68"/>
      <c r="B201" s="11"/>
      <c r="C201" s="11"/>
      <c r="D201" s="11"/>
      <c r="E201" s="11"/>
      <c r="F201" s="11"/>
      <c r="G201" s="54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68"/>
      <c r="B202" s="11"/>
      <c r="C202" s="11"/>
      <c r="D202" s="11"/>
      <c r="E202" s="11"/>
      <c r="F202" s="11"/>
      <c r="G202" s="54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68"/>
      <c r="B203" s="11"/>
      <c r="C203" s="11"/>
      <c r="D203" s="11"/>
      <c r="E203" s="11"/>
      <c r="F203" s="11"/>
      <c r="G203" s="54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68"/>
      <c r="B204" s="11"/>
      <c r="C204" s="11"/>
      <c r="D204" s="11"/>
      <c r="E204" s="11"/>
      <c r="F204" s="11"/>
      <c r="G204" s="54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68"/>
      <c r="B205" s="11"/>
      <c r="C205" s="11"/>
      <c r="D205" s="11"/>
      <c r="E205" s="11"/>
      <c r="F205" s="11"/>
      <c r="G205" s="55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68"/>
      <c r="B206" s="11"/>
      <c r="C206" s="11"/>
      <c r="D206" s="11"/>
      <c r="E206" s="11"/>
      <c r="F206" s="11"/>
      <c r="G206" s="55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68"/>
      <c r="B207" s="11"/>
      <c r="C207" s="11"/>
      <c r="D207" s="11"/>
      <c r="E207" s="11"/>
      <c r="F207" s="11"/>
      <c r="G207" s="55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68"/>
      <c r="B208" s="11"/>
      <c r="C208" s="11"/>
      <c r="D208" s="11"/>
      <c r="E208" s="11"/>
      <c r="F208" s="11"/>
      <c r="G208" s="28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68"/>
      <c r="B209" s="11"/>
      <c r="C209" s="11"/>
      <c r="D209" s="11"/>
      <c r="E209" s="11"/>
      <c r="F209" s="11"/>
      <c r="G209" s="28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68"/>
      <c r="B210" s="11"/>
      <c r="C210" s="11"/>
      <c r="D210" s="11"/>
      <c r="E210" s="11"/>
      <c r="F210" s="11"/>
      <c r="G210" s="28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68"/>
      <c r="B211" s="11"/>
      <c r="C211" s="11"/>
      <c r="D211" s="11"/>
      <c r="E211" s="11"/>
      <c r="F211" s="11"/>
      <c r="G211" s="28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6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6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6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6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6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6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6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</row>
    <row r="231">
      <c r="A231" s="6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</row>
    <row r="232">
      <c r="A232" s="6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</row>
    <row r="233">
      <c r="A233" s="6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</row>
    <row r="234">
      <c r="A234" s="6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</row>
    <row r="235">
      <c r="A235" s="6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6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6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6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6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6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6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6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6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6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6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6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68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6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68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68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68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68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6"/>
    <hyperlink r:id="rId13" ref="S17"/>
    <hyperlink r:id="rId14" ref="S18"/>
    <hyperlink r:id="rId15" ref="S19"/>
    <hyperlink r:id="rId16" ref="S20"/>
    <hyperlink r:id="rId17" ref="S21"/>
    <hyperlink r:id="rId18" ref="S22"/>
    <hyperlink r:id="rId19" ref="S23"/>
    <hyperlink r:id="rId20" ref="S24"/>
    <hyperlink r:id="rId21" ref="S26"/>
    <hyperlink r:id="rId22" ref="S27"/>
    <hyperlink r:id="rId23" ref="S28"/>
    <hyperlink r:id="rId24" ref="S29"/>
    <hyperlink r:id="rId25" ref="S30"/>
    <hyperlink r:id="rId26" ref="S31"/>
    <hyperlink r:id="rId27" ref="S32"/>
    <hyperlink r:id="rId28" ref="S33"/>
    <hyperlink r:id="rId29" ref="S35"/>
    <hyperlink r:id="rId30" ref="S36"/>
    <hyperlink r:id="rId31" ref="S37"/>
    <hyperlink r:id="rId32" ref="S38"/>
    <hyperlink r:id="rId33" ref="S39"/>
    <hyperlink r:id="rId34" ref="S40"/>
    <hyperlink r:id="rId35" ref="S41"/>
    <hyperlink r:id="rId36" ref="S42"/>
    <hyperlink r:id="rId37" ref="S43"/>
    <hyperlink r:id="rId38" ref="S44"/>
    <hyperlink r:id="rId39" ref="S45"/>
    <hyperlink r:id="rId40" ref="S47"/>
    <hyperlink r:id="rId41" ref="S48"/>
    <hyperlink r:id="rId42" ref="S49"/>
    <hyperlink r:id="rId43" ref="S50"/>
    <hyperlink r:id="rId44" ref="S51"/>
    <hyperlink r:id="rId45" ref="S52"/>
    <hyperlink r:id="rId46" ref="S53"/>
    <hyperlink r:id="rId47" ref="S54"/>
    <hyperlink r:id="rId48" ref="S55"/>
    <hyperlink r:id="rId49" ref="S57"/>
    <hyperlink r:id="rId50" ref="S58"/>
    <hyperlink r:id="rId51" ref="S59"/>
    <hyperlink r:id="rId52" ref="S60"/>
    <hyperlink r:id="rId53" ref="S61"/>
    <hyperlink r:id="rId54" ref="S62"/>
    <hyperlink r:id="rId55" ref="S63"/>
    <hyperlink r:id="rId56" ref="S64"/>
    <hyperlink r:id="rId57" ref="S65"/>
    <hyperlink r:id="rId58" ref="S66"/>
    <hyperlink r:id="rId59" ref="S68"/>
    <hyperlink r:id="rId60" ref="S69"/>
    <hyperlink r:id="rId61" ref="S70"/>
    <hyperlink r:id="rId62" ref="S71"/>
    <hyperlink r:id="rId63" ref="S72"/>
    <hyperlink r:id="rId64" ref="S73"/>
    <hyperlink r:id="rId65" ref="S74"/>
    <hyperlink r:id="rId66" ref="S77"/>
    <hyperlink r:id="rId67" ref="S78"/>
    <hyperlink r:id="rId68" ref="S79"/>
    <hyperlink r:id="rId69" ref="S80"/>
    <hyperlink r:id="rId70" ref="S81"/>
    <hyperlink r:id="rId71" ref="S82"/>
    <hyperlink r:id="rId72" ref="S83"/>
    <hyperlink r:id="rId73" ref="S85"/>
    <hyperlink r:id="rId74" ref="S86"/>
    <hyperlink r:id="rId75" ref="S87"/>
    <hyperlink r:id="rId76" ref="S88"/>
    <hyperlink r:id="rId77" ref="S89"/>
    <hyperlink r:id="rId78" ref="S90"/>
    <hyperlink r:id="rId79" ref="S91"/>
    <hyperlink r:id="rId80" ref="S92"/>
    <hyperlink r:id="rId81" ref="S93"/>
    <hyperlink r:id="rId82" ref="S94"/>
    <hyperlink r:id="rId83" ref="S95"/>
    <hyperlink r:id="rId84" ref="S97"/>
    <hyperlink r:id="rId85" ref="S98"/>
    <hyperlink r:id="rId86" ref="S99"/>
    <hyperlink r:id="rId87" ref="S100"/>
    <hyperlink r:id="rId88" ref="S101"/>
    <hyperlink r:id="rId89" ref="S102"/>
    <hyperlink r:id="rId90" ref="S104"/>
    <hyperlink r:id="rId91" ref="S105"/>
    <hyperlink r:id="rId92" ref="S106"/>
    <hyperlink r:id="rId93" ref="S107"/>
    <hyperlink r:id="rId94" ref="S108"/>
    <hyperlink r:id="rId95" ref="S109"/>
    <hyperlink r:id="rId96" ref="S110"/>
    <hyperlink r:id="rId97" ref="S111"/>
    <hyperlink r:id="rId98" ref="S112"/>
    <hyperlink r:id="rId99" ref="S114"/>
    <hyperlink r:id="rId100" ref="S115"/>
    <hyperlink r:id="rId101" ref="S116"/>
    <hyperlink r:id="rId102" ref="S117"/>
    <hyperlink r:id="rId103" ref="S118"/>
    <hyperlink r:id="rId104" ref="S119"/>
    <hyperlink r:id="rId105" ref="S120"/>
    <hyperlink r:id="rId106" ref="S121"/>
    <hyperlink r:id="rId107" ref="S122"/>
    <hyperlink r:id="rId108" ref="S123"/>
    <hyperlink r:id="rId109" ref="S124"/>
    <hyperlink r:id="rId110" ref="S125"/>
    <hyperlink r:id="rId111" ref="S126"/>
    <hyperlink r:id="rId112" ref="S127"/>
    <hyperlink r:id="rId113" ref="S129"/>
    <hyperlink r:id="rId114" ref="S130"/>
    <hyperlink r:id="rId115" ref="S131"/>
    <hyperlink r:id="rId116" ref="S132"/>
    <hyperlink r:id="rId117" ref="S133"/>
    <hyperlink r:id="rId118" ref="S134"/>
    <hyperlink r:id="rId119" ref="S135"/>
    <hyperlink r:id="rId120" ref="S139"/>
    <hyperlink r:id="rId121" ref="S140"/>
    <hyperlink r:id="rId122" ref="S141"/>
    <hyperlink r:id="rId123" ref="S142"/>
    <hyperlink r:id="rId124" ref="S143"/>
    <hyperlink r:id="rId125" ref="S145"/>
    <hyperlink r:id="rId126" ref="S146"/>
    <hyperlink r:id="rId127" ref="S147"/>
    <hyperlink r:id="rId128" ref="S148"/>
    <hyperlink r:id="rId129" ref="S149"/>
    <hyperlink r:id="rId130" ref="S150"/>
    <hyperlink r:id="rId131" ref="S151"/>
    <hyperlink r:id="rId132" ref="S152"/>
    <hyperlink r:id="rId133" ref="S156"/>
    <hyperlink r:id="rId134" ref="S157"/>
    <hyperlink r:id="rId135" ref="S158"/>
    <hyperlink r:id="rId136" ref="S159"/>
    <hyperlink r:id="rId137" ref="S160"/>
    <hyperlink r:id="rId138" ref="S161"/>
  </hyperlinks>
  <drawing r:id="rId139"/>
  <legacyDrawing r:id="rId14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5.71"/>
    <col customWidth="1" min="3" max="3" width="39.86"/>
    <col customWidth="1" min="4" max="4" width="21.57"/>
    <col customWidth="1" min="5" max="5" width="6.14"/>
    <col customWidth="1" min="6" max="6" width="6.71"/>
    <col customWidth="1" min="7" max="7" width="14.57"/>
    <col customWidth="1" min="8" max="8" width="6.57"/>
    <col customWidth="1" min="9" max="9" width="7.57"/>
    <col customWidth="1" min="10" max="10" width="5.29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6" t="s">
        <v>526</v>
      </c>
      <c r="B2" s="12"/>
      <c r="C2" s="12"/>
      <c r="D2" s="107" t="s">
        <v>1252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17">
        <f>ROUND((E5*0.05)+(F5*0.4)+(G5)+(H5*0.39)+(I5*0.78)+(J5*1.2)+(K5*1)+(L5*0.1)+(M5*16)+(N5*9)+(O5*9)+(P5*9), 2)</f>
        <v>111.01</v>
      </c>
      <c r="E5" s="12">
        <v>22.0</v>
      </c>
      <c r="F5" s="12">
        <v>24.0</v>
      </c>
      <c r="G5" s="12">
        <v>64.0</v>
      </c>
      <c r="H5" s="12">
        <v>29.0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29</v>
      </c>
      <c r="R5" s="18" t="s">
        <v>30</v>
      </c>
      <c r="S5" s="19" t="s">
        <v>31</v>
      </c>
      <c r="T5" s="11"/>
      <c r="U5" s="11"/>
      <c r="V5" s="11"/>
      <c r="W5" s="11"/>
      <c r="X5" s="11"/>
    </row>
    <row r="6">
      <c r="A6" s="11"/>
      <c r="B6" s="12" t="s">
        <v>34</v>
      </c>
      <c r="C6" s="16" t="s">
        <v>35</v>
      </c>
      <c r="D6" s="17" t="s">
        <v>1265</v>
      </c>
      <c r="E6" s="12">
        <v>16.0</v>
      </c>
      <c r="F6" s="12">
        <v>12.0</v>
      </c>
      <c r="G6" s="12">
        <v>46.0</v>
      </c>
      <c r="H6" s="12">
        <v>24.0</v>
      </c>
      <c r="I6" s="12"/>
      <c r="J6" s="12">
        <v>16.0</v>
      </c>
      <c r="K6" s="12"/>
      <c r="L6" s="12"/>
      <c r="M6" s="12">
        <v>0.0</v>
      </c>
      <c r="N6" s="12">
        <v>1.0</v>
      </c>
      <c r="O6" s="12">
        <v>1.0</v>
      </c>
      <c r="P6" s="12">
        <v>1.0</v>
      </c>
      <c r="Q6" s="18" t="s">
        <v>38</v>
      </c>
      <c r="R6" s="18" t="s">
        <v>1266</v>
      </c>
      <c r="S6" s="19" t="s">
        <v>41</v>
      </c>
      <c r="T6" s="11"/>
      <c r="U6" s="11"/>
      <c r="V6" s="11"/>
      <c r="W6" s="11"/>
      <c r="X6" s="11"/>
    </row>
    <row r="7">
      <c r="A7" s="96"/>
      <c r="B7" s="97" t="s">
        <v>45</v>
      </c>
      <c r="C7" s="98" t="s">
        <v>46</v>
      </c>
      <c r="D7" s="99">
        <f>ROUND((E7*0.05)+(F7*0.4)+(G7)+(H7*0.39)+(I7*0.78)+(J7*1.2)+(K7*1)+(L7*0.1)+(M7*16)+(N7*9)+(O7*9)+(P7*9), 2)</f>
        <v>96.1</v>
      </c>
      <c r="E7" s="97">
        <v>31.0</v>
      </c>
      <c r="F7" s="97">
        <v>40.0</v>
      </c>
      <c r="G7" s="97">
        <v>46.0</v>
      </c>
      <c r="H7" s="97">
        <v>25.0</v>
      </c>
      <c r="I7" s="97"/>
      <c r="J7" s="97">
        <v>19.0</v>
      </c>
      <c r="K7" s="97"/>
      <c r="L7" s="97"/>
      <c r="M7" s="97"/>
      <c r="N7" s="97"/>
      <c r="O7" s="97"/>
      <c r="P7" s="97"/>
      <c r="Q7" s="100"/>
      <c r="R7" s="100"/>
      <c r="S7" s="101" t="s">
        <v>50</v>
      </c>
      <c r="T7" s="102"/>
      <c r="U7" s="102"/>
      <c r="V7" s="102"/>
      <c r="W7" s="102"/>
      <c r="X7" s="102"/>
      <c r="Y7" s="103"/>
      <c r="Z7" s="103"/>
    </row>
    <row r="8">
      <c r="A8" s="96" t="s">
        <v>33</v>
      </c>
      <c r="B8" s="97" t="s">
        <v>1275</v>
      </c>
      <c r="C8" s="98" t="s">
        <v>40</v>
      </c>
      <c r="D8" s="99" t="s">
        <v>1276</v>
      </c>
      <c r="E8" s="97">
        <v>39.0</v>
      </c>
      <c r="F8" s="97">
        <v>36.0</v>
      </c>
      <c r="G8" s="97">
        <v>40.0</v>
      </c>
      <c r="H8" s="97">
        <v>19.0</v>
      </c>
      <c r="I8" s="97"/>
      <c r="J8" s="97"/>
      <c r="K8" s="97"/>
      <c r="L8" s="97"/>
      <c r="M8" s="97">
        <v>1.0</v>
      </c>
      <c r="N8" s="97">
        <v>1.0</v>
      </c>
      <c r="O8" s="97"/>
      <c r="P8" s="97"/>
      <c r="Q8" s="100" t="s">
        <v>325</v>
      </c>
      <c r="R8" s="100" t="s">
        <v>1277</v>
      </c>
      <c r="S8" s="101" t="s">
        <v>1278</v>
      </c>
      <c r="T8" s="102"/>
      <c r="U8" s="102"/>
      <c r="V8" s="102"/>
      <c r="W8" s="102"/>
      <c r="X8" s="102"/>
      <c r="Y8" s="103"/>
      <c r="Z8" s="103"/>
    </row>
    <row r="9">
      <c r="A9" s="96"/>
      <c r="B9" s="97" t="s">
        <v>72</v>
      </c>
      <c r="C9" s="98" t="s">
        <v>73</v>
      </c>
      <c r="D9" s="99">
        <f t="shared" ref="D9:D12" si="1">ROUND((E9*0.05)+(F9*0.4)+(G9)+(H9*0.39)+(I9*0.78)+(J9*1.2)+(K9*1)+(L9*0.1)+(M9*16)+(N9*9)+(O9*9)+(P9*9), 2)</f>
        <v>84.5</v>
      </c>
      <c r="E9" s="97">
        <v>42.0</v>
      </c>
      <c r="F9" s="97">
        <v>36.0</v>
      </c>
      <c r="G9" s="97">
        <v>68.0</v>
      </c>
      <c r="H9" s="97"/>
      <c r="I9" s="97"/>
      <c r="J9" s="97"/>
      <c r="K9" s="97"/>
      <c r="L9" s="97"/>
      <c r="M9" s="97"/>
      <c r="N9" s="97"/>
      <c r="O9" s="97"/>
      <c r="P9" s="97"/>
      <c r="Q9" s="100"/>
      <c r="R9" s="100"/>
      <c r="S9" s="101" t="s">
        <v>74</v>
      </c>
      <c r="T9" s="102"/>
      <c r="U9" s="102"/>
      <c r="V9" s="102"/>
      <c r="W9" s="102"/>
      <c r="X9" s="102"/>
      <c r="Y9" s="103"/>
      <c r="Z9" s="103"/>
    </row>
    <row r="10">
      <c r="A10" s="26"/>
      <c r="B10" s="12" t="s">
        <v>641</v>
      </c>
      <c r="C10" s="12" t="s">
        <v>107</v>
      </c>
      <c r="D10" s="17">
        <f t="shared" si="1"/>
        <v>80</v>
      </c>
      <c r="E10" s="12"/>
      <c r="F10" s="12"/>
      <c r="G10" s="12">
        <v>80.0</v>
      </c>
      <c r="H10" s="12"/>
      <c r="I10" s="12"/>
      <c r="J10" s="12"/>
      <c r="K10" s="12"/>
      <c r="L10" s="12"/>
      <c r="M10" s="12"/>
      <c r="N10" s="12"/>
      <c r="O10" s="12"/>
      <c r="P10" s="12"/>
      <c r="Q10" s="18"/>
      <c r="R10" s="18"/>
      <c r="S10" s="19" t="s">
        <v>644</v>
      </c>
      <c r="T10" s="11"/>
      <c r="U10" s="11"/>
      <c r="V10" s="11"/>
      <c r="W10" s="11"/>
      <c r="X10" s="11"/>
    </row>
    <row r="11">
      <c r="A11" s="26" t="s">
        <v>52</v>
      </c>
      <c r="B11" s="12" t="s">
        <v>66</v>
      </c>
      <c r="C11" s="12" t="s">
        <v>67</v>
      </c>
      <c r="D11" s="17">
        <f t="shared" si="1"/>
        <v>79.15</v>
      </c>
      <c r="E11" s="12">
        <v>27.0</v>
      </c>
      <c r="F11" s="12">
        <v>32.0</v>
      </c>
      <c r="G11" s="12">
        <v>40.0</v>
      </c>
      <c r="H11" s="12"/>
      <c r="I11" s="12"/>
      <c r="J11" s="12"/>
      <c r="K11" s="12"/>
      <c r="L11" s="12"/>
      <c r="M11" s="12">
        <v>1.0</v>
      </c>
      <c r="N11" s="12"/>
      <c r="O11" s="12"/>
      <c r="P11" s="12">
        <v>1.0</v>
      </c>
      <c r="Q11" s="18" t="s">
        <v>29</v>
      </c>
      <c r="R11" s="18"/>
      <c r="S11" s="19" t="s">
        <v>68</v>
      </c>
      <c r="T11" s="11"/>
      <c r="U11" s="11"/>
      <c r="V11" s="11"/>
      <c r="W11" s="11"/>
      <c r="X11" s="11"/>
    </row>
    <row r="12">
      <c r="A12" s="96"/>
      <c r="B12" s="97" t="s">
        <v>80</v>
      </c>
      <c r="C12" s="98" t="s">
        <v>81</v>
      </c>
      <c r="D12" s="99">
        <f t="shared" si="1"/>
        <v>72.53</v>
      </c>
      <c r="E12" s="97">
        <v>37.0</v>
      </c>
      <c r="F12" s="97">
        <v>38.0</v>
      </c>
      <c r="G12" s="97">
        <v>43.0</v>
      </c>
      <c r="H12" s="97">
        <v>32.0</v>
      </c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1" t="s">
        <v>82</v>
      </c>
      <c r="T12" s="102"/>
      <c r="U12" s="102"/>
      <c r="V12" s="102"/>
      <c r="W12" s="102"/>
      <c r="X12" s="102"/>
      <c r="Y12" s="103"/>
      <c r="Z12" s="103"/>
    </row>
    <row r="13">
      <c r="A13" s="21" t="s">
        <v>52</v>
      </c>
      <c r="B13" s="12" t="s">
        <v>75</v>
      </c>
      <c r="C13" s="12" t="s">
        <v>76</v>
      </c>
      <c r="D13" s="17" t="s">
        <v>1294</v>
      </c>
      <c r="E13" s="12">
        <v>27.0</v>
      </c>
      <c r="F13" s="12">
        <v>20.0</v>
      </c>
      <c r="G13" s="12">
        <v>34.0</v>
      </c>
      <c r="H13" s="12"/>
      <c r="I13" s="12"/>
      <c r="J13" s="12"/>
      <c r="K13" s="12"/>
      <c r="L13" s="12"/>
      <c r="M13" s="12">
        <v>1.0</v>
      </c>
      <c r="N13" s="12">
        <v>1.0</v>
      </c>
      <c r="O13" s="12"/>
      <c r="P13" s="12"/>
      <c r="Q13" s="18" t="s">
        <v>60</v>
      </c>
      <c r="R13" s="18" t="s">
        <v>650</v>
      </c>
      <c r="S13" s="19" t="s">
        <v>79</v>
      </c>
      <c r="T13" s="11"/>
      <c r="U13" s="11"/>
      <c r="V13" s="11"/>
      <c r="W13" s="11"/>
      <c r="X13" s="11"/>
    </row>
    <row r="14">
      <c r="A14" s="21" t="s">
        <v>55</v>
      </c>
      <c r="B14" s="12" t="s">
        <v>1295</v>
      </c>
      <c r="C14" s="12" t="s">
        <v>57</v>
      </c>
      <c r="D14" s="17">
        <f>ROUND((E14*0.05)+(F14*0.4)+(G14)+(H14*0.39)+(I14*0.78)+(J14*1.2)+(K14*1)+(L14*0.1)+(M14*16)+(N14*9)+(O14*9)+(P14*9), 2)</f>
        <v>68</v>
      </c>
      <c r="E14" s="12">
        <v>60.0</v>
      </c>
      <c r="F14" s="12">
        <v>20.0</v>
      </c>
      <c r="G14" s="12">
        <v>32.0</v>
      </c>
      <c r="H14" s="12"/>
      <c r="I14" s="12"/>
      <c r="J14" s="12"/>
      <c r="K14" s="12"/>
      <c r="L14" s="12"/>
      <c r="M14" s="12">
        <v>1.0</v>
      </c>
      <c r="N14" s="12">
        <v>1.0</v>
      </c>
      <c r="O14" s="12"/>
      <c r="P14" s="12"/>
      <c r="Q14" s="18" t="s">
        <v>60</v>
      </c>
      <c r="R14" s="18" t="s">
        <v>61</v>
      </c>
      <c r="S14" s="19" t="s">
        <v>1299</v>
      </c>
      <c r="T14" s="11"/>
      <c r="U14" s="11"/>
      <c r="V14" s="11"/>
      <c r="W14" s="11"/>
      <c r="X14" s="11"/>
    </row>
    <row r="15">
      <c r="A15" s="2" t="s">
        <v>83</v>
      </c>
      <c r="B15" s="11"/>
      <c r="C15" s="11"/>
      <c r="D15" s="1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27"/>
      <c r="T15" s="11"/>
      <c r="U15" s="11"/>
      <c r="V15" s="11"/>
      <c r="W15" s="11"/>
      <c r="X15" s="11"/>
    </row>
    <row r="16">
      <c r="A16" s="97"/>
      <c r="B16" s="108" t="s">
        <v>84</v>
      </c>
      <c r="C16" s="108" t="s">
        <v>85</v>
      </c>
      <c r="D16" s="99">
        <f t="shared" ref="D16:D20" si="2">ROUND((E16*0.05)+(F16*0.4)+(G16)+(H16*0.39)+(I16*0.78)+(J16*1.2)+(K16*1)+(L16*0.1)+(M16*16)+(N16*9)+(O16*9)+(P16*9), 2)</f>
        <v>53.6</v>
      </c>
      <c r="E16" s="108">
        <v>24.0</v>
      </c>
      <c r="F16" s="108">
        <v>21.0</v>
      </c>
      <c r="G16" s="108">
        <v>26.0</v>
      </c>
      <c r="H16" s="108"/>
      <c r="I16" s="108"/>
      <c r="J16" s="108">
        <v>15.0</v>
      </c>
      <c r="K16" s="108"/>
      <c r="L16" s="108"/>
      <c r="M16" s="108"/>
      <c r="N16" s="108"/>
      <c r="O16" s="108"/>
      <c r="P16" s="108"/>
      <c r="Q16" s="109"/>
      <c r="R16" s="105"/>
      <c r="S16" s="110" t="s">
        <v>86</v>
      </c>
      <c r="T16" s="111"/>
      <c r="U16" s="102"/>
      <c r="V16" s="102"/>
      <c r="W16" s="102"/>
      <c r="X16" s="102"/>
      <c r="Y16" s="102"/>
      <c r="Z16" s="103"/>
    </row>
    <row r="17">
      <c r="A17" s="97"/>
      <c r="B17" s="97" t="s">
        <v>678</v>
      </c>
      <c r="C17" s="97" t="s">
        <v>255</v>
      </c>
      <c r="D17" s="99">
        <f t="shared" si="2"/>
        <v>52.2</v>
      </c>
      <c r="E17" s="97">
        <v>24.0</v>
      </c>
      <c r="F17" s="97"/>
      <c r="G17" s="97">
        <v>51.0</v>
      </c>
      <c r="H17" s="97"/>
      <c r="I17" s="97"/>
      <c r="J17" s="97"/>
      <c r="K17" s="97"/>
      <c r="L17" s="97"/>
      <c r="M17" s="97"/>
      <c r="N17" s="97"/>
      <c r="O17" s="97"/>
      <c r="P17" s="97"/>
      <c r="Q17" s="100"/>
      <c r="R17" s="114" t="s">
        <v>682</v>
      </c>
      <c r="S17" s="101" t="s">
        <v>683</v>
      </c>
      <c r="T17" s="97"/>
      <c r="U17" s="102"/>
      <c r="V17" s="102"/>
      <c r="W17" s="102"/>
      <c r="X17" s="102"/>
      <c r="Y17" s="102"/>
      <c r="Z17" s="103"/>
    </row>
    <row r="18">
      <c r="A18" s="11"/>
      <c r="B18" s="12" t="s">
        <v>87</v>
      </c>
      <c r="C18" s="12" t="s">
        <v>88</v>
      </c>
      <c r="D18" s="17">
        <f t="shared" si="2"/>
        <v>47.59</v>
      </c>
      <c r="E18" s="12">
        <v>31.0</v>
      </c>
      <c r="F18" s="12">
        <v>12.0</v>
      </c>
      <c r="G18" s="12">
        <v>26.0</v>
      </c>
      <c r="H18" s="12">
        <v>16.0</v>
      </c>
      <c r="I18" s="12"/>
      <c r="J18" s="12"/>
      <c r="K18" s="12"/>
      <c r="L18" s="12"/>
      <c r="M18" s="12"/>
      <c r="N18" s="12"/>
      <c r="O18" s="12">
        <v>1.0</v>
      </c>
      <c r="P18" s="12"/>
      <c r="Q18" s="18" t="s">
        <v>90</v>
      </c>
      <c r="R18" s="30"/>
      <c r="S18" s="19" t="s">
        <v>91</v>
      </c>
      <c r="T18" s="12"/>
      <c r="U18" s="11"/>
      <c r="V18" s="11"/>
      <c r="W18" s="11"/>
      <c r="X18" s="11"/>
      <c r="Y18" s="11"/>
    </row>
    <row r="19">
      <c r="A19" s="97"/>
      <c r="B19" s="108" t="s">
        <v>89</v>
      </c>
      <c r="C19" s="108" t="s">
        <v>40</v>
      </c>
      <c r="D19" s="99">
        <f t="shared" si="2"/>
        <v>45.87</v>
      </c>
      <c r="E19" s="108">
        <v>18.0</v>
      </c>
      <c r="F19" s="108">
        <v>20.0</v>
      </c>
      <c r="G19" s="108">
        <v>28.0</v>
      </c>
      <c r="H19" s="108">
        <v>23.0</v>
      </c>
      <c r="I19" s="108"/>
      <c r="J19" s="108"/>
      <c r="K19" s="108"/>
      <c r="L19" s="108"/>
      <c r="M19" s="108"/>
      <c r="N19" s="108"/>
      <c r="O19" s="108"/>
      <c r="P19" s="108"/>
      <c r="Q19" s="109"/>
      <c r="R19" s="105"/>
      <c r="S19" s="110" t="s">
        <v>92</v>
      </c>
      <c r="T19" s="111"/>
      <c r="U19" s="102"/>
      <c r="V19" s="102"/>
      <c r="W19" s="102"/>
      <c r="X19" s="102"/>
      <c r="Y19" s="102"/>
      <c r="Z19" s="103"/>
    </row>
    <row r="20">
      <c r="A20" s="11"/>
      <c r="B20" s="28" t="s">
        <v>93</v>
      </c>
      <c r="C20" s="28" t="s">
        <v>94</v>
      </c>
      <c r="D20" s="17">
        <f t="shared" si="2"/>
        <v>45.45</v>
      </c>
      <c r="E20" s="28">
        <v>17.0</v>
      </c>
      <c r="F20" s="28">
        <v>16.0</v>
      </c>
      <c r="G20" s="28">
        <v>19.0</v>
      </c>
      <c r="H20" s="28"/>
      <c r="I20" s="28"/>
      <c r="J20" s="28">
        <v>16.0</v>
      </c>
      <c r="K20" s="28"/>
      <c r="L20" s="28"/>
      <c r="M20" s="28"/>
      <c r="N20" s="28"/>
      <c r="O20" s="28"/>
      <c r="P20" s="28"/>
      <c r="Q20" s="29"/>
      <c r="R20" s="30"/>
      <c r="S20" s="31" t="s">
        <v>95</v>
      </c>
      <c r="T20" s="32"/>
      <c r="U20" s="11"/>
      <c r="V20" s="11"/>
      <c r="W20" s="11"/>
      <c r="X20" s="11"/>
      <c r="Y20" s="11"/>
    </row>
    <row r="21">
      <c r="A21" s="11"/>
      <c r="B21" s="12" t="s">
        <v>106</v>
      </c>
      <c r="C21" s="12" t="s">
        <v>107</v>
      </c>
      <c r="D21" s="17" t="s">
        <v>1301</v>
      </c>
      <c r="E21" s="12">
        <v>18.0</v>
      </c>
      <c r="F21" s="12">
        <v>19.0</v>
      </c>
      <c r="G21" s="12">
        <v>23.0</v>
      </c>
      <c r="H21" s="12"/>
      <c r="I21" s="12"/>
      <c r="J21" s="12"/>
      <c r="K21" s="12"/>
      <c r="L21" s="12">
        <v>14.0</v>
      </c>
      <c r="M21" s="12"/>
      <c r="N21" s="12"/>
      <c r="O21" s="12"/>
      <c r="P21" s="12"/>
      <c r="Q21" s="18"/>
      <c r="R21" s="33" t="s">
        <v>109</v>
      </c>
      <c r="S21" s="19" t="s">
        <v>110</v>
      </c>
      <c r="T21" s="11"/>
      <c r="U21" s="11"/>
      <c r="V21" s="11"/>
      <c r="W21" s="11"/>
      <c r="X21" s="11"/>
      <c r="Y21" s="11"/>
    </row>
    <row r="22">
      <c r="A22" s="2" t="s">
        <v>111</v>
      </c>
      <c r="B22" s="11"/>
      <c r="C22" s="11"/>
      <c r="D22" s="17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31"/>
      <c r="T22" s="11"/>
      <c r="U22" s="11"/>
      <c r="V22" s="11"/>
      <c r="W22" s="11"/>
      <c r="X22" s="11"/>
    </row>
    <row r="23">
      <c r="A23" s="112" t="s">
        <v>33</v>
      </c>
      <c r="B23" s="97" t="s">
        <v>1304</v>
      </c>
      <c r="C23" s="97" t="s">
        <v>114</v>
      </c>
      <c r="D23" s="99" t="s">
        <v>1305</v>
      </c>
      <c r="E23" s="97">
        <v>26.0</v>
      </c>
      <c r="F23" s="97">
        <v>22.0</v>
      </c>
      <c r="G23" s="97">
        <v>37.0</v>
      </c>
      <c r="H23" s="97"/>
      <c r="I23" s="97"/>
      <c r="J23" s="97">
        <v>14.0</v>
      </c>
      <c r="K23" s="97"/>
      <c r="L23" s="97"/>
      <c r="M23" s="97"/>
      <c r="N23" s="97"/>
      <c r="O23" s="97">
        <v>1.0</v>
      </c>
      <c r="P23" s="97">
        <v>1.0</v>
      </c>
      <c r="Q23" s="100" t="s">
        <v>1306</v>
      </c>
      <c r="R23" s="100" t="s">
        <v>1307</v>
      </c>
      <c r="S23" s="101" t="s">
        <v>1308</v>
      </c>
      <c r="T23" s="102"/>
      <c r="U23" s="102"/>
      <c r="V23" s="102"/>
      <c r="W23" s="102"/>
      <c r="X23" s="102"/>
      <c r="Y23" s="103"/>
      <c r="Z23" s="103"/>
    </row>
    <row r="24">
      <c r="A24" s="11"/>
      <c r="B24" s="12" t="s">
        <v>118</v>
      </c>
      <c r="C24" s="12" t="s">
        <v>119</v>
      </c>
      <c r="D24" s="17">
        <f t="shared" ref="D24:D25" si="3">ROUND((E24*0.05)+(F24*0.4)+(G24)+(H24*0.39)+(I24*0.78)+(J24*1.2)+(K24*1)+(L24*0.1)+(M24*16)+(N24*9)+(O24*9)+(P24*9), 2)</f>
        <v>75.05</v>
      </c>
      <c r="E24" s="12">
        <v>21.0</v>
      </c>
      <c r="F24" s="12">
        <v>15.0</v>
      </c>
      <c r="G24" s="12">
        <v>50.0</v>
      </c>
      <c r="H24" s="12"/>
      <c r="I24" s="12"/>
      <c r="J24" s="12"/>
      <c r="K24" s="12"/>
      <c r="L24" s="12"/>
      <c r="M24" s="12"/>
      <c r="N24" s="12"/>
      <c r="O24" s="12">
        <v>1.0</v>
      </c>
      <c r="P24" s="12">
        <v>1.0</v>
      </c>
      <c r="Q24" s="18" t="s">
        <v>123</v>
      </c>
      <c r="R24" s="18" t="s">
        <v>42</v>
      </c>
      <c r="S24" s="19" t="s">
        <v>125</v>
      </c>
      <c r="T24" s="11"/>
      <c r="U24" s="11"/>
      <c r="V24" s="11"/>
      <c r="W24" s="11"/>
      <c r="X24" s="11"/>
    </row>
    <row r="25">
      <c r="A25" s="26" t="s">
        <v>55</v>
      </c>
      <c r="B25" s="12" t="s">
        <v>1313</v>
      </c>
      <c r="C25" s="12" t="s">
        <v>57</v>
      </c>
      <c r="D25" s="17">
        <f t="shared" si="3"/>
        <v>72.1</v>
      </c>
      <c r="E25" s="12">
        <v>42.0</v>
      </c>
      <c r="F25" s="12">
        <v>14.0</v>
      </c>
      <c r="G25" s="12">
        <v>32.0</v>
      </c>
      <c r="H25" s="12"/>
      <c r="I25" s="12"/>
      <c r="J25" s="12">
        <v>12.0</v>
      </c>
      <c r="K25" s="12"/>
      <c r="L25" s="12"/>
      <c r="M25" s="12"/>
      <c r="N25" s="12"/>
      <c r="O25" s="12">
        <v>1.0</v>
      </c>
      <c r="P25" s="12">
        <v>1.0</v>
      </c>
      <c r="Q25" s="18" t="s">
        <v>121</v>
      </c>
      <c r="R25" s="18" t="s">
        <v>122</v>
      </c>
      <c r="S25" s="19" t="s">
        <v>1314</v>
      </c>
      <c r="T25" s="11"/>
      <c r="U25" s="11"/>
      <c r="V25" s="11"/>
      <c r="W25" s="11"/>
      <c r="X25" s="11"/>
    </row>
    <row r="26">
      <c r="A26" s="21" t="s">
        <v>52</v>
      </c>
      <c r="B26" s="12" t="s">
        <v>134</v>
      </c>
      <c r="C26" s="12" t="s">
        <v>135</v>
      </c>
      <c r="D26" s="17" t="s">
        <v>1315</v>
      </c>
      <c r="E26" s="12">
        <v>25.0</v>
      </c>
      <c r="F26" s="12">
        <v>17.0</v>
      </c>
      <c r="G26" s="12">
        <v>20.0</v>
      </c>
      <c r="H26" s="12">
        <v>16.0</v>
      </c>
      <c r="I26" s="12"/>
      <c r="J26" s="12"/>
      <c r="K26" s="12"/>
      <c r="L26" s="12"/>
      <c r="M26" s="12"/>
      <c r="N26" s="12">
        <v>1.0</v>
      </c>
      <c r="O26" s="12">
        <v>1.0</v>
      </c>
      <c r="P26" s="12"/>
      <c r="Q26" s="18" t="s">
        <v>121</v>
      </c>
      <c r="R26" s="18" t="s">
        <v>650</v>
      </c>
      <c r="S26" s="19" t="s">
        <v>138</v>
      </c>
      <c r="T26" s="11"/>
      <c r="U26" s="11"/>
      <c r="V26" s="11"/>
      <c r="W26" s="11"/>
      <c r="X26" s="11"/>
      <c r="Y26" s="11"/>
    </row>
    <row r="27">
      <c r="A27" s="97"/>
      <c r="B27" s="97" t="s">
        <v>140</v>
      </c>
      <c r="C27" s="97" t="s">
        <v>141</v>
      </c>
      <c r="D27" s="99">
        <f>ROUND((E27*0.05)+(F27*0.4)+(G27)+(H27*0.39)+(I27*0.78)+(J27*1.2)+(K27*1)+(L27*0.1)+(M27*16)+(N27*9)+(O27*9)+(P27*9), 2)</f>
        <v>48.25</v>
      </c>
      <c r="E27" s="97">
        <v>33.0</v>
      </c>
      <c r="F27" s="97">
        <v>29.0</v>
      </c>
      <c r="G27" s="97">
        <v>35.0</v>
      </c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 t="s">
        <v>143</v>
      </c>
      <c r="S27" s="101" t="s">
        <v>144</v>
      </c>
      <c r="T27" s="102"/>
      <c r="U27" s="102"/>
      <c r="V27" s="102"/>
      <c r="W27" s="102"/>
      <c r="X27" s="102"/>
      <c r="Y27" s="102"/>
      <c r="Z27" s="103"/>
    </row>
    <row r="28">
      <c r="A28" s="2" t="s">
        <v>145</v>
      </c>
      <c r="B28" s="11"/>
      <c r="C28" s="11"/>
      <c r="D28" s="17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27"/>
      <c r="T28" s="11"/>
      <c r="U28" s="11"/>
      <c r="V28" s="11"/>
      <c r="W28" s="11"/>
      <c r="X28" s="11"/>
    </row>
    <row r="29">
      <c r="A29" s="97"/>
      <c r="B29" s="98" t="s">
        <v>146</v>
      </c>
      <c r="C29" s="97" t="s">
        <v>40</v>
      </c>
      <c r="D29" s="99">
        <f t="shared" ref="D29:D36" si="4">ROUND((E29*0.05)+(F29*0.4)+(G29)+(H29*0.39)+(I29*0.78)+(J29*1.2)+(K29*1)+(L29*0.1)+(M29*16)+(N29*9)+(O29*9)+(P29*9), 2)</f>
        <v>61.1</v>
      </c>
      <c r="E29" s="97">
        <v>22.0</v>
      </c>
      <c r="F29" s="97">
        <v>21.0</v>
      </c>
      <c r="G29" s="97">
        <v>30.0</v>
      </c>
      <c r="H29" s="97"/>
      <c r="I29" s="97"/>
      <c r="J29" s="97">
        <v>18.0</v>
      </c>
      <c r="K29" s="97"/>
      <c r="L29" s="97"/>
      <c r="M29" s="97"/>
      <c r="N29" s="97"/>
      <c r="O29" s="97"/>
      <c r="P29" s="97"/>
      <c r="Q29" s="100"/>
      <c r="R29" s="105"/>
      <c r="S29" s="101" t="s">
        <v>147</v>
      </c>
      <c r="T29" s="97"/>
      <c r="U29" s="102"/>
      <c r="V29" s="102"/>
      <c r="W29" s="102"/>
      <c r="X29" s="102"/>
      <c r="Y29" s="102"/>
      <c r="Z29" s="103"/>
    </row>
    <row r="30">
      <c r="A30" s="97"/>
      <c r="B30" s="98" t="s">
        <v>150</v>
      </c>
      <c r="C30" s="97" t="s">
        <v>151</v>
      </c>
      <c r="D30" s="99">
        <f t="shared" si="4"/>
        <v>49.41</v>
      </c>
      <c r="E30" s="97"/>
      <c r="F30" s="97">
        <v>15.0</v>
      </c>
      <c r="G30" s="97">
        <v>36.0</v>
      </c>
      <c r="H30" s="97">
        <v>19.0</v>
      </c>
      <c r="I30" s="97"/>
      <c r="J30" s="97"/>
      <c r="K30" s="97"/>
      <c r="L30" s="97"/>
      <c r="M30" s="97"/>
      <c r="N30" s="97"/>
      <c r="O30" s="97"/>
      <c r="P30" s="97"/>
      <c r="Q30" s="100"/>
      <c r="R30" s="105"/>
      <c r="S30" s="101" t="s">
        <v>152</v>
      </c>
      <c r="T30" s="97"/>
      <c r="U30" s="102"/>
      <c r="V30" s="102"/>
      <c r="W30" s="102"/>
      <c r="X30" s="102"/>
      <c r="Y30" s="102"/>
      <c r="Z30" s="103"/>
    </row>
    <row r="31">
      <c r="A31" s="11"/>
      <c r="B31" s="16" t="s">
        <v>777</v>
      </c>
      <c r="C31" s="12" t="s">
        <v>778</v>
      </c>
      <c r="D31" s="17">
        <f t="shared" si="4"/>
        <v>47</v>
      </c>
      <c r="E31" s="12"/>
      <c r="F31" s="12"/>
      <c r="G31" s="12">
        <v>47.0</v>
      </c>
      <c r="H31" s="12"/>
      <c r="I31" s="12"/>
      <c r="J31" s="12"/>
      <c r="K31" s="12"/>
      <c r="L31" s="12"/>
      <c r="M31" s="12"/>
      <c r="N31" s="12"/>
      <c r="O31" s="12"/>
      <c r="P31" s="12"/>
      <c r="Q31" s="18"/>
      <c r="R31" s="30"/>
      <c r="S31" s="19" t="s">
        <v>781</v>
      </c>
      <c r="T31" s="12"/>
      <c r="U31" s="11"/>
      <c r="V31" s="11"/>
      <c r="W31" s="11"/>
      <c r="X31" s="11"/>
      <c r="Y31" s="11"/>
    </row>
    <row r="32">
      <c r="A32" s="97"/>
      <c r="B32" s="98" t="s">
        <v>148</v>
      </c>
      <c r="C32" s="97" t="s">
        <v>114</v>
      </c>
      <c r="D32" s="99">
        <f t="shared" si="4"/>
        <v>45.87</v>
      </c>
      <c r="E32" s="97">
        <v>18.0</v>
      </c>
      <c r="F32" s="97">
        <v>20.0</v>
      </c>
      <c r="G32" s="97">
        <v>28.0</v>
      </c>
      <c r="H32" s="97">
        <v>23.0</v>
      </c>
      <c r="I32" s="97"/>
      <c r="J32" s="97"/>
      <c r="K32" s="97"/>
      <c r="L32" s="97"/>
      <c r="M32" s="97"/>
      <c r="N32" s="97"/>
      <c r="O32" s="97"/>
      <c r="P32" s="97"/>
      <c r="Q32" s="100"/>
      <c r="R32" s="105"/>
      <c r="S32" s="101" t="s">
        <v>149</v>
      </c>
      <c r="T32" s="97"/>
      <c r="U32" s="102"/>
      <c r="V32" s="102"/>
      <c r="W32" s="102"/>
      <c r="X32" s="102"/>
      <c r="Y32" s="102"/>
      <c r="Z32" s="103"/>
    </row>
    <row r="33">
      <c r="A33" s="11"/>
      <c r="B33" s="16" t="s">
        <v>153</v>
      </c>
      <c r="C33" s="12" t="s">
        <v>154</v>
      </c>
      <c r="D33" s="17">
        <f t="shared" si="4"/>
        <v>44.5</v>
      </c>
      <c r="E33" s="12">
        <v>18.0</v>
      </c>
      <c r="F33" s="12">
        <v>18.0</v>
      </c>
      <c r="G33" s="12">
        <v>22.0</v>
      </c>
      <c r="H33" s="12"/>
      <c r="I33" s="12"/>
      <c r="J33" s="12">
        <v>12.0</v>
      </c>
      <c r="K33" s="12"/>
      <c r="L33" s="12"/>
      <c r="M33" s="12"/>
      <c r="N33" s="12"/>
      <c r="O33" s="12"/>
      <c r="P33" s="12"/>
      <c r="Q33" s="18"/>
      <c r="R33" s="30"/>
      <c r="S33" s="19" t="s">
        <v>155</v>
      </c>
      <c r="T33" s="12"/>
      <c r="U33" s="11"/>
      <c r="V33" s="11"/>
      <c r="W33" s="11"/>
      <c r="X33" s="11"/>
      <c r="Y33" s="11"/>
    </row>
    <row r="34">
      <c r="A34" s="97"/>
      <c r="B34" s="98" t="s">
        <v>156</v>
      </c>
      <c r="C34" s="97" t="s">
        <v>85</v>
      </c>
      <c r="D34" s="99">
        <f t="shared" si="4"/>
        <v>44.15</v>
      </c>
      <c r="E34" s="97">
        <v>19.0</v>
      </c>
      <c r="F34" s="97">
        <v>18.0</v>
      </c>
      <c r="G34" s="97">
        <v>36.0</v>
      </c>
      <c r="H34" s="97"/>
      <c r="I34" s="97"/>
      <c r="J34" s="97"/>
      <c r="K34" s="97"/>
      <c r="L34" s="97"/>
      <c r="M34" s="97"/>
      <c r="N34" s="97"/>
      <c r="O34" s="97"/>
      <c r="P34" s="97"/>
      <c r="Q34" s="100"/>
      <c r="R34" s="105"/>
      <c r="S34" s="101" t="s">
        <v>157</v>
      </c>
      <c r="T34" s="97"/>
      <c r="U34" s="102"/>
      <c r="V34" s="102"/>
      <c r="W34" s="102"/>
      <c r="X34" s="102"/>
      <c r="Y34" s="102"/>
      <c r="Z34" s="103"/>
    </row>
    <row r="35">
      <c r="A35" s="11"/>
      <c r="B35" s="12" t="s">
        <v>164</v>
      </c>
      <c r="C35" s="12" t="s">
        <v>102</v>
      </c>
      <c r="D35" s="17">
        <f t="shared" si="4"/>
        <v>36.88</v>
      </c>
      <c r="E35" s="12">
        <v>18.0</v>
      </c>
      <c r="F35" s="12">
        <v>16.0</v>
      </c>
      <c r="G35" s="12">
        <v>21.0</v>
      </c>
      <c r="H35" s="12">
        <v>22.0</v>
      </c>
      <c r="I35" s="12"/>
      <c r="J35" s="12"/>
      <c r="K35" s="12"/>
      <c r="L35" s="12"/>
      <c r="M35" s="12"/>
      <c r="N35" s="12"/>
      <c r="O35" s="12"/>
      <c r="P35" s="12"/>
      <c r="Q35" s="18"/>
      <c r="R35" s="30"/>
      <c r="S35" s="19" t="s">
        <v>165</v>
      </c>
      <c r="T35" s="11"/>
      <c r="U35" s="11"/>
      <c r="V35" s="11"/>
      <c r="W35" s="11"/>
      <c r="X35" s="11"/>
      <c r="Y35" s="11"/>
    </row>
    <row r="36">
      <c r="A36" s="11"/>
      <c r="B36" s="12" t="s">
        <v>166</v>
      </c>
      <c r="C36" s="12" t="s">
        <v>167</v>
      </c>
      <c r="D36" s="17">
        <f t="shared" si="4"/>
        <v>32.45</v>
      </c>
      <c r="E36" s="12">
        <v>33.0</v>
      </c>
      <c r="F36" s="12">
        <v>12.0</v>
      </c>
      <c r="G36" s="12">
        <v>26.0</v>
      </c>
      <c r="H36" s="12"/>
      <c r="I36" s="12"/>
      <c r="J36" s="12"/>
      <c r="K36" s="12"/>
      <c r="L36" s="12"/>
      <c r="M36" s="12"/>
      <c r="N36" s="12"/>
      <c r="O36" s="12"/>
      <c r="P36" s="12"/>
      <c r="Q36" s="18"/>
      <c r="R36" s="33" t="s">
        <v>168</v>
      </c>
      <c r="S36" s="19" t="s">
        <v>169</v>
      </c>
      <c r="T36" s="11"/>
      <c r="U36" s="11"/>
      <c r="V36" s="11"/>
      <c r="W36" s="11"/>
      <c r="X36" s="11"/>
      <c r="Y36" s="11"/>
    </row>
    <row r="37">
      <c r="A37" s="2" t="s">
        <v>170</v>
      </c>
      <c r="B37" s="11"/>
      <c r="C37" s="11"/>
      <c r="D37" s="17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30"/>
      <c r="S37" s="27"/>
      <c r="T37" s="11"/>
      <c r="U37" s="11"/>
      <c r="V37" s="11"/>
      <c r="W37" s="11"/>
      <c r="X37" s="11"/>
    </row>
    <row r="38">
      <c r="A38" s="96" t="s">
        <v>33</v>
      </c>
      <c r="B38" s="115" t="s">
        <v>1333</v>
      </c>
      <c r="C38" s="97" t="s">
        <v>172</v>
      </c>
      <c r="D38" s="99">
        <f t="shared" ref="D38:D43" si="5">ROUND((E38*0.05)+(F38*0.4)+(G38)+(H38*0.39)+(I38*0.78)+(J38*1.2)+(K38*1)+(L38*0.1)+(M38*16)+(N38*9)+(O38*9)+(P38*9), 2)</f>
        <v>99.9</v>
      </c>
      <c r="E38" s="97">
        <v>42.0</v>
      </c>
      <c r="F38" s="97">
        <v>33.0</v>
      </c>
      <c r="G38" s="97">
        <v>42.0</v>
      </c>
      <c r="H38" s="97"/>
      <c r="I38" s="97"/>
      <c r="J38" s="97">
        <v>13.0</v>
      </c>
      <c r="K38" s="97"/>
      <c r="L38" s="97"/>
      <c r="M38" s="97"/>
      <c r="N38" s="97">
        <v>1.0</v>
      </c>
      <c r="O38" s="97">
        <v>2.0</v>
      </c>
      <c r="P38" s="97"/>
      <c r="Q38" s="100" t="s">
        <v>38</v>
      </c>
      <c r="R38" s="100" t="s">
        <v>1334</v>
      </c>
      <c r="S38" s="101" t="s">
        <v>1335</v>
      </c>
      <c r="T38" s="102"/>
      <c r="U38" s="102"/>
      <c r="V38" s="102"/>
      <c r="W38" s="102"/>
      <c r="X38" s="102"/>
      <c r="Y38" s="103"/>
      <c r="Z38" s="103"/>
    </row>
    <row r="39">
      <c r="A39" s="11"/>
      <c r="B39" s="12" t="s">
        <v>188</v>
      </c>
      <c r="C39" s="12" t="s">
        <v>119</v>
      </c>
      <c r="D39" s="17">
        <f t="shared" si="5"/>
        <v>99.5</v>
      </c>
      <c r="E39" s="12">
        <v>30.0</v>
      </c>
      <c r="F39" s="12">
        <v>20.0</v>
      </c>
      <c r="G39" s="12">
        <v>72.0</v>
      </c>
      <c r="H39" s="12"/>
      <c r="I39" s="12"/>
      <c r="J39" s="12"/>
      <c r="K39" s="12"/>
      <c r="L39" s="12"/>
      <c r="M39" s="12"/>
      <c r="N39" s="12"/>
      <c r="O39" s="12">
        <v>1.0</v>
      </c>
      <c r="P39" s="12">
        <v>1.0</v>
      </c>
      <c r="Q39" s="18" t="s">
        <v>123</v>
      </c>
      <c r="R39" s="33" t="s">
        <v>42</v>
      </c>
      <c r="S39" s="19" t="s">
        <v>190</v>
      </c>
      <c r="T39" s="11"/>
      <c r="U39" s="11"/>
      <c r="V39" s="11"/>
      <c r="W39" s="11"/>
      <c r="X39" s="11"/>
    </row>
    <row r="40">
      <c r="A40" s="11"/>
      <c r="B40" s="35" t="s">
        <v>179</v>
      </c>
      <c r="C40" s="12" t="s">
        <v>107</v>
      </c>
      <c r="D40" s="17">
        <f t="shared" si="5"/>
        <v>95.2</v>
      </c>
      <c r="E40" s="12"/>
      <c r="F40" s="12">
        <v>23.0</v>
      </c>
      <c r="G40" s="12">
        <v>50.0</v>
      </c>
      <c r="H40" s="12"/>
      <c r="I40" s="12"/>
      <c r="J40" s="12">
        <v>30.0</v>
      </c>
      <c r="K40" s="12"/>
      <c r="L40" s="12"/>
      <c r="M40" s="12"/>
      <c r="N40" s="12"/>
      <c r="O40" s="12"/>
      <c r="P40" s="12"/>
      <c r="Q40" s="18"/>
      <c r="R40" s="18"/>
      <c r="S40" s="19" t="s">
        <v>183</v>
      </c>
      <c r="T40" s="11"/>
      <c r="U40" s="11"/>
      <c r="V40" s="11"/>
      <c r="W40" s="11"/>
      <c r="X40" s="11"/>
    </row>
    <row r="41">
      <c r="A41" s="11"/>
      <c r="B41" s="35" t="s">
        <v>185</v>
      </c>
      <c r="C41" s="12" t="s">
        <v>186</v>
      </c>
      <c r="D41" s="17">
        <f t="shared" si="5"/>
        <v>92.2</v>
      </c>
      <c r="E41" s="12"/>
      <c r="F41" s="12">
        <v>24.0</v>
      </c>
      <c r="G41" s="12">
        <v>28.0</v>
      </c>
      <c r="H41" s="12"/>
      <c r="I41" s="12"/>
      <c r="J41" s="12">
        <v>23.0</v>
      </c>
      <c r="K41" s="12"/>
      <c r="L41" s="12"/>
      <c r="M41" s="12"/>
      <c r="N41" s="12">
        <v>1.0</v>
      </c>
      <c r="O41" s="12">
        <v>2.0</v>
      </c>
      <c r="P41" s="12"/>
      <c r="Q41" s="18" t="s">
        <v>187</v>
      </c>
      <c r="R41" s="18"/>
      <c r="S41" s="19" t="s">
        <v>189</v>
      </c>
      <c r="T41" s="11"/>
      <c r="U41" s="11"/>
      <c r="V41" s="11"/>
      <c r="W41" s="11"/>
      <c r="X41" s="11"/>
    </row>
    <row r="42">
      <c r="A42" s="11"/>
      <c r="B42" s="35" t="s">
        <v>191</v>
      </c>
      <c r="C42" s="12" t="s">
        <v>192</v>
      </c>
      <c r="D42" s="17">
        <f t="shared" si="5"/>
        <v>83.95</v>
      </c>
      <c r="E42" s="12">
        <v>27.0</v>
      </c>
      <c r="F42" s="12">
        <v>28.0</v>
      </c>
      <c r="G42" s="12">
        <v>30.0</v>
      </c>
      <c r="H42" s="12"/>
      <c r="I42" s="12"/>
      <c r="J42" s="12">
        <v>12.0</v>
      </c>
      <c r="K42" s="12"/>
      <c r="L42" s="12"/>
      <c r="M42" s="12"/>
      <c r="N42" s="12">
        <v>1.0</v>
      </c>
      <c r="O42" s="12">
        <v>1.0</v>
      </c>
      <c r="P42" s="12">
        <v>1.0</v>
      </c>
      <c r="Q42" s="18" t="s">
        <v>187</v>
      </c>
      <c r="R42" s="18"/>
      <c r="S42" s="19" t="s">
        <v>193</v>
      </c>
      <c r="T42" s="11"/>
      <c r="U42" s="11"/>
      <c r="V42" s="11"/>
      <c r="W42" s="11"/>
      <c r="X42" s="11"/>
    </row>
    <row r="43">
      <c r="A43" s="11"/>
      <c r="B43" s="35" t="s">
        <v>199</v>
      </c>
      <c r="C43" s="12" t="s">
        <v>107</v>
      </c>
      <c r="D43" s="17">
        <f t="shared" si="5"/>
        <v>76.7</v>
      </c>
      <c r="E43" s="12"/>
      <c r="F43" s="12">
        <v>30.0</v>
      </c>
      <c r="G43" s="12">
        <v>53.0</v>
      </c>
      <c r="H43" s="12">
        <v>30.0</v>
      </c>
      <c r="I43" s="12"/>
      <c r="J43" s="12"/>
      <c r="K43" s="12"/>
      <c r="L43" s="12"/>
      <c r="M43" s="12"/>
      <c r="N43" s="12"/>
      <c r="O43" s="12"/>
      <c r="P43" s="12"/>
      <c r="Q43" s="18"/>
      <c r="R43" s="18"/>
      <c r="S43" s="19" t="s">
        <v>201</v>
      </c>
      <c r="T43" s="11"/>
      <c r="U43" s="11"/>
      <c r="V43" s="11"/>
      <c r="W43" s="11"/>
      <c r="X43" s="11"/>
    </row>
    <row r="44">
      <c r="A44" s="21" t="s">
        <v>52</v>
      </c>
      <c r="B44" s="35" t="s">
        <v>207</v>
      </c>
      <c r="C44" s="12" t="s">
        <v>208</v>
      </c>
      <c r="D44" s="17" t="s">
        <v>1343</v>
      </c>
      <c r="E44" s="12">
        <v>25.0</v>
      </c>
      <c r="F44" s="12">
        <v>25.0</v>
      </c>
      <c r="G44" s="12">
        <v>29.0</v>
      </c>
      <c r="H44" s="12">
        <v>17.0</v>
      </c>
      <c r="I44" s="12"/>
      <c r="J44" s="12"/>
      <c r="K44" s="12"/>
      <c r="L44" s="12"/>
      <c r="M44" s="12"/>
      <c r="N44" s="12">
        <v>1.0</v>
      </c>
      <c r="O44" s="12">
        <v>1.0</v>
      </c>
      <c r="P44" s="12">
        <v>1.0</v>
      </c>
      <c r="Q44" s="18" t="s">
        <v>29</v>
      </c>
      <c r="R44" s="18" t="s">
        <v>650</v>
      </c>
      <c r="S44" s="19" t="s">
        <v>210</v>
      </c>
      <c r="T44" s="11"/>
      <c r="U44" s="11"/>
      <c r="V44" s="11"/>
      <c r="W44" s="11"/>
      <c r="X44" s="11"/>
    </row>
    <row r="45">
      <c r="A45" s="21" t="s">
        <v>55</v>
      </c>
      <c r="B45" s="12" t="s">
        <v>1344</v>
      </c>
      <c r="C45" s="12" t="s">
        <v>57</v>
      </c>
      <c r="D45" s="17">
        <f>ROUND((E45*0.05)+(F45*0.4)+(G45)+(H45*0.39)+(I45*0.78)+(J45*1.2)+(K45*1)+(L45*0.1)+(M45*16)+(N45*9)+(O45*9)+(P45*9), 2)</f>
        <v>73.45</v>
      </c>
      <c r="E45" s="12">
        <v>57.0</v>
      </c>
      <c r="F45" s="12">
        <v>19.0</v>
      </c>
      <c r="G45" s="12">
        <v>36.0</v>
      </c>
      <c r="H45" s="12"/>
      <c r="I45" s="12"/>
      <c r="J45" s="12"/>
      <c r="K45" s="12"/>
      <c r="L45" s="12"/>
      <c r="M45" s="12"/>
      <c r="N45" s="12">
        <v>1.0</v>
      </c>
      <c r="O45" s="12">
        <v>2.0</v>
      </c>
      <c r="P45" s="12"/>
      <c r="Q45" s="18" t="s">
        <v>60</v>
      </c>
      <c r="R45" s="18" t="s">
        <v>195</v>
      </c>
      <c r="S45" s="19" t="s">
        <v>1345</v>
      </c>
      <c r="T45" s="11"/>
      <c r="U45" s="11"/>
      <c r="V45" s="11"/>
      <c r="W45" s="11"/>
      <c r="X45" s="11"/>
    </row>
    <row r="46">
      <c r="A46" s="97"/>
      <c r="B46" s="115" t="s">
        <v>202</v>
      </c>
      <c r="C46" s="97" t="s">
        <v>203</v>
      </c>
      <c r="D46" s="99" t="s">
        <v>1346</v>
      </c>
      <c r="E46" s="97">
        <v>27.0</v>
      </c>
      <c r="F46" s="97">
        <v>29.0</v>
      </c>
      <c r="G46" s="97">
        <v>32.0</v>
      </c>
      <c r="H46" s="97">
        <v>24.0</v>
      </c>
      <c r="I46" s="97"/>
      <c r="J46" s="97"/>
      <c r="K46" s="97"/>
      <c r="L46" s="97">
        <v>24.0</v>
      </c>
      <c r="M46" s="97"/>
      <c r="N46" s="97"/>
      <c r="O46" s="97"/>
      <c r="P46" s="97"/>
      <c r="Q46" s="100"/>
      <c r="R46" s="125" t="s">
        <v>205</v>
      </c>
      <c r="S46" s="101" t="s">
        <v>206</v>
      </c>
      <c r="T46" s="102"/>
      <c r="U46" s="102"/>
      <c r="V46" s="102"/>
      <c r="W46" s="102"/>
      <c r="X46" s="102"/>
      <c r="Y46" s="103"/>
      <c r="Z46" s="103"/>
    </row>
    <row r="47">
      <c r="A47" s="2" t="s">
        <v>212</v>
      </c>
      <c r="B47" s="11"/>
      <c r="C47" s="11"/>
      <c r="D47" s="26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3"/>
      <c r="R47" s="13"/>
      <c r="S47" s="27"/>
      <c r="T47" s="11"/>
      <c r="U47" s="11"/>
      <c r="V47" s="11"/>
      <c r="W47" s="11"/>
      <c r="X47" s="11"/>
    </row>
    <row r="48">
      <c r="A48" s="97"/>
      <c r="B48" s="97" t="s">
        <v>238</v>
      </c>
      <c r="C48" s="97" t="s">
        <v>239</v>
      </c>
      <c r="D48" s="112">
        <f t="shared" ref="D48:D53" si="6">ROUND((E48*0.05)+(F48*0.4)+(G48)+(H48*0.39)+(I48*0.78)+(J48*1.2)+(K48*1)+(L48*0.1)+(M48*16)+(N48*9)+(O48*9)+(P48*9), 2)</f>
        <v>49.45</v>
      </c>
      <c r="E48" s="97">
        <v>21.0</v>
      </c>
      <c r="F48" s="97">
        <v>21.0</v>
      </c>
      <c r="G48" s="97">
        <v>26.0</v>
      </c>
      <c r="H48" s="97"/>
      <c r="I48" s="97"/>
      <c r="J48" s="97"/>
      <c r="K48" s="97">
        <v>14.0</v>
      </c>
      <c r="L48" s="97"/>
      <c r="M48" s="97"/>
      <c r="N48" s="97"/>
      <c r="O48" s="97"/>
      <c r="P48" s="97"/>
      <c r="Q48" s="100"/>
      <c r="R48" s="114"/>
      <c r="S48" s="101" t="s">
        <v>240</v>
      </c>
      <c r="T48" s="97"/>
      <c r="U48" s="102"/>
      <c r="V48" s="102"/>
      <c r="W48" s="102"/>
      <c r="X48" s="102"/>
      <c r="Y48" s="102"/>
      <c r="Z48" s="103"/>
    </row>
    <row r="49">
      <c r="A49" s="11"/>
      <c r="B49" s="12" t="s">
        <v>915</v>
      </c>
      <c r="C49" s="12" t="s">
        <v>107</v>
      </c>
      <c r="D49" s="26">
        <f t="shared" si="6"/>
        <v>45</v>
      </c>
      <c r="E49" s="12"/>
      <c r="F49" s="12"/>
      <c r="G49" s="12">
        <v>45.0</v>
      </c>
      <c r="H49" s="12"/>
      <c r="I49" s="12"/>
      <c r="J49" s="12"/>
      <c r="K49" s="12"/>
      <c r="L49" s="12"/>
      <c r="M49" s="12"/>
      <c r="N49" s="12"/>
      <c r="O49" s="12"/>
      <c r="P49" s="12"/>
      <c r="Q49" s="18"/>
      <c r="R49" s="30"/>
      <c r="S49" s="19" t="s">
        <v>917</v>
      </c>
      <c r="T49" s="12"/>
      <c r="U49" s="11"/>
      <c r="V49" s="11"/>
      <c r="W49" s="11"/>
      <c r="X49" s="11"/>
      <c r="Y49" s="11"/>
    </row>
    <row r="50">
      <c r="A50" s="11"/>
      <c r="B50" s="12" t="s">
        <v>213</v>
      </c>
      <c r="C50" s="12" t="s">
        <v>214</v>
      </c>
      <c r="D50" s="26">
        <f t="shared" si="6"/>
        <v>44.5</v>
      </c>
      <c r="E50" s="12">
        <v>18.0</v>
      </c>
      <c r="F50" s="12">
        <v>18.0</v>
      </c>
      <c r="G50" s="12">
        <v>22.0</v>
      </c>
      <c r="H50" s="12"/>
      <c r="I50" s="12"/>
      <c r="J50" s="12">
        <v>12.0</v>
      </c>
      <c r="K50" s="12"/>
      <c r="L50" s="12"/>
      <c r="M50" s="12"/>
      <c r="N50" s="12"/>
      <c r="O50" s="12"/>
      <c r="P50" s="12"/>
      <c r="Q50" s="18"/>
      <c r="R50" s="30"/>
      <c r="S50" s="19" t="s">
        <v>218</v>
      </c>
      <c r="T50" s="12"/>
      <c r="U50" s="11"/>
      <c r="V50" s="11"/>
      <c r="W50" s="11"/>
      <c r="X50" s="11"/>
      <c r="Y50" s="11"/>
    </row>
    <row r="51">
      <c r="B51" s="12" t="s">
        <v>222</v>
      </c>
      <c r="C51" s="12" t="s">
        <v>35</v>
      </c>
      <c r="D51" s="26">
        <f t="shared" si="6"/>
        <v>43.8</v>
      </c>
      <c r="E51" s="12"/>
      <c r="F51" s="12">
        <v>12.0</v>
      </c>
      <c r="G51" s="12">
        <v>30.0</v>
      </c>
      <c r="H51" s="12"/>
      <c r="I51" s="12"/>
      <c r="J51" s="12"/>
      <c r="K51" s="12"/>
      <c r="L51" s="12"/>
      <c r="M51" s="12"/>
      <c r="N51" s="12"/>
      <c r="O51" s="12">
        <v>1.0</v>
      </c>
      <c r="P51" s="12"/>
      <c r="Q51" s="18" t="s">
        <v>90</v>
      </c>
      <c r="R51" s="30"/>
      <c r="S51" s="19" t="s">
        <v>223</v>
      </c>
      <c r="T51" s="12"/>
      <c r="U51" s="11"/>
      <c r="V51" s="11"/>
      <c r="W51" s="11"/>
      <c r="X51" s="11"/>
      <c r="Y51" s="11"/>
    </row>
    <row r="52">
      <c r="A52" s="97"/>
      <c r="B52" s="97" t="s">
        <v>229</v>
      </c>
      <c r="C52" s="97" t="s">
        <v>230</v>
      </c>
      <c r="D52" s="112">
        <f t="shared" si="6"/>
        <v>42.15</v>
      </c>
      <c r="E52" s="97">
        <v>27.0</v>
      </c>
      <c r="F52" s="97">
        <v>22.0</v>
      </c>
      <c r="G52" s="97">
        <v>32.0</v>
      </c>
      <c r="H52" s="97"/>
      <c r="I52" s="97"/>
      <c r="J52" s="97"/>
      <c r="K52" s="97"/>
      <c r="L52" s="97"/>
      <c r="M52" s="97"/>
      <c r="N52" s="97"/>
      <c r="O52" s="97"/>
      <c r="P52" s="97"/>
      <c r="Q52" s="100"/>
      <c r="R52" s="105"/>
      <c r="S52" s="101" t="s">
        <v>231</v>
      </c>
      <c r="T52" s="97"/>
      <c r="U52" s="102"/>
      <c r="V52" s="102"/>
      <c r="W52" s="102"/>
      <c r="X52" s="102"/>
      <c r="Y52" s="102"/>
      <c r="Z52" s="103"/>
    </row>
    <row r="53">
      <c r="A53" s="11"/>
      <c r="B53" s="12" t="s">
        <v>224</v>
      </c>
      <c r="C53" s="12" t="s">
        <v>225</v>
      </c>
      <c r="D53" s="26">
        <f t="shared" si="6"/>
        <v>41.58</v>
      </c>
      <c r="E53" s="12">
        <v>22.0</v>
      </c>
      <c r="F53" s="12">
        <v>17.0</v>
      </c>
      <c r="G53" s="12">
        <v>20.0</v>
      </c>
      <c r="H53" s="12">
        <v>12.0</v>
      </c>
      <c r="I53" s="12"/>
      <c r="J53" s="12"/>
      <c r="K53" s="12"/>
      <c r="L53" s="12"/>
      <c r="M53" s="12"/>
      <c r="N53" s="12"/>
      <c r="O53" s="12">
        <v>1.0</v>
      </c>
      <c r="P53" s="12"/>
      <c r="Q53" s="18" t="s">
        <v>221</v>
      </c>
      <c r="R53" s="33" t="s">
        <v>226</v>
      </c>
      <c r="S53" s="19" t="s">
        <v>227</v>
      </c>
      <c r="T53" s="12"/>
      <c r="U53" s="11"/>
      <c r="V53" s="11"/>
      <c r="W53" s="11"/>
      <c r="X53" s="11"/>
      <c r="Y53" s="11"/>
    </row>
    <row r="54">
      <c r="A54" s="2" t="s">
        <v>241</v>
      </c>
      <c r="B54" s="11"/>
      <c r="C54" s="11"/>
      <c r="D54" s="2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3"/>
      <c r="R54" s="13"/>
      <c r="S54" s="27"/>
      <c r="T54" s="11"/>
      <c r="U54" s="11"/>
      <c r="V54" s="11"/>
      <c r="W54" s="11"/>
      <c r="X54" s="11"/>
    </row>
    <row r="55">
      <c r="A55" s="97"/>
      <c r="B55" s="98" t="s">
        <v>242</v>
      </c>
      <c r="C55" s="97" t="s">
        <v>243</v>
      </c>
      <c r="D55" s="112">
        <f t="shared" ref="D55:D59" si="7">ROUND((E55*0.05)+(F55*0.4)+(G55)+(H55*0.39)+(I55*0.78)+(J55*1.2)+(K55*1)+(L55*0.1)+(M55*16)+(N55*9)+(O55*9)+(P55*9), 2)</f>
        <v>81.75</v>
      </c>
      <c r="E55" s="97"/>
      <c r="F55" s="97"/>
      <c r="G55" s="97">
        <v>30.0</v>
      </c>
      <c r="H55" s="97">
        <v>25.0</v>
      </c>
      <c r="I55" s="97"/>
      <c r="J55" s="97">
        <v>20.0</v>
      </c>
      <c r="K55" s="97"/>
      <c r="L55" s="97"/>
      <c r="M55" s="97"/>
      <c r="N55" s="97">
        <v>2.0</v>
      </c>
      <c r="O55" s="97"/>
      <c r="P55" s="97"/>
      <c r="Q55" s="100" t="s">
        <v>244</v>
      </c>
      <c r="R55" s="100"/>
      <c r="S55" s="101" t="s">
        <v>245</v>
      </c>
      <c r="T55" s="97"/>
      <c r="U55" s="102"/>
      <c r="V55" s="102"/>
      <c r="W55" s="102"/>
      <c r="X55" s="102"/>
      <c r="Y55" s="126"/>
      <c r="Z55" s="126"/>
    </row>
    <row r="56">
      <c r="A56" s="97"/>
      <c r="B56" s="97" t="s">
        <v>249</v>
      </c>
      <c r="C56" s="97" t="s">
        <v>239</v>
      </c>
      <c r="D56" s="112">
        <f t="shared" si="7"/>
        <v>79.8</v>
      </c>
      <c r="E56" s="97">
        <v>24.0</v>
      </c>
      <c r="F56" s="97">
        <v>22.0</v>
      </c>
      <c r="G56" s="97">
        <v>35.0</v>
      </c>
      <c r="H56" s="97"/>
      <c r="I56" s="97"/>
      <c r="J56" s="97">
        <v>14.0</v>
      </c>
      <c r="K56" s="97"/>
      <c r="L56" s="97"/>
      <c r="M56" s="97"/>
      <c r="N56" s="97"/>
      <c r="O56" s="97">
        <v>1.0</v>
      </c>
      <c r="P56" s="97">
        <v>1.0</v>
      </c>
      <c r="Q56" s="100" t="s">
        <v>123</v>
      </c>
      <c r="R56" s="100"/>
      <c r="S56" s="101" t="s">
        <v>253</v>
      </c>
      <c r="T56" s="102"/>
      <c r="U56" s="102"/>
      <c r="V56" s="102"/>
      <c r="W56" s="102"/>
      <c r="X56" s="102"/>
      <c r="Y56" s="103"/>
      <c r="Z56" s="103"/>
    </row>
    <row r="57">
      <c r="A57" s="11"/>
      <c r="B57" s="12" t="s">
        <v>258</v>
      </c>
      <c r="C57" s="12" t="s">
        <v>172</v>
      </c>
      <c r="D57" s="26">
        <f t="shared" si="7"/>
        <v>73.34</v>
      </c>
      <c r="E57" s="12">
        <v>31.0</v>
      </c>
      <c r="F57" s="12">
        <v>24.0</v>
      </c>
      <c r="G57" s="12">
        <v>36.0</v>
      </c>
      <c r="H57" s="12">
        <v>21.0</v>
      </c>
      <c r="I57" s="12"/>
      <c r="J57" s="12"/>
      <c r="K57" s="12"/>
      <c r="L57" s="12"/>
      <c r="M57" s="12"/>
      <c r="N57" s="12"/>
      <c r="O57" s="12">
        <v>1.0</v>
      </c>
      <c r="P57" s="12">
        <v>1.0</v>
      </c>
      <c r="Q57" s="18" t="s">
        <v>116</v>
      </c>
      <c r="R57" s="18"/>
      <c r="S57" s="19" t="s">
        <v>259</v>
      </c>
      <c r="T57" s="11"/>
      <c r="U57" s="11"/>
      <c r="V57" s="11"/>
      <c r="W57" s="11"/>
      <c r="X57" s="11"/>
    </row>
    <row r="58">
      <c r="A58" s="11"/>
      <c r="B58" s="12" t="s">
        <v>260</v>
      </c>
      <c r="C58" s="12" t="s">
        <v>261</v>
      </c>
      <c r="D58" s="26">
        <f t="shared" si="7"/>
        <v>61.4</v>
      </c>
      <c r="E58" s="12">
        <v>24.0</v>
      </c>
      <c r="F58" s="12">
        <v>24.0</v>
      </c>
      <c r="G58" s="12">
        <v>29.0</v>
      </c>
      <c r="H58" s="12"/>
      <c r="I58" s="12"/>
      <c r="J58" s="12">
        <v>18.0</v>
      </c>
      <c r="K58" s="12"/>
      <c r="L58" s="12"/>
      <c r="M58" s="12"/>
      <c r="N58" s="12"/>
      <c r="O58" s="12"/>
      <c r="P58" s="12"/>
      <c r="Q58" s="18"/>
      <c r="R58" s="18"/>
      <c r="S58" s="19" t="s">
        <v>262</v>
      </c>
      <c r="T58" s="11"/>
      <c r="U58" s="11"/>
      <c r="V58" s="11"/>
      <c r="W58" s="11"/>
      <c r="X58" s="11"/>
    </row>
    <row r="59">
      <c r="A59" s="21" t="s">
        <v>52</v>
      </c>
      <c r="B59" s="12" t="s">
        <v>263</v>
      </c>
      <c r="C59" s="12" t="s">
        <v>264</v>
      </c>
      <c r="D59" s="26">
        <f t="shared" si="7"/>
        <v>60.05</v>
      </c>
      <c r="E59" s="12">
        <v>33.0</v>
      </c>
      <c r="F59" s="12">
        <v>21.0</v>
      </c>
      <c r="G59" s="12">
        <v>26.0</v>
      </c>
      <c r="H59" s="12"/>
      <c r="I59" s="12"/>
      <c r="J59" s="12">
        <v>20.0</v>
      </c>
      <c r="K59" s="12"/>
      <c r="L59" s="12"/>
      <c r="M59" s="12"/>
      <c r="N59" s="12"/>
      <c r="O59" s="12"/>
      <c r="P59" s="12"/>
      <c r="Q59" s="18"/>
      <c r="R59" s="18"/>
      <c r="S59" s="19" t="s">
        <v>265</v>
      </c>
      <c r="T59" s="11"/>
      <c r="U59" s="11"/>
      <c r="V59" s="11"/>
      <c r="W59" s="11"/>
      <c r="X59" s="11"/>
    </row>
    <row r="60">
      <c r="A60" s="96" t="s">
        <v>33</v>
      </c>
      <c r="B60" s="97" t="s">
        <v>1371</v>
      </c>
      <c r="C60" s="97" t="s">
        <v>251</v>
      </c>
      <c r="D60" s="112" t="s">
        <v>1372</v>
      </c>
      <c r="E60" s="97">
        <v>34.0</v>
      </c>
      <c r="F60" s="97">
        <v>28.0</v>
      </c>
      <c r="G60" s="97">
        <v>35.0</v>
      </c>
      <c r="H60" s="97">
        <v>22.0</v>
      </c>
      <c r="I60" s="97"/>
      <c r="J60" s="97"/>
      <c r="K60" s="97"/>
      <c r="L60" s="97"/>
      <c r="M60" s="97"/>
      <c r="N60" s="97"/>
      <c r="O60" s="97"/>
      <c r="P60" s="97"/>
      <c r="Q60" s="100"/>
      <c r="R60" s="100" t="s">
        <v>1373</v>
      </c>
      <c r="S60" s="101" t="s">
        <v>1375</v>
      </c>
      <c r="T60" s="102"/>
      <c r="U60" s="102"/>
      <c r="V60" s="102"/>
      <c r="W60" s="102"/>
      <c r="X60" s="102"/>
      <c r="Y60" s="103"/>
      <c r="Z60" s="103"/>
    </row>
    <row r="61">
      <c r="B61" s="12" t="s">
        <v>293</v>
      </c>
      <c r="C61" s="12" t="s">
        <v>295</v>
      </c>
      <c r="D61" s="26">
        <f>ROUND((E61*0.05)+(F61*0.4)+(G61)+(H61*0.39)+(I61*0.78)+(J61*1.2)+(K61*1)+(L61*0.1)+(M61*16)+(N61*9)+(O61*9)+(P61*9), 2)</f>
        <v>54.1</v>
      </c>
      <c r="E61" s="12">
        <v>10.0</v>
      </c>
      <c r="F61" s="12">
        <v>20.0</v>
      </c>
      <c r="G61" s="12">
        <v>27.0</v>
      </c>
      <c r="H61" s="12"/>
      <c r="I61" s="12"/>
      <c r="J61" s="12"/>
      <c r="K61" s="12"/>
      <c r="L61" s="12">
        <v>6.0</v>
      </c>
      <c r="M61" s="12"/>
      <c r="N61" s="12"/>
      <c r="O61" s="12"/>
      <c r="P61" s="12">
        <v>2.0</v>
      </c>
      <c r="Q61" s="18" t="s">
        <v>244</v>
      </c>
      <c r="R61" s="18" t="s">
        <v>300</v>
      </c>
      <c r="S61" s="19" t="s">
        <v>301</v>
      </c>
      <c r="T61" s="11"/>
      <c r="U61" s="11"/>
      <c r="V61" s="11"/>
      <c r="W61" s="11"/>
      <c r="X61" s="11"/>
    </row>
    <row r="62">
      <c r="A62" s="26" t="s">
        <v>52</v>
      </c>
      <c r="B62" s="12" t="s">
        <v>266</v>
      </c>
      <c r="C62" s="12" t="s">
        <v>214</v>
      </c>
      <c r="D62" s="17" t="s">
        <v>1382</v>
      </c>
      <c r="E62" s="12">
        <v>25.0</v>
      </c>
      <c r="F62" s="12">
        <v>17.0</v>
      </c>
      <c r="G62" s="12">
        <v>20.0</v>
      </c>
      <c r="H62" s="12">
        <v>16.0</v>
      </c>
      <c r="I62" s="12"/>
      <c r="J62" s="12"/>
      <c r="K62" s="12"/>
      <c r="L62" s="12"/>
      <c r="M62" s="12"/>
      <c r="N62" s="12">
        <v>1.0</v>
      </c>
      <c r="O62" s="12">
        <v>1.0</v>
      </c>
      <c r="P62" s="12"/>
      <c r="Q62" s="18" t="s">
        <v>121</v>
      </c>
      <c r="R62" s="18" t="s">
        <v>78</v>
      </c>
      <c r="S62" s="19" t="s">
        <v>268</v>
      </c>
      <c r="T62" s="12"/>
      <c r="U62" s="11"/>
      <c r="V62" s="11"/>
      <c r="W62" s="11"/>
      <c r="X62" s="11"/>
      <c r="Y62" s="11"/>
    </row>
    <row r="63">
      <c r="A63" s="26" t="s">
        <v>55</v>
      </c>
      <c r="B63" s="12" t="s">
        <v>1384</v>
      </c>
      <c r="C63" s="12" t="s">
        <v>57</v>
      </c>
      <c r="D63" s="26">
        <f>ROUND((E63*0.05)+(F63*0.4)+(G63)+(H63*0.39)+(I63*0.78)+(J63*1.2)+(K63*1)+(L63*0.1)+(M63*16)+(N63*9)+(O63*9)+(P63*9), 2)</f>
        <v>43.95</v>
      </c>
      <c r="E63" s="12">
        <v>39.0</v>
      </c>
      <c r="F63" s="12">
        <v>25.0</v>
      </c>
      <c r="G63" s="12">
        <v>32.0</v>
      </c>
      <c r="H63" s="12"/>
      <c r="I63" s="12"/>
      <c r="J63" s="12"/>
      <c r="K63" s="12"/>
      <c r="L63" s="12"/>
      <c r="M63" s="12"/>
      <c r="N63" s="12"/>
      <c r="O63" s="12"/>
      <c r="P63" s="12"/>
      <c r="Q63" s="18"/>
      <c r="R63" s="18" t="s">
        <v>122</v>
      </c>
      <c r="S63" s="19" t="s">
        <v>1385</v>
      </c>
      <c r="T63" s="11"/>
      <c r="U63" s="11"/>
      <c r="V63" s="11"/>
      <c r="W63" s="11"/>
      <c r="X63" s="11"/>
    </row>
    <row r="64">
      <c r="A64" s="2" t="s">
        <v>272</v>
      </c>
      <c r="B64" s="11"/>
      <c r="C64" s="11"/>
      <c r="D64" s="2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3"/>
      <c r="R64" s="13"/>
      <c r="S64" s="40"/>
      <c r="T64" s="11"/>
      <c r="U64" s="11"/>
      <c r="V64" s="11"/>
      <c r="W64" s="11"/>
      <c r="X64" s="11"/>
    </row>
    <row r="65">
      <c r="A65" s="97"/>
      <c r="B65" s="97" t="s">
        <v>276</v>
      </c>
      <c r="C65" s="97" t="s">
        <v>114</v>
      </c>
      <c r="D65" s="112">
        <f t="shared" ref="D65:D71" si="8">ROUND((E65*0.05)+(F65*0.4)+(G65)+(H65*0.39)+(I65*0.78)+(J65*1.2)+(K65*1)+(L65*0.1)+(M65*16)+(N65*9)+(O65*9)+(P65*9), 2)</f>
        <v>72.75</v>
      </c>
      <c r="E65" s="97">
        <v>27.0</v>
      </c>
      <c r="F65" s="97">
        <v>26.0</v>
      </c>
      <c r="G65" s="97">
        <v>43.0</v>
      </c>
      <c r="H65" s="97"/>
      <c r="I65" s="97"/>
      <c r="J65" s="97"/>
      <c r="K65" s="97"/>
      <c r="L65" s="97"/>
      <c r="M65" s="97"/>
      <c r="N65" s="97"/>
      <c r="O65" s="97">
        <v>1.0</v>
      </c>
      <c r="P65" s="97">
        <v>1.0</v>
      </c>
      <c r="Q65" s="100" t="s">
        <v>116</v>
      </c>
      <c r="R65" s="100"/>
      <c r="S65" s="128"/>
      <c r="T65" s="102"/>
      <c r="U65" s="102"/>
      <c r="V65" s="102"/>
      <c r="W65" s="102"/>
      <c r="X65" s="102"/>
      <c r="Y65" s="103"/>
      <c r="Z65" s="103"/>
    </row>
    <row r="66">
      <c r="A66" s="11"/>
      <c r="B66" s="12" t="s">
        <v>274</v>
      </c>
      <c r="C66" s="12" t="s">
        <v>35</v>
      </c>
      <c r="D66" s="26">
        <f t="shared" si="8"/>
        <v>70.9</v>
      </c>
      <c r="E66" s="12">
        <v>18.0</v>
      </c>
      <c r="F66" s="12">
        <v>13.0</v>
      </c>
      <c r="G66" s="12">
        <v>39.0</v>
      </c>
      <c r="H66" s="12">
        <v>20.0</v>
      </c>
      <c r="I66" s="12"/>
      <c r="J66" s="12"/>
      <c r="K66" s="12"/>
      <c r="L66" s="12"/>
      <c r="M66" s="12"/>
      <c r="N66" s="12">
        <v>1.0</v>
      </c>
      <c r="O66" s="12">
        <v>1.0</v>
      </c>
      <c r="P66" s="12"/>
      <c r="Q66" s="18" t="s">
        <v>176</v>
      </c>
      <c r="R66" s="18"/>
      <c r="S66" s="19" t="s">
        <v>275</v>
      </c>
      <c r="T66" s="11"/>
      <c r="U66" s="11"/>
      <c r="V66" s="11"/>
      <c r="W66" s="11"/>
      <c r="X66" s="11"/>
    </row>
    <row r="67">
      <c r="A67" s="11"/>
      <c r="B67" s="12" t="s">
        <v>277</v>
      </c>
      <c r="C67" s="12" t="s">
        <v>278</v>
      </c>
      <c r="D67" s="26">
        <f t="shared" si="8"/>
        <v>66.75</v>
      </c>
      <c r="E67" s="12">
        <v>31.0</v>
      </c>
      <c r="F67" s="12">
        <v>27.0</v>
      </c>
      <c r="G67" s="12">
        <v>34.0</v>
      </c>
      <c r="H67" s="12"/>
      <c r="I67" s="12"/>
      <c r="J67" s="12">
        <v>17.0</v>
      </c>
      <c r="K67" s="12"/>
      <c r="L67" s="12"/>
      <c r="M67" s="12"/>
      <c r="N67" s="12"/>
      <c r="O67" s="12"/>
      <c r="P67" s="12"/>
      <c r="Q67" s="18"/>
      <c r="R67" s="18"/>
      <c r="S67" s="19" t="s">
        <v>279</v>
      </c>
      <c r="T67" s="11"/>
      <c r="U67" s="11"/>
      <c r="V67" s="11"/>
      <c r="W67" s="11"/>
      <c r="X67" s="11"/>
    </row>
    <row r="68">
      <c r="A68" s="11"/>
      <c r="B68" s="12" t="s">
        <v>1018</v>
      </c>
      <c r="C68" s="12" t="s">
        <v>386</v>
      </c>
      <c r="D68" s="26">
        <f t="shared" si="8"/>
        <v>61.76</v>
      </c>
      <c r="E68" s="12">
        <v>21.0</v>
      </c>
      <c r="F68" s="12">
        <v>23.0</v>
      </c>
      <c r="G68" s="12">
        <v>30.0</v>
      </c>
      <c r="H68" s="12">
        <v>9.0</v>
      </c>
      <c r="I68" s="12"/>
      <c r="J68" s="12"/>
      <c r="K68" s="12"/>
      <c r="L68" s="12"/>
      <c r="M68" s="12"/>
      <c r="N68" s="12"/>
      <c r="O68" s="12">
        <v>2.0</v>
      </c>
      <c r="P68" s="12"/>
      <c r="Q68" s="18" t="s">
        <v>116</v>
      </c>
      <c r="R68" s="18"/>
      <c r="S68" s="19" t="s">
        <v>1021</v>
      </c>
      <c r="T68" s="11"/>
      <c r="U68" s="11"/>
      <c r="V68" s="11"/>
      <c r="W68" s="11"/>
      <c r="X68" s="11"/>
    </row>
    <row r="69">
      <c r="A69" s="97"/>
      <c r="B69" s="97" t="s">
        <v>280</v>
      </c>
      <c r="C69" s="97" t="s">
        <v>281</v>
      </c>
      <c r="D69" s="112">
        <f t="shared" si="8"/>
        <v>56.94</v>
      </c>
      <c r="E69" s="97">
        <v>27.0</v>
      </c>
      <c r="F69" s="97">
        <v>26.0</v>
      </c>
      <c r="G69" s="97">
        <v>37.0</v>
      </c>
      <c r="H69" s="97">
        <v>21.0</v>
      </c>
      <c r="I69" s="97"/>
      <c r="J69" s="97"/>
      <c r="K69" s="97"/>
      <c r="L69" s="97"/>
      <c r="M69" s="97"/>
      <c r="N69" s="97"/>
      <c r="O69" s="97"/>
      <c r="P69" s="97"/>
      <c r="Q69" s="100"/>
      <c r="R69" s="100"/>
      <c r="S69" s="101" t="s">
        <v>282</v>
      </c>
      <c r="T69" s="102"/>
      <c r="U69" s="102"/>
      <c r="V69" s="102"/>
      <c r="W69" s="102"/>
      <c r="X69" s="102"/>
      <c r="Y69" s="103"/>
      <c r="Z69" s="103"/>
    </row>
    <row r="70">
      <c r="A70" s="97"/>
      <c r="B70" s="97" t="s">
        <v>305</v>
      </c>
      <c r="C70" s="97" t="s">
        <v>85</v>
      </c>
      <c r="D70" s="112">
        <f t="shared" si="8"/>
        <v>50.3</v>
      </c>
      <c r="E70" s="97">
        <v>22.0</v>
      </c>
      <c r="F70" s="97">
        <v>30.0</v>
      </c>
      <c r="G70" s="97">
        <v>35.0</v>
      </c>
      <c r="H70" s="97"/>
      <c r="I70" s="97"/>
      <c r="J70" s="97"/>
      <c r="K70" s="97"/>
      <c r="L70" s="97">
        <v>22.0</v>
      </c>
      <c r="M70" s="97"/>
      <c r="N70" s="97"/>
      <c r="O70" s="97"/>
      <c r="P70" s="97"/>
      <c r="Q70" s="100"/>
      <c r="R70" s="100"/>
      <c r="S70" s="101" t="s">
        <v>306</v>
      </c>
      <c r="T70" s="102"/>
      <c r="U70" s="102"/>
      <c r="V70" s="102"/>
      <c r="W70" s="102"/>
      <c r="X70" s="102"/>
      <c r="Y70" s="103"/>
      <c r="Z70" s="103"/>
    </row>
    <row r="71">
      <c r="A71" s="11"/>
      <c r="B71" s="12" t="s">
        <v>302</v>
      </c>
      <c r="C71" s="12" t="s">
        <v>303</v>
      </c>
      <c r="D71" s="26">
        <f t="shared" si="8"/>
        <v>48.21</v>
      </c>
      <c r="E71" s="12">
        <v>33.0</v>
      </c>
      <c r="F71" s="12">
        <v>23.0</v>
      </c>
      <c r="G71" s="12">
        <v>28.0</v>
      </c>
      <c r="H71" s="12">
        <v>24.0</v>
      </c>
      <c r="I71" s="12"/>
      <c r="J71" s="12"/>
      <c r="K71" s="12"/>
      <c r="L71" s="12"/>
      <c r="M71" s="12"/>
      <c r="N71" s="12"/>
      <c r="O71" s="12"/>
      <c r="P71" s="12"/>
      <c r="Q71" s="18"/>
      <c r="R71" s="18" t="s">
        <v>195</v>
      </c>
      <c r="S71" s="19" t="s">
        <v>304</v>
      </c>
      <c r="T71" s="11"/>
      <c r="U71" s="11"/>
      <c r="V71" s="11"/>
      <c r="W71" s="11"/>
      <c r="X71" s="11"/>
    </row>
    <row r="72">
      <c r="A72" s="2" t="s">
        <v>308</v>
      </c>
      <c r="B72" s="11"/>
      <c r="C72" s="11"/>
      <c r="D72" s="26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3"/>
      <c r="R72" s="13"/>
      <c r="S72" s="27"/>
      <c r="T72" s="11"/>
      <c r="U72" s="11"/>
      <c r="V72" s="11"/>
      <c r="W72" s="11"/>
      <c r="X72" s="11"/>
    </row>
    <row r="73">
      <c r="A73" s="96"/>
      <c r="B73" s="97" t="s">
        <v>309</v>
      </c>
      <c r="C73" s="97" t="s">
        <v>151</v>
      </c>
      <c r="D73" s="112">
        <f>ROUND((E73*0.05)+(F73*0.4)+(G73)+(H73*0.39)+(I73*0.78)+(J73*1.2)+(K73*1)+(L73*0.1)+(M73*16)+(N73*9)+(O73*9)+(P73*9), 2)</f>
        <v>117.15</v>
      </c>
      <c r="E73" s="97"/>
      <c r="F73" s="97">
        <v>22.0</v>
      </c>
      <c r="G73" s="97">
        <v>50.0</v>
      </c>
      <c r="H73" s="97">
        <v>25.0</v>
      </c>
      <c r="I73" s="97"/>
      <c r="J73" s="97">
        <v>18.0</v>
      </c>
      <c r="K73" s="97"/>
      <c r="L73" s="97"/>
      <c r="M73" s="97"/>
      <c r="N73" s="97">
        <v>1.0</v>
      </c>
      <c r="O73" s="97">
        <v>2.0</v>
      </c>
      <c r="P73" s="97"/>
      <c r="Q73" s="100" t="s">
        <v>29</v>
      </c>
      <c r="R73" s="114"/>
      <c r="S73" s="101" t="s">
        <v>310</v>
      </c>
      <c r="T73" s="97"/>
      <c r="U73" s="102"/>
      <c r="V73" s="102"/>
      <c r="W73" s="102"/>
      <c r="X73" s="102"/>
      <c r="Y73" s="102"/>
      <c r="Z73" s="103"/>
    </row>
    <row r="74">
      <c r="A74" s="11"/>
      <c r="B74" s="12" t="s">
        <v>311</v>
      </c>
      <c r="C74" s="12" t="s">
        <v>35</v>
      </c>
      <c r="D74" s="17" t="s">
        <v>1405</v>
      </c>
      <c r="E74" s="12">
        <v>12.0</v>
      </c>
      <c r="F74" s="12">
        <v>8.0</v>
      </c>
      <c r="G74" s="12">
        <v>46.0</v>
      </c>
      <c r="H74" s="12">
        <v>26.0</v>
      </c>
      <c r="I74" s="12"/>
      <c r="J74" s="12">
        <v>22.0</v>
      </c>
      <c r="K74" s="12"/>
      <c r="L74" s="12"/>
      <c r="M74" s="12"/>
      <c r="N74" s="12">
        <v>1.0</v>
      </c>
      <c r="O74" s="12">
        <v>1.0</v>
      </c>
      <c r="P74" s="12">
        <v>1.0</v>
      </c>
      <c r="Q74" s="18" t="s">
        <v>38</v>
      </c>
      <c r="R74" s="33" t="s">
        <v>1406</v>
      </c>
      <c r="S74" s="19" t="s">
        <v>313</v>
      </c>
      <c r="T74" s="12"/>
      <c r="U74" s="11"/>
      <c r="V74" s="11"/>
      <c r="W74" s="11"/>
      <c r="X74" s="11"/>
      <c r="Y74" s="11"/>
    </row>
    <row r="75">
      <c r="A75" s="96" t="s">
        <v>33</v>
      </c>
      <c r="B75" s="97" t="s">
        <v>1409</v>
      </c>
      <c r="C75" s="97" t="s">
        <v>73</v>
      </c>
      <c r="D75" s="112" t="s">
        <v>1410</v>
      </c>
      <c r="E75" s="97">
        <v>42.0</v>
      </c>
      <c r="F75" s="97">
        <v>38.0</v>
      </c>
      <c r="G75" s="97">
        <v>49.0</v>
      </c>
      <c r="H75" s="97">
        <v>25.0</v>
      </c>
      <c r="I75" s="97"/>
      <c r="J75" s="97">
        <v>17.0</v>
      </c>
      <c r="K75" s="97"/>
      <c r="L75" s="97"/>
      <c r="M75" s="97"/>
      <c r="N75" s="97"/>
      <c r="O75" s="97"/>
      <c r="P75" s="97"/>
      <c r="Q75" s="100"/>
      <c r="R75" s="100" t="s">
        <v>1412</v>
      </c>
      <c r="S75" s="101" t="s">
        <v>1413</v>
      </c>
      <c r="T75" s="102"/>
      <c r="U75" s="102"/>
      <c r="V75" s="102"/>
      <c r="W75" s="102"/>
      <c r="X75" s="102"/>
      <c r="Y75" s="103"/>
      <c r="Z75" s="103"/>
    </row>
    <row r="76">
      <c r="A76" s="96"/>
      <c r="B76" s="97" t="s">
        <v>317</v>
      </c>
      <c r="C76" s="97" t="s">
        <v>318</v>
      </c>
      <c r="D76" s="112">
        <f t="shared" ref="D76:D77" si="9">ROUND((E76*0.05)+(F76*0.4)+(G76)+(H76*0.39)+(I76*0.78)+(J76*1.2)+(K76*1)+(L76*0.1)+(M76*16)+(N76*9)+(O76*9)+(P76*9), 2)</f>
        <v>94.1</v>
      </c>
      <c r="E76" s="97">
        <v>42.0</v>
      </c>
      <c r="F76" s="97">
        <v>40.0</v>
      </c>
      <c r="G76" s="97">
        <v>49.0</v>
      </c>
      <c r="H76" s="97"/>
      <c r="I76" s="97"/>
      <c r="J76" s="97"/>
      <c r="K76" s="97"/>
      <c r="L76" s="97"/>
      <c r="M76" s="97"/>
      <c r="N76" s="97"/>
      <c r="O76" s="97">
        <v>3.0</v>
      </c>
      <c r="P76" s="97"/>
      <c r="Q76" s="100" t="s">
        <v>29</v>
      </c>
      <c r="R76" s="114"/>
      <c r="S76" s="101" t="s">
        <v>319</v>
      </c>
      <c r="T76" s="97"/>
      <c r="U76" s="102"/>
      <c r="V76" s="102"/>
      <c r="W76" s="102"/>
      <c r="X76" s="102"/>
      <c r="Y76" s="102"/>
      <c r="Z76" s="103"/>
    </row>
    <row r="77">
      <c r="A77" s="21" t="s">
        <v>55</v>
      </c>
      <c r="B77" s="16" t="s">
        <v>1109</v>
      </c>
      <c r="C77" s="12" t="s">
        <v>57</v>
      </c>
      <c r="D77" s="26">
        <f t="shared" si="9"/>
        <v>64</v>
      </c>
      <c r="E77" s="12">
        <v>60.0</v>
      </c>
      <c r="F77" s="12">
        <v>30.0</v>
      </c>
      <c r="G77" s="12">
        <v>49.0</v>
      </c>
      <c r="H77" s="12"/>
      <c r="I77" s="12"/>
      <c r="J77" s="12"/>
      <c r="K77" s="12"/>
      <c r="L77" s="12"/>
      <c r="M77" s="12"/>
      <c r="N77" s="12"/>
      <c r="O77" s="12"/>
      <c r="P77" s="12"/>
      <c r="Q77" s="18"/>
      <c r="R77" s="18" t="s">
        <v>61</v>
      </c>
      <c r="S77" s="39" t="s">
        <v>1421</v>
      </c>
      <c r="T77" s="11"/>
      <c r="U77" s="11"/>
      <c r="V77" s="11"/>
      <c r="W77" s="11"/>
      <c r="X77" s="11"/>
    </row>
    <row r="78">
      <c r="A78" s="12"/>
      <c r="B78" s="12" t="s">
        <v>1133</v>
      </c>
      <c r="C78" s="12" t="s">
        <v>446</v>
      </c>
      <c r="D78" s="17" t="s">
        <v>1425</v>
      </c>
      <c r="E78" s="12">
        <v>34.0</v>
      </c>
      <c r="F78" s="12">
        <v>32.0</v>
      </c>
      <c r="G78" s="12">
        <v>33.0</v>
      </c>
      <c r="H78" s="12">
        <v>21.0</v>
      </c>
      <c r="I78" s="12"/>
      <c r="J78" s="12"/>
      <c r="K78" s="12"/>
      <c r="L78" s="12"/>
      <c r="M78" s="12"/>
      <c r="N78" s="12"/>
      <c r="O78" s="12"/>
      <c r="P78" s="12"/>
      <c r="Q78" s="18"/>
      <c r="R78" s="18" t="s">
        <v>78</v>
      </c>
      <c r="S78" s="19" t="s">
        <v>1137</v>
      </c>
      <c r="T78" s="11"/>
      <c r="U78" s="11"/>
      <c r="V78" s="11"/>
      <c r="W78" s="11"/>
      <c r="X78" s="11"/>
    </row>
    <row r="79">
      <c r="A79" s="2" t="s">
        <v>335</v>
      </c>
      <c r="B79" s="11"/>
      <c r="C79" s="11"/>
      <c r="D79" s="26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3"/>
      <c r="R79" s="13"/>
      <c r="S79" s="27"/>
      <c r="T79" s="11"/>
      <c r="U79" s="11"/>
      <c r="V79" s="11"/>
      <c r="W79" s="11"/>
      <c r="X79" s="11"/>
    </row>
    <row r="80">
      <c r="A80" s="11"/>
      <c r="B80" s="12" t="s">
        <v>337</v>
      </c>
      <c r="C80" s="12" t="s">
        <v>119</v>
      </c>
      <c r="D80" s="26">
        <f t="shared" ref="D80:D87" si="10">ROUND((E80*0.05)+(F80*0.4)+(G80)+(H80*0.39)+(I80*0.78)+(J80*1.2)+(K80*1)+(L80*0.1)+(M80*16)+(N80*9)+(O80*9)+(P80*9), 2)</f>
        <v>79.35</v>
      </c>
      <c r="E80" s="12">
        <v>15.0</v>
      </c>
      <c r="F80" s="12">
        <v>9.0</v>
      </c>
      <c r="G80" s="12">
        <v>57.0</v>
      </c>
      <c r="H80" s="12"/>
      <c r="I80" s="12"/>
      <c r="J80" s="12"/>
      <c r="K80" s="12"/>
      <c r="L80" s="12"/>
      <c r="M80" s="12"/>
      <c r="N80" s="12"/>
      <c r="O80" s="12">
        <v>1.0</v>
      </c>
      <c r="P80" s="12">
        <v>1.0</v>
      </c>
      <c r="Q80" s="18" t="s">
        <v>123</v>
      </c>
      <c r="R80" s="18" t="s">
        <v>42</v>
      </c>
      <c r="S80" s="19" t="s">
        <v>338</v>
      </c>
      <c r="T80" s="11"/>
      <c r="U80" s="11"/>
      <c r="V80" s="11"/>
      <c r="W80" s="11"/>
      <c r="X80" s="11"/>
    </row>
    <row r="81">
      <c r="A81" s="97"/>
      <c r="B81" s="97" t="s">
        <v>339</v>
      </c>
      <c r="C81" s="97" t="s">
        <v>81</v>
      </c>
      <c r="D81" s="112">
        <f t="shared" si="10"/>
        <v>67.45</v>
      </c>
      <c r="E81" s="97">
        <v>33.0</v>
      </c>
      <c r="F81" s="97">
        <v>29.0</v>
      </c>
      <c r="G81" s="97">
        <v>35.0</v>
      </c>
      <c r="H81" s="97"/>
      <c r="I81" s="97"/>
      <c r="J81" s="97">
        <v>16.0</v>
      </c>
      <c r="K81" s="97"/>
      <c r="L81" s="97"/>
      <c r="M81" s="97"/>
      <c r="N81" s="97"/>
      <c r="O81" s="97"/>
      <c r="P81" s="97"/>
      <c r="Q81" s="100"/>
      <c r="R81" s="100" t="s">
        <v>340</v>
      </c>
      <c r="S81" s="101" t="s">
        <v>341</v>
      </c>
      <c r="T81" s="102"/>
      <c r="U81" s="102"/>
      <c r="V81" s="102"/>
      <c r="W81" s="102"/>
      <c r="X81" s="102"/>
      <c r="Y81" s="103"/>
      <c r="Z81" s="103"/>
    </row>
    <row r="82">
      <c r="A82" s="133"/>
      <c r="B82" s="134" t="s">
        <v>342</v>
      </c>
      <c r="C82" s="134" t="s">
        <v>230</v>
      </c>
      <c r="D82" s="112">
        <f t="shared" si="10"/>
        <v>61.96</v>
      </c>
      <c r="E82" s="135">
        <v>27.0</v>
      </c>
      <c r="F82" s="135">
        <v>23.0</v>
      </c>
      <c r="G82" s="135">
        <v>26.0</v>
      </c>
      <c r="H82" s="135">
        <v>19.0</v>
      </c>
      <c r="I82" s="136"/>
      <c r="J82" s="136"/>
      <c r="K82" s="136"/>
      <c r="L82" s="136"/>
      <c r="M82" s="136"/>
      <c r="N82" s="135">
        <v>1.0</v>
      </c>
      <c r="O82" s="135">
        <v>1.0</v>
      </c>
      <c r="P82" s="136"/>
      <c r="Q82" s="135" t="s">
        <v>343</v>
      </c>
      <c r="R82" s="136"/>
      <c r="S82" s="137" t="s">
        <v>344</v>
      </c>
      <c r="T82" s="138"/>
      <c r="U82" s="138"/>
      <c r="V82" s="138"/>
      <c r="W82" s="138"/>
      <c r="X82" s="138"/>
      <c r="Y82" s="138"/>
      <c r="Z82" s="138"/>
    </row>
    <row r="83">
      <c r="A83" s="11"/>
      <c r="B83" s="12" t="s">
        <v>1168</v>
      </c>
      <c r="C83" s="12" t="s">
        <v>1169</v>
      </c>
      <c r="D83" s="26">
        <f t="shared" si="10"/>
        <v>55.05</v>
      </c>
      <c r="E83" s="12">
        <v>25.0</v>
      </c>
      <c r="F83" s="12">
        <v>17.0</v>
      </c>
      <c r="G83" s="12">
        <v>29.0</v>
      </c>
      <c r="H83" s="12"/>
      <c r="I83" s="12"/>
      <c r="J83" s="12"/>
      <c r="K83" s="12"/>
      <c r="L83" s="12"/>
      <c r="M83" s="12"/>
      <c r="N83" s="12"/>
      <c r="O83" s="12">
        <v>1.0</v>
      </c>
      <c r="P83" s="12">
        <v>1.0</v>
      </c>
      <c r="Q83" s="18" t="s">
        <v>343</v>
      </c>
      <c r="R83" s="18"/>
      <c r="S83" s="19" t="s">
        <v>1171</v>
      </c>
      <c r="T83" s="11"/>
      <c r="U83" s="11"/>
      <c r="V83" s="11"/>
      <c r="W83" s="11"/>
      <c r="X83" s="11"/>
    </row>
    <row r="84">
      <c r="A84" s="11"/>
      <c r="B84" s="12" t="s">
        <v>348</v>
      </c>
      <c r="C84" s="12" t="s">
        <v>67</v>
      </c>
      <c r="D84" s="26">
        <f t="shared" si="10"/>
        <v>53.03</v>
      </c>
      <c r="E84" s="12">
        <v>24.0</v>
      </c>
      <c r="F84" s="12">
        <v>18.0</v>
      </c>
      <c r="G84" s="12">
        <v>20.0</v>
      </c>
      <c r="H84" s="12">
        <v>17.0</v>
      </c>
      <c r="I84" s="12"/>
      <c r="J84" s="12"/>
      <c r="K84" s="12"/>
      <c r="L84" s="12"/>
      <c r="M84" s="12"/>
      <c r="N84" s="12">
        <v>1.0</v>
      </c>
      <c r="O84" s="12">
        <v>1.0</v>
      </c>
      <c r="P84" s="12"/>
      <c r="Q84" s="18" t="s">
        <v>343</v>
      </c>
      <c r="R84" s="18"/>
      <c r="S84" s="19" t="s">
        <v>349</v>
      </c>
      <c r="T84" s="11"/>
      <c r="U84" s="11"/>
      <c r="V84" s="11"/>
      <c r="W84" s="11"/>
      <c r="X84" s="11"/>
    </row>
    <row r="85">
      <c r="A85" s="11"/>
      <c r="B85" s="12" t="s">
        <v>1434</v>
      </c>
      <c r="C85" s="12" t="s">
        <v>1435</v>
      </c>
      <c r="D85" s="26">
        <f t="shared" si="10"/>
        <v>50.25</v>
      </c>
      <c r="E85" s="12"/>
      <c r="F85" s="12">
        <v>21.0</v>
      </c>
      <c r="G85" s="12">
        <v>18.0</v>
      </c>
      <c r="H85" s="12">
        <v>15.0</v>
      </c>
      <c r="I85" s="12"/>
      <c r="J85" s="12"/>
      <c r="K85" s="12"/>
      <c r="L85" s="12"/>
      <c r="M85" s="12"/>
      <c r="N85" s="12">
        <v>1.0</v>
      </c>
      <c r="O85" s="12">
        <v>1.0</v>
      </c>
      <c r="P85" s="12"/>
      <c r="Q85" s="18" t="s">
        <v>176</v>
      </c>
      <c r="R85" s="18"/>
      <c r="S85" s="19" t="s">
        <v>1436</v>
      </c>
      <c r="T85" s="11"/>
      <c r="U85" s="11"/>
      <c r="V85" s="11"/>
      <c r="W85" s="11"/>
      <c r="X85" s="11"/>
    </row>
    <row r="86">
      <c r="A86" s="97"/>
      <c r="B86" s="97" t="s">
        <v>356</v>
      </c>
      <c r="C86" s="97" t="s">
        <v>141</v>
      </c>
      <c r="D86" s="112">
        <f t="shared" si="10"/>
        <v>48.85</v>
      </c>
      <c r="E86" s="97">
        <v>27.0</v>
      </c>
      <c r="F86" s="97">
        <v>27.0</v>
      </c>
      <c r="G86" s="97">
        <v>34.0</v>
      </c>
      <c r="H86" s="97"/>
      <c r="I86" s="97"/>
      <c r="J86" s="97"/>
      <c r="K86" s="97"/>
      <c r="L86" s="97">
        <v>27.0</v>
      </c>
      <c r="M86" s="97"/>
      <c r="N86" s="97"/>
      <c r="O86" s="97"/>
      <c r="P86" s="97"/>
      <c r="Q86" s="100"/>
      <c r="R86" s="100"/>
      <c r="S86" s="101" t="s">
        <v>357</v>
      </c>
      <c r="T86" s="102"/>
      <c r="U86" s="102"/>
      <c r="V86" s="102"/>
      <c r="W86" s="102"/>
      <c r="X86" s="102"/>
      <c r="Y86" s="103"/>
      <c r="Z86" s="103"/>
    </row>
    <row r="87">
      <c r="A87" s="11"/>
      <c r="B87" s="12" t="s">
        <v>353</v>
      </c>
      <c r="C87" s="12" t="s">
        <v>354</v>
      </c>
      <c r="D87" s="26">
        <f t="shared" si="10"/>
        <v>48.21</v>
      </c>
      <c r="E87" s="12">
        <v>33.0</v>
      </c>
      <c r="F87" s="12">
        <v>23.0</v>
      </c>
      <c r="G87" s="12">
        <v>28.0</v>
      </c>
      <c r="H87" s="12">
        <v>24.0</v>
      </c>
      <c r="I87" s="12"/>
      <c r="J87" s="12"/>
      <c r="K87" s="12"/>
      <c r="L87" s="12"/>
      <c r="M87" s="12"/>
      <c r="N87" s="12"/>
      <c r="O87" s="12"/>
      <c r="P87" s="12"/>
      <c r="Q87" s="18"/>
      <c r="R87" s="18" t="s">
        <v>195</v>
      </c>
      <c r="S87" s="19" t="s">
        <v>355</v>
      </c>
      <c r="T87" s="11"/>
      <c r="U87" s="11"/>
      <c r="V87" s="11"/>
      <c r="W87" s="11"/>
      <c r="X87" s="11"/>
    </row>
    <row r="88">
      <c r="A88" s="2" t="s">
        <v>358</v>
      </c>
      <c r="B88" s="11"/>
      <c r="C88" s="11"/>
      <c r="D88" s="26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3"/>
      <c r="R88" s="13"/>
      <c r="S88" s="27"/>
      <c r="T88" s="11"/>
      <c r="U88" s="11"/>
      <c r="V88" s="11"/>
      <c r="W88" s="11"/>
      <c r="X88" s="11"/>
    </row>
    <row r="89">
      <c r="A89" s="97"/>
      <c r="B89" s="97" t="s">
        <v>359</v>
      </c>
      <c r="C89" s="97" t="s">
        <v>360</v>
      </c>
      <c r="D89" s="112">
        <f t="shared" ref="D89:D97" si="11">ROUND((E89*0.05)+(F89*0.4)+(G89)+(H89*0.39)+(I89*0.78)+(J89*1.2)+(K89*1)+(L89*0.1)+(M89*16)+(N89*9)+(O89*9)+(P89*9), 2)</f>
        <v>57.1</v>
      </c>
      <c r="E89" s="97">
        <v>22.0</v>
      </c>
      <c r="F89" s="97">
        <v>22.0</v>
      </c>
      <c r="G89" s="97">
        <v>28.0</v>
      </c>
      <c r="H89" s="97"/>
      <c r="I89" s="97"/>
      <c r="J89" s="97">
        <v>16.0</v>
      </c>
      <c r="K89" s="97"/>
      <c r="L89" s="97"/>
      <c r="M89" s="97"/>
      <c r="N89" s="97"/>
      <c r="O89" s="97"/>
      <c r="P89" s="97"/>
      <c r="Q89" s="100"/>
      <c r="R89" s="100"/>
      <c r="S89" s="101" t="s">
        <v>361</v>
      </c>
      <c r="T89" s="102"/>
      <c r="U89" s="102"/>
      <c r="V89" s="102"/>
      <c r="W89" s="102"/>
      <c r="X89" s="102"/>
      <c r="Y89" s="103"/>
      <c r="Z89" s="103"/>
    </row>
    <row r="90">
      <c r="A90" s="11"/>
      <c r="B90" s="12" t="s">
        <v>362</v>
      </c>
      <c r="C90" s="12" t="s">
        <v>363</v>
      </c>
      <c r="D90" s="26">
        <f t="shared" si="11"/>
        <v>49.7</v>
      </c>
      <c r="E90" s="12">
        <v>30.0</v>
      </c>
      <c r="F90" s="12"/>
      <c r="G90" s="12">
        <v>23.0</v>
      </c>
      <c r="H90" s="12"/>
      <c r="I90" s="12"/>
      <c r="J90" s="12">
        <v>21.0</v>
      </c>
      <c r="K90" s="12"/>
      <c r="L90" s="12"/>
      <c r="M90" s="12"/>
      <c r="N90" s="12"/>
      <c r="O90" s="12"/>
      <c r="P90" s="12"/>
      <c r="Q90" s="18"/>
      <c r="R90" s="18"/>
      <c r="S90" s="19" t="s">
        <v>364</v>
      </c>
      <c r="T90" s="11"/>
      <c r="U90" s="11"/>
      <c r="V90" s="11"/>
      <c r="W90" s="11"/>
      <c r="X90" s="11"/>
    </row>
    <row r="91">
      <c r="A91" s="97"/>
      <c r="B91" s="97" t="s">
        <v>368</v>
      </c>
      <c r="C91" s="97" t="s">
        <v>369</v>
      </c>
      <c r="D91" s="112">
        <f t="shared" si="11"/>
        <v>46.03</v>
      </c>
      <c r="E91" s="97">
        <v>24.0</v>
      </c>
      <c r="F91" s="97">
        <v>23.0</v>
      </c>
      <c r="G91" s="97">
        <v>29.0</v>
      </c>
      <c r="H91" s="97">
        <v>17.0</v>
      </c>
      <c r="I91" s="97"/>
      <c r="J91" s="97"/>
      <c r="K91" s="97"/>
      <c r="L91" s="97"/>
      <c r="M91" s="97"/>
      <c r="N91" s="97"/>
      <c r="O91" s="97"/>
      <c r="P91" s="97"/>
      <c r="Q91" s="100"/>
      <c r="R91" s="100"/>
      <c r="S91" s="101" t="s">
        <v>370</v>
      </c>
      <c r="T91" s="102"/>
      <c r="U91" s="102"/>
      <c r="V91" s="102"/>
      <c r="W91" s="102"/>
      <c r="X91" s="102"/>
      <c r="Y91" s="103"/>
      <c r="Z91" s="103"/>
    </row>
    <row r="92">
      <c r="A92" s="11"/>
      <c r="B92" s="12" t="s">
        <v>365</v>
      </c>
      <c r="C92" s="12" t="s">
        <v>366</v>
      </c>
      <c r="D92" s="26">
        <f t="shared" si="11"/>
        <v>45.71</v>
      </c>
      <c r="E92" s="12">
        <v>13.0</v>
      </c>
      <c r="F92" s="12">
        <v>14.0</v>
      </c>
      <c r="G92" s="12">
        <v>22.0</v>
      </c>
      <c r="H92" s="12">
        <v>14.0</v>
      </c>
      <c r="I92" s="12"/>
      <c r="J92" s="12">
        <v>10.0</v>
      </c>
      <c r="K92" s="12"/>
      <c r="L92" s="12"/>
      <c r="M92" s="12"/>
      <c r="N92" s="12"/>
      <c r="O92" s="12"/>
      <c r="P92" s="12"/>
      <c r="Q92" s="18"/>
      <c r="R92" s="18"/>
      <c r="S92" s="19" t="s">
        <v>367</v>
      </c>
      <c r="T92" s="11"/>
      <c r="U92" s="11"/>
      <c r="V92" s="11"/>
      <c r="W92" s="11"/>
      <c r="X92" s="11"/>
    </row>
    <row r="93">
      <c r="A93" s="11"/>
      <c r="B93" s="12" t="s">
        <v>371</v>
      </c>
      <c r="C93" s="12" t="s">
        <v>372</v>
      </c>
      <c r="D93" s="26">
        <f t="shared" si="11"/>
        <v>43.6</v>
      </c>
      <c r="E93" s="12">
        <v>24.0</v>
      </c>
      <c r="F93" s="12"/>
      <c r="G93" s="12">
        <v>28.0</v>
      </c>
      <c r="H93" s="12"/>
      <c r="I93" s="12"/>
      <c r="J93" s="12">
        <v>12.0</v>
      </c>
      <c r="K93" s="12"/>
      <c r="L93" s="12"/>
      <c r="M93" s="12"/>
      <c r="N93" s="12"/>
      <c r="O93" s="12"/>
      <c r="P93" s="12"/>
      <c r="Q93" s="18"/>
      <c r="R93" s="18" t="s">
        <v>226</v>
      </c>
      <c r="S93" s="19" t="s">
        <v>375</v>
      </c>
      <c r="T93" s="11"/>
      <c r="U93" s="11"/>
      <c r="V93" s="11"/>
      <c r="W93" s="11"/>
      <c r="X93" s="11"/>
    </row>
    <row r="94">
      <c r="A94" s="11"/>
      <c r="B94" s="12" t="s">
        <v>385</v>
      </c>
      <c r="C94" s="12" t="s">
        <v>386</v>
      </c>
      <c r="D94" s="26">
        <f t="shared" si="11"/>
        <v>42.75</v>
      </c>
      <c r="E94" s="12">
        <v>19.0</v>
      </c>
      <c r="F94" s="12">
        <v>17.0</v>
      </c>
      <c r="G94" s="12">
        <v>35.0</v>
      </c>
      <c r="H94" s="12"/>
      <c r="I94" s="12"/>
      <c r="J94" s="12"/>
      <c r="K94" s="12"/>
      <c r="L94" s="12"/>
      <c r="M94" s="12"/>
      <c r="N94" s="12"/>
      <c r="O94" s="12"/>
      <c r="P94" s="12"/>
      <c r="Q94" s="18"/>
      <c r="R94" s="18"/>
      <c r="S94" s="19" t="s">
        <v>387</v>
      </c>
      <c r="T94" s="11"/>
      <c r="U94" s="11"/>
      <c r="V94" s="11"/>
      <c r="W94" s="11"/>
      <c r="X94" s="11"/>
    </row>
    <row r="95">
      <c r="A95" s="11"/>
      <c r="B95" s="12" t="s">
        <v>380</v>
      </c>
      <c r="C95" s="12" t="s">
        <v>381</v>
      </c>
      <c r="D95" s="26">
        <f t="shared" si="11"/>
        <v>39.88</v>
      </c>
      <c r="E95" s="12">
        <v>24.0</v>
      </c>
      <c r="F95" s="12"/>
      <c r="G95" s="12">
        <v>34.0</v>
      </c>
      <c r="H95" s="12">
        <v>12.0</v>
      </c>
      <c r="I95" s="12"/>
      <c r="J95" s="12"/>
      <c r="K95" s="12"/>
      <c r="L95" s="12"/>
      <c r="M95" s="12"/>
      <c r="N95" s="12"/>
      <c r="O95" s="12"/>
      <c r="P95" s="12"/>
      <c r="Q95" s="18"/>
      <c r="R95" s="18"/>
      <c r="S95" s="19" t="s">
        <v>382</v>
      </c>
      <c r="T95" s="11"/>
      <c r="U95" s="11"/>
      <c r="V95" s="11"/>
      <c r="W95" s="11"/>
      <c r="X95" s="11"/>
    </row>
    <row r="96">
      <c r="A96" s="97"/>
      <c r="B96" s="97" t="s">
        <v>388</v>
      </c>
      <c r="C96" s="97" t="s">
        <v>239</v>
      </c>
      <c r="D96" s="112">
        <f t="shared" si="11"/>
        <v>39.7</v>
      </c>
      <c r="E96" s="97">
        <v>22.0</v>
      </c>
      <c r="F96" s="97">
        <v>24.0</v>
      </c>
      <c r="G96" s="97">
        <v>29.0</v>
      </c>
      <c r="H96" s="97"/>
      <c r="I96" s="97"/>
      <c r="J96" s="97"/>
      <c r="K96" s="97"/>
      <c r="L96" s="97"/>
      <c r="M96" s="97"/>
      <c r="N96" s="97"/>
      <c r="O96" s="97"/>
      <c r="P96" s="97"/>
      <c r="Q96" s="100"/>
      <c r="R96" s="100"/>
      <c r="S96" s="101" t="s">
        <v>389</v>
      </c>
      <c r="T96" s="102"/>
      <c r="U96" s="102"/>
      <c r="V96" s="102"/>
      <c r="W96" s="102"/>
      <c r="X96" s="102"/>
      <c r="Y96" s="103"/>
      <c r="Z96" s="103"/>
    </row>
    <row r="97">
      <c r="B97" s="12" t="s">
        <v>383</v>
      </c>
      <c r="C97" s="12" t="s">
        <v>102</v>
      </c>
      <c r="D97" s="26">
        <f t="shared" si="11"/>
        <v>38.4</v>
      </c>
      <c r="E97" s="12">
        <v>16.0</v>
      </c>
      <c r="F97" s="12">
        <v>17.0</v>
      </c>
      <c r="G97" s="12">
        <v>23.0</v>
      </c>
      <c r="H97" s="12">
        <v>20.0</v>
      </c>
      <c r="I97" s="12"/>
      <c r="J97" s="12"/>
      <c r="K97" s="12"/>
      <c r="L97" s="12"/>
      <c r="M97" s="12"/>
      <c r="N97" s="12"/>
      <c r="O97" s="12"/>
      <c r="P97" s="12"/>
      <c r="Q97" s="18"/>
      <c r="R97" s="18"/>
      <c r="S97" s="39" t="s">
        <v>384</v>
      </c>
      <c r="T97" s="11"/>
      <c r="U97" s="11"/>
      <c r="V97" s="11"/>
      <c r="W97" s="11"/>
      <c r="X97" s="11"/>
    </row>
    <row r="98">
      <c r="A98" s="11"/>
      <c r="B98" s="12" t="s">
        <v>390</v>
      </c>
      <c r="C98" s="12" t="s">
        <v>107</v>
      </c>
      <c r="D98" s="17" t="s">
        <v>1475</v>
      </c>
      <c r="E98" s="12">
        <v>15.0</v>
      </c>
      <c r="F98" s="12">
        <v>14.0</v>
      </c>
      <c r="G98" s="12">
        <v>29.0</v>
      </c>
      <c r="H98" s="12"/>
      <c r="I98" s="12"/>
      <c r="J98" s="12"/>
      <c r="K98" s="12"/>
      <c r="L98" s="12">
        <v>13.0</v>
      </c>
      <c r="M98" s="12"/>
      <c r="N98" s="12"/>
      <c r="O98" s="12"/>
      <c r="P98" s="12"/>
      <c r="Q98" s="18"/>
      <c r="R98" s="18" t="s">
        <v>109</v>
      </c>
      <c r="S98" s="19" t="s">
        <v>392</v>
      </c>
      <c r="T98" s="11"/>
      <c r="U98" s="11"/>
      <c r="V98" s="11"/>
      <c r="W98" s="11"/>
      <c r="X98" s="11"/>
    </row>
    <row r="99">
      <c r="A99" s="10"/>
      <c r="B99" s="127"/>
      <c r="C99" s="11"/>
      <c r="D99" s="26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3"/>
      <c r="R99" s="13"/>
      <c r="S99" s="27"/>
      <c r="T99" s="11"/>
      <c r="U99" s="11"/>
      <c r="V99" s="11"/>
      <c r="W99" s="11"/>
      <c r="X99" s="11"/>
    </row>
    <row r="100">
      <c r="A100" s="2" t="s">
        <v>393</v>
      </c>
      <c r="B100" s="41" t="str">
        <f>HYPERLINK("http://web.archive.org/web/20090103040755/http://wiki.shadowpriest.com/index.php?title=SimulationCraft/Trinkets/Warlock","Click Here for Trinket/Set Bonus Sims")</f>
        <v>Click Here for Trinket/Set Bonus Sims</v>
      </c>
      <c r="C100" s="11"/>
      <c r="D100" s="159" t="s">
        <v>1477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3"/>
      <c r="R100" s="13"/>
      <c r="S100" s="27"/>
      <c r="T100" s="11"/>
      <c r="U100" s="11"/>
      <c r="V100" s="11"/>
      <c r="W100" s="11"/>
      <c r="X100" s="11"/>
    </row>
    <row r="101">
      <c r="A101" s="11"/>
      <c r="B101" s="12" t="s">
        <v>395</v>
      </c>
      <c r="C101" s="16" t="s">
        <v>396</v>
      </c>
      <c r="D101" s="44">
        <v>77.9</v>
      </c>
      <c r="E101" s="12"/>
      <c r="F101" s="12"/>
      <c r="G101" s="12">
        <v>80.0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8"/>
      <c r="R101" s="18"/>
      <c r="S101" s="19" t="s">
        <v>397</v>
      </c>
      <c r="T101" s="12"/>
      <c r="U101" s="11"/>
      <c r="V101" s="11"/>
      <c r="W101" s="11"/>
      <c r="X101" s="11"/>
      <c r="Y101" s="11"/>
    </row>
    <row r="102">
      <c r="A102" s="11"/>
      <c r="B102" s="12" t="s">
        <v>398</v>
      </c>
      <c r="C102" s="12" t="s">
        <v>399</v>
      </c>
      <c r="D102" s="44">
        <v>69.5</v>
      </c>
      <c r="E102" s="12"/>
      <c r="F102" s="12"/>
      <c r="G102" s="12">
        <v>43.0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8"/>
      <c r="R102" s="18"/>
      <c r="S102" s="19" t="s">
        <v>400</v>
      </c>
      <c r="T102" s="12"/>
      <c r="U102" s="11"/>
      <c r="V102" s="11"/>
      <c r="W102" s="11"/>
      <c r="X102" s="11"/>
      <c r="Y102" s="11"/>
    </row>
    <row r="103">
      <c r="A103" s="102"/>
      <c r="B103" s="97" t="s">
        <v>401</v>
      </c>
      <c r="C103" s="98" t="s">
        <v>172</v>
      </c>
      <c r="D103" s="129">
        <v>61.9</v>
      </c>
      <c r="E103" s="97"/>
      <c r="F103" s="97"/>
      <c r="G103" s="97">
        <v>54.0</v>
      </c>
      <c r="H103" s="97"/>
      <c r="I103" s="97"/>
      <c r="J103" s="97"/>
      <c r="K103" s="97"/>
      <c r="L103" s="97"/>
      <c r="M103" s="97"/>
      <c r="N103" s="97"/>
      <c r="O103" s="97"/>
      <c r="P103" s="97"/>
      <c r="Q103" s="100"/>
      <c r="R103" s="100" t="s">
        <v>402</v>
      </c>
      <c r="S103" s="101" t="s">
        <v>403</v>
      </c>
      <c r="T103" s="97"/>
      <c r="U103" s="102"/>
      <c r="V103" s="102"/>
      <c r="W103" s="102"/>
      <c r="X103" s="102"/>
      <c r="Y103" s="102"/>
      <c r="Z103" s="103"/>
    </row>
    <row r="104">
      <c r="A104" s="11"/>
      <c r="B104" s="12" t="s">
        <v>414</v>
      </c>
      <c r="C104" s="12" t="s">
        <v>374</v>
      </c>
      <c r="D104" s="44">
        <v>53.8</v>
      </c>
      <c r="E104" s="12"/>
      <c r="F104" s="12"/>
      <c r="G104" s="12">
        <v>37.0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8"/>
      <c r="R104" s="18"/>
      <c r="S104" s="19" t="s">
        <v>415</v>
      </c>
      <c r="T104" s="12"/>
      <c r="U104" s="11"/>
      <c r="V104" s="11"/>
      <c r="W104" s="11"/>
      <c r="X104" s="11"/>
      <c r="Y104" s="11"/>
    </row>
    <row r="105">
      <c r="A105" s="11"/>
      <c r="B105" s="12" t="s">
        <v>404</v>
      </c>
      <c r="C105" s="12" t="s">
        <v>405</v>
      </c>
      <c r="D105" s="149" t="s">
        <v>1489</v>
      </c>
      <c r="E105" s="12"/>
      <c r="F105" s="12"/>
      <c r="G105" s="12"/>
      <c r="H105" s="12"/>
      <c r="I105" s="12"/>
      <c r="J105" s="12">
        <v>32.0</v>
      </c>
      <c r="K105" s="12"/>
      <c r="L105" s="12"/>
      <c r="M105" s="12"/>
      <c r="N105" s="12"/>
      <c r="O105" s="12"/>
      <c r="P105" s="12"/>
      <c r="Q105" s="18"/>
      <c r="R105" s="18"/>
      <c r="S105" s="19" t="s">
        <v>407</v>
      </c>
      <c r="T105" s="12"/>
      <c r="U105" s="11"/>
      <c r="V105" s="11"/>
      <c r="W105" s="11"/>
      <c r="X105" s="11"/>
      <c r="Y105" s="11"/>
    </row>
    <row r="106">
      <c r="A106" s="11"/>
      <c r="B106" s="12" t="s">
        <v>420</v>
      </c>
      <c r="C106" s="12" t="s">
        <v>366</v>
      </c>
      <c r="D106" s="149" t="s">
        <v>1491</v>
      </c>
      <c r="E106" s="12"/>
      <c r="F106" s="12"/>
      <c r="G106" s="12"/>
      <c r="H106" s="12"/>
      <c r="I106" s="12"/>
      <c r="J106" s="12">
        <v>25.0</v>
      </c>
      <c r="K106" s="12"/>
      <c r="L106" s="12"/>
      <c r="M106" s="12"/>
      <c r="N106" s="12"/>
      <c r="O106" s="12"/>
      <c r="P106" s="12"/>
      <c r="Q106" s="18"/>
      <c r="R106" s="18"/>
      <c r="S106" s="19" t="s">
        <v>422</v>
      </c>
      <c r="T106" s="11"/>
      <c r="U106" s="11"/>
      <c r="V106" s="11"/>
      <c r="W106" s="11"/>
      <c r="X106" s="11"/>
    </row>
    <row r="107">
      <c r="A107" s="11"/>
      <c r="B107" s="12" t="s">
        <v>1247</v>
      </c>
      <c r="C107" s="12" t="s">
        <v>1248</v>
      </c>
      <c r="D107" s="44">
        <v>40.9</v>
      </c>
      <c r="E107" s="12"/>
      <c r="F107" s="12"/>
      <c r="G107" s="12">
        <v>26.0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1249</v>
      </c>
      <c r="T107" s="11"/>
      <c r="U107" s="11"/>
      <c r="V107" s="11"/>
      <c r="W107" s="11"/>
      <c r="X107" s="11"/>
    </row>
    <row r="108">
      <c r="A108" s="11"/>
      <c r="B108" s="12" t="s">
        <v>1253</v>
      </c>
      <c r="C108" s="12" t="s">
        <v>1254</v>
      </c>
      <c r="D108" s="44">
        <v>33.0</v>
      </c>
      <c r="E108" s="12"/>
      <c r="F108" s="12"/>
      <c r="G108" s="12">
        <v>33.0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8"/>
      <c r="R108" s="18"/>
      <c r="S108" s="19" t="s">
        <v>1255</v>
      </c>
      <c r="T108" s="11"/>
      <c r="U108" s="11"/>
      <c r="V108" s="11"/>
      <c r="W108" s="11"/>
      <c r="X108" s="11"/>
    </row>
    <row r="109">
      <c r="A109" s="11"/>
      <c r="B109" s="12" t="s">
        <v>1258</v>
      </c>
      <c r="C109" s="12" t="s">
        <v>1259</v>
      </c>
      <c r="D109" s="44">
        <v>32.0</v>
      </c>
      <c r="E109" s="12"/>
      <c r="F109" s="12"/>
      <c r="G109" s="12">
        <v>32.0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8"/>
      <c r="R109" s="18"/>
      <c r="S109" s="19" t="s">
        <v>1260</v>
      </c>
      <c r="T109" s="11"/>
      <c r="U109" s="11"/>
      <c r="V109" s="11"/>
      <c r="W109" s="11"/>
      <c r="X109" s="11"/>
    </row>
    <row r="110">
      <c r="A110" s="11"/>
      <c r="B110" s="12" t="s">
        <v>426</v>
      </c>
      <c r="C110" s="12" t="s">
        <v>428</v>
      </c>
      <c r="D110" s="44">
        <v>30.7</v>
      </c>
      <c r="E110" s="12"/>
      <c r="F110" s="12"/>
      <c r="G110" s="12"/>
      <c r="H110" s="12">
        <v>32.0</v>
      </c>
      <c r="I110" s="12"/>
      <c r="J110" s="12"/>
      <c r="K110" s="12"/>
      <c r="L110" s="12"/>
      <c r="M110" s="12"/>
      <c r="N110" s="12"/>
      <c r="O110" s="12"/>
      <c r="P110" s="12"/>
      <c r="Q110" s="18"/>
      <c r="R110" s="18"/>
      <c r="S110" s="19" t="s">
        <v>429</v>
      </c>
      <c r="T110" s="12"/>
      <c r="U110" s="11"/>
      <c r="V110" s="11"/>
      <c r="W110" s="11"/>
      <c r="X110" s="11"/>
      <c r="Y110" s="11"/>
    </row>
    <row r="111">
      <c r="A111" s="11"/>
      <c r="B111" s="12" t="s">
        <v>430</v>
      </c>
      <c r="C111" s="12" t="s">
        <v>431</v>
      </c>
      <c r="D111" s="149">
        <v>24.8</v>
      </c>
      <c r="E111" s="12">
        <v>33.0</v>
      </c>
      <c r="F111" s="12">
        <v>23.0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 t="s">
        <v>432</v>
      </c>
      <c r="S111" s="19" t="s">
        <v>433</v>
      </c>
      <c r="T111" s="12"/>
      <c r="U111" s="11"/>
      <c r="V111" s="11"/>
      <c r="W111" s="11"/>
      <c r="X111" s="11"/>
      <c r="Y111" s="11"/>
    </row>
    <row r="112">
      <c r="A112" s="11"/>
      <c r="B112" s="12" t="s">
        <v>434</v>
      </c>
      <c r="C112" s="12" t="s">
        <v>435</v>
      </c>
      <c r="D112" s="44">
        <v>23.9</v>
      </c>
      <c r="E112" s="12"/>
      <c r="F112" s="12"/>
      <c r="G112" s="12"/>
      <c r="H112" s="12">
        <v>26.0</v>
      </c>
      <c r="I112" s="12"/>
      <c r="J112" s="12"/>
      <c r="K112" s="12"/>
      <c r="L112" s="12"/>
      <c r="M112" s="12"/>
      <c r="N112" s="12"/>
      <c r="O112" s="12"/>
      <c r="P112" s="12"/>
      <c r="Q112" s="18"/>
      <c r="R112" s="18"/>
      <c r="S112" s="19" t="s">
        <v>436</v>
      </c>
      <c r="T112" s="12"/>
      <c r="U112" s="11"/>
      <c r="V112" s="11"/>
      <c r="W112" s="11"/>
      <c r="X112" s="11"/>
      <c r="Y112" s="11"/>
    </row>
    <row r="113">
      <c r="A113" s="11"/>
      <c r="B113" s="12" t="s">
        <v>423</v>
      </c>
      <c r="C113" s="12" t="s">
        <v>67</v>
      </c>
      <c r="D113" s="44">
        <v>19.7</v>
      </c>
      <c r="E113" s="12"/>
      <c r="F113" s="12"/>
      <c r="G113" s="12"/>
      <c r="H113" s="12">
        <v>30.0</v>
      </c>
      <c r="I113" s="12"/>
      <c r="J113" s="12"/>
      <c r="K113" s="12"/>
      <c r="L113" s="12"/>
      <c r="M113" s="12"/>
      <c r="N113" s="12"/>
      <c r="O113" s="12"/>
      <c r="P113" s="12"/>
      <c r="Q113" s="18"/>
      <c r="R113" s="18"/>
      <c r="S113" s="19" t="s">
        <v>424</v>
      </c>
      <c r="T113" s="12"/>
      <c r="U113" s="11"/>
      <c r="V113" s="11"/>
      <c r="W113" s="11"/>
      <c r="X113" s="11"/>
      <c r="Y113" s="11"/>
    </row>
    <row r="114">
      <c r="A114" s="97"/>
      <c r="B114" s="97" t="s">
        <v>418</v>
      </c>
      <c r="C114" s="98" t="s">
        <v>281</v>
      </c>
      <c r="D114" s="129">
        <v>11.9</v>
      </c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100"/>
      <c r="R114" s="100"/>
      <c r="S114" s="101" t="s">
        <v>419</v>
      </c>
      <c r="T114" s="97"/>
      <c r="U114" s="102"/>
      <c r="V114" s="102"/>
      <c r="W114" s="102"/>
      <c r="X114" s="102"/>
      <c r="Y114" s="102"/>
      <c r="Z114" s="103"/>
    </row>
    <row r="115">
      <c r="A115" s="2" t="s">
        <v>438</v>
      </c>
      <c r="B115" s="11"/>
      <c r="C115" s="11"/>
      <c r="D115" s="26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3"/>
      <c r="R115" s="13"/>
      <c r="S115" s="27"/>
      <c r="T115" s="11"/>
      <c r="U115" s="11"/>
      <c r="V115" s="11"/>
      <c r="W115" s="11"/>
      <c r="X115" s="11"/>
    </row>
    <row r="116">
      <c r="A116" s="97"/>
      <c r="B116" s="97" t="s">
        <v>439</v>
      </c>
      <c r="C116" s="97" t="s">
        <v>141</v>
      </c>
      <c r="D116" s="112">
        <f t="shared" ref="D116:D121" si="12">ROUND((E116*0.05)+(F116*0.4)+(G116)+(H116*0.39)+(I116*0.78)+(J116*1.2)+(K116*1)+(L116*0.1)+(M116*16)+(N116*9)+(O116*9)+(P116*9), 2)</f>
        <v>32.3</v>
      </c>
      <c r="E116" s="97">
        <v>10.0</v>
      </c>
      <c r="F116" s="97">
        <v>9.0</v>
      </c>
      <c r="G116" s="97">
        <v>15.0</v>
      </c>
      <c r="H116" s="97"/>
      <c r="I116" s="130"/>
      <c r="J116" s="97">
        <v>11.0</v>
      </c>
      <c r="K116" s="130"/>
      <c r="L116" s="130"/>
      <c r="M116" s="130"/>
      <c r="N116" s="130"/>
      <c r="O116" s="130"/>
      <c r="P116" s="130"/>
      <c r="Q116" s="131"/>
      <c r="R116" s="131"/>
      <c r="S116" s="101" t="s">
        <v>441</v>
      </c>
      <c r="T116" s="102"/>
      <c r="U116" s="102"/>
      <c r="V116" s="102"/>
      <c r="W116" s="102"/>
      <c r="X116" s="102"/>
      <c r="Y116" s="103"/>
      <c r="Z116" s="103"/>
    </row>
    <row r="117">
      <c r="A117" s="11"/>
      <c r="B117" s="12" t="s">
        <v>448</v>
      </c>
      <c r="C117" s="12" t="s">
        <v>449</v>
      </c>
      <c r="D117" s="26">
        <f t="shared" si="12"/>
        <v>27.05</v>
      </c>
      <c r="E117" s="12">
        <v>9.0</v>
      </c>
      <c r="F117" s="12">
        <v>10.0</v>
      </c>
      <c r="G117" s="12">
        <v>13.0</v>
      </c>
      <c r="H117" s="47"/>
      <c r="I117" s="47"/>
      <c r="J117" s="12">
        <v>8.0</v>
      </c>
      <c r="K117" s="47"/>
      <c r="L117" s="47"/>
      <c r="M117" s="47"/>
      <c r="N117" s="47"/>
      <c r="O117" s="47"/>
      <c r="P117" s="47"/>
      <c r="Q117" s="48"/>
      <c r="R117" s="48"/>
      <c r="S117" s="19" t="s">
        <v>450</v>
      </c>
      <c r="T117" s="11"/>
      <c r="U117" s="11"/>
      <c r="V117" s="11"/>
      <c r="W117" s="11"/>
      <c r="X117" s="11"/>
    </row>
    <row r="118">
      <c r="A118" s="97"/>
      <c r="B118" s="97" t="s">
        <v>442</v>
      </c>
      <c r="C118" s="97" t="s">
        <v>172</v>
      </c>
      <c r="D118" s="112">
        <f t="shared" si="12"/>
        <v>26.36</v>
      </c>
      <c r="E118" s="97">
        <v>10.0</v>
      </c>
      <c r="F118" s="97">
        <v>11.0</v>
      </c>
      <c r="G118" s="97">
        <v>16.0</v>
      </c>
      <c r="H118" s="97">
        <v>14.0</v>
      </c>
      <c r="I118" s="130"/>
      <c r="J118" s="97"/>
      <c r="K118" s="130"/>
      <c r="L118" s="130"/>
      <c r="M118" s="130"/>
      <c r="N118" s="130"/>
      <c r="O118" s="130"/>
      <c r="P118" s="130"/>
      <c r="Q118" s="131"/>
      <c r="R118" s="131"/>
      <c r="S118" s="101" t="s">
        <v>444</v>
      </c>
      <c r="T118" s="102"/>
      <c r="U118" s="102"/>
      <c r="V118" s="102"/>
      <c r="W118" s="102"/>
      <c r="X118" s="102"/>
      <c r="Y118" s="103"/>
      <c r="Z118" s="103"/>
    </row>
    <row r="119">
      <c r="A119" s="11"/>
      <c r="B119" s="12" t="s">
        <v>1282</v>
      </c>
      <c r="C119" s="12" t="s">
        <v>107</v>
      </c>
      <c r="D119" s="26">
        <f t="shared" si="12"/>
        <v>25</v>
      </c>
      <c r="E119" s="12"/>
      <c r="F119" s="12"/>
      <c r="G119" s="12">
        <v>25.0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8"/>
      <c r="R119" s="18"/>
      <c r="S119" s="19" t="s">
        <v>1286</v>
      </c>
      <c r="T119" s="11"/>
      <c r="U119" s="11"/>
      <c r="V119" s="11"/>
      <c r="W119" s="11"/>
      <c r="X119" s="11"/>
    </row>
    <row r="120">
      <c r="A120" s="11"/>
      <c r="B120" s="12" t="s">
        <v>445</v>
      </c>
      <c r="C120" s="12" t="s">
        <v>446</v>
      </c>
      <c r="D120" s="26">
        <f t="shared" si="12"/>
        <v>24.79</v>
      </c>
      <c r="E120" s="12">
        <v>10.0</v>
      </c>
      <c r="F120" s="12"/>
      <c r="G120" s="12">
        <v>20.0</v>
      </c>
      <c r="H120" s="12">
        <v>11.0</v>
      </c>
      <c r="I120" s="12"/>
      <c r="J120" s="12"/>
      <c r="K120" s="12"/>
      <c r="L120" s="12"/>
      <c r="M120" s="12"/>
      <c r="N120" s="12"/>
      <c r="O120" s="12"/>
      <c r="P120" s="12"/>
      <c r="Q120" s="18"/>
      <c r="R120" s="18"/>
      <c r="S120" s="19" t="s">
        <v>447</v>
      </c>
      <c r="T120" s="11"/>
      <c r="U120" s="11"/>
      <c r="V120" s="11"/>
      <c r="W120" s="11"/>
      <c r="X120" s="11"/>
    </row>
    <row r="121">
      <c r="A121" s="11"/>
      <c r="B121" s="12" t="s">
        <v>455</v>
      </c>
      <c r="C121" s="12" t="s">
        <v>456</v>
      </c>
      <c r="D121" s="26">
        <f t="shared" si="12"/>
        <v>22.45</v>
      </c>
      <c r="E121" s="12">
        <v>9.0</v>
      </c>
      <c r="F121" s="12"/>
      <c r="G121" s="12">
        <v>13.0</v>
      </c>
      <c r="H121" s="12"/>
      <c r="I121" s="12"/>
      <c r="J121" s="12"/>
      <c r="K121" s="12"/>
      <c r="L121" s="12"/>
      <c r="M121" s="12"/>
      <c r="N121" s="12"/>
      <c r="O121" s="12"/>
      <c r="P121" s="12">
        <v>1.0</v>
      </c>
      <c r="Q121" s="18" t="s">
        <v>221</v>
      </c>
      <c r="R121" s="18"/>
      <c r="S121" s="19" t="s">
        <v>458</v>
      </c>
      <c r="T121" s="11"/>
      <c r="U121" s="11"/>
      <c r="V121" s="11"/>
      <c r="W121" s="11"/>
      <c r="X121" s="11"/>
    </row>
    <row r="122">
      <c r="A122" s="11"/>
      <c r="B122" s="12"/>
      <c r="C122" s="12"/>
      <c r="D122" s="26"/>
      <c r="E122" s="12"/>
      <c r="F122" s="12"/>
      <c r="G122" s="12"/>
      <c r="H122" s="12"/>
      <c r="I122" s="47"/>
      <c r="J122" s="47"/>
      <c r="K122" s="47"/>
      <c r="L122" s="47"/>
      <c r="M122" s="47"/>
      <c r="N122" s="47"/>
      <c r="O122" s="47"/>
      <c r="P122" s="47"/>
      <c r="Q122" s="48"/>
      <c r="R122" s="48"/>
      <c r="S122" s="37"/>
      <c r="T122" s="11"/>
      <c r="U122" s="11"/>
      <c r="V122" s="11"/>
      <c r="W122" s="11"/>
      <c r="X122" s="11"/>
    </row>
    <row r="123">
      <c r="A123" s="1" t="s">
        <v>0</v>
      </c>
      <c r="B123" s="2" t="s">
        <v>1</v>
      </c>
      <c r="C123" s="2" t="s">
        <v>2</v>
      </c>
      <c r="D123" s="3" t="s">
        <v>571</v>
      </c>
      <c r="E123" s="2" t="s">
        <v>4</v>
      </c>
      <c r="F123" s="3" t="s">
        <v>5</v>
      </c>
      <c r="G123" s="3" t="s">
        <v>6</v>
      </c>
      <c r="H123" s="3" t="s">
        <v>7</v>
      </c>
      <c r="I123" s="3" t="s">
        <v>8</v>
      </c>
      <c r="J123" s="2" t="s">
        <v>9</v>
      </c>
      <c r="K123" s="3" t="s">
        <v>10</v>
      </c>
      <c r="L123" s="3" t="s">
        <v>11</v>
      </c>
      <c r="M123" s="4" t="s">
        <v>12</v>
      </c>
      <c r="N123" s="5" t="s">
        <v>13</v>
      </c>
      <c r="O123" s="6" t="s">
        <v>14</v>
      </c>
      <c r="P123" s="7" t="s">
        <v>15</v>
      </c>
      <c r="Q123" s="3" t="s">
        <v>16</v>
      </c>
      <c r="R123" s="3" t="s">
        <v>17</v>
      </c>
      <c r="S123" s="51" t="s">
        <v>18</v>
      </c>
      <c r="T123" s="2"/>
      <c r="U123" s="52"/>
      <c r="V123" s="49"/>
      <c r="W123" s="49"/>
      <c r="X123" s="49"/>
    </row>
    <row r="124">
      <c r="A124" s="53" t="s">
        <v>459</v>
      </c>
      <c r="B124" s="28"/>
      <c r="C124" s="28"/>
      <c r="D124" s="26"/>
      <c r="E124" s="28"/>
      <c r="F124" s="28"/>
      <c r="G124" s="26"/>
      <c r="H124" s="28"/>
      <c r="I124" s="28"/>
      <c r="J124" s="28"/>
      <c r="K124" s="28"/>
      <c r="L124" s="28"/>
      <c r="M124" s="28"/>
      <c r="N124" s="28"/>
      <c r="O124" s="28"/>
      <c r="P124" s="28"/>
      <c r="Q124" s="29"/>
      <c r="R124" s="29"/>
      <c r="S124" s="37"/>
      <c r="T124" s="28"/>
      <c r="U124" s="54"/>
      <c r="V124" s="28"/>
      <c r="W124" s="28"/>
      <c r="X124" s="55"/>
    </row>
    <row r="125">
      <c r="A125" s="97"/>
      <c r="B125" s="108" t="s">
        <v>460</v>
      </c>
      <c r="C125" s="108" t="s">
        <v>243</v>
      </c>
      <c r="D125" s="112">
        <f t="shared" ref="D125:D131" si="13">ROUND((E125*0.05)+(F125*0.4)+(G125)+(H125*0.39)+(I125*0.78)+(J125*1.2)+(K125*1)+(L125*0.1)+(M125*16)+(N125*9)+(O125*9)+(P125*9), 2)</f>
        <v>234.21</v>
      </c>
      <c r="E125" s="108"/>
      <c r="F125" s="108">
        <v>10.0</v>
      </c>
      <c r="G125" s="108">
        <v>194.0</v>
      </c>
      <c r="H125" s="108">
        <v>19.0</v>
      </c>
      <c r="I125" s="108"/>
      <c r="J125" s="108">
        <v>9.0</v>
      </c>
      <c r="K125" s="108"/>
      <c r="L125" s="108"/>
      <c r="M125" s="108"/>
      <c r="N125" s="108"/>
      <c r="O125" s="108">
        <v>2.0</v>
      </c>
      <c r="P125" s="108"/>
      <c r="Q125" s="109" t="s">
        <v>343</v>
      </c>
      <c r="R125" s="109"/>
      <c r="S125" s="101" t="s">
        <v>462</v>
      </c>
      <c r="T125" s="108"/>
      <c r="U125" s="108"/>
      <c r="V125" s="108"/>
      <c r="W125" s="108"/>
      <c r="X125" s="119"/>
      <c r="Y125" s="103"/>
      <c r="Z125" s="103"/>
    </row>
    <row r="126">
      <c r="A126" s="133"/>
      <c r="B126" s="155" t="s">
        <v>464</v>
      </c>
      <c r="C126" s="155" t="s">
        <v>40</v>
      </c>
      <c r="D126" s="112">
        <f t="shared" si="13"/>
        <v>220.07</v>
      </c>
      <c r="E126" s="156">
        <v>18.0</v>
      </c>
      <c r="F126" s="156">
        <v>18.0</v>
      </c>
      <c r="G126" s="156">
        <v>203.0</v>
      </c>
      <c r="H126" s="156">
        <v>23.0</v>
      </c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7" t="s">
        <v>465</v>
      </c>
      <c r="T126" s="136"/>
      <c r="U126" s="136"/>
      <c r="V126" s="136"/>
      <c r="W126" s="136"/>
      <c r="X126" s="138"/>
      <c r="Y126" s="138"/>
      <c r="Z126" s="138"/>
    </row>
    <row r="127">
      <c r="A127" s="97"/>
      <c r="B127" s="108" t="s">
        <v>463</v>
      </c>
      <c r="C127" s="108" t="s">
        <v>73</v>
      </c>
      <c r="D127" s="112">
        <f t="shared" si="13"/>
        <v>219.55</v>
      </c>
      <c r="E127" s="108">
        <v>16.0</v>
      </c>
      <c r="F127" s="108">
        <v>15.0</v>
      </c>
      <c r="G127" s="108">
        <v>203.0</v>
      </c>
      <c r="H127" s="108">
        <v>25.0</v>
      </c>
      <c r="I127" s="108"/>
      <c r="J127" s="108"/>
      <c r="K127" s="108"/>
      <c r="L127" s="108"/>
      <c r="M127" s="108"/>
      <c r="N127" s="108"/>
      <c r="O127" s="108"/>
      <c r="P127" s="108"/>
      <c r="Q127" s="109"/>
      <c r="R127" s="109"/>
      <c r="S127" s="160" t="str">
        <f>HYPERLINK("https://www.burning-crusade.com/database/?item=28802","https://www.burning-crusade.com/database/?item=28802")</f>
        <v>https://www.burning-crusade.com/database/?item=28802</v>
      </c>
      <c r="T127" s="108"/>
      <c r="U127" s="108"/>
      <c r="V127" s="108"/>
      <c r="W127" s="108"/>
      <c r="X127" s="119"/>
      <c r="Y127" s="103"/>
      <c r="Z127" s="103"/>
    </row>
    <row r="128">
      <c r="A128" s="11"/>
      <c r="B128" s="28" t="s">
        <v>466</v>
      </c>
      <c r="C128" s="28" t="s">
        <v>57</v>
      </c>
      <c r="D128" s="26">
        <f t="shared" si="13"/>
        <v>207.6</v>
      </c>
      <c r="E128" s="28">
        <v>28.0</v>
      </c>
      <c r="F128" s="28">
        <v>18.0</v>
      </c>
      <c r="G128" s="28">
        <v>199.0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9"/>
      <c r="R128" s="29" t="s">
        <v>467</v>
      </c>
      <c r="S128" s="19" t="s">
        <v>468</v>
      </c>
      <c r="T128" s="28"/>
      <c r="U128" s="28"/>
      <c r="V128" s="28"/>
      <c r="W128" s="28"/>
      <c r="X128" s="55"/>
    </row>
    <row r="129">
      <c r="A129" s="11"/>
      <c r="B129" s="28" t="s">
        <v>469</v>
      </c>
      <c r="C129" s="28" t="s">
        <v>470</v>
      </c>
      <c r="D129" s="26">
        <f t="shared" si="13"/>
        <v>183.79</v>
      </c>
      <c r="E129" s="28"/>
      <c r="F129" s="28">
        <v>19.0</v>
      </c>
      <c r="G129" s="16">
        <v>168.0</v>
      </c>
      <c r="H129" s="28">
        <v>21.0</v>
      </c>
      <c r="I129" s="28"/>
      <c r="J129" s="28"/>
      <c r="K129" s="28"/>
      <c r="L129" s="28"/>
      <c r="M129" s="28"/>
      <c r="N129" s="28"/>
      <c r="O129" s="28"/>
      <c r="P129" s="28"/>
      <c r="Q129" s="29"/>
      <c r="R129" s="29"/>
      <c r="S129" s="19" t="s">
        <v>471</v>
      </c>
      <c r="T129" s="28"/>
      <c r="U129" s="28"/>
      <c r="V129" s="28"/>
      <c r="W129" s="28"/>
      <c r="X129" s="55"/>
    </row>
    <row r="130">
      <c r="A130" s="11"/>
      <c r="B130" s="28" t="s">
        <v>472</v>
      </c>
      <c r="C130" s="28" t="s">
        <v>473</v>
      </c>
      <c r="D130" s="26">
        <f t="shared" si="13"/>
        <v>172.59</v>
      </c>
      <c r="E130" s="28">
        <v>12.0</v>
      </c>
      <c r="F130" s="28">
        <v>12.0</v>
      </c>
      <c r="G130" s="16">
        <v>159.0</v>
      </c>
      <c r="H130" s="28">
        <v>21.0</v>
      </c>
      <c r="I130" s="28"/>
      <c r="J130" s="28"/>
      <c r="K130" s="28"/>
      <c r="L130" s="28"/>
      <c r="M130" s="28"/>
      <c r="N130" s="28"/>
      <c r="O130" s="28"/>
      <c r="P130" s="28"/>
      <c r="Q130" s="29"/>
      <c r="R130" s="29"/>
      <c r="S130" s="19" t="s">
        <v>474</v>
      </c>
      <c r="T130" s="28"/>
      <c r="U130" s="28"/>
      <c r="V130" s="28"/>
      <c r="W130" s="28"/>
      <c r="X130" s="55"/>
    </row>
    <row r="131">
      <c r="A131" s="11"/>
      <c r="B131" s="28" t="s">
        <v>475</v>
      </c>
      <c r="C131" s="28" t="s">
        <v>107</v>
      </c>
      <c r="D131" s="26">
        <f t="shared" si="13"/>
        <v>159</v>
      </c>
      <c r="E131" s="28"/>
      <c r="F131" s="28"/>
      <c r="G131" s="16">
        <v>159.0</v>
      </c>
      <c r="H131" s="28"/>
      <c r="I131" s="28"/>
      <c r="J131" s="28"/>
      <c r="K131" s="28"/>
      <c r="L131" s="28"/>
      <c r="M131" s="28"/>
      <c r="N131" s="28"/>
      <c r="O131" s="28"/>
      <c r="P131" s="28"/>
      <c r="Q131" s="29"/>
      <c r="R131" s="29" t="s">
        <v>476</v>
      </c>
      <c r="S131" s="19" t="s">
        <v>477</v>
      </c>
      <c r="T131" s="28"/>
      <c r="U131" s="28"/>
      <c r="V131" s="28"/>
      <c r="W131" s="28"/>
      <c r="X131" s="55"/>
    </row>
    <row r="132">
      <c r="A132" s="11"/>
      <c r="B132" s="28"/>
      <c r="C132" s="28"/>
      <c r="D132" s="26"/>
      <c r="E132" s="28"/>
      <c r="F132" s="28"/>
      <c r="G132" s="16"/>
      <c r="H132" s="28"/>
      <c r="I132" s="28"/>
      <c r="J132" s="28"/>
      <c r="K132" s="28"/>
      <c r="L132" s="28"/>
      <c r="M132" s="28"/>
      <c r="N132" s="28"/>
      <c r="O132" s="28"/>
      <c r="P132" s="28"/>
      <c r="Q132" s="29"/>
      <c r="R132" s="29"/>
      <c r="S132" s="37"/>
      <c r="T132" s="28"/>
      <c r="U132" s="28"/>
      <c r="V132" s="28"/>
      <c r="W132" s="28"/>
      <c r="X132" s="55"/>
    </row>
    <row r="133">
      <c r="A133" s="3" t="s">
        <v>478</v>
      </c>
      <c r="B133" s="28"/>
      <c r="C133" s="28"/>
      <c r="D133" s="26"/>
      <c r="E133" s="28"/>
      <c r="F133" s="28"/>
      <c r="G133" s="16"/>
      <c r="H133" s="28"/>
      <c r="I133" s="28"/>
      <c r="J133" s="28"/>
      <c r="K133" s="28"/>
      <c r="L133" s="28"/>
      <c r="M133" s="28"/>
      <c r="N133" s="28"/>
      <c r="O133" s="28"/>
      <c r="P133" s="28"/>
      <c r="Q133" s="29"/>
      <c r="R133" s="29"/>
      <c r="S133" s="37"/>
      <c r="T133" s="28"/>
      <c r="U133" s="28"/>
      <c r="V133" s="28"/>
      <c r="W133" s="28"/>
      <c r="X133" s="55"/>
    </row>
    <row r="134" ht="1.5" customHeight="1">
      <c r="A134" s="97"/>
      <c r="B134" s="108" t="s">
        <v>481</v>
      </c>
      <c r="C134" s="108" t="s">
        <v>46</v>
      </c>
      <c r="D134" s="112">
        <f t="shared" ref="D134:D140" si="14">ROUND((E134*0.05)+(F134*0.4)+(G134)+(H134*0.39)+(I134*0.78)+(J134*1.2)+(K134*1)+(L134*0.1)+(M134*16)+(N134*9)+(O134*9)+(P134*9), 2)</f>
        <v>56.35</v>
      </c>
      <c r="E134" s="108">
        <v>19.0</v>
      </c>
      <c r="F134" s="108">
        <v>18.0</v>
      </c>
      <c r="G134" s="108">
        <v>23.0</v>
      </c>
      <c r="H134" s="108"/>
      <c r="I134" s="108"/>
      <c r="J134" s="108">
        <v>21.0</v>
      </c>
      <c r="K134" s="108"/>
      <c r="L134" s="108"/>
      <c r="M134" s="108"/>
      <c r="N134" s="108"/>
      <c r="O134" s="108"/>
      <c r="P134" s="108"/>
      <c r="Q134" s="109"/>
      <c r="R134" s="109"/>
      <c r="S134" s="101" t="s">
        <v>482</v>
      </c>
      <c r="T134" s="108"/>
      <c r="U134" s="108"/>
      <c r="V134" s="108"/>
      <c r="W134" s="108"/>
      <c r="X134" s="119"/>
      <c r="Y134" s="103"/>
      <c r="Z134" s="103"/>
    </row>
    <row r="135">
      <c r="A135" s="11"/>
      <c r="B135" s="28" t="s">
        <v>1309</v>
      </c>
      <c r="C135" s="28" t="s">
        <v>102</v>
      </c>
      <c r="D135" s="26">
        <f t="shared" si="14"/>
        <v>51.9</v>
      </c>
      <c r="E135" s="28">
        <v>18.0</v>
      </c>
      <c r="F135" s="28"/>
      <c r="G135" s="28">
        <v>51.0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9"/>
      <c r="R135" s="29"/>
      <c r="S135" s="19" t="s">
        <v>1310</v>
      </c>
      <c r="T135" s="28"/>
      <c r="U135" s="28"/>
      <c r="V135" s="28"/>
      <c r="W135" s="28"/>
      <c r="X135" s="55"/>
    </row>
    <row r="136" ht="1.5" customHeight="1">
      <c r="B136" s="28" t="s">
        <v>483</v>
      </c>
      <c r="C136" s="28" t="s">
        <v>67</v>
      </c>
      <c r="D136" s="26">
        <f t="shared" si="14"/>
        <v>46.72</v>
      </c>
      <c r="E136" s="28">
        <v>13.0</v>
      </c>
      <c r="F136" s="28">
        <v>14.0</v>
      </c>
      <c r="G136" s="28">
        <v>21.0</v>
      </c>
      <c r="H136" s="28">
        <v>13.0</v>
      </c>
      <c r="I136" s="28"/>
      <c r="J136" s="28">
        <v>12.0</v>
      </c>
      <c r="K136" s="28"/>
      <c r="L136" s="28"/>
      <c r="M136" s="28"/>
      <c r="N136" s="28"/>
      <c r="O136" s="28"/>
      <c r="P136" s="28"/>
      <c r="Q136" s="29"/>
      <c r="R136" s="29"/>
      <c r="S136" s="19" t="s">
        <v>484</v>
      </c>
      <c r="T136" s="28"/>
      <c r="U136" s="28"/>
      <c r="V136" s="28"/>
      <c r="W136" s="28"/>
      <c r="X136" s="55"/>
    </row>
    <row r="137">
      <c r="A137" s="97"/>
      <c r="B137" s="108" t="s">
        <v>492</v>
      </c>
      <c r="C137" s="108" t="s">
        <v>172</v>
      </c>
      <c r="D137" s="112">
        <f t="shared" si="14"/>
        <v>45.35</v>
      </c>
      <c r="E137" s="108">
        <v>23.0</v>
      </c>
      <c r="F137" s="108">
        <v>23.0</v>
      </c>
      <c r="G137" s="108">
        <v>35.0</v>
      </c>
      <c r="H137" s="108"/>
      <c r="I137" s="108"/>
      <c r="J137" s="108"/>
      <c r="K137" s="108"/>
      <c r="L137" s="108"/>
      <c r="M137" s="108"/>
      <c r="N137" s="108"/>
      <c r="O137" s="108"/>
      <c r="P137" s="108"/>
      <c r="Q137" s="109"/>
      <c r="R137" s="109"/>
      <c r="S137" s="101" t="s">
        <v>493</v>
      </c>
      <c r="T137" s="108"/>
      <c r="U137" s="108"/>
      <c r="V137" s="108"/>
      <c r="W137" s="108"/>
      <c r="X137" s="119"/>
      <c r="Y137" s="103"/>
      <c r="Z137" s="103"/>
    </row>
    <row r="138">
      <c r="A138" s="11"/>
      <c r="B138" s="28" t="s">
        <v>1311</v>
      </c>
      <c r="C138" s="28" t="s">
        <v>107</v>
      </c>
      <c r="D138" s="26">
        <f t="shared" si="14"/>
        <v>45</v>
      </c>
      <c r="E138" s="28"/>
      <c r="F138" s="28"/>
      <c r="G138" s="28">
        <v>45.0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9"/>
      <c r="R138" s="29"/>
      <c r="S138" s="19" t="s">
        <v>1312</v>
      </c>
      <c r="T138" s="28"/>
      <c r="U138" s="28"/>
      <c r="V138" s="28"/>
      <c r="W138" s="28"/>
      <c r="X138" s="55"/>
    </row>
    <row r="139">
      <c r="A139" s="11"/>
      <c r="B139" s="28" t="s">
        <v>490</v>
      </c>
      <c r="C139" s="28" t="s">
        <v>328</v>
      </c>
      <c r="D139" s="26">
        <f t="shared" si="14"/>
        <v>44.45</v>
      </c>
      <c r="E139" s="28">
        <v>17.0</v>
      </c>
      <c r="F139" s="28">
        <v>18.0</v>
      </c>
      <c r="G139" s="28">
        <v>22.0</v>
      </c>
      <c r="H139" s="28"/>
      <c r="I139" s="28"/>
      <c r="J139" s="28">
        <v>12.0</v>
      </c>
      <c r="K139" s="28"/>
      <c r="L139" s="28"/>
      <c r="M139" s="28"/>
      <c r="N139" s="28"/>
      <c r="O139" s="28"/>
      <c r="P139" s="28"/>
      <c r="Q139" s="29"/>
      <c r="R139" s="29"/>
      <c r="S139" s="19" t="s">
        <v>491</v>
      </c>
      <c r="T139" s="28"/>
      <c r="U139" s="55"/>
      <c r="V139" s="28"/>
      <c r="W139" s="28"/>
      <c r="X139" s="55"/>
    </row>
    <row r="140" ht="1.5" customHeight="1">
      <c r="A140" s="97"/>
      <c r="B140" s="108" t="s">
        <v>488</v>
      </c>
      <c r="C140" s="108" t="s">
        <v>203</v>
      </c>
      <c r="D140" s="112">
        <f t="shared" si="14"/>
        <v>43.18</v>
      </c>
      <c r="E140" s="108">
        <v>19.0</v>
      </c>
      <c r="F140" s="108">
        <v>19.0</v>
      </c>
      <c r="G140" s="108">
        <v>28.0</v>
      </c>
      <c r="H140" s="108">
        <v>17.0</v>
      </c>
      <c r="I140" s="108"/>
      <c r="J140" s="108"/>
      <c r="K140" s="108"/>
      <c r="L140" s="108"/>
      <c r="M140" s="108"/>
      <c r="N140" s="108"/>
      <c r="O140" s="108"/>
      <c r="P140" s="108"/>
      <c r="Q140" s="109"/>
      <c r="R140" s="109"/>
      <c r="S140" s="101" t="s">
        <v>489</v>
      </c>
      <c r="T140" s="108"/>
      <c r="U140" s="108"/>
      <c r="V140" s="108"/>
      <c r="W140" s="108"/>
      <c r="X140" s="119"/>
      <c r="Y140" s="103"/>
      <c r="Z140" s="103"/>
    </row>
    <row r="141">
      <c r="A141" s="11"/>
      <c r="B141" s="28"/>
      <c r="C141" s="28"/>
      <c r="D141" s="26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9"/>
      <c r="R141" s="29"/>
      <c r="S141" s="37"/>
      <c r="T141" s="28"/>
      <c r="U141" s="54"/>
      <c r="V141" s="28"/>
      <c r="W141" s="28"/>
      <c r="X141" s="55"/>
    </row>
    <row r="142">
      <c r="A142" s="1" t="s">
        <v>0</v>
      </c>
      <c r="B142" s="2" t="s">
        <v>1</v>
      </c>
      <c r="C142" s="2" t="s">
        <v>2</v>
      </c>
      <c r="D142" s="3" t="s">
        <v>571</v>
      </c>
      <c r="E142" s="2" t="s">
        <v>4</v>
      </c>
      <c r="F142" s="3" t="s">
        <v>5</v>
      </c>
      <c r="G142" s="3" t="s">
        <v>6</v>
      </c>
      <c r="H142" s="3" t="s">
        <v>7</v>
      </c>
      <c r="I142" s="3" t="s">
        <v>8</v>
      </c>
      <c r="J142" s="2" t="s">
        <v>9</v>
      </c>
      <c r="K142" s="3" t="s">
        <v>10</v>
      </c>
      <c r="L142" s="3" t="s">
        <v>11</v>
      </c>
      <c r="M142" s="4" t="s">
        <v>12</v>
      </c>
      <c r="N142" s="5" t="s">
        <v>13</v>
      </c>
      <c r="O142" s="6" t="s">
        <v>14</v>
      </c>
      <c r="P142" s="7" t="s">
        <v>15</v>
      </c>
      <c r="Q142" s="3" t="s">
        <v>16</v>
      </c>
      <c r="R142" s="3" t="s">
        <v>17</v>
      </c>
      <c r="S142" s="51" t="s">
        <v>18</v>
      </c>
      <c r="T142" s="60"/>
      <c r="U142" s="60"/>
      <c r="V142" s="60"/>
      <c r="W142" s="60"/>
      <c r="X142" s="60"/>
      <c r="Y142" s="63"/>
      <c r="Z142" s="63"/>
    </row>
    <row r="143">
      <c r="A143" s="53" t="s">
        <v>494</v>
      </c>
      <c r="B143" s="28"/>
      <c r="C143" s="28"/>
      <c r="D143" s="26"/>
      <c r="E143" s="64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9"/>
      <c r="R143" s="28"/>
      <c r="S143" s="37"/>
      <c r="T143" s="28"/>
      <c r="U143" s="28"/>
      <c r="V143" s="28"/>
      <c r="W143" s="28"/>
      <c r="X143" s="55"/>
    </row>
    <row r="144">
      <c r="A144" s="65"/>
      <c r="B144" s="28" t="s">
        <v>495</v>
      </c>
      <c r="C144" s="28" t="s">
        <v>57</v>
      </c>
      <c r="D144" s="26">
        <f t="shared" ref="D144:D149" si="15">ROUND((E144*0.05)+(F144*0.4)+(G144)+(H144*0.39)+(I144*0.78)+(J144*1.2)+(K144*1)+(L144*0.1)+(M144*16)+(N144*9)+(O144*9)+(P144*9), 2)</f>
        <v>254.64</v>
      </c>
      <c r="E144" s="28">
        <v>48.0</v>
      </c>
      <c r="F144" s="28">
        <v>35.0</v>
      </c>
      <c r="G144" s="28">
        <v>199.0</v>
      </c>
      <c r="H144" s="28">
        <v>36.0</v>
      </c>
      <c r="I144" s="28"/>
      <c r="J144" s="28">
        <v>21.0</v>
      </c>
      <c r="K144" s="28"/>
      <c r="L144" s="28"/>
      <c r="M144" s="28"/>
      <c r="N144" s="28"/>
      <c r="O144" s="28"/>
      <c r="P144" s="28"/>
      <c r="Q144" s="29"/>
      <c r="R144" s="29" t="s">
        <v>499</v>
      </c>
      <c r="S144" s="19" t="s">
        <v>500</v>
      </c>
      <c r="T144" s="28"/>
      <c r="U144" s="28"/>
      <c r="V144" s="28"/>
      <c r="W144" s="32"/>
      <c r="X144" s="66"/>
    </row>
    <row r="145">
      <c r="A145" s="144"/>
      <c r="B145" s="108" t="s">
        <v>501</v>
      </c>
      <c r="C145" s="108" t="s">
        <v>251</v>
      </c>
      <c r="D145" s="112">
        <f t="shared" si="15"/>
        <v>236.05</v>
      </c>
      <c r="E145" s="108">
        <v>61.0</v>
      </c>
      <c r="F145" s="108">
        <v>51.0</v>
      </c>
      <c r="G145" s="108">
        <v>185.0</v>
      </c>
      <c r="H145" s="108"/>
      <c r="I145" s="108"/>
      <c r="J145" s="108">
        <v>23.0</v>
      </c>
      <c r="K145" s="108"/>
      <c r="L145" s="108"/>
      <c r="M145" s="108"/>
      <c r="N145" s="108"/>
      <c r="O145" s="108"/>
      <c r="P145" s="108"/>
      <c r="Q145" s="109"/>
      <c r="R145" s="109"/>
      <c r="S145" s="101" t="s">
        <v>502</v>
      </c>
      <c r="T145" s="108"/>
      <c r="U145" s="108"/>
      <c r="V145" s="108"/>
      <c r="W145" s="111"/>
      <c r="X145" s="157"/>
      <c r="Y145" s="103"/>
      <c r="Z145" s="103"/>
    </row>
    <row r="146">
      <c r="A146" s="68"/>
      <c r="B146" s="28" t="s">
        <v>503</v>
      </c>
      <c r="C146" s="28" t="s">
        <v>504</v>
      </c>
      <c r="D146" s="26">
        <f t="shared" si="15"/>
        <v>201.23</v>
      </c>
      <c r="E146" s="28">
        <v>40.0</v>
      </c>
      <c r="F146" s="28">
        <v>42.0</v>
      </c>
      <c r="G146" s="28">
        <v>168.0</v>
      </c>
      <c r="H146" s="28">
        <v>37.0</v>
      </c>
      <c r="I146" s="28"/>
      <c r="J146" s="28"/>
      <c r="K146" s="28"/>
      <c r="L146" s="28"/>
      <c r="M146" s="28"/>
      <c r="N146" s="28"/>
      <c r="O146" s="28"/>
      <c r="P146" s="28"/>
      <c r="Q146" s="29"/>
      <c r="R146" s="29"/>
      <c r="S146" s="19" t="s">
        <v>505</v>
      </c>
      <c r="T146" s="28"/>
      <c r="U146" s="28"/>
      <c r="V146" s="28"/>
      <c r="W146" s="12"/>
      <c r="X146" s="11"/>
    </row>
    <row r="147" ht="14.25" customHeight="1">
      <c r="A147" s="34"/>
      <c r="B147" s="16" t="s">
        <v>506</v>
      </c>
      <c r="C147" s="16" t="s">
        <v>507</v>
      </c>
      <c r="D147" s="26">
        <f t="shared" si="15"/>
        <v>172.34</v>
      </c>
      <c r="E147" s="16"/>
      <c r="F147" s="16">
        <v>46.0</v>
      </c>
      <c r="G147" s="16">
        <v>121.0</v>
      </c>
      <c r="H147" s="16">
        <v>26.0</v>
      </c>
      <c r="I147" s="16"/>
      <c r="J147" s="16">
        <v>19.0</v>
      </c>
      <c r="K147" s="16"/>
      <c r="L147" s="16"/>
      <c r="M147" s="16"/>
      <c r="N147" s="16"/>
      <c r="O147" s="16"/>
      <c r="P147" s="16"/>
      <c r="Q147" s="33"/>
      <c r="R147" s="33"/>
      <c r="S147" s="39" t="s">
        <v>508</v>
      </c>
      <c r="T147" s="34"/>
      <c r="U147" s="34"/>
      <c r="V147" s="34"/>
      <c r="W147" s="34"/>
      <c r="X147" s="34"/>
      <c r="Y147" s="34"/>
      <c r="Z147" s="34"/>
    </row>
    <row r="148">
      <c r="A148" s="69"/>
      <c r="B148" s="28" t="s">
        <v>509</v>
      </c>
      <c r="C148" s="28" t="s">
        <v>192</v>
      </c>
      <c r="D148" s="26">
        <f t="shared" si="15"/>
        <v>167.39</v>
      </c>
      <c r="E148" s="28">
        <v>37.0</v>
      </c>
      <c r="F148" s="28">
        <v>38.0</v>
      </c>
      <c r="G148" s="28">
        <v>121.0</v>
      </c>
      <c r="H148" s="28">
        <v>26.0</v>
      </c>
      <c r="I148" s="28"/>
      <c r="J148" s="28">
        <v>16.0</v>
      </c>
      <c r="K148" s="28"/>
      <c r="L148" s="28"/>
      <c r="M148" s="28"/>
      <c r="N148" s="28"/>
      <c r="O148" s="28"/>
      <c r="P148" s="28"/>
      <c r="Q148" s="29"/>
      <c r="R148" s="29"/>
      <c r="S148" s="19" t="s">
        <v>510</v>
      </c>
      <c r="T148" s="28"/>
      <c r="U148" s="28"/>
      <c r="V148" s="28"/>
      <c r="W148" s="70"/>
      <c r="X148" s="71"/>
    </row>
    <row r="149">
      <c r="A149" s="68"/>
      <c r="B149" s="12" t="s">
        <v>527</v>
      </c>
      <c r="C149" s="12" t="s">
        <v>386</v>
      </c>
      <c r="D149" s="26">
        <f t="shared" si="15"/>
        <v>163.25</v>
      </c>
      <c r="E149" s="12">
        <v>45.0</v>
      </c>
      <c r="F149" s="12">
        <v>43.0</v>
      </c>
      <c r="G149" s="12">
        <v>121.0</v>
      </c>
      <c r="H149" s="12"/>
      <c r="I149" s="12"/>
      <c r="J149" s="12">
        <v>19.0</v>
      </c>
      <c r="K149" s="12"/>
      <c r="L149" s="12"/>
      <c r="M149" s="12"/>
      <c r="N149" s="12"/>
      <c r="O149" s="12"/>
      <c r="P149" s="12"/>
      <c r="Q149" s="18"/>
      <c r="R149" s="18"/>
      <c r="S149" s="19" t="s">
        <v>528</v>
      </c>
      <c r="T149" s="12"/>
      <c r="U149" s="12"/>
      <c r="V149" s="12"/>
      <c r="W149" s="16"/>
      <c r="X149" s="11"/>
    </row>
    <row r="150">
      <c r="A150" s="68"/>
      <c r="B150" s="72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9"/>
      <c r="R150" s="29"/>
      <c r="S150" s="37"/>
      <c r="T150" s="28"/>
      <c r="U150" s="28"/>
      <c r="V150" s="28"/>
      <c r="W150" s="28"/>
      <c r="X150" s="55"/>
      <c r="Y150" s="34"/>
      <c r="Z150" s="34"/>
    </row>
    <row r="151">
      <c r="A151" s="6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9"/>
      <c r="R151" s="29"/>
      <c r="S151" s="37"/>
      <c r="T151" s="28"/>
      <c r="U151" s="28"/>
      <c r="V151" s="28"/>
      <c r="W151" s="70"/>
      <c r="X151" s="71"/>
    </row>
    <row r="152">
      <c r="A152" s="65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9"/>
      <c r="R152" s="29"/>
      <c r="S152" s="37"/>
      <c r="T152" s="28"/>
      <c r="U152" s="28"/>
      <c r="V152" s="28"/>
      <c r="W152" s="32"/>
      <c r="X152" s="66"/>
    </row>
    <row r="153">
      <c r="A153" s="68"/>
      <c r="B153" s="28"/>
      <c r="C153" s="28"/>
      <c r="D153" s="28"/>
      <c r="E153" s="64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9"/>
      <c r="R153" s="29"/>
      <c r="S153" s="37"/>
      <c r="T153" s="28"/>
      <c r="U153" s="28"/>
      <c r="V153" s="28"/>
      <c r="W153" s="12"/>
      <c r="X153" s="11"/>
    </row>
    <row r="154">
      <c r="A154" s="68"/>
      <c r="B154" s="28"/>
      <c r="C154" s="28"/>
      <c r="D154" s="28"/>
      <c r="E154" s="64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9"/>
      <c r="R154" s="29"/>
      <c r="S154" s="37"/>
      <c r="T154" s="28"/>
      <c r="U154" s="28"/>
      <c r="V154" s="28"/>
      <c r="W154" s="28"/>
      <c r="X154" s="55"/>
    </row>
    <row r="155">
      <c r="A155" s="73"/>
      <c r="B155" s="74"/>
      <c r="C155" s="74"/>
      <c r="D155" s="74"/>
      <c r="E155" s="75"/>
      <c r="F155" s="75"/>
      <c r="G155" s="75"/>
      <c r="H155" s="10"/>
      <c r="I155" s="10"/>
      <c r="J155" s="10"/>
      <c r="K155" s="10"/>
      <c r="L155" s="10"/>
      <c r="M155" s="10"/>
      <c r="N155" s="10"/>
      <c r="O155" s="10"/>
      <c r="P155" s="10"/>
      <c r="Q155" s="76"/>
      <c r="R155" s="76"/>
      <c r="S155" s="77"/>
      <c r="T155" s="10"/>
      <c r="U155" s="75"/>
      <c r="V155" s="74"/>
      <c r="W155" s="11"/>
      <c r="X155" s="74"/>
      <c r="Y155" s="78"/>
      <c r="Z155" s="78"/>
    </row>
    <row r="156">
      <c r="A156" s="10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9"/>
      <c r="R156" s="78"/>
      <c r="S156" s="78"/>
      <c r="T156" s="78"/>
      <c r="U156" s="78"/>
      <c r="V156" s="78"/>
      <c r="W156" s="78"/>
      <c r="X156" s="81"/>
      <c r="Y156" s="78"/>
      <c r="Z156" s="78"/>
    </row>
    <row r="157">
      <c r="A157" s="68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82"/>
      <c r="R157" s="64"/>
      <c r="S157" s="64"/>
      <c r="T157" s="64"/>
      <c r="U157" s="64"/>
      <c r="V157" s="64"/>
      <c r="W157" s="83"/>
      <c r="X157" s="81"/>
      <c r="Y157" s="78"/>
      <c r="Z157" s="78"/>
    </row>
    <row r="158">
      <c r="A158" s="8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82"/>
      <c r="R158" s="64"/>
      <c r="S158" s="64"/>
      <c r="T158" s="64"/>
      <c r="U158" s="64"/>
      <c r="V158" s="64"/>
      <c r="W158" s="85"/>
      <c r="X158" s="84"/>
      <c r="Y158" s="78"/>
      <c r="Z158" s="78"/>
    </row>
    <row r="159">
      <c r="A159" s="69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82"/>
      <c r="R159" s="64"/>
      <c r="S159" s="64"/>
      <c r="T159" s="64"/>
      <c r="U159" s="64"/>
      <c r="V159" s="64"/>
      <c r="W159" s="85"/>
      <c r="X159" s="86"/>
      <c r="Y159" s="78"/>
      <c r="Z159" s="78"/>
    </row>
    <row r="160">
      <c r="A160" s="65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82"/>
      <c r="R160" s="64"/>
      <c r="S160" s="64"/>
      <c r="T160" s="64"/>
      <c r="U160" s="64"/>
      <c r="V160" s="64"/>
      <c r="W160" s="87"/>
      <c r="X160" s="84"/>
      <c r="Y160" s="78"/>
      <c r="Z160" s="78"/>
    </row>
    <row r="161">
      <c r="A161" s="81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9"/>
      <c r="R161" s="88"/>
      <c r="S161" s="88"/>
      <c r="T161" s="88"/>
      <c r="U161" s="88"/>
      <c r="V161" s="88"/>
      <c r="W161" s="81"/>
      <c r="X161" s="81"/>
      <c r="Y161" s="78"/>
      <c r="Z161" s="78"/>
    </row>
    <row r="162">
      <c r="A162" s="81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9"/>
      <c r="R162" s="88"/>
      <c r="S162" s="88"/>
      <c r="T162" s="88"/>
      <c r="U162" s="88"/>
      <c r="V162" s="88"/>
      <c r="W162" s="81"/>
      <c r="X162" s="81"/>
      <c r="Y162" s="78"/>
      <c r="Z162" s="78"/>
    </row>
    <row r="163">
      <c r="A163" s="6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9"/>
      <c r="R163" s="88"/>
      <c r="S163" s="88"/>
      <c r="T163" s="88"/>
      <c r="U163" s="88"/>
      <c r="V163" s="88"/>
      <c r="W163" s="81"/>
      <c r="X163" s="81"/>
      <c r="Y163" s="78"/>
      <c r="Z163" s="78"/>
    </row>
    <row r="164">
      <c r="A164" s="86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9"/>
      <c r="R164" s="88"/>
      <c r="S164" s="88"/>
      <c r="T164" s="88"/>
      <c r="U164" s="88"/>
      <c r="V164" s="88"/>
      <c r="W164" s="86"/>
      <c r="X164" s="86"/>
      <c r="Y164" s="78"/>
      <c r="Z164" s="78"/>
    </row>
    <row r="165">
      <c r="A165" s="81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9"/>
      <c r="R165" s="88"/>
      <c r="S165" s="88"/>
      <c r="T165" s="88"/>
      <c r="U165" s="88"/>
      <c r="V165" s="88"/>
      <c r="W165" s="81"/>
      <c r="X165" s="81"/>
      <c r="Y165" s="78"/>
      <c r="Z165" s="78"/>
    </row>
    <row r="166">
      <c r="A166" s="81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9"/>
      <c r="R166" s="88"/>
      <c r="S166" s="88"/>
      <c r="T166" s="88"/>
      <c r="U166" s="88"/>
      <c r="V166" s="88"/>
      <c r="W166" s="81"/>
      <c r="X166" s="81"/>
      <c r="Y166" s="78"/>
      <c r="Z166" s="78"/>
    </row>
    <row r="167">
      <c r="A167" s="81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9"/>
      <c r="R167" s="88"/>
      <c r="S167" s="88"/>
      <c r="T167" s="88"/>
      <c r="U167" s="88"/>
      <c r="V167" s="88"/>
      <c r="W167" s="81"/>
      <c r="X167" s="81"/>
      <c r="Y167" s="78"/>
      <c r="Z167" s="78"/>
    </row>
    <row r="168">
      <c r="A168" s="65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9"/>
      <c r="R168" s="88"/>
      <c r="S168" s="88"/>
      <c r="T168" s="88"/>
      <c r="U168" s="88"/>
      <c r="V168" s="88"/>
      <c r="W168" s="84"/>
      <c r="X168" s="84"/>
      <c r="Y168" s="78"/>
      <c r="Z168" s="78"/>
    </row>
    <row r="169">
      <c r="A169" s="69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9"/>
      <c r="R169" s="88"/>
      <c r="S169" s="88"/>
      <c r="T169" s="88"/>
      <c r="U169" s="88"/>
      <c r="V169" s="88"/>
      <c r="W169" s="86"/>
      <c r="X169" s="86"/>
      <c r="Y169" s="78"/>
      <c r="Z169" s="78"/>
    </row>
    <row r="170">
      <c r="A170" s="6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9"/>
      <c r="R170" s="88"/>
      <c r="S170" s="88"/>
      <c r="T170" s="88"/>
      <c r="U170" s="88"/>
      <c r="V170" s="88"/>
      <c r="W170" s="81"/>
      <c r="X170" s="81"/>
      <c r="Y170" s="78"/>
      <c r="Z170" s="78"/>
    </row>
    <row r="171">
      <c r="A171" s="6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9"/>
      <c r="R171" s="88"/>
      <c r="S171" s="88"/>
      <c r="T171" s="88"/>
      <c r="U171" s="88"/>
      <c r="V171" s="88"/>
      <c r="W171" s="81"/>
      <c r="X171" s="81"/>
      <c r="Y171" s="78"/>
      <c r="Z171" s="78"/>
    </row>
    <row r="172">
      <c r="A172" s="6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9"/>
      <c r="R172" s="88"/>
      <c r="S172" s="88"/>
      <c r="T172" s="88"/>
      <c r="U172" s="88"/>
      <c r="V172" s="88"/>
      <c r="W172" s="81"/>
      <c r="X172" s="81"/>
      <c r="Y172" s="78"/>
      <c r="Z172" s="78"/>
    </row>
    <row r="173">
      <c r="A173" s="69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9"/>
      <c r="R173" s="88"/>
      <c r="S173" s="88"/>
      <c r="T173" s="88"/>
      <c r="U173" s="88"/>
      <c r="V173" s="88"/>
      <c r="W173" s="86"/>
      <c r="X173" s="86"/>
      <c r="Y173" s="78"/>
      <c r="Z173" s="78"/>
    </row>
    <row r="174">
      <c r="A174" s="6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9"/>
      <c r="R174" s="88"/>
      <c r="S174" s="88"/>
      <c r="T174" s="88"/>
      <c r="U174" s="88"/>
      <c r="V174" s="88"/>
      <c r="W174" s="81"/>
      <c r="X174" s="81"/>
      <c r="Y174" s="78"/>
      <c r="Z174" s="78"/>
    </row>
    <row r="175">
      <c r="A175" s="68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1"/>
      <c r="R175" s="90"/>
      <c r="S175" s="90"/>
      <c r="T175" s="90"/>
      <c r="U175" s="90"/>
      <c r="V175" s="90"/>
      <c r="W175" s="81"/>
      <c r="X175" s="81"/>
      <c r="Y175" s="78"/>
      <c r="Z175" s="78"/>
    </row>
    <row r="176">
      <c r="A176" s="68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1"/>
      <c r="R176" s="90"/>
      <c r="S176" s="90"/>
      <c r="T176" s="90"/>
      <c r="U176" s="90"/>
      <c r="V176" s="90"/>
      <c r="W176" s="81"/>
      <c r="X176" s="81"/>
      <c r="Y176" s="78"/>
      <c r="Z176" s="78"/>
    </row>
    <row r="177">
      <c r="A177" s="1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1"/>
      <c r="R177" s="90"/>
      <c r="S177" s="90"/>
      <c r="T177" s="90"/>
      <c r="U177" s="90"/>
      <c r="V177" s="90"/>
      <c r="W177" s="81"/>
      <c r="X177" s="81"/>
      <c r="Y177" s="78"/>
      <c r="Z177" s="78"/>
    </row>
    <row r="178">
      <c r="A178" s="11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92"/>
      <c r="R178" s="54"/>
      <c r="S178" s="54"/>
      <c r="T178" s="54"/>
      <c r="U178" s="54"/>
      <c r="V178" s="54"/>
      <c r="W178" s="11"/>
      <c r="X178" s="11"/>
    </row>
    <row r="179">
      <c r="A179" s="69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92"/>
      <c r="R179" s="54"/>
      <c r="S179" s="54"/>
      <c r="T179" s="54"/>
      <c r="U179" s="54"/>
      <c r="V179" s="54"/>
      <c r="W179" s="71"/>
      <c r="X179" s="71"/>
    </row>
    <row r="180">
      <c r="A180" s="69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92"/>
      <c r="R180" s="54"/>
      <c r="S180" s="54"/>
      <c r="T180" s="54"/>
      <c r="U180" s="54"/>
      <c r="V180" s="54"/>
      <c r="W180" s="71"/>
      <c r="X180" s="71"/>
    </row>
    <row r="181">
      <c r="A181" s="68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92"/>
      <c r="R181" s="54"/>
      <c r="S181" s="54"/>
      <c r="T181" s="54"/>
      <c r="U181" s="54"/>
      <c r="V181" s="54"/>
      <c r="W181" s="11"/>
      <c r="X181" s="11"/>
    </row>
    <row r="182">
      <c r="A182" s="68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92"/>
      <c r="R182" s="54"/>
      <c r="S182" s="54"/>
      <c r="T182" s="54"/>
      <c r="U182" s="54"/>
      <c r="V182" s="54"/>
      <c r="W182" s="11"/>
      <c r="X182" s="11"/>
    </row>
    <row r="183">
      <c r="A183" s="68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92"/>
      <c r="R183" s="54"/>
      <c r="S183" s="54"/>
      <c r="T183" s="54"/>
      <c r="U183" s="54"/>
      <c r="V183" s="54"/>
      <c r="W183" s="11"/>
      <c r="X183" s="11"/>
    </row>
    <row r="184">
      <c r="A184" s="68"/>
      <c r="B184" s="11"/>
      <c r="C184" s="11"/>
      <c r="D184" s="11"/>
      <c r="E184" s="11"/>
      <c r="F184" s="11"/>
      <c r="G184" s="54"/>
      <c r="H184" s="11"/>
      <c r="I184" s="11"/>
      <c r="J184" s="11"/>
      <c r="K184" s="11"/>
      <c r="L184" s="11"/>
      <c r="M184" s="11"/>
      <c r="N184" s="11"/>
      <c r="O184" s="11"/>
      <c r="P184" s="11"/>
      <c r="Q184" s="13"/>
      <c r="R184" s="11"/>
      <c r="S184" s="11"/>
      <c r="T184" s="11"/>
      <c r="U184" s="11"/>
      <c r="V184" s="11"/>
      <c r="W184" s="11"/>
      <c r="X184" s="11"/>
    </row>
    <row r="185">
      <c r="A185" s="68"/>
      <c r="B185" s="11"/>
      <c r="C185" s="11"/>
      <c r="D185" s="11"/>
      <c r="E185" s="11"/>
      <c r="F185" s="11"/>
      <c r="G185" s="54"/>
      <c r="H185" s="11"/>
      <c r="I185" s="11"/>
      <c r="J185" s="11"/>
      <c r="K185" s="11"/>
      <c r="L185" s="11"/>
      <c r="M185" s="11"/>
      <c r="N185" s="11"/>
      <c r="O185" s="11"/>
      <c r="P185" s="11"/>
      <c r="Q185" s="13"/>
      <c r="R185" s="11"/>
      <c r="S185" s="11"/>
      <c r="T185" s="11"/>
      <c r="U185" s="11"/>
      <c r="V185" s="11"/>
      <c r="W185" s="11"/>
      <c r="X185" s="11"/>
    </row>
    <row r="186">
      <c r="A186" s="68"/>
      <c r="B186" s="11"/>
      <c r="C186" s="11"/>
      <c r="D186" s="11"/>
      <c r="E186" s="11"/>
      <c r="F186" s="11"/>
      <c r="G186" s="54"/>
      <c r="H186" s="11"/>
      <c r="I186" s="11"/>
      <c r="J186" s="11"/>
      <c r="K186" s="11"/>
      <c r="L186" s="11"/>
      <c r="M186" s="11"/>
      <c r="N186" s="11"/>
      <c r="O186" s="11"/>
      <c r="P186" s="11"/>
      <c r="Q186" s="13"/>
      <c r="R186" s="11"/>
      <c r="S186" s="11"/>
      <c r="T186" s="11"/>
      <c r="U186" s="11"/>
      <c r="V186" s="11"/>
      <c r="W186" s="11"/>
      <c r="X186" s="11"/>
    </row>
    <row r="187">
      <c r="A187" s="68"/>
      <c r="B187" s="11"/>
      <c r="C187" s="11"/>
      <c r="D187" s="11"/>
      <c r="E187" s="11"/>
      <c r="F187" s="11"/>
      <c r="G187" s="54"/>
      <c r="H187" s="11"/>
      <c r="I187" s="11"/>
      <c r="J187" s="11"/>
      <c r="K187" s="11"/>
      <c r="L187" s="11"/>
      <c r="M187" s="11"/>
      <c r="N187" s="11"/>
      <c r="O187" s="11"/>
      <c r="P187" s="11"/>
      <c r="Q187" s="13"/>
      <c r="R187" s="11"/>
      <c r="S187" s="11"/>
      <c r="T187" s="11"/>
      <c r="U187" s="11"/>
      <c r="V187" s="11"/>
      <c r="W187" s="11"/>
      <c r="X187" s="11"/>
    </row>
    <row r="188">
      <c r="A188" s="68"/>
      <c r="B188" s="11"/>
      <c r="C188" s="11"/>
      <c r="D188" s="11"/>
      <c r="E188" s="11"/>
      <c r="F188" s="11"/>
      <c r="G188" s="54"/>
      <c r="H188" s="11"/>
      <c r="I188" s="11"/>
      <c r="J188" s="11"/>
      <c r="K188" s="11"/>
      <c r="L188" s="11"/>
      <c r="M188" s="11"/>
      <c r="N188" s="11"/>
      <c r="O188" s="11"/>
      <c r="P188" s="11"/>
      <c r="Q188" s="13"/>
      <c r="R188" s="11"/>
      <c r="S188" s="11"/>
      <c r="T188" s="11"/>
      <c r="U188" s="11"/>
      <c r="V188" s="11"/>
      <c r="W188" s="11"/>
      <c r="X188" s="11"/>
    </row>
    <row r="189">
      <c r="A189" s="68"/>
      <c r="B189" s="11"/>
      <c r="C189" s="11"/>
      <c r="D189" s="11"/>
      <c r="E189" s="11"/>
      <c r="F189" s="11"/>
      <c r="G189" s="54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</row>
    <row r="190">
      <c r="A190" s="68"/>
      <c r="B190" s="11"/>
      <c r="C190" s="11"/>
      <c r="D190" s="11"/>
      <c r="E190" s="11"/>
      <c r="F190" s="11"/>
      <c r="G190" s="54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</row>
    <row r="191">
      <c r="A191" s="68"/>
      <c r="B191" s="11"/>
      <c r="C191" s="11"/>
      <c r="D191" s="11"/>
      <c r="E191" s="11"/>
      <c r="F191" s="11"/>
      <c r="G191" s="54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68"/>
      <c r="B192" s="11"/>
      <c r="C192" s="11"/>
      <c r="D192" s="11"/>
      <c r="E192" s="11"/>
      <c r="F192" s="11"/>
      <c r="G192" s="54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68"/>
      <c r="B193" s="11"/>
      <c r="C193" s="11"/>
      <c r="D193" s="11"/>
      <c r="E193" s="11"/>
      <c r="F193" s="11"/>
      <c r="G193" s="55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68"/>
      <c r="B194" s="11"/>
      <c r="C194" s="11"/>
      <c r="D194" s="11"/>
      <c r="E194" s="11"/>
      <c r="F194" s="11"/>
      <c r="G194" s="55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68"/>
      <c r="B195" s="11"/>
      <c r="C195" s="11"/>
      <c r="D195" s="11"/>
      <c r="E195" s="11"/>
      <c r="F195" s="11"/>
      <c r="G195" s="55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68"/>
      <c r="B196" s="11"/>
      <c r="C196" s="11"/>
      <c r="D196" s="11"/>
      <c r="E196" s="11"/>
      <c r="F196" s="11"/>
      <c r="G196" s="28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68"/>
      <c r="B197" s="11"/>
      <c r="C197" s="11"/>
      <c r="D197" s="11"/>
      <c r="E197" s="11"/>
      <c r="F197" s="11"/>
      <c r="G197" s="28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68"/>
      <c r="B198" s="11"/>
      <c r="C198" s="11"/>
      <c r="D198" s="11"/>
      <c r="E198" s="11"/>
      <c r="F198" s="11"/>
      <c r="G198" s="28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68"/>
      <c r="B199" s="11"/>
      <c r="C199" s="11"/>
      <c r="D199" s="11"/>
      <c r="E199" s="11"/>
      <c r="F199" s="11"/>
      <c r="G199" s="28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6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6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6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6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6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6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6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6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6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6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6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6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6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6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6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6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6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6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6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6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6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6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6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6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6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6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6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6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6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6"/>
    <hyperlink r:id="rId13" ref="S17"/>
    <hyperlink r:id="rId14" ref="S18"/>
    <hyperlink r:id="rId15" ref="S19"/>
    <hyperlink r:id="rId16" ref="S20"/>
    <hyperlink r:id="rId17" ref="S21"/>
    <hyperlink r:id="rId18" ref="S23"/>
    <hyperlink r:id="rId19" ref="S24"/>
    <hyperlink r:id="rId20" ref="S25"/>
    <hyperlink r:id="rId21" ref="S26"/>
    <hyperlink r:id="rId22" ref="S27"/>
    <hyperlink r:id="rId23" ref="S29"/>
    <hyperlink r:id="rId24" ref="S30"/>
    <hyperlink r:id="rId25" ref="S31"/>
    <hyperlink r:id="rId26" ref="S32"/>
    <hyperlink r:id="rId27" ref="S33"/>
    <hyperlink r:id="rId28" ref="S34"/>
    <hyperlink r:id="rId29" ref="S35"/>
    <hyperlink r:id="rId30" ref="S36"/>
    <hyperlink r:id="rId31" ref="S38"/>
    <hyperlink r:id="rId32" ref="S39"/>
    <hyperlink r:id="rId33" ref="S40"/>
    <hyperlink r:id="rId34" ref="S41"/>
    <hyperlink r:id="rId35" ref="S42"/>
    <hyperlink r:id="rId36" ref="S43"/>
    <hyperlink r:id="rId37" ref="S44"/>
    <hyperlink r:id="rId38" ref="S45"/>
    <hyperlink r:id="rId39" ref="S46"/>
    <hyperlink r:id="rId40" ref="S48"/>
    <hyperlink r:id="rId41" ref="S49"/>
    <hyperlink r:id="rId42" ref="S50"/>
    <hyperlink r:id="rId43" ref="S51"/>
    <hyperlink r:id="rId44" ref="S52"/>
    <hyperlink r:id="rId45" ref="S53"/>
    <hyperlink r:id="rId46" ref="S55"/>
    <hyperlink r:id="rId47" ref="S56"/>
    <hyperlink r:id="rId48" ref="S57"/>
    <hyperlink r:id="rId49" ref="S58"/>
    <hyperlink r:id="rId50" ref="S59"/>
    <hyperlink r:id="rId51" ref="S60"/>
    <hyperlink r:id="rId52" ref="S61"/>
    <hyperlink r:id="rId53" ref="S62"/>
    <hyperlink r:id="rId54" ref="S63"/>
    <hyperlink r:id="rId55" ref="S66"/>
    <hyperlink r:id="rId56" ref="S67"/>
    <hyperlink r:id="rId57" ref="S68"/>
    <hyperlink r:id="rId58" ref="S69"/>
    <hyperlink r:id="rId59" ref="S70"/>
    <hyperlink r:id="rId60" ref="S71"/>
    <hyperlink r:id="rId61" ref="S73"/>
    <hyperlink r:id="rId62" ref="S74"/>
    <hyperlink r:id="rId63" ref="S75"/>
    <hyperlink r:id="rId64" ref="S76"/>
    <hyperlink r:id="rId65" ref="S77"/>
    <hyperlink r:id="rId66" ref="S78"/>
    <hyperlink r:id="rId67" ref="S80"/>
    <hyperlink r:id="rId68" ref="S81"/>
    <hyperlink r:id="rId69" ref="S82"/>
    <hyperlink r:id="rId70" ref="S83"/>
    <hyperlink r:id="rId71" ref="S84"/>
    <hyperlink r:id="rId72" ref="S85"/>
    <hyperlink r:id="rId73" ref="S86"/>
    <hyperlink r:id="rId74" ref="S87"/>
    <hyperlink r:id="rId75" ref="S89"/>
    <hyperlink r:id="rId76" ref="S90"/>
    <hyperlink r:id="rId77" ref="S91"/>
    <hyperlink r:id="rId78" ref="S92"/>
    <hyperlink r:id="rId79" ref="S93"/>
    <hyperlink r:id="rId80" ref="S94"/>
    <hyperlink r:id="rId81" ref="S95"/>
    <hyperlink r:id="rId82" ref="S96"/>
    <hyperlink r:id="rId83" ref="S97"/>
    <hyperlink r:id="rId84" ref="S98"/>
    <hyperlink r:id="rId85" ref="S101"/>
    <hyperlink r:id="rId86" ref="S102"/>
    <hyperlink r:id="rId87" ref="S103"/>
    <hyperlink r:id="rId88" ref="S104"/>
    <hyperlink r:id="rId89" ref="S105"/>
    <hyperlink r:id="rId90" ref="S106"/>
    <hyperlink r:id="rId91" ref="S107"/>
    <hyperlink r:id="rId92" ref="S108"/>
    <hyperlink r:id="rId93" ref="S109"/>
    <hyperlink r:id="rId94" ref="S110"/>
    <hyperlink r:id="rId95" ref="S111"/>
    <hyperlink r:id="rId96" ref="S112"/>
    <hyperlink r:id="rId97" ref="S113"/>
    <hyperlink r:id="rId98" ref="S114"/>
    <hyperlink r:id="rId99" ref="S116"/>
    <hyperlink r:id="rId100" ref="S117"/>
    <hyperlink r:id="rId101" ref="S118"/>
    <hyperlink r:id="rId102" ref="S119"/>
    <hyperlink r:id="rId103" ref="S120"/>
    <hyperlink r:id="rId104" ref="S121"/>
    <hyperlink r:id="rId105" ref="S125"/>
    <hyperlink r:id="rId106" ref="S126"/>
    <hyperlink r:id="rId107" ref="S128"/>
    <hyperlink r:id="rId108" ref="S129"/>
    <hyperlink r:id="rId109" ref="S130"/>
    <hyperlink r:id="rId110" ref="S131"/>
    <hyperlink r:id="rId111" ref="S134"/>
    <hyperlink r:id="rId112" ref="S135"/>
    <hyperlink r:id="rId113" ref="S136"/>
    <hyperlink r:id="rId114" ref="S137"/>
    <hyperlink r:id="rId115" ref="S138"/>
    <hyperlink r:id="rId116" ref="S139"/>
    <hyperlink r:id="rId117" ref="S140"/>
    <hyperlink r:id="rId118" ref="S144"/>
    <hyperlink r:id="rId119" ref="S145"/>
    <hyperlink r:id="rId120" ref="S146"/>
    <hyperlink r:id="rId121" ref="S147"/>
    <hyperlink r:id="rId122" ref="S148"/>
    <hyperlink r:id="rId123" ref="S149"/>
  </hyperlinks>
  <drawing r:id="rId124"/>
  <legacyDrawing r:id="rId12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7.0"/>
    <col customWidth="1" min="3" max="3" width="41.29"/>
    <col customWidth="1" min="4" max="4" width="13.0"/>
    <col customWidth="1" min="5" max="5" width="9.71"/>
    <col customWidth="1" min="6" max="6" width="9.0"/>
    <col customWidth="1" min="7" max="7" width="9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5</v>
      </c>
      <c r="G1" s="3" t="s">
        <v>572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6" t="s">
        <v>526</v>
      </c>
      <c r="B2" s="12"/>
      <c r="C2" s="12"/>
      <c r="D2" s="107" t="s">
        <v>574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1316</v>
      </c>
      <c r="C5" s="16" t="s">
        <v>28</v>
      </c>
      <c r="D5" s="17">
        <f>ROUND((E5*0.05)+(F5*1)+(G5*1)+(H5*0.5)+(I5*0.49)+(J5*0)+(K5*4.5)+(L5*0.32)+(M5*90.8)+(N5*13)+(O5*13)+(P5*13), 2)</f>
        <v>289</v>
      </c>
      <c r="E5" s="12">
        <v>14.0</v>
      </c>
      <c r="F5" s="12">
        <v>38.0</v>
      </c>
      <c r="G5" s="12">
        <v>106.0</v>
      </c>
      <c r="H5" s="12"/>
      <c r="I5" s="12"/>
      <c r="J5" s="12"/>
      <c r="K5" s="12">
        <v>9.0</v>
      </c>
      <c r="L5" s="12"/>
      <c r="M5" s="12">
        <v>1.0</v>
      </c>
      <c r="N5" s="12"/>
      <c r="O5" s="12"/>
      <c r="P5" s="12">
        <v>1.0</v>
      </c>
      <c r="Q5" s="18" t="s">
        <v>583</v>
      </c>
      <c r="R5" s="18" t="s">
        <v>30</v>
      </c>
      <c r="S5" s="19" t="s">
        <v>1319</v>
      </c>
      <c r="T5" s="11"/>
      <c r="U5" s="11"/>
      <c r="V5" s="11"/>
      <c r="W5" s="11"/>
      <c r="X5" s="11"/>
    </row>
    <row r="6">
      <c r="A6" s="112" t="s">
        <v>33</v>
      </c>
      <c r="B6" s="97" t="s">
        <v>1321</v>
      </c>
      <c r="C6" s="97" t="s">
        <v>40</v>
      </c>
      <c r="D6" s="99" t="s">
        <v>1322</v>
      </c>
      <c r="E6" s="97">
        <v>30.0</v>
      </c>
      <c r="F6" s="97">
        <v>41.0</v>
      </c>
      <c r="G6" s="97">
        <v>75.0</v>
      </c>
      <c r="H6" s="97"/>
      <c r="I6" s="97"/>
      <c r="J6" s="97"/>
      <c r="K6" s="97">
        <v>8.0</v>
      </c>
      <c r="L6" s="97"/>
      <c r="M6" s="97">
        <v>1.0</v>
      </c>
      <c r="N6" s="97"/>
      <c r="O6" s="97"/>
      <c r="P6" s="97">
        <v>1.0</v>
      </c>
      <c r="Q6" s="100" t="s">
        <v>583</v>
      </c>
      <c r="R6" s="100" t="s">
        <v>1323</v>
      </c>
      <c r="S6" s="101" t="s">
        <v>1324</v>
      </c>
      <c r="T6" s="102"/>
      <c r="U6" s="102"/>
      <c r="V6" s="102"/>
      <c r="W6" s="102"/>
      <c r="X6" s="102"/>
      <c r="Y6" s="103"/>
      <c r="Z6" s="103"/>
    </row>
    <row r="7">
      <c r="A7" s="112"/>
      <c r="B7" s="97" t="s">
        <v>1325</v>
      </c>
      <c r="C7" s="97" t="s">
        <v>243</v>
      </c>
      <c r="D7" s="99">
        <f t="shared" ref="D7:D12" si="1">ROUND((E7*0.05)+(F7*1)+(G7*1)+(H7*0.5)+(I7*0.49)+(J7*0)+(K7*4.5)+(L7*0.32)+(M7*90.8)+(N7*13)+(O7*13)+(P7*13), 2)</f>
        <v>201</v>
      </c>
      <c r="E7" s="97"/>
      <c r="F7" s="97">
        <v>29.0</v>
      </c>
      <c r="G7" s="97">
        <v>106.0</v>
      </c>
      <c r="H7" s="97"/>
      <c r="I7" s="97"/>
      <c r="J7" s="97"/>
      <c r="K7" s="97">
        <v>6.0</v>
      </c>
      <c r="L7" s="97"/>
      <c r="M7" s="97"/>
      <c r="N7" s="97"/>
      <c r="O7" s="97">
        <v>1.0</v>
      </c>
      <c r="P7" s="97">
        <v>2.0</v>
      </c>
      <c r="Q7" s="100" t="s">
        <v>583</v>
      </c>
      <c r="R7" s="100"/>
      <c r="S7" s="101" t="s">
        <v>1326</v>
      </c>
      <c r="T7" s="102"/>
      <c r="U7" s="102"/>
      <c r="V7" s="102"/>
      <c r="W7" s="102"/>
      <c r="X7" s="102"/>
      <c r="Y7" s="103"/>
      <c r="Z7" s="103"/>
    </row>
    <row r="8">
      <c r="A8" s="26" t="s">
        <v>55</v>
      </c>
      <c r="B8" s="12" t="s">
        <v>1327</v>
      </c>
      <c r="C8" s="12" t="s">
        <v>57</v>
      </c>
      <c r="D8" s="17">
        <f t="shared" si="1"/>
        <v>197</v>
      </c>
      <c r="E8" s="12">
        <v>54.0</v>
      </c>
      <c r="F8" s="12">
        <v>20.0</v>
      </c>
      <c r="G8" s="12">
        <v>62.0</v>
      </c>
      <c r="H8" s="12">
        <v>17.0</v>
      </c>
      <c r="I8" s="12"/>
      <c r="J8" s="12"/>
      <c r="K8" s="12"/>
      <c r="L8" s="12"/>
      <c r="M8" s="12">
        <v>1.0</v>
      </c>
      <c r="N8" s="12">
        <v>1.0</v>
      </c>
      <c r="O8" s="12"/>
      <c r="P8" s="12"/>
      <c r="Q8" s="18" t="s">
        <v>60</v>
      </c>
      <c r="R8" s="18" t="s">
        <v>61</v>
      </c>
      <c r="S8" s="19" t="s">
        <v>1328</v>
      </c>
      <c r="T8" s="11"/>
      <c r="U8" s="11"/>
      <c r="V8" s="11"/>
      <c r="W8" s="11"/>
      <c r="X8" s="11"/>
    </row>
    <row r="9">
      <c r="A9" s="26" t="s">
        <v>52</v>
      </c>
      <c r="B9" s="12" t="s">
        <v>601</v>
      </c>
      <c r="C9" s="12" t="s">
        <v>67</v>
      </c>
      <c r="D9" s="17">
        <f t="shared" si="1"/>
        <v>193.72</v>
      </c>
      <c r="E9" s="12">
        <v>12.0</v>
      </c>
      <c r="F9" s="12">
        <v>24.0</v>
      </c>
      <c r="G9" s="12">
        <v>57.0</v>
      </c>
      <c r="H9" s="12"/>
      <c r="I9" s="12"/>
      <c r="J9" s="12"/>
      <c r="K9" s="12"/>
      <c r="L9" s="12">
        <v>26.0</v>
      </c>
      <c r="M9" s="12">
        <v>1.0</v>
      </c>
      <c r="N9" s="12"/>
      <c r="O9" s="12"/>
      <c r="P9" s="12">
        <v>1.0</v>
      </c>
      <c r="Q9" s="18" t="s">
        <v>58</v>
      </c>
      <c r="R9" s="18"/>
      <c r="S9" s="19" t="s">
        <v>603</v>
      </c>
      <c r="T9" s="11"/>
      <c r="U9" s="11"/>
      <c r="V9" s="11"/>
      <c r="W9" s="11"/>
      <c r="X9" s="11"/>
    </row>
    <row r="10">
      <c r="A10" s="26"/>
      <c r="B10" s="12" t="s">
        <v>1329</v>
      </c>
      <c r="C10" s="12" t="s">
        <v>192</v>
      </c>
      <c r="D10" s="17">
        <f t="shared" si="1"/>
        <v>186.86</v>
      </c>
      <c r="E10" s="12">
        <v>18.0</v>
      </c>
      <c r="F10" s="12">
        <v>25.0</v>
      </c>
      <c r="G10" s="12">
        <v>53.0</v>
      </c>
      <c r="H10" s="12"/>
      <c r="I10" s="12"/>
      <c r="J10" s="12"/>
      <c r="K10" s="12"/>
      <c r="L10" s="12">
        <v>13.0</v>
      </c>
      <c r="M10" s="12">
        <v>1.0</v>
      </c>
      <c r="N10" s="12"/>
      <c r="O10" s="12"/>
      <c r="P10" s="12">
        <v>1.0</v>
      </c>
      <c r="Q10" s="18" t="s">
        <v>58</v>
      </c>
      <c r="R10" s="18" t="s">
        <v>42</v>
      </c>
      <c r="S10" s="19" t="s">
        <v>1330</v>
      </c>
      <c r="T10" s="11"/>
      <c r="U10" s="11"/>
      <c r="V10" s="11"/>
      <c r="W10" s="11"/>
      <c r="X10" s="11"/>
    </row>
    <row r="11">
      <c r="A11" s="11"/>
      <c r="B11" s="12" t="s">
        <v>593</v>
      </c>
      <c r="C11" s="16" t="s">
        <v>35</v>
      </c>
      <c r="D11" s="17">
        <f t="shared" si="1"/>
        <v>183.25</v>
      </c>
      <c r="E11" s="12">
        <v>15.0</v>
      </c>
      <c r="F11" s="12">
        <v>15.0</v>
      </c>
      <c r="G11" s="12">
        <v>79.0</v>
      </c>
      <c r="H11" s="12"/>
      <c r="I11" s="12"/>
      <c r="J11" s="12"/>
      <c r="K11" s="12">
        <v>11.0</v>
      </c>
      <c r="L11" s="12"/>
      <c r="M11" s="12"/>
      <c r="N11" s="12">
        <v>1.0</v>
      </c>
      <c r="O11" s="12">
        <v>1.0</v>
      </c>
      <c r="P11" s="12">
        <v>1.0</v>
      </c>
      <c r="Q11" s="18" t="s">
        <v>198</v>
      </c>
      <c r="R11" s="18" t="s">
        <v>597</v>
      </c>
      <c r="S11" s="19" t="s">
        <v>598</v>
      </c>
      <c r="T11" s="11"/>
      <c r="U11" s="11"/>
      <c r="V11" s="11"/>
      <c r="W11" s="11"/>
      <c r="X11" s="11"/>
    </row>
    <row r="12">
      <c r="A12" s="11"/>
      <c r="B12" s="12" t="s">
        <v>1331</v>
      </c>
      <c r="C12" s="16" t="s">
        <v>557</v>
      </c>
      <c r="D12" s="17">
        <f t="shared" si="1"/>
        <v>175.95</v>
      </c>
      <c r="E12" s="12">
        <v>19.0</v>
      </c>
      <c r="F12" s="12">
        <v>31.0</v>
      </c>
      <c r="G12" s="12">
        <v>81.0</v>
      </c>
      <c r="H12" s="12"/>
      <c r="I12" s="12"/>
      <c r="J12" s="12"/>
      <c r="K12" s="12">
        <v>14.0</v>
      </c>
      <c r="L12" s="12"/>
      <c r="M12" s="12"/>
      <c r="N12" s="12"/>
      <c r="O12" s="12"/>
      <c r="P12" s="12"/>
      <c r="Q12" s="18"/>
      <c r="R12" s="18"/>
      <c r="S12" s="19" t="s">
        <v>1332</v>
      </c>
      <c r="T12" s="11"/>
      <c r="U12" s="11"/>
      <c r="V12" s="11"/>
      <c r="W12" s="11"/>
      <c r="X12" s="11"/>
    </row>
    <row r="13">
      <c r="A13" s="2" t="s">
        <v>83</v>
      </c>
      <c r="B13" s="11"/>
      <c r="C13" s="11"/>
      <c r="D13" s="1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27"/>
      <c r="T13" s="11"/>
      <c r="U13" s="11"/>
      <c r="V13" s="11"/>
      <c r="W13" s="11"/>
      <c r="X13" s="11"/>
    </row>
    <row r="14">
      <c r="A14" s="97"/>
      <c r="B14" s="97" t="s">
        <v>631</v>
      </c>
      <c r="C14" s="97" t="s">
        <v>203</v>
      </c>
      <c r="D14" s="99">
        <f t="shared" ref="D14:D22" si="2">ROUND((E14*0.05)+(F14*1)+(G14*1)+(H14*0.5)+(I14*0.49)+(J14*0)+(K14*4.5)+(L14*0.32)+(M14*90.8)+(N14*13)+(O14*13)+(P14*13), 2)</f>
        <v>115.5</v>
      </c>
      <c r="E14" s="97"/>
      <c r="F14" s="97"/>
      <c r="G14" s="97">
        <v>66.0</v>
      </c>
      <c r="H14" s="97"/>
      <c r="I14" s="97"/>
      <c r="J14" s="97"/>
      <c r="K14" s="97">
        <v>11.0</v>
      </c>
      <c r="L14" s="97"/>
      <c r="M14" s="97"/>
      <c r="N14" s="97"/>
      <c r="O14" s="97"/>
      <c r="P14" s="97"/>
      <c r="Q14" s="100"/>
      <c r="R14" s="105"/>
      <c r="S14" s="101" t="s">
        <v>633</v>
      </c>
      <c r="T14" s="97"/>
      <c r="U14" s="102"/>
      <c r="V14" s="102"/>
      <c r="W14" s="102"/>
      <c r="X14" s="102"/>
      <c r="Y14" s="102"/>
      <c r="Z14" s="103"/>
    </row>
    <row r="15">
      <c r="A15" s="97"/>
      <c r="B15" s="97" t="s">
        <v>610</v>
      </c>
      <c r="C15" s="97" t="s">
        <v>73</v>
      </c>
      <c r="D15" s="99">
        <f t="shared" si="2"/>
        <v>109.08</v>
      </c>
      <c r="E15" s="97"/>
      <c r="F15" s="97">
        <v>21.0</v>
      </c>
      <c r="G15" s="97">
        <v>46.0</v>
      </c>
      <c r="H15" s="97"/>
      <c r="I15" s="97"/>
      <c r="J15" s="97"/>
      <c r="K15" s="97">
        <v>8.0</v>
      </c>
      <c r="L15" s="97">
        <v>19.0</v>
      </c>
      <c r="M15" s="97"/>
      <c r="N15" s="97"/>
      <c r="O15" s="97"/>
      <c r="P15" s="97"/>
      <c r="Q15" s="100"/>
      <c r="R15" s="105"/>
      <c r="S15" s="101" t="s">
        <v>613</v>
      </c>
      <c r="T15" s="97"/>
      <c r="U15" s="102"/>
      <c r="V15" s="102"/>
      <c r="W15" s="102"/>
      <c r="X15" s="102"/>
      <c r="Y15" s="102"/>
      <c r="Z15" s="103"/>
    </row>
    <row r="16">
      <c r="A16" s="97"/>
      <c r="B16" s="97" t="s">
        <v>619</v>
      </c>
      <c r="C16" s="97" t="s">
        <v>243</v>
      </c>
      <c r="D16" s="99">
        <f t="shared" si="2"/>
        <v>98</v>
      </c>
      <c r="E16" s="97"/>
      <c r="F16" s="97">
        <v>23.0</v>
      </c>
      <c r="G16" s="97">
        <v>75.0</v>
      </c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5"/>
      <c r="S16" s="101" t="s">
        <v>620</v>
      </c>
      <c r="T16" s="97"/>
      <c r="U16" s="102"/>
      <c r="V16" s="102"/>
      <c r="W16" s="102"/>
      <c r="X16" s="102"/>
      <c r="Y16" s="102"/>
      <c r="Z16" s="103"/>
    </row>
    <row r="17">
      <c r="A17" s="11"/>
      <c r="B17" s="28" t="s">
        <v>1336</v>
      </c>
      <c r="C17" s="28" t="s">
        <v>366</v>
      </c>
      <c r="D17" s="17">
        <f t="shared" si="2"/>
        <v>93.5</v>
      </c>
      <c r="E17" s="28"/>
      <c r="F17" s="28"/>
      <c r="G17" s="28">
        <v>53.0</v>
      </c>
      <c r="H17" s="28"/>
      <c r="I17" s="28"/>
      <c r="J17" s="28"/>
      <c r="K17" s="28">
        <v>9.0</v>
      </c>
      <c r="L17" s="28"/>
      <c r="M17" s="28"/>
      <c r="N17" s="28"/>
      <c r="O17" s="28"/>
      <c r="P17" s="28"/>
      <c r="Q17" s="29"/>
      <c r="R17" s="30"/>
      <c r="S17" s="31" t="s">
        <v>1337</v>
      </c>
      <c r="T17" s="32"/>
      <c r="U17" s="11"/>
      <c r="V17" s="11"/>
      <c r="W17" s="11"/>
      <c r="X17" s="11"/>
      <c r="Y17" s="11"/>
    </row>
    <row r="18">
      <c r="A18" s="11"/>
      <c r="B18" s="28" t="s">
        <v>1338</v>
      </c>
      <c r="C18" s="28" t="s">
        <v>569</v>
      </c>
      <c r="D18" s="17">
        <f t="shared" si="2"/>
        <v>92</v>
      </c>
      <c r="E18" s="28"/>
      <c r="F18" s="28">
        <v>10.0</v>
      </c>
      <c r="G18" s="28">
        <v>55.0</v>
      </c>
      <c r="H18" s="28"/>
      <c r="I18" s="28"/>
      <c r="J18" s="28"/>
      <c r="K18" s="28">
        <v>6.0</v>
      </c>
      <c r="L18" s="28"/>
      <c r="M18" s="28"/>
      <c r="N18" s="28"/>
      <c r="O18" s="28"/>
      <c r="P18" s="28"/>
      <c r="Q18" s="29"/>
      <c r="R18" s="30"/>
      <c r="S18" s="31" t="s">
        <v>1339</v>
      </c>
      <c r="T18" s="32"/>
      <c r="U18" s="11"/>
      <c r="V18" s="11"/>
      <c r="W18" s="11"/>
      <c r="X18" s="11"/>
      <c r="Y18" s="11"/>
    </row>
    <row r="19">
      <c r="A19" s="11"/>
      <c r="B19" s="28" t="s">
        <v>1340</v>
      </c>
      <c r="C19" s="28" t="s">
        <v>1341</v>
      </c>
      <c r="D19" s="17">
        <f t="shared" si="2"/>
        <v>90</v>
      </c>
      <c r="E19" s="28"/>
      <c r="F19" s="28">
        <v>19.0</v>
      </c>
      <c r="G19" s="28">
        <v>35.0</v>
      </c>
      <c r="H19" s="28"/>
      <c r="I19" s="28"/>
      <c r="J19" s="28"/>
      <c r="K19" s="28">
        <v>8.0</v>
      </c>
      <c r="L19" s="28"/>
      <c r="M19" s="28"/>
      <c r="N19" s="28"/>
      <c r="O19" s="28"/>
      <c r="P19" s="28"/>
      <c r="Q19" s="29"/>
      <c r="R19" s="30"/>
      <c r="S19" s="31" t="s">
        <v>1342</v>
      </c>
      <c r="T19" s="32"/>
      <c r="U19" s="11"/>
      <c r="V19" s="11"/>
      <c r="W19" s="11"/>
      <c r="X19" s="11"/>
      <c r="Y19" s="11"/>
    </row>
    <row r="20">
      <c r="A20" s="11"/>
      <c r="B20" s="12" t="s">
        <v>640</v>
      </c>
      <c r="C20" s="12" t="s">
        <v>102</v>
      </c>
      <c r="D20" s="17">
        <f t="shared" si="2"/>
        <v>88.1</v>
      </c>
      <c r="E20" s="12">
        <v>22.0</v>
      </c>
      <c r="F20" s="12">
        <v>21.0</v>
      </c>
      <c r="G20" s="12">
        <v>48.0</v>
      </c>
      <c r="H20" s="12"/>
      <c r="I20" s="12"/>
      <c r="J20" s="12"/>
      <c r="K20" s="12">
        <v>4.0</v>
      </c>
      <c r="L20" s="12"/>
      <c r="M20" s="12"/>
      <c r="N20" s="12"/>
      <c r="O20" s="12"/>
      <c r="P20" s="12"/>
      <c r="Q20" s="18"/>
      <c r="R20" s="30"/>
      <c r="S20" s="19" t="s">
        <v>642</v>
      </c>
      <c r="T20" s="12"/>
      <c r="U20" s="11"/>
      <c r="V20" s="11"/>
      <c r="W20" s="11"/>
      <c r="X20" s="11"/>
      <c r="Y20" s="11"/>
    </row>
    <row r="21">
      <c r="A21" s="97"/>
      <c r="B21" s="97" t="s">
        <v>623</v>
      </c>
      <c r="C21" s="97" t="s">
        <v>46</v>
      </c>
      <c r="D21" s="99">
        <f t="shared" si="2"/>
        <v>73.98</v>
      </c>
      <c r="E21" s="97">
        <v>18.0</v>
      </c>
      <c r="F21" s="97">
        <v>21.0</v>
      </c>
      <c r="G21" s="97">
        <v>46.0</v>
      </c>
      <c r="H21" s="97"/>
      <c r="I21" s="97"/>
      <c r="J21" s="97"/>
      <c r="K21" s="97"/>
      <c r="L21" s="97">
        <v>19.0</v>
      </c>
      <c r="M21" s="97"/>
      <c r="N21" s="97"/>
      <c r="O21" s="97"/>
      <c r="P21" s="97"/>
      <c r="Q21" s="100"/>
      <c r="R21" s="105"/>
      <c r="S21" s="101" t="s">
        <v>627</v>
      </c>
      <c r="T21" s="97"/>
      <c r="U21" s="102"/>
      <c r="V21" s="102"/>
      <c r="W21" s="102"/>
      <c r="X21" s="102"/>
      <c r="Y21" s="102"/>
      <c r="Z21" s="103"/>
    </row>
    <row r="22">
      <c r="A22" s="11"/>
      <c r="B22" s="12" t="s">
        <v>645</v>
      </c>
      <c r="C22" s="12" t="s">
        <v>646</v>
      </c>
      <c r="D22" s="17">
        <f t="shared" si="2"/>
        <v>40.9</v>
      </c>
      <c r="E22" s="12">
        <v>18.0</v>
      </c>
      <c r="F22" s="12">
        <v>17.0</v>
      </c>
      <c r="G22" s="12">
        <v>23.0</v>
      </c>
      <c r="H22" s="12"/>
      <c r="I22" s="12"/>
      <c r="J22" s="12"/>
      <c r="K22" s="12"/>
      <c r="L22" s="12"/>
      <c r="M22" s="12"/>
      <c r="N22" s="12"/>
      <c r="O22" s="12"/>
      <c r="P22" s="12"/>
      <c r="Q22" s="18"/>
      <c r="R22" s="33" t="s">
        <v>647</v>
      </c>
      <c r="S22" s="19" t="s">
        <v>648</v>
      </c>
      <c r="T22" s="11"/>
      <c r="U22" s="11"/>
      <c r="V22" s="11"/>
      <c r="W22" s="11"/>
      <c r="X22" s="11"/>
      <c r="Y22" s="11"/>
    </row>
    <row r="23">
      <c r="A23" s="2" t="s">
        <v>111</v>
      </c>
      <c r="B23" s="11"/>
      <c r="C23" s="11"/>
      <c r="D23" s="1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31"/>
      <c r="T23" s="11"/>
      <c r="U23" s="11"/>
      <c r="V23" s="11"/>
      <c r="W23" s="11"/>
      <c r="X23" s="11"/>
    </row>
    <row r="24">
      <c r="A24" s="11"/>
      <c r="B24" s="12" t="s">
        <v>652</v>
      </c>
      <c r="C24" s="12" t="s">
        <v>653</v>
      </c>
      <c r="D24" s="17">
        <f t="shared" ref="D24:D26" si="3">ROUND((E24*0.05)+(F24*1)+(G24*1)+(H24*0.5)+(I24*0.49)+(J24*0)+(K24*4.5)+(L24*0.32)+(M24*90.8)+(N24*13)+(O24*13)+(P24*13), 2)</f>
        <v>144.3</v>
      </c>
      <c r="E24" s="12"/>
      <c r="F24" s="12">
        <v>16.0</v>
      </c>
      <c r="G24" s="12">
        <v>92.0</v>
      </c>
      <c r="H24" s="12"/>
      <c r="I24" s="12"/>
      <c r="J24" s="12"/>
      <c r="K24" s="12">
        <v>7.0</v>
      </c>
      <c r="L24" s="12">
        <v>15.0</v>
      </c>
      <c r="M24" s="12"/>
      <c r="N24" s="12"/>
      <c r="O24" s="12"/>
      <c r="P24" s="12"/>
      <c r="Q24" s="18"/>
      <c r="R24" s="18" t="s">
        <v>657</v>
      </c>
      <c r="S24" s="19" t="s">
        <v>658</v>
      </c>
      <c r="T24" s="11"/>
      <c r="U24" s="11"/>
      <c r="V24" s="11"/>
      <c r="W24" s="11"/>
      <c r="X24" s="11"/>
    </row>
    <row r="25">
      <c r="A25" s="97"/>
      <c r="B25" s="97" t="s">
        <v>666</v>
      </c>
      <c r="C25" s="97" t="s">
        <v>251</v>
      </c>
      <c r="D25" s="99">
        <f t="shared" si="3"/>
        <v>137.04</v>
      </c>
      <c r="E25" s="97"/>
      <c r="F25" s="97">
        <v>28.0</v>
      </c>
      <c r="G25" s="97">
        <v>57.0</v>
      </c>
      <c r="H25" s="97"/>
      <c r="I25" s="97"/>
      <c r="J25" s="97"/>
      <c r="K25" s="97">
        <v>10.0</v>
      </c>
      <c r="L25" s="97">
        <v>22.0</v>
      </c>
      <c r="M25" s="97"/>
      <c r="N25" s="97"/>
      <c r="O25" s="97"/>
      <c r="P25" s="97"/>
      <c r="Q25" s="100"/>
      <c r="R25" s="100"/>
      <c r="S25" s="101" t="s">
        <v>668</v>
      </c>
      <c r="T25" s="102"/>
      <c r="U25" s="102"/>
      <c r="V25" s="102"/>
      <c r="W25" s="102"/>
      <c r="X25" s="102"/>
      <c r="Y25" s="103"/>
      <c r="Z25" s="103"/>
    </row>
    <row r="26">
      <c r="A26" s="97"/>
      <c r="B26" s="97" t="s">
        <v>1347</v>
      </c>
      <c r="C26" s="97" t="s">
        <v>251</v>
      </c>
      <c r="D26" s="99">
        <f t="shared" si="3"/>
        <v>129.4</v>
      </c>
      <c r="E26" s="97">
        <v>28.0</v>
      </c>
      <c r="F26" s="97">
        <v>28.0</v>
      </c>
      <c r="G26" s="97">
        <v>64.0</v>
      </c>
      <c r="H26" s="97"/>
      <c r="I26" s="97"/>
      <c r="J26" s="97"/>
      <c r="K26" s="97">
        <v>8.0</v>
      </c>
      <c r="L26" s="97"/>
      <c r="M26" s="97"/>
      <c r="N26" s="97"/>
      <c r="O26" s="97"/>
      <c r="P26" s="97"/>
      <c r="Q26" s="100"/>
      <c r="R26" s="100"/>
      <c r="S26" s="101" t="s">
        <v>1348</v>
      </c>
      <c r="T26" s="102"/>
      <c r="U26" s="102"/>
      <c r="V26" s="102"/>
      <c r="W26" s="102"/>
      <c r="X26" s="102"/>
      <c r="Y26" s="103"/>
      <c r="Z26" s="103"/>
    </row>
    <row r="27">
      <c r="A27" s="96" t="s">
        <v>33</v>
      </c>
      <c r="B27" s="97" t="s">
        <v>1349</v>
      </c>
      <c r="C27" s="97" t="s">
        <v>114</v>
      </c>
      <c r="D27" s="99" t="s">
        <v>1350</v>
      </c>
      <c r="E27" s="97">
        <v>33.0</v>
      </c>
      <c r="F27" s="97">
        <v>32.0</v>
      </c>
      <c r="G27" s="97">
        <v>68.0</v>
      </c>
      <c r="H27" s="97"/>
      <c r="I27" s="97"/>
      <c r="J27" s="97"/>
      <c r="K27" s="97"/>
      <c r="L27" s="97"/>
      <c r="M27" s="97"/>
      <c r="N27" s="97"/>
      <c r="O27" s="97"/>
      <c r="P27" s="97">
        <v>2.0</v>
      </c>
      <c r="Q27" s="100" t="s">
        <v>1351</v>
      </c>
      <c r="R27" s="100" t="s">
        <v>1323</v>
      </c>
      <c r="S27" s="101" t="s">
        <v>1352</v>
      </c>
      <c r="T27" s="102"/>
      <c r="U27" s="102"/>
      <c r="V27" s="102"/>
      <c r="W27" s="102"/>
      <c r="X27" s="102"/>
      <c r="Y27" s="103"/>
      <c r="Z27" s="103"/>
    </row>
    <row r="28">
      <c r="A28" s="26" t="s">
        <v>55</v>
      </c>
      <c r="B28" s="12" t="s">
        <v>1353</v>
      </c>
      <c r="C28" s="12" t="s">
        <v>57</v>
      </c>
      <c r="D28" s="17">
        <f t="shared" ref="D28:D30" si="4">ROUND((E28*0.05)+(F28*1)+(G28*1)+(H28*0.5)+(I28*0.49)+(J28*0)+(K28*4.5)+(L28*0.32)+(M28*90.8)+(N28*13)+(O28*13)+(P28*13), 2)</f>
        <v>124.65</v>
      </c>
      <c r="E28" s="12">
        <v>33.0</v>
      </c>
      <c r="F28" s="12">
        <v>19.0</v>
      </c>
      <c r="G28" s="12">
        <v>42.0</v>
      </c>
      <c r="H28" s="12">
        <v>18.0</v>
      </c>
      <c r="I28" s="12"/>
      <c r="J28" s="12"/>
      <c r="K28" s="12">
        <v>6.0</v>
      </c>
      <c r="L28" s="12"/>
      <c r="M28" s="12"/>
      <c r="N28" s="12">
        <v>1.0</v>
      </c>
      <c r="O28" s="12">
        <v>1.0</v>
      </c>
      <c r="P28" s="12"/>
      <c r="Q28" s="18" t="s">
        <v>121</v>
      </c>
      <c r="R28" s="18" t="s">
        <v>1029</v>
      </c>
      <c r="S28" s="19" t="s">
        <v>1354</v>
      </c>
      <c r="T28" s="11"/>
      <c r="U28" s="11"/>
      <c r="V28" s="11"/>
      <c r="W28" s="11"/>
      <c r="X28" s="11"/>
    </row>
    <row r="29">
      <c r="A29" s="11"/>
      <c r="B29" s="12" t="s">
        <v>1356</v>
      </c>
      <c r="C29" s="12" t="s">
        <v>346</v>
      </c>
      <c r="D29" s="17">
        <f t="shared" si="4"/>
        <v>113.1</v>
      </c>
      <c r="E29" s="12">
        <v>22.0</v>
      </c>
      <c r="F29" s="12">
        <v>25.0</v>
      </c>
      <c r="G29" s="12">
        <v>51.0</v>
      </c>
      <c r="H29" s="12"/>
      <c r="I29" s="12"/>
      <c r="J29" s="12"/>
      <c r="K29" s="12">
        <v>8.0</v>
      </c>
      <c r="L29" s="12"/>
      <c r="M29" s="12"/>
      <c r="N29" s="12"/>
      <c r="O29" s="12"/>
      <c r="P29" s="12"/>
      <c r="Q29" s="18"/>
      <c r="R29" s="18"/>
      <c r="S29" s="19" t="s">
        <v>1358</v>
      </c>
      <c r="T29" s="11"/>
      <c r="U29" s="11"/>
      <c r="V29" s="11"/>
      <c r="W29" s="11"/>
      <c r="X29" s="11"/>
    </row>
    <row r="30">
      <c r="A30" s="11"/>
      <c r="B30" s="12" t="s">
        <v>1359</v>
      </c>
      <c r="C30" s="12" t="s">
        <v>1360</v>
      </c>
      <c r="D30" s="17">
        <f t="shared" si="4"/>
        <v>110.2</v>
      </c>
      <c r="E30" s="12">
        <v>24.0</v>
      </c>
      <c r="F30" s="12">
        <v>25.0</v>
      </c>
      <c r="G30" s="12">
        <v>48.0</v>
      </c>
      <c r="H30" s="12"/>
      <c r="I30" s="12"/>
      <c r="J30" s="12"/>
      <c r="K30" s="12">
        <v>8.0</v>
      </c>
      <c r="L30" s="12"/>
      <c r="M30" s="12"/>
      <c r="N30" s="12"/>
      <c r="O30" s="12"/>
      <c r="P30" s="12"/>
      <c r="Q30" s="18"/>
      <c r="R30" s="18"/>
      <c r="S30" s="19" t="s">
        <v>1361</v>
      </c>
      <c r="T30" s="11"/>
      <c r="U30" s="11"/>
      <c r="V30" s="11"/>
      <c r="W30" s="11"/>
      <c r="X30" s="11"/>
    </row>
    <row r="31">
      <c r="A31" s="2" t="s">
        <v>145</v>
      </c>
      <c r="B31" s="11"/>
      <c r="C31" s="11"/>
      <c r="D31" s="1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27"/>
      <c r="T31" s="11"/>
      <c r="U31" s="11"/>
      <c r="V31" s="11"/>
      <c r="W31" s="11"/>
      <c r="X31" s="11"/>
    </row>
    <row r="32">
      <c r="A32" s="97"/>
      <c r="B32" s="97" t="s">
        <v>679</v>
      </c>
      <c r="C32" s="97" t="s">
        <v>40</v>
      </c>
      <c r="D32" s="99">
        <f t="shared" ref="D32:D38" si="5">ROUND((E32*0.05)+(F32*1)+(G32*1)+(H32*0.5)+(I32*0.49)+(J32*0)+(K32*4.5)+(L32*0.32)+(M32*90.8)+(N32*13)+(O32*13)+(P32*13), 2)</f>
        <v>108.6</v>
      </c>
      <c r="E32" s="97">
        <v>22.0</v>
      </c>
      <c r="F32" s="97">
        <v>23.0</v>
      </c>
      <c r="G32" s="97">
        <v>53.0</v>
      </c>
      <c r="H32" s="97"/>
      <c r="I32" s="97"/>
      <c r="J32" s="97"/>
      <c r="K32" s="97">
        <v>7.0</v>
      </c>
      <c r="L32" s="97"/>
      <c r="M32" s="97"/>
      <c r="N32" s="97"/>
      <c r="O32" s="97"/>
      <c r="P32" s="97"/>
      <c r="Q32" s="100"/>
      <c r="R32" s="105"/>
      <c r="S32" s="101" t="s">
        <v>684</v>
      </c>
      <c r="T32" s="102"/>
      <c r="U32" s="102"/>
      <c r="V32" s="102"/>
      <c r="W32" s="102"/>
      <c r="X32" s="102"/>
      <c r="Y32" s="102"/>
      <c r="Z32" s="103"/>
    </row>
    <row r="33">
      <c r="A33" s="97"/>
      <c r="B33" s="97" t="s">
        <v>692</v>
      </c>
      <c r="C33" s="97" t="s">
        <v>693</v>
      </c>
      <c r="D33" s="99">
        <f t="shared" si="5"/>
        <v>102.3</v>
      </c>
      <c r="E33" s="97">
        <v>16.0</v>
      </c>
      <c r="F33" s="97">
        <v>22.0</v>
      </c>
      <c r="G33" s="97">
        <v>48.0</v>
      </c>
      <c r="H33" s="97"/>
      <c r="I33" s="97"/>
      <c r="J33" s="97"/>
      <c r="K33" s="97">
        <v>7.0</v>
      </c>
      <c r="L33" s="97"/>
      <c r="M33" s="97"/>
      <c r="N33" s="97"/>
      <c r="O33" s="97"/>
      <c r="P33" s="97"/>
      <c r="Q33" s="100"/>
      <c r="R33" s="105"/>
      <c r="S33" s="101" t="s">
        <v>694</v>
      </c>
      <c r="T33" s="102"/>
      <c r="U33" s="102"/>
      <c r="V33" s="102"/>
      <c r="W33" s="102"/>
      <c r="X33" s="102"/>
      <c r="Y33" s="102"/>
      <c r="Z33" s="103"/>
    </row>
    <row r="34">
      <c r="A34" s="11"/>
      <c r="B34" s="16" t="s">
        <v>702</v>
      </c>
      <c r="C34" s="12" t="s">
        <v>102</v>
      </c>
      <c r="D34" s="17">
        <f t="shared" si="5"/>
        <v>99.8</v>
      </c>
      <c r="E34" s="12">
        <v>16.0</v>
      </c>
      <c r="F34" s="12">
        <v>17.0</v>
      </c>
      <c r="G34" s="12">
        <v>46.0</v>
      </c>
      <c r="H34" s="12"/>
      <c r="I34" s="12"/>
      <c r="J34" s="12"/>
      <c r="K34" s="12">
        <v>8.0</v>
      </c>
      <c r="L34" s="12"/>
      <c r="M34" s="12"/>
      <c r="N34" s="12"/>
      <c r="O34" s="12"/>
      <c r="P34" s="12"/>
      <c r="Q34" s="18"/>
      <c r="R34" s="30"/>
      <c r="S34" s="19" t="s">
        <v>703</v>
      </c>
      <c r="T34" s="12"/>
      <c r="U34" s="11"/>
      <c r="V34" s="11"/>
      <c r="W34" s="11"/>
      <c r="X34" s="11"/>
      <c r="Y34" s="11"/>
    </row>
    <row r="35">
      <c r="A35" s="11"/>
      <c r="B35" s="16" t="s">
        <v>688</v>
      </c>
      <c r="C35" s="12" t="s">
        <v>107</v>
      </c>
      <c r="D35" s="17">
        <f t="shared" si="5"/>
        <v>99.5</v>
      </c>
      <c r="E35" s="12"/>
      <c r="F35" s="12">
        <v>13.0</v>
      </c>
      <c r="G35" s="12">
        <v>64.0</v>
      </c>
      <c r="H35" s="12"/>
      <c r="I35" s="12"/>
      <c r="J35" s="12"/>
      <c r="K35" s="12">
        <v>5.0</v>
      </c>
      <c r="L35" s="12"/>
      <c r="M35" s="12"/>
      <c r="N35" s="12"/>
      <c r="O35" s="12"/>
      <c r="P35" s="12"/>
      <c r="Q35" s="18"/>
      <c r="R35" s="30"/>
      <c r="S35" s="19" t="s">
        <v>689</v>
      </c>
      <c r="T35" s="12"/>
      <c r="U35" s="11"/>
      <c r="V35" s="11"/>
      <c r="W35" s="11"/>
      <c r="X35" s="11"/>
      <c r="Y35" s="11"/>
    </row>
    <row r="36">
      <c r="A36" s="11"/>
      <c r="B36" s="12" t="s">
        <v>1374</v>
      </c>
      <c r="C36" s="12" t="s">
        <v>1376</v>
      </c>
      <c r="D36" s="17">
        <f t="shared" si="5"/>
        <v>93.5</v>
      </c>
      <c r="E36" s="12"/>
      <c r="F36" s="12"/>
      <c r="G36" s="12">
        <v>53.0</v>
      </c>
      <c r="H36" s="12"/>
      <c r="I36" s="12"/>
      <c r="J36" s="12"/>
      <c r="K36" s="12">
        <v>9.0</v>
      </c>
      <c r="L36" s="12"/>
      <c r="M36" s="12"/>
      <c r="N36" s="12"/>
      <c r="O36" s="12"/>
      <c r="P36" s="12"/>
      <c r="Q36" s="18"/>
      <c r="R36" s="30"/>
      <c r="S36" s="19" t="s">
        <v>1377</v>
      </c>
      <c r="T36" s="11"/>
      <c r="U36" s="11"/>
      <c r="V36" s="11"/>
      <c r="W36" s="11"/>
      <c r="X36" s="11"/>
      <c r="Y36" s="11"/>
    </row>
    <row r="37">
      <c r="A37" s="11"/>
      <c r="B37" s="16" t="s">
        <v>1378</v>
      </c>
      <c r="C37" s="12" t="s">
        <v>35</v>
      </c>
      <c r="D37" s="17">
        <f t="shared" si="5"/>
        <v>90.5</v>
      </c>
      <c r="E37" s="12"/>
      <c r="F37" s="12"/>
      <c r="G37" s="12">
        <v>59.0</v>
      </c>
      <c r="H37" s="12"/>
      <c r="I37" s="12"/>
      <c r="J37" s="12"/>
      <c r="K37" s="12">
        <v>7.0</v>
      </c>
      <c r="L37" s="12"/>
      <c r="M37" s="12"/>
      <c r="N37" s="12"/>
      <c r="O37" s="12"/>
      <c r="P37" s="12"/>
      <c r="Q37" s="18"/>
      <c r="R37" s="30"/>
      <c r="S37" s="19" t="s">
        <v>1380</v>
      </c>
      <c r="T37" s="12"/>
      <c r="U37" s="11"/>
      <c r="V37" s="11"/>
      <c r="W37" s="11"/>
      <c r="X37" s="11"/>
      <c r="Y37" s="11"/>
    </row>
    <row r="38">
      <c r="A38" s="97"/>
      <c r="B38" s="97" t="s">
        <v>712</v>
      </c>
      <c r="C38" s="97" t="s">
        <v>281</v>
      </c>
      <c r="D38" s="99">
        <f t="shared" si="5"/>
        <v>68.54</v>
      </c>
      <c r="E38" s="97"/>
      <c r="F38" s="97">
        <v>21.0</v>
      </c>
      <c r="G38" s="97"/>
      <c r="H38" s="97"/>
      <c r="I38" s="97"/>
      <c r="J38" s="97"/>
      <c r="K38" s="97">
        <v>9.0</v>
      </c>
      <c r="L38" s="97">
        <v>22.0</v>
      </c>
      <c r="M38" s="97"/>
      <c r="N38" s="97"/>
      <c r="O38" s="97"/>
      <c r="P38" s="97"/>
      <c r="Q38" s="100"/>
      <c r="R38" s="105"/>
      <c r="S38" s="101" t="s">
        <v>713</v>
      </c>
      <c r="T38" s="102"/>
      <c r="U38" s="102"/>
      <c r="V38" s="102"/>
      <c r="W38" s="102"/>
      <c r="X38" s="102"/>
      <c r="Y38" s="102"/>
      <c r="Z38" s="103"/>
    </row>
    <row r="39">
      <c r="A39" s="2" t="s">
        <v>170</v>
      </c>
      <c r="B39" s="11"/>
      <c r="C39" s="11"/>
      <c r="D39" s="17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30"/>
      <c r="S39" s="27"/>
      <c r="T39" s="11"/>
      <c r="U39" s="11"/>
      <c r="V39" s="11"/>
      <c r="W39" s="11"/>
      <c r="X39" s="11"/>
    </row>
    <row r="40">
      <c r="A40" s="11"/>
      <c r="B40" s="12" t="s">
        <v>715</v>
      </c>
      <c r="C40" s="12" t="s">
        <v>653</v>
      </c>
      <c r="D40" s="17">
        <f>ROUND((E40*0.05)+(F40*1)+(G40*1)+(H40*0.5)+(I40*0.49)+(J40*0)+(K40*4.5)+(L40*0.32)+(M40*90.8)+(N40*13)+(O40*13)+(P40*13), 2)</f>
        <v>218.4</v>
      </c>
      <c r="E40" s="12"/>
      <c r="F40" s="12">
        <v>20.0</v>
      </c>
      <c r="G40" s="12">
        <v>121.0</v>
      </c>
      <c r="H40" s="12"/>
      <c r="I40" s="12"/>
      <c r="J40" s="12"/>
      <c r="K40" s="12">
        <v>10.0</v>
      </c>
      <c r="L40" s="12">
        <v>20.0</v>
      </c>
      <c r="M40" s="12"/>
      <c r="N40" s="12"/>
      <c r="O40" s="12">
        <v>1.0</v>
      </c>
      <c r="P40" s="12">
        <v>1.0</v>
      </c>
      <c r="Q40" s="18" t="s">
        <v>343</v>
      </c>
      <c r="R40" s="33" t="s">
        <v>657</v>
      </c>
      <c r="S40" s="19" t="s">
        <v>722</v>
      </c>
      <c r="T40" s="11"/>
      <c r="U40" s="11"/>
      <c r="V40" s="11"/>
      <c r="W40" s="11"/>
      <c r="X40" s="11"/>
    </row>
    <row r="41">
      <c r="A41" s="96" t="s">
        <v>33</v>
      </c>
      <c r="B41" s="97" t="s">
        <v>1386</v>
      </c>
      <c r="C41" s="97" t="s">
        <v>172</v>
      </c>
      <c r="D41" s="99" t="s">
        <v>1387</v>
      </c>
      <c r="E41" s="97">
        <v>36.0</v>
      </c>
      <c r="F41" s="97">
        <v>30.0</v>
      </c>
      <c r="G41" s="97">
        <v>68.0</v>
      </c>
      <c r="H41" s="97"/>
      <c r="I41" s="97"/>
      <c r="J41" s="97"/>
      <c r="K41" s="97">
        <v>10.0</v>
      </c>
      <c r="L41" s="97"/>
      <c r="M41" s="97"/>
      <c r="N41" s="97">
        <v>1.0</v>
      </c>
      <c r="O41" s="97">
        <v>1.0</v>
      </c>
      <c r="P41" s="97">
        <v>1.0</v>
      </c>
      <c r="Q41" s="100" t="s">
        <v>198</v>
      </c>
      <c r="R41" s="100" t="s">
        <v>1323</v>
      </c>
      <c r="S41" s="101" t="s">
        <v>1388</v>
      </c>
      <c r="T41" s="102"/>
      <c r="U41" s="102"/>
      <c r="V41" s="102"/>
      <c r="W41" s="102"/>
      <c r="X41" s="102"/>
      <c r="Y41" s="103"/>
      <c r="Z41" s="103"/>
    </row>
    <row r="42">
      <c r="A42" s="97"/>
      <c r="B42" s="115" t="s">
        <v>1389</v>
      </c>
      <c r="C42" s="97" t="s">
        <v>46</v>
      </c>
      <c r="D42" s="99">
        <f t="shared" ref="D42:D45" si="6">ROUND((E42*0.05)+(F42*1)+(G42*1)+(H42*0.5)+(I42*0.49)+(J42*0)+(K42*4.5)+(L42*0.32)+(M42*90.8)+(N42*13)+(O42*13)+(P42*13), 2)</f>
        <v>178.5</v>
      </c>
      <c r="E42" s="97">
        <v>40.0</v>
      </c>
      <c r="F42" s="97">
        <v>41.0</v>
      </c>
      <c r="G42" s="97">
        <v>86.0</v>
      </c>
      <c r="H42" s="97"/>
      <c r="I42" s="97"/>
      <c r="J42" s="97"/>
      <c r="K42" s="97">
        <v>11.0</v>
      </c>
      <c r="L42" s="97"/>
      <c r="M42" s="97"/>
      <c r="N42" s="97"/>
      <c r="O42" s="97"/>
      <c r="P42" s="97"/>
      <c r="Q42" s="100"/>
      <c r="R42" s="100"/>
      <c r="S42" s="101" t="s">
        <v>1390</v>
      </c>
      <c r="T42" s="102"/>
      <c r="U42" s="102"/>
      <c r="V42" s="102"/>
      <c r="W42" s="102"/>
      <c r="X42" s="102"/>
      <c r="Y42" s="103"/>
      <c r="Z42" s="103"/>
    </row>
    <row r="43">
      <c r="A43" s="21" t="s">
        <v>55</v>
      </c>
      <c r="B43" s="12" t="s">
        <v>1391</v>
      </c>
      <c r="C43" s="12" t="s">
        <v>57</v>
      </c>
      <c r="D43" s="17">
        <f t="shared" si="6"/>
        <v>165.1</v>
      </c>
      <c r="E43" s="12">
        <v>42.0</v>
      </c>
      <c r="F43" s="12">
        <v>23.0</v>
      </c>
      <c r="G43" s="12">
        <v>59.0</v>
      </c>
      <c r="H43" s="12">
        <v>21.0</v>
      </c>
      <c r="I43" s="12"/>
      <c r="J43" s="12"/>
      <c r="K43" s="12">
        <v>7.0</v>
      </c>
      <c r="L43" s="12"/>
      <c r="M43" s="12"/>
      <c r="N43" s="12">
        <v>1.0</v>
      </c>
      <c r="O43" s="12">
        <v>2.0</v>
      </c>
      <c r="P43" s="12"/>
      <c r="Q43" s="18" t="s">
        <v>187</v>
      </c>
      <c r="R43" s="18" t="s">
        <v>499</v>
      </c>
      <c r="S43" s="19" t="s">
        <v>1392</v>
      </c>
      <c r="T43" s="11"/>
      <c r="U43" s="11"/>
      <c r="V43" s="11"/>
      <c r="W43" s="11"/>
      <c r="X43" s="11"/>
    </row>
    <row r="44">
      <c r="A44" s="97"/>
      <c r="B44" s="115" t="s">
        <v>1393</v>
      </c>
      <c r="C44" s="97" t="s">
        <v>203</v>
      </c>
      <c r="D44" s="99">
        <f t="shared" si="6"/>
        <v>164.12</v>
      </c>
      <c r="E44" s="97">
        <v>34.0</v>
      </c>
      <c r="F44" s="97">
        <v>35.0</v>
      </c>
      <c r="G44" s="97">
        <v>77.0</v>
      </c>
      <c r="H44" s="97"/>
      <c r="I44" s="97"/>
      <c r="J44" s="97"/>
      <c r="K44" s="97">
        <v>9.0</v>
      </c>
      <c r="L44" s="97">
        <v>31.0</v>
      </c>
      <c r="M44" s="97"/>
      <c r="N44" s="97"/>
      <c r="O44" s="97"/>
      <c r="P44" s="97"/>
      <c r="Q44" s="100"/>
      <c r="R44" s="100"/>
      <c r="S44" s="158" t="s">
        <v>1394</v>
      </c>
      <c r="T44" s="102"/>
      <c r="U44" s="102"/>
      <c r="V44" s="102"/>
      <c r="W44" s="102"/>
      <c r="X44" s="102"/>
      <c r="Y44" s="103"/>
      <c r="Z44" s="103"/>
    </row>
    <row r="45">
      <c r="A45" s="96"/>
      <c r="B45" s="115" t="s">
        <v>729</v>
      </c>
      <c r="C45" s="97" t="s">
        <v>730</v>
      </c>
      <c r="D45" s="99">
        <f t="shared" si="6"/>
        <v>133.22</v>
      </c>
      <c r="E45" s="97">
        <v>34.0</v>
      </c>
      <c r="F45" s="97">
        <v>32.0</v>
      </c>
      <c r="G45" s="97">
        <v>88.0</v>
      </c>
      <c r="H45" s="97"/>
      <c r="I45" s="97"/>
      <c r="J45" s="97"/>
      <c r="K45" s="97"/>
      <c r="L45" s="97">
        <v>36.0</v>
      </c>
      <c r="M45" s="97"/>
      <c r="N45" s="97"/>
      <c r="O45" s="97"/>
      <c r="P45" s="97"/>
      <c r="Q45" s="100"/>
      <c r="R45" s="100" t="s">
        <v>731</v>
      </c>
      <c r="S45" s="101" t="s">
        <v>732</v>
      </c>
      <c r="T45" s="102"/>
      <c r="U45" s="102"/>
      <c r="V45" s="102"/>
      <c r="W45" s="102"/>
      <c r="X45" s="102"/>
      <c r="Y45" s="103"/>
      <c r="Z45" s="103"/>
    </row>
    <row r="46">
      <c r="A46" s="2" t="s">
        <v>212</v>
      </c>
      <c r="B46" s="11"/>
      <c r="C46" s="11"/>
      <c r="D46" s="1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3"/>
      <c r="R46" s="13"/>
      <c r="S46" s="27"/>
      <c r="T46" s="11"/>
      <c r="U46" s="11"/>
      <c r="V46" s="11"/>
      <c r="W46" s="11"/>
      <c r="X46" s="11"/>
    </row>
    <row r="47">
      <c r="A47" s="97"/>
      <c r="B47" s="97" t="s">
        <v>1399</v>
      </c>
      <c r="C47" s="97" t="s">
        <v>239</v>
      </c>
      <c r="D47" s="99">
        <f t="shared" ref="D47:D51" si="7">ROUND((E47*0.05)+(F47*1)+(G47*1)+(H47*0.5)+(I47*0.49)+(J47*0)+(K47*4.5)+(L47*0.32)+(M47*90.8)+(N47*13)+(O47*13)+(P47*13), 2)</f>
        <v>98.45</v>
      </c>
      <c r="E47" s="97">
        <v>19.0</v>
      </c>
      <c r="F47" s="97">
        <v>20.0</v>
      </c>
      <c r="G47" s="97">
        <v>46.0</v>
      </c>
      <c r="H47" s="97"/>
      <c r="I47" s="97"/>
      <c r="J47" s="97"/>
      <c r="K47" s="97">
        <v>7.0</v>
      </c>
      <c r="L47" s="97"/>
      <c r="M47" s="97"/>
      <c r="N47" s="97"/>
      <c r="O47" s="97"/>
      <c r="P47" s="97"/>
      <c r="Q47" s="100"/>
      <c r="R47" s="114"/>
      <c r="S47" s="139" t="s">
        <v>1403</v>
      </c>
      <c r="T47" s="97"/>
      <c r="U47" s="102"/>
      <c r="V47" s="102"/>
      <c r="W47" s="102"/>
      <c r="X47" s="102"/>
      <c r="Y47" s="102"/>
      <c r="Z47" s="103"/>
    </row>
    <row r="48">
      <c r="A48" s="11"/>
      <c r="B48" s="12" t="s">
        <v>1407</v>
      </c>
      <c r="C48" s="12" t="s">
        <v>76</v>
      </c>
      <c r="D48" s="17">
        <f t="shared" si="7"/>
        <v>82.75</v>
      </c>
      <c r="E48" s="12">
        <v>15.0</v>
      </c>
      <c r="F48" s="12">
        <v>18.0</v>
      </c>
      <c r="G48" s="12">
        <v>37.0</v>
      </c>
      <c r="H48" s="12"/>
      <c r="I48" s="12"/>
      <c r="J48" s="12"/>
      <c r="K48" s="12">
        <v>6.0</v>
      </c>
      <c r="L48" s="12"/>
      <c r="M48" s="12"/>
      <c r="N48" s="12"/>
      <c r="O48" s="12"/>
      <c r="P48" s="12"/>
      <c r="Q48" s="18"/>
      <c r="R48" s="33"/>
      <c r="S48" s="39" t="s">
        <v>1408</v>
      </c>
      <c r="T48" s="12"/>
      <c r="U48" s="11"/>
      <c r="V48" s="11"/>
      <c r="W48" s="11"/>
      <c r="X48" s="11"/>
      <c r="Y48" s="11"/>
    </row>
    <row r="49">
      <c r="A49" s="11"/>
      <c r="B49" s="12" t="s">
        <v>762</v>
      </c>
      <c r="C49" s="12" t="s">
        <v>763</v>
      </c>
      <c r="D49" s="17">
        <f t="shared" si="7"/>
        <v>77.2</v>
      </c>
      <c r="E49" s="12">
        <v>24.0</v>
      </c>
      <c r="F49" s="12">
        <v>12.0</v>
      </c>
      <c r="G49" s="12">
        <v>64.0</v>
      </c>
      <c r="H49" s="12"/>
      <c r="I49" s="12"/>
      <c r="J49" s="12"/>
      <c r="K49" s="12"/>
      <c r="L49" s="12"/>
      <c r="M49" s="12"/>
      <c r="N49" s="12"/>
      <c r="O49" s="12"/>
      <c r="P49" s="12"/>
      <c r="Q49" s="18"/>
      <c r="R49" s="30"/>
      <c r="S49" s="19" t="s">
        <v>766</v>
      </c>
      <c r="T49" s="12"/>
      <c r="U49" s="11"/>
      <c r="V49" s="11"/>
      <c r="W49" s="11"/>
      <c r="X49" s="11"/>
      <c r="Y49" s="11"/>
    </row>
    <row r="50">
      <c r="A50" s="11"/>
      <c r="B50" s="12" t="s">
        <v>749</v>
      </c>
      <c r="C50" s="12" t="s">
        <v>504</v>
      </c>
      <c r="D50" s="17">
        <f t="shared" si="7"/>
        <v>72.66</v>
      </c>
      <c r="E50" s="12">
        <v>18.0</v>
      </c>
      <c r="F50" s="12">
        <v>20.0</v>
      </c>
      <c r="G50" s="12">
        <v>46.0</v>
      </c>
      <c r="H50" s="12"/>
      <c r="I50" s="12"/>
      <c r="J50" s="12"/>
      <c r="K50" s="12"/>
      <c r="L50" s="12">
        <v>18.0</v>
      </c>
      <c r="M50" s="12"/>
      <c r="N50" s="12"/>
      <c r="O50" s="12"/>
      <c r="P50" s="12"/>
      <c r="Q50" s="18"/>
      <c r="R50" s="30"/>
      <c r="S50" s="19" t="s">
        <v>752</v>
      </c>
      <c r="T50" s="12"/>
      <c r="U50" s="11"/>
      <c r="V50" s="11"/>
      <c r="W50" s="11"/>
      <c r="X50" s="11"/>
      <c r="Y50" s="11"/>
    </row>
    <row r="51">
      <c r="A51" s="11"/>
      <c r="B51" s="12" t="s">
        <v>1417</v>
      </c>
      <c r="C51" s="12" t="s">
        <v>1418</v>
      </c>
      <c r="D51" s="17">
        <f t="shared" si="7"/>
        <v>72.34</v>
      </c>
      <c r="E51" s="12">
        <v>22.0</v>
      </c>
      <c r="F51" s="12">
        <v>17.0</v>
      </c>
      <c r="G51" s="12">
        <v>31.0</v>
      </c>
      <c r="H51" s="12">
        <v>16.0</v>
      </c>
      <c r="I51" s="12"/>
      <c r="J51" s="12"/>
      <c r="K51" s="12"/>
      <c r="L51" s="12">
        <v>7.0</v>
      </c>
      <c r="M51" s="12"/>
      <c r="N51" s="12"/>
      <c r="O51" s="12">
        <v>1.0</v>
      </c>
      <c r="P51" s="12"/>
      <c r="Q51" s="18" t="s">
        <v>1419</v>
      </c>
      <c r="R51" s="33" t="s">
        <v>42</v>
      </c>
      <c r="S51" s="39" t="s">
        <v>1420</v>
      </c>
      <c r="T51" s="12"/>
      <c r="U51" s="11"/>
      <c r="V51" s="11"/>
      <c r="W51" s="11"/>
      <c r="X51" s="11"/>
      <c r="Y51" s="11"/>
    </row>
    <row r="52">
      <c r="A52" s="2" t="s">
        <v>241</v>
      </c>
      <c r="B52" s="11"/>
      <c r="C52" s="11"/>
      <c r="D52" s="17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3"/>
      <c r="R52" s="13"/>
      <c r="S52" s="27"/>
      <c r="T52" s="11"/>
      <c r="U52" s="11"/>
      <c r="V52" s="11"/>
      <c r="W52" s="11"/>
      <c r="X52" s="11"/>
    </row>
    <row r="53">
      <c r="A53" s="112" t="s">
        <v>33</v>
      </c>
      <c r="B53" s="97" t="s">
        <v>1422</v>
      </c>
      <c r="C53" s="97" t="s">
        <v>251</v>
      </c>
      <c r="D53" s="99" t="s">
        <v>1423</v>
      </c>
      <c r="E53" s="97">
        <v>28.0</v>
      </c>
      <c r="F53" s="97">
        <v>28.0</v>
      </c>
      <c r="G53" s="97">
        <v>68.0</v>
      </c>
      <c r="H53" s="97"/>
      <c r="I53" s="97"/>
      <c r="J53" s="97"/>
      <c r="K53" s="97">
        <v>10.0</v>
      </c>
      <c r="L53" s="97"/>
      <c r="M53" s="97"/>
      <c r="N53" s="97"/>
      <c r="O53" s="97"/>
      <c r="P53" s="97"/>
      <c r="Q53" s="100"/>
      <c r="R53" s="100" t="s">
        <v>1323</v>
      </c>
      <c r="S53" s="101" t="s">
        <v>1424</v>
      </c>
      <c r="T53" s="97"/>
      <c r="U53" s="102"/>
      <c r="V53" s="102"/>
      <c r="W53" s="102"/>
      <c r="X53" s="102"/>
      <c r="Y53" s="102"/>
      <c r="Z53" s="103"/>
    </row>
    <row r="54">
      <c r="A54" s="112"/>
      <c r="B54" s="97" t="s">
        <v>1426</v>
      </c>
      <c r="C54" s="97" t="s">
        <v>230</v>
      </c>
      <c r="D54" s="99">
        <f t="shared" ref="D54:D59" si="8">ROUND((E54*0.05)+(F54*1)+(G54*1)+(H54*0.5)+(I54*0.49)+(J54*0)+(K54*4.5)+(L54*0.32)+(M54*90.8)+(N54*13)+(O54*13)+(P54*13), 2)</f>
        <v>136.25</v>
      </c>
      <c r="E54" s="97">
        <v>25.0</v>
      </c>
      <c r="F54" s="97">
        <v>20.0</v>
      </c>
      <c r="G54" s="97">
        <v>62.0</v>
      </c>
      <c r="H54" s="97"/>
      <c r="I54" s="97"/>
      <c r="J54" s="97"/>
      <c r="K54" s="97">
        <v>6.0</v>
      </c>
      <c r="L54" s="97"/>
      <c r="M54" s="97"/>
      <c r="N54" s="97">
        <v>1.0</v>
      </c>
      <c r="O54" s="97"/>
      <c r="P54" s="97">
        <v>1.0</v>
      </c>
      <c r="Q54" s="100" t="s">
        <v>343</v>
      </c>
      <c r="R54" s="100"/>
      <c r="S54" s="101" t="s">
        <v>1427</v>
      </c>
      <c r="T54" s="97"/>
      <c r="U54" s="102"/>
      <c r="V54" s="102"/>
      <c r="W54" s="102"/>
      <c r="X54" s="102"/>
      <c r="Y54" s="102"/>
      <c r="Z54" s="103"/>
    </row>
    <row r="55">
      <c r="A55" s="26"/>
      <c r="B55" s="12" t="s">
        <v>796</v>
      </c>
      <c r="C55" s="12" t="s">
        <v>797</v>
      </c>
      <c r="D55" s="17">
        <f t="shared" si="8"/>
        <v>113.65</v>
      </c>
      <c r="E55" s="12">
        <v>23.0</v>
      </c>
      <c r="F55" s="12">
        <v>26.0</v>
      </c>
      <c r="G55" s="12">
        <v>55.0</v>
      </c>
      <c r="H55" s="12"/>
      <c r="I55" s="12"/>
      <c r="J55" s="12"/>
      <c r="K55" s="12">
        <v>7.0</v>
      </c>
      <c r="L55" s="12"/>
      <c r="M55" s="12"/>
      <c r="N55" s="12"/>
      <c r="O55" s="12"/>
      <c r="P55" s="12"/>
      <c r="Q55" s="18"/>
      <c r="R55" s="18"/>
      <c r="S55" s="19" t="s">
        <v>799</v>
      </c>
      <c r="T55" s="12"/>
      <c r="U55" s="11"/>
      <c r="V55" s="11"/>
      <c r="W55" s="11"/>
      <c r="X55" s="11"/>
      <c r="Y55" s="11"/>
    </row>
    <row r="56">
      <c r="A56" s="26"/>
      <c r="B56" s="12" t="s">
        <v>1428</v>
      </c>
      <c r="C56" s="12" t="s">
        <v>290</v>
      </c>
      <c r="D56" s="17">
        <f t="shared" si="8"/>
        <v>112.7</v>
      </c>
      <c r="E56" s="12">
        <v>24.0</v>
      </c>
      <c r="F56" s="12">
        <v>25.0</v>
      </c>
      <c r="G56" s="12">
        <v>55.0</v>
      </c>
      <c r="H56" s="12"/>
      <c r="I56" s="12"/>
      <c r="J56" s="12"/>
      <c r="K56" s="12">
        <v>7.0</v>
      </c>
      <c r="L56" s="12"/>
      <c r="M56" s="12"/>
      <c r="N56" s="12"/>
      <c r="O56" s="12"/>
      <c r="P56" s="12"/>
      <c r="Q56" s="18"/>
      <c r="R56" s="18"/>
      <c r="S56" s="19" t="s">
        <v>1429</v>
      </c>
      <c r="T56" s="11"/>
      <c r="U56" s="11"/>
      <c r="V56" s="11"/>
      <c r="W56" s="11"/>
      <c r="X56" s="11"/>
    </row>
    <row r="57">
      <c r="A57" s="21"/>
      <c r="B57" s="12" t="s">
        <v>1430</v>
      </c>
      <c r="C57" s="12" t="s">
        <v>557</v>
      </c>
      <c r="D57" s="17">
        <f t="shared" si="8"/>
        <v>102.84</v>
      </c>
      <c r="E57" s="12">
        <v>16.0</v>
      </c>
      <c r="F57" s="12">
        <v>18.0</v>
      </c>
      <c r="G57" s="12">
        <v>77.0</v>
      </c>
      <c r="H57" s="12"/>
      <c r="I57" s="12"/>
      <c r="J57" s="12"/>
      <c r="K57" s="12"/>
      <c r="L57" s="12">
        <v>22.0</v>
      </c>
      <c r="M57" s="12"/>
      <c r="N57" s="12"/>
      <c r="O57" s="12"/>
      <c r="P57" s="12"/>
      <c r="Q57" s="18"/>
      <c r="R57" s="18"/>
      <c r="S57" s="19" t="s">
        <v>1431</v>
      </c>
      <c r="T57" s="11"/>
      <c r="U57" s="11"/>
      <c r="V57" s="11"/>
      <c r="W57" s="11"/>
      <c r="X57" s="11"/>
    </row>
    <row r="58">
      <c r="A58" s="112"/>
      <c r="B58" s="97" t="s">
        <v>785</v>
      </c>
      <c r="C58" s="97" t="s">
        <v>239</v>
      </c>
      <c r="D58" s="99">
        <f t="shared" si="8"/>
        <v>100.35</v>
      </c>
      <c r="E58" s="97">
        <v>27.0</v>
      </c>
      <c r="F58" s="97">
        <v>25.0</v>
      </c>
      <c r="G58" s="97">
        <v>40.0</v>
      </c>
      <c r="H58" s="97"/>
      <c r="I58" s="97"/>
      <c r="J58" s="97"/>
      <c r="K58" s="97"/>
      <c r="L58" s="97">
        <v>25.0</v>
      </c>
      <c r="M58" s="97"/>
      <c r="N58" s="97">
        <v>1.0</v>
      </c>
      <c r="O58" s="97"/>
      <c r="P58" s="97">
        <v>1.0</v>
      </c>
      <c r="Q58" s="100" t="s">
        <v>786</v>
      </c>
      <c r="R58" s="100"/>
      <c r="S58" s="158" t="s">
        <v>787</v>
      </c>
      <c r="T58" s="97"/>
      <c r="U58" s="102"/>
      <c r="V58" s="102"/>
      <c r="W58" s="102"/>
      <c r="X58" s="102"/>
      <c r="Y58" s="102"/>
      <c r="Z58" s="103"/>
    </row>
    <row r="59">
      <c r="A59" s="26" t="s">
        <v>55</v>
      </c>
      <c r="B59" s="12" t="s">
        <v>1432</v>
      </c>
      <c r="C59" s="12" t="s">
        <v>57</v>
      </c>
      <c r="D59" s="17">
        <f t="shared" si="8"/>
        <v>89.3</v>
      </c>
      <c r="E59" s="12">
        <v>36.0</v>
      </c>
      <c r="F59" s="12">
        <v>18.0</v>
      </c>
      <c r="G59" s="12">
        <v>59.0</v>
      </c>
      <c r="H59" s="12">
        <v>21.0</v>
      </c>
      <c r="I59" s="12"/>
      <c r="J59" s="12"/>
      <c r="K59" s="12"/>
      <c r="L59" s="12"/>
      <c r="M59" s="12"/>
      <c r="N59" s="12"/>
      <c r="O59" s="12"/>
      <c r="P59" s="12"/>
      <c r="Q59" s="18"/>
      <c r="R59" s="18" t="s">
        <v>122</v>
      </c>
      <c r="S59" s="19" t="s">
        <v>1433</v>
      </c>
      <c r="T59" s="11"/>
      <c r="U59" s="11"/>
      <c r="V59" s="11"/>
      <c r="W59" s="11"/>
      <c r="X59" s="11"/>
    </row>
    <row r="60">
      <c r="A60" s="2" t="s">
        <v>272</v>
      </c>
      <c r="B60" s="11"/>
      <c r="C60" s="11"/>
      <c r="D60" s="17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3"/>
      <c r="R60" s="13"/>
      <c r="S60" s="40"/>
      <c r="T60" s="11"/>
      <c r="U60" s="11"/>
      <c r="V60" s="11"/>
      <c r="W60" s="11"/>
      <c r="X60" s="11"/>
    </row>
    <row r="61">
      <c r="A61" s="11"/>
      <c r="B61" s="12" t="s">
        <v>823</v>
      </c>
      <c r="C61" s="12" t="s">
        <v>824</v>
      </c>
      <c r="D61" s="17">
        <f t="shared" ref="D61:D65" si="9">ROUND((E61*0.05)+(F61*1)+(G61*1)+(H61*0.5)+(I61*0.49)+(J61*0)+(K61*4.5)+(L61*0.32)+(M61*90.8)+(N61*13)+(O61*13)+(P61*13), 2)</f>
        <v>158.52</v>
      </c>
      <c r="E61" s="12"/>
      <c r="F61" s="12">
        <v>12.0</v>
      </c>
      <c r="G61" s="12">
        <v>81.0</v>
      </c>
      <c r="H61" s="12"/>
      <c r="I61" s="12"/>
      <c r="J61" s="12"/>
      <c r="K61" s="12">
        <v>8.0</v>
      </c>
      <c r="L61" s="12">
        <v>11.0</v>
      </c>
      <c r="M61" s="12"/>
      <c r="N61" s="12"/>
      <c r="O61" s="12">
        <v>1.0</v>
      </c>
      <c r="P61" s="12">
        <v>1.0</v>
      </c>
      <c r="Q61" s="18" t="s">
        <v>343</v>
      </c>
      <c r="R61" s="18" t="s">
        <v>657</v>
      </c>
      <c r="S61" s="19" t="s">
        <v>826</v>
      </c>
      <c r="T61" s="11"/>
      <c r="U61" s="11"/>
      <c r="V61" s="11"/>
      <c r="W61" s="11"/>
      <c r="X61" s="11"/>
    </row>
    <row r="62">
      <c r="A62" s="97"/>
      <c r="B62" s="97" t="s">
        <v>1440</v>
      </c>
      <c r="C62" s="97" t="s">
        <v>85</v>
      </c>
      <c r="D62" s="99">
        <f t="shared" si="9"/>
        <v>133.35</v>
      </c>
      <c r="E62" s="97">
        <v>27.0</v>
      </c>
      <c r="F62" s="97">
        <v>28.0</v>
      </c>
      <c r="G62" s="97">
        <v>59.0</v>
      </c>
      <c r="H62" s="97"/>
      <c r="I62" s="97"/>
      <c r="J62" s="97"/>
      <c r="K62" s="97">
        <v>10.0</v>
      </c>
      <c r="L62" s="97"/>
      <c r="M62" s="97"/>
      <c r="N62" s="97"/>
      <c r="O62" s="97"/>
      <c r="P62" s="97"/>
      <c r="Q62" s="100"/>
      <c r="R62" s="100"/>
      <c r="S62" s="101" t="s">
        <v>1441</v>
      </c>
      <c r="T62" s="102"/>
      <c r="U62" s="102"/>
      <c r="V62" s="102"/>
      <c r="W62" s="102"/>
      <c r="X62" s="102"/>
      <c r="Y62" s="103"/>
      <c r="Z62" s="103"/>
    </row>
    <row r="63">
      <c r="A63" s="97"/>
      <c r="B63" s="97" t="s">
        <v>1442</v>
      </c>
      <c r="C63" s="97" t="s">
        <v>281</v>
      </c>
      <c r="D63" s="99">
        <f t="shared" si="9"/>
        <v>127.32</v>
      </c>
      <c r="E63" s="97">
        <v>24.0</v>
      </c>
      <c r="F63" s="97">
        <v>30.0</v>
      </c>
      <c r="G63" s="97">
        <v>64.0</v>
      </c>
      <c r="H63" s="97"/>
      <c r="I63" s="97"/>
      <c r="J63" s="97"/>
      <c r="K63" s="97">
        <v>6.0</v>
      </c>
      <c r="L63" s="97">
        <v>16.0</v>
      </c>
      <c r="M63" s="97"/>
      <c r="N63" s="97"/>
      <c r="O63" s="97"/>
      <c r="P63" s="97"/>
      <c r="Q63" s="100"/>
      <c r="R63" s="100"/>
      <c r="S63" s="101" t="s">
        <v>1443</v>
      </c>
      <c r="T63" s="102"/>
      <c r="U63" s="102"/>
      <c r="V63" s="102"/>
      <c r="W63" s="102"/>
      <c r="X63" s="102"/>
      <c r="Y63" s="103"/>
      <c r="Z63" s="103"/>
    </row>
    <row r="64">
      <c r="A64" s="11"/>
      <c r="B64" s="12" t="s">
        <v>838</v>
      </c>
      <c r="C64" s="12" t="s">
        <v>366</v>
      </c>
      <c r="D64" s="17">
        <f t="shared" si="9"/>
        <v>118.75</v>
      </c>
      <c r="E64" s="12">
        <v>25.0</v>
      </c>
      <c r="F64" s="12">
        <v>24.0</v>
      </c>
      <c r="G64" s="12">
        <v>62.0</v>
      </c>
      <c r="H64" s="12"/>
      <c r="I64" s="12"/>
      <c r="J64" s="12"/>
      <c r="K64" s="12">
        <v>7.0</v>
      </c>
      <c r="L64" s="12"/>
      <c r="M64" s="12"/>
      <c r="N64" s="12"/>
      <c r="O64" s="12"/>
      <c r="P64" s="12"/>
      <c r="Q64" s="18"/>
      <c r="R64" s="18"/>
      <c r="S64" s="19" t="s">
        <v>839</v>
      </c>
      <c r="T64" s="11"/>
      <c r="U64" s="11"/>
      <c r="V64" s="11"/>
      <c r="W64" s="11"/>
      <c r="X64" s="11"/>
    </row>
    <row r="65">
      <c r="A65" s="11"/>
      <c r="B65" s="12" t="s">
        <v>1449</v>
      </c>
      <c r="C65" s="12" t="s">
        <v>386</v>
      </c>
      <c r="D65" s="17">
        <f t="shared" si="9"/>
        <v>115.9</v>
      </c>
      <c r="E65" s="12">
        <v>18.0</v>
      </c>
      <c r="F65" s="12">
        <v>26.0</v>
      </c>
      <c r="G65" s="12">
        <v>53.0</v>
      </c>
      <c r="H65" s="12"/>
      <c r="I65" s="12"/>
      <c r="J65" s="12"/>
      <c r="K65" s="12">
        <v>8.0</v>
      </c>
      <c r="L65" s="12"/>
      <c r="M65" s="12"/>
      <c r="N65" s="12"/>
      <c r="O65" s="12"/>
      <c r="P65" s="12"/>
      <c r="Q65" s="18"/>
      <c r="R65" s="18"/>
      <c r="S65" s="19" t="s">
        <v>1450</v>
      </c>
      <c r="T65" s="11"/>
      <c r="U65" s="11"/>
      <c r="V65" s="11"/>
      <c r="W65" s="11"/>
      <c r="X65" s="11"/>
    </row>
    <row r="66">
      <c r="A66" s="2" t="s">
        <v>308</v>
      </c>
      <c r="B66" s="11"/>
      <c r="C66" s="11"/>
      <c r="D66" s="17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3"/>
      <c r="R66" s="13"/>
      <c r="S66" s="27"/>
      <c r="T66" s="11"/>
      <c r="U66" s="11"/>
      <c r="V66" s="11"/>
      <c r="W66" s="11"/>
      <c r="X66" s="11"/>
    </row>
    <row r="67">
      <c r="A67" s="97"/>
      <c r="B67" s="97" t="s">
        <v>859</v>
      </c>
      <c r="C67" s="97" t="s">
        <v>243</v>
      </c>
      <c r="D67" s="99">
        <f>ROUND((E67*0.05)+(F67*1)+(G67*1)+(H67*0.5)+(I67*0.49)+(J67*0)+(K67*4.5)+(L67*0.32)+(M67*90.8)+(N67*13)+(O67*13)+(P67*13), 2)</f>
        <v>227.75</v>
      </c>
      <c r="E67" s="97">
        <v>15.0</v>
      </c>
      <c r="F67" s="97">
        <v>16.0</v>
      </c>
      <c r="G67" s="97">
        <v>118.0</v>
      </c>
      <c r="H67" s="97"/>
      <c r="I67" s="97"/>
      <c r="J67" s="97"/>
      <c r="K67" s="97">
        <v>12.0</v>
      </c>
      <c r="L67" s="97"/>
      <c r="M67" s="97"/>
      <c r="N67" s="97"/>
      <c r="O67" s="97">
        <v>1.0</v>
      </c>
      <c r="P67" s="97">
        <v>2.0</v>
      </c>
      <c r="Q67" s="100" t="s">
        <v>583</v>
      </c>
      <c r="R67" s="99"/>
      <c r="S67" s="101" t="s">
        <v>862</v>
      </c>
      <c r="T67" s="97"/>
      <c r="U67" s="102"/>
      <c r="V67" s="102"/>
      <c r="W67" s="102"/>
      <c r="X67" s="102"/>
      <c r="Y67" s="102"/>
      <c r="Z67" s="103"/>
    </row>
    <row r="68">
      <c r="A68" s="96" t="s">
        <v>33</v>
      </c>
      <c r="B68" s="97" t="s">
        <v>1456</v>
      </c>
      <c r="C68" s="97" t="s">
        <v>73</v>
      </c>
      <c r="D68" s="99" t="s">
        <v>1457</v>
      </c>
      <c r="E68" s="97">
        <v>42.0</v>
      </c>
      <c r="F68" s="97">
        <v>40.0</v>
      </c>
      <c r="G68" s="97">
        <v>95.0</v>
      </c>
      <c r="H68" s="97"/>
      <c r="I68" s="97"/>
      <c r="J68" s="97"/>
      <c r="K68" s="97">
        <v>11.0</v>
      </c>
      <c r="L68" s="97"/>
      <c r="M68" s="97"/>
      <c r="N68" s="97"/>
      <c r="O68" s="97"/>
      <c r="P68" s="97"/>
      <c r="Q68" s="100"/>
      <c r="R68" s="100" t="s">
        <v>1323</v>
      </c>
      <c r="S68" s="101" t="s">
        <v>1459</v>
      </c>
      <c r="T68" s="97"/>
      <c r="U68" s="102"/>
      <c r="V68" s="102"/>
      <c r="W68" s="102"/>
      <c r="X68" s="102"/>
      <c r="Y68" s="102"/>
      <c r="Z68" s="103"/>
    </row>
    <row r="69">
      <c r="A69" s="11"/>
      <c r="B69" s="12" t="s">
        <v>1461</v>
      </c>
      <c r="C69" s="12" t="s">
        <v>35</v>
      </c>
      <c r="D69" s="17">
        <f t="shared" ref="D69:D73" si="10">ROUND((E69*0.05)+(F69*1)+(G69*1)+(H69*0.5)+(I69*0.49)+(J69*0)+(K69*4.5)+(L69*0.32)+(M69*90.8)+(N69*13)+(O69*13)+(P69*13), 2)</f>
        <v>172.55</v>
      </c>
      <c r="E69" s="12">
        <v>21.0</v>
      </c>
      <c r="F69" s="12">
        <v>21.0</v>
      </c>
      <c r="G69" s="12">
        <v>62.0</v>
      </c>
      <c r="H69" s="12"/>
      <c r="I69" s="12"/>
      <c r="J69" s="12"/>
      <c r="K69" s="12">
        <v>11.0</v>
      </c>
      <c r="L69" s="12"/>
      <c r="M69" s="12"/>
      <c r="N69" s="12">
        <v>1.0</v>
      </c>
      <c r="O69" s="12">
        <v>1.0</v>
      </c>
      <c r="P69" s="12">
        <v>1.0</v>
      </c>
      <c r="Q69" s="18" t="s">
        <v>198</v>
      </c>
      <c r="R69" s="33" t="s">
        <v>597</v>
      </c>
      <c r="S69" s="19" t="s">
        <v>1465</v>
      </c>
      <c r="T69" s="12"/>
      <c r="U69" s="11"/>
      <c r="V69" s="11"/>
      <c r="W69" s="11"/>
      <c r="X69" s="11"/>
      <c r="Y69" s="11"/>
    </row>
    <row r="70">
      <c r="A70" s="97"/>
      <c r="B70" s="97" t="s">
        <v>1467</v>
      </c>
      <c r="C70" s="97" t="s">
        <v>590</v>
      </c>
      <c r="D70" s="99">
        <f t="shared" si="10"/>
        <v>163.8</v>
      </c>
      <c r="E70" s="97">
        <v>36.0</v>
      </c>
      <c r="F70" s="97">
        <v>33.0</v>
      </c>
      <c r="G70" s="97">
        <v>90.0</v>
      </c>
      <c r="H70" s="97"/>
      <c r="I70" s="97"/>
      <c r="J70" s="97"/>
      <c r="K70" s="97"/>
      <c r="L70" s="97"/>
      <c r="M70" s="97"/>
      <c r="N70" s="97"/>
      <c r="O70" s="97">
        <v>1.0</v>
      </c>
      <c r="P70" s="97">
        <v>2.0</v>
      </c>
      <c r="Q70" s="100" t="s">
        <v>198</v>
      </c>
      <c r="R70" s="114"/>
      <c r="S70" s="101" t="s">
        <v>1468</v>
      </c>
      <c r="T70" s="97"/>
      <c r="U70" s="102"/>
      <c r="V70" s="102"/>
      <c r="W70" s="102"/>
      <c r="X70" s="102"/>
      <c r="Y70" s="102"/>
      <c r="Z70" s="103"/>
    </row>
    <row r="71">
      <c r="A71" s="97"/>
      <c r="B71" s="97" t="s">
        <v>865</v>
      </c>
      <c r="C71" s="97" t="s">
        <v>46</v>
      </c>
      <c r="D71" s="99">
        <f t="shared" si="10"/>
        <v>150.67</v>
      </c>
      <c r="E71" s="97">
        <v>27.0</v>
      </c>
      <c r="F71" s="97">
        <v>34.0</v>
      </c>
      <c r="G71" s="97">
        <v>68.0</v>
      </c>
      <c r="H71" s="97"/>
      <c r="I71" s="97"/>
      <c r="J71" s="97"/>
      <c r="K71" s="97"/>
      <c r="L71" s="97">
        <v>26.0</v>
      </c>
      <c r="M71" s="97"/>
      <c r="N71" s="97">
        <v>1.0</v>
      </c>
      <c r="O71" s="97"/>
      <c r="P71" s="97">
        <v>2.0</v>
      </c>
      <c r="Q71" s="100" t="s">
        <v>58</v>
      </c>
      <c r="R71" s="99"/>
      <c r="S71" s="101" t="s">
        <v>866</v>
      </c>
      <c r="T71" s="97"/>
      <c r="U71" s="102"/>
      <c r="V71" s="102"/>
      <c r="W71" s="102"/>
      <c r="X71" s="102"/>
      <c r="Y71" s="102"/>
      <c r="Z71" s="103"/>
    </row>
    <row r="72">
      <c r="A72" s="11"/>
      <c r="B72" s="12" t="s">
        <v>874</v>
      </c>
      <c r="C72" s="12" t="s">
        <v>107</v>
      </c>
      <c r="D72" s="17">
        <f t="shared" si="10"/>
        <v>149.72</v>
      </c>
      <c r="E72" s="12"/>
      <c r="F72" s="12">
        <v>25.0</v>
      </c>
      <c r="G72" s="12">
        <v>118.0</v>
      </c>
      <c r="H72" s="12"/>
      <c r="I72" s="12"/>
      <c r="J72" s="12"/>
      <c r="K72" s="12"/>
      <c r="L72" s="12">
        <v>21.0</v>
      </c>
      <c r="M72" s="12"/>
      <c r="N72" s="12"/>
      <c r="O72" s="12"/>
      <c r="P72" s="12"/>
      <c r="Q72" s="18"/>
      <c r="R72" s="17"/>
      <c r="S72" s="19" t="s">
        <v>875</v>
      </c>
      <c r="T72" s="12"/>
      <c r="U72" s="11"/>
      <c r="V72" s="11"/>
      <c r="W72" s="11"/>
      <c r="X72" s="11"/>
      <c r="Y72" s="11"/>
    </row>
    <row r="73">
      <c r="A73" s="21" t="s">
        <v>55</v>
      </c>
      <c r="B73" s="12" t="s">
        <v>1472</v>
      </c>
      <c r="C73" s="12" t="s">
        <v>57</v>
      </c>
      <c r="D73" s="17">
        <f t="shared" si="10"/>
        <v>145.2</v>
      </c>
      <c r="E73" s="12">
        <v>54.0</v>
      </c>
      <c r="F73" s="12">
        <v>26.0</v>
      </c>
      <c r="G73" s="12">
        <v>79.0</v>
      </c>
      <c r="H73" s="12">
        <v>21.0</v>
      </c>
      <c r="I73" s="12"/>
      <c r="J73" s="12"/>
      <c r="K73" s="12">
        <v>6.0</v>
      </c>
      <c r="L73" s="12"/>
      <c r="M73" s="12"/>
      <c r="N73" s="12"/>
      <c r="O73" s="12"/>
      <c r="P73" s="12"/>
      <c r="Q73" s="18"/>
      <c r="R73" s="33" t="s">
        <v>1473</v>
      </c>
      <c r="S73" s="19" t="s">
        <v>1474</v>
      </c>
      <c r="T73" s="12"/>
      <c r="U73" s="11"/>
      <c r="V73" s="11"/>
      <c r="W73" s="11"/>
      <c r="X73" s="11"/>
      <c r="Y73" s="11"/>
    </row>
    <row r="74">
      <c r="A74" s="2" t="s">
        <v>335</v>
      </c>
      <c r="B74" s="11"/>
      <c r="C74" s="11"/>
      <c r="D74" s="17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3"/>
      <c r="R74" s="13"/>
      <c r="S74" s="27"/>
      <c r="T74" s="11"/>
      <c r="U74" s="11"/>
      <c r="V74" s="11"/>
      <c r="W74" s="11"/>
      <c r="X74" s="11"/>
    </row>
    <row r="75">
      <c r="A75" s="97"/>
      <c r="B75" s="97" t="s">
        <v>1476</v>
      </c>
      <c r="C75" s="97" t="s">
        <v>151</v>
      </c>
      <c r="D75" s="99">
        <f t="shared" ref="D75:D80" si="11">ROUND((E75*0.05)+(F75*1)+(G75*1)+(H75*0.5)+(I75*0.49)+(J75*0)+(K75*4.5)+(L75*0.32)+(M75*90.8)+(N75*13)+(O75*13)+(P75*13), 2)</f>
        <v>136.76</v>
      </c>
      <c r="E75" s="97"/>
      <c r="F75" s="97">
        <v>19.0</v>
      </c>
      <c r="G75" s="97">
        <v>86.0</v>
      </c>
      <c r="H75" s="97"/>
      <c r="I75" s="97"/>
      <c r="J75" s="97"/>
      <c r="K75" s="97"/>
      <c r="L75" s="97">
        <v>18.0</v>
      </c>
      <c r="M75" s="97"/>
      <c r="N75" s="97"/>
      <c r="O75" s="97">
        <v>1.0</v>
      </c>
      <c r="P75" s="97">
        <v>1.0</v>
      </c>
      <c r="Q75" s="100" t="s">
        <v>786</v>
      </c>
      <c r="R75" s="100"/>
      <c r="S75" s="101" t="s">
        <v>1478</v>
      </c>
      <c r="T75" s="102"/>
      <c r="U75" s="102"/>
      <c r="V75" s="102"/>
      <c r="W75" s="102"/>
      <c r="X75" s="102"/>
      <c r="Y75" s="103"/>
      <c r="Z75" s="103"/>
    </row>
    <row r="76">
      <c r="A76" s="97"/>
      <c r="B76" s="97" t="s">
        <v>894</v>
      </c>
      <c r="C76" s="97" t="s">
        <v>141</v>
      </c>
      <c r="D76" s="99">
        <f t="shared" si="11"/>
        <v>125.56</v>
      </c>
      <c r="E76" s="97">
        <v>24.0</v>
      </c>
      <c r="F76" s="97">
        <v>24.0</v>
      </c>
      <c r="G76" s="97">
        <v>57.0</v>
      </c>
      <c r="H76" s="97"/>
      <c r="I76" s="97"/>
      <c r="J76" s="97"/>
      <c r="K76" s="97">
        <v>8.0</v>
      </c>
      <c r="L76" s="97">
        <v>23.0</v>
      </c>
      <c r="M76" s="97"/>
      <c r="N76" s="97"/>
      <c r="O76" s="97"/>
      <c r="P76" s="97"/>
      <c r="Q76" s="100"/>
      <c r="R76" s="100"/>
      <c r="S76" s="101" t="s">
        <v>900</v>
      </c>
      <c r="T76" s="102"/>
      <c r="U76" s="102"/>
      <c r="V76" s="102"/>
      <c r="W76" s="102"/>
      <c r="X76" s="102"/>
      <c r="Y76" s="103"/>
      <c r="Z76" s="103"/>
    </row>
    <row r="77">
      <c r="A77" s="11"/>
      <c r="B77" s="12" t="s">
        <v>1479</v>
      </c>
      <c r="C77" s="12" t="s">
        <v>1480</v>
      </c>
      <c r="D77" s="17">
        <f t="shared" si="11"/>
        <v>115.95</v>
      </c>
      <c r="E77" s="12">
        <v>19.0</v>
      </c>
      <c r="F77" s="12">
        <v>24.0</v>
      </c>
      <c r="G77" s="12">
        <v>55.0</v>
      </c>
      <c r="H77" s="12"/>
      <c r="I77" s="12"/>
      <c r="J77" s="12"/>
      <c r="K77" s="12">
        <v>8.0</v>
      </c>
      <c r="L77" s="12"/>
      <c r="M77" s="12"/>
      <c r="N77" s="12"/>
      <c r="O77" s="12"/>
      <c r="P77" s="12"/>
      <c r="Q77" s="18"/>
      <c r="R77" s="18"/>
      <c r="S77" s="19" t="s">
        <v>1481</v>
      </c>
      <c r="T77" s="11"/>
      <c r="U77" s="11"/>
      <c r="V77" s="11"/>
      <c r="W77" s="11"/>
      <c r="X77" s="11"/>
    </row>
    <row r="78">
      <c r="A78" s="97"/>
      <c r="B78" s="97" t="s">
        <v>1482</v>
      </c>
      <c r="C78" s="97" t="s">
        <v>1483</v>
      </c>
      <c r="D78" s="99">
        <f t="shared" si="11"/>
        <v>114.32</v>
      </c>
      <c r="E78" s="97">
        <v>24.0</v>
      </c>
      <c r="F78" s="97">
        <v>27.0</v>
      </c>
      <c r="G78" s="97">
        <v>55.0</v>
      </c>
      <c r="H78" s="97"/>
      <c r="I78" s="97"/>
      <c r="J78" s="97"/>
      <c r="K78" s="97"/>
      <c r="L78" s="97">
        <v>16.0</v>
      </c>
      <c r="M78" s="97"/>
      <c r="N78" s="97"/>
      <c r="O78" s="97"/>
      <c r="P78" s="97">
        <v>2.0</v>
      </c>
      <c r="Q78" s="100" t="s">
        <v>786</v>
      </c>
      <c r="R78" s="100"/>
      <c r="S78" s="101" t="s">
        <v>1484</v>
      </c>
      <c r="T78" s="102"/>
      <c r="U78" s="102"/>
      <c r="V78" s="102"/>
      <c r="W78" s="102"/>
      <c r="X78" s="102"/>
      <c r="Y78" s="103"/>
      <c r="Z78" s="103"/>
    </row>
    <row r="79">
      <c r="A79" s="11"/>
      <c r="B79" s="12" t="s">
        <v>923</v>
      </c>
      <c r="C79" s="12" t="s">
        <v>924</v>
      </c>
      <c r="D79" s="26">
        <f t="shared" si="11"/>
        <v>108.1</v>
      </c>
      <c r="E79" s="12">
        <v>22.0</v>
      </c>
      <c r="F79" s="12">
        <v>25.0</v>
      </c>
      <c r="G79" s="12">
        <v>55.0</v>
      </c>
      <c r="H79" s="12"/>
      <c r="I79" s="12"/>
      <c r="J79" s="12"/>
      <c r="K79" s="12">
        <v>6.0</v>
      </c>
      <c r="L79" s="12"/>
      <c r="M79" s="12"/>
      <c r="N79" s="12"/>
      <c r="O79" s="12"/>
      <c r="P79" s="12"/>
      <c r="Q79" s="18"/>
      <c r="R79" s="18"/>
      <c r="S79" s="19" t="s">
        <v>926</v>
      </c>
      <c r="T79" s="11"/>
      <c r="U79" s="11"/>
      <c r="V79" s="11"/>
      <c r="W79" s="11"/>
      <c r="X79" s="11"/>
    </row>
    <row r="80">
      <c r="A80" s="11"/>
      <c r="B80" s="12" t="s">
        <v>927</v>
      </c>
      <c r="C80" s="12" t="s">
        <v>928</v>
      </c>
      <c r="D80" s="26">
        <f t="shared" si="11"/>
        <v>103.11</v>
      </c>
      <c r="E80" s="12">
        <v>19.0</v>
      </c>
      <c r="F80" s="12">
        <v>24.0</v>
      </c>
      <c r="G80" s="12">
        <v>29.0</v>
      </c>
      <c r="H80" s="12"/>
      <c r="I80" s="12"/>
      <c r="J80" s="12"/>
      <c r="K80" s="12">
        <v>10.0</v>
      </c>
      <c r="L80" s="12">
        <v>13.0</v>
      </c>
      <c r="M80" s="12"/>
      <c r="N80" s="12"/>
      <c r="O80" s="12"/>
      <c r="P80" s="12"/>
      <c r="Q80" s="18"/>
      <c r="R80" s="18"/>
      <c r="S80" s="19" t="s">
        <v>929</v>
      </c>
      <c r="T80" s="11"/>
      <c r="U80" s="11"/>
      <c r="V80" s="11"/>
      <c r="W80" s="11"/>
      <c r="X80" s="11"/>
    </row>
    <row r="81">
      <c r="A81" s="2" t="s">
        <v>358</v>
      </c>
      <c r="B81" s="11"/>
      <c r="C81" s="11"/>
      <c r="D81" s="26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3"/>
      <c r="R81" s="13"/>
      <c r="S81" s="27"/>
      <c r="T81" s="11"/>
      <c r="U81" s="11"/>
      <c r="V81" s="11"/>
      <c r="W81" s="11"/>
      <c r="X81" s="11"/>
    </row>
    <row r="82">
      <c r="A82" s="97"/>
      <c r="B82" s="97" t="s">
        <v>951</v>
      </c>
      <c r="C82" s="97" t="s">
        <v>40</v>
      </c>
      <c r="D82" s="112">
        <f t="shared" ref="D82:D93" si="12">ROUND((E82*0.05)+(F82*1)+(G82*1)+(H82*0.5)+(I82*0.49)+(J82*0)+(K82*4.5)+(L82*0.32)+(M82*90.8)+(N82*13)+(O82*13)+(P82*13), 2)</f>
        <v>122</v>
      </c>
      <c r="E82" s="97"/>
      <c r="F82" s="97"/>
      <c r="G82" s="97">
        <v>68.0</v>
      </c>
      <c r="H82" s="97"/>
      <c r="I82" s="97"/>
      <c r="J82" s="97"/>
      <c r="K82" s="97">
        <v>12.0</v>
      </c>
      <c r="L82" s="97"/>
      <c r="M82" s="97"/>
      <c r="N82" s="97"/>
      <c r="O82" s="97"/>
      <c r="P82" s="97"/>
      <c r="Q82" s="100"/>
      <c r="R82" s="100"/>
      <c r="S82" s="101" t="s">
        <v>952</v>
      </c>
      <c r="T82" s="102"/>
      <c r="U82" s="102"/>
      <c r="V82" s="102"/>
      <c r="W82" s="102"/>
      <c r="X82" s="102"/>
      <c r="Y82" s="103"/>
      <c r="Z82" s="103"/>
    </row>
    <row r="83">
      <c r="A83" s="97"/>
      <c r="B83" s="97" t="s">
        <v>942</v>
      </c>
      <c r="C83" s="97" t="s">
        <v>360</v>
      </c>
      <c r="D83" s="112">
        <f t="shared" si="12"/>
        <v>117.05</v>
      </c>
      <c r="E83" s="97">
        <v>21.0</v>
      </c>
      <c r="F83" s="97">
        <v>25.0</v>
      </c>
      <c r="G83" s="97">
        <v>55.0</v>
      </c>
      <c r="H83" s="97"/>
      <c r="I83" s="97"/>
      <c r="J83" s="97"/>
      <c r="K83" s="97">
        <v>8.0</v>
      </c>
      <c r="L83" s="97"/>
      <c r="M83" s="97"/>
      <c r="N83" s="97"/>
      <c r="O83" s="97"/>
      <c r="P83" s="97"/>
      <c r="Q83" s="100"/>
      <c r="R83" s="100"/>
      <c r="S83" s="101" t="s">
        <v>943</v>
      </c>
      <c r="T83" s="102"/>
      <c r="U83" s="102"/>
      <c r="V83" s="102"/>
      <c r="W83" s="102"/>
      <c r="X83" s="102"/>
      <c r="Y83" s="103"/>
      <c r="Z83" s="103"/>
    </row>
    <row r="84">
      <c r="A84" s="11"/>
      <c r="B84" s="12" t="s">
        <v>1493</v>
      </c>
      <c r="C84" s="12" t="s">
        <v>411</v>
      </c>
      <c r="D84" s="26">
        <f t="shared" si="12"/>
        <v>100</v>
      </c>
      <c r="E84" s="12"/>
      <c r="F84" s="12">
        <v>20.0</v>
      </c>
      <c r="G84" s="12">
        <v>44.0</v>
      </c>
      <c r="H84" s="12"/>
      <c r="I84" s="12"/>
      <c r="J84" s="12"/>
      <c r="K84" s="12">
        <v>8.0</v>
      </c>
      <c r="L84" s="12"/>
      <c r="M84" s="12"/>
      <c r="N84" s="12"/>
      <c r="O84" s="12"/>
      <c r="P84" s="12"/>
      <c r="Q84" s="18"/>
      <c r="R84" s="18"/>
      <c r="S84" s="19" t="s">
        <v>1494</v>
      </c>
      <c r="T84" s="11"/>
      <c r="U84" s="11"/>
      <c r="V84" s="11"/>
      <c r="W84" s="11"/>
      <c r="X84" s="11"/>
    </row>
    <row r="85">
      <c r="A85" s="11"/>
      <c r="B85" s="12" t="s">
        <v>962</v>
      </c>
      <c r="C85" s="12" t="s">
        <v>102</v>
      </c>
      <c r="D85" s="26">
        <f t="shared" si="12"/>
        <v>95.1</v>
      </c>
      <c r="E85" s="12">
        <v>22.0</v>
      </c>
      <c r="F85" s="12">
        <v>21.0</v>
      </c>
      <c r="G85" s="12">
        <v>46.0</v>
      </c>
      <c r="H85" s="12"/>
      <c r="I85" s="12"/>
      <c r="J85" s="12"/>
      <c r="K85" s="12">
        <v>6.0</v>
      </c>
      <c r="L85" s="12"/>
      <c r="M85" s="12"/>
      <c r="N85" s="12"/>
      <c r="O85" s="12"/>
      <c r="P85" s="12"/>
      <c r="Q85" s="18"/>
      <c r="R85" s="18"/>
      <c r="S85" s="19" t="s">
        <v>964</v>
      </c>
      <c r="T85" s="11"/>
      <c r="U85" s="11"/>
      <c r="V85" s="11"/>
      <c r="W85" s="11"/>
      <c r="X85" s="11"/>
    </row>
    <row r="86">
      <c r="A86" s="11"/>
      <c r="B86" s="12" t="s">
        <v>965</v>
      </c>
      <c r="C86" s="12" t="s">
        <v>966</v>
      </c>
      <c r="D86" s="26">
        <f t="shared" si="12"/>
        <v>90</v>
      </c>
      <c r="E86" s="12"/>
      <c r="F86" s="12">
        <v>15.0</v>
      </c>
      <c r="G86" s="12">
        <v>57.0</v>
      </c>
      <c r="H86" s="12"/>
      <c r="I86" s="12"/>
      <c r="J86" s="12"/>
      <c r="K86" s="12">
        <v>4.0</v>
      </c>
      <c r="L86" s="12"/>
      <c r="M86" s="12"/>
      <c r="N86" s="12"/>
      <c r="O86" s="12"/>
      <c r="P86" s="12"/>
      <c r="Q86" s="18"/>
      <c r="R86" s="18"/>
      <c r="S86" s="19" t="s">
        <v>967</v>
      </c>
      <c r="T86" s="11"/>
      <c r="U86" s="11"/>
      <c r="V86" s="11"/>
      <c r="W86" s="11"/>
      <c r="X86" s="11"/>
    </row>
    <row r="87">
      <c r="A87" s="11"/>
      <c r="B87" s="12" t="s">
        <v>969</v>
      </c>
      <c r="C87" s="12" t="s">
        <v>970</v>
      </c>
      <c r="D87" s="26">
        <f t="shared" si="12"/>
        <v>90</v>
      </c>
      <c r="E87" s="12"/>
      <c r="F87" s="12">
        <v>15.0</v>
      </c>
      <c r="G87" s="12">
        <v>57.0</v>
      </c>
      <c r="H87" s="12"/>
      <c r="I87" s="12"/>
      <c r="J87" s="12"/>
      <c r="K87" s="12">
        <v>4.0</v>
      </c>
      <c r="L87" s="12"/>
      <c r="M87" s="12"/>
      <c r="N87" s="12"/>
      <c r="O87" s="12"/>
      <c r="P87" s="12"/>
      <c r="Q87" s="18"/>
      <c r="R87" s="18"/>
      <c r="S87" s="19" t="s">
        <v>971</v>
      </c>
      <c r="T87" s="11"/>
      <c r="U87" s="11"/>
      <c r="V87" s="11"/>
      <c r="W87" s="11"/>
      <c r="X87" s="11"/>
    </row>
    <row r="88">
      <c r="A88" s="11"/>
      <c r="B88" s="12" t="s">
        <v>1501</v>
      </c>
      <c r="C88" s="12" t="s">
        <v>1502</v>
      </c>
      <c r="D88" s="26">
        <f t="shared" si="12"/>
        <v>88.5</v>
      </c>
      <c r="E88" s="12"/>
      <c r="F88" s="12"/>
      <c r="G88" s="12">
        <v>57.0</v>
      </c>
      <c r="H88" s="12"/>
      <c r="I88" s="12"/>
      <c r="J88" s="12"/>
      <c r="K88" s="12">
        <v>7.0</v>
      </c>
      <c r="L88" s="12"/>
      <c r="M88" s="12"/>
      <c r="N88" s="12"/>
      <c r="O88" s="12"/>
      <c r="P88" s="12"/>
      <c r="Q88" s="18"/>
      <c r="R88" s="18"/>
      <c r="S88" s="19" t="s">
        <v>1504</v>
      </c>
      <c r="T88" s="11"/>
      <c r="U88" s="11"/>
      <c r="V88" s="11"/>
      <c r="W88" s="11"/>
      <c r="X88" s="11"/>
    </row>
    <row r="89">
      <c r="A89" s="133"/>
      <c r="B89" s="134" t="s">
        <v>974</v>
      </c>
      <c r="C89" s="134" t="s">
        <v>151</v>
      </c>
      <c r="D89" s="112">
        <f t="shared" si="12"/>
        <v>86.5</v>
      </c>
      <c r="E89" s="136"/>
      <c r="F89" s="136"/>
      <c r="G89" s="135">
        <v>75.0</v>
      </c>
      <c r="H89" s="135">
        <v>23.0</v>
      </c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7" t="s">
        <v>975</v>
      </c>
      <c r="T89" s="138"/>
      <c r="U89" s="138"/>
      <c r="V89" s="138"/>
      <c r="W89" s="138"/>
      <c r="X89" s="138"/>
      <c r="Y89" s="138"/>
      <c r="Z89" s="138"/>
    </row>
    <row r="90">
      <c r="A90" s="11"/>
      <c r="B90" s="12" t="s">
        <v>1506</v>
      </c>
      <c r="C90" s="12" t="s">
        <v>1507</v>
      </c>
      <c r="D90" s="26">
        <f t="shared" si="12"/>
        <v>86</v>
      </c>
      <c r="E90" s="12"/>
      <c r="F90" s="12">
        <v>13.0</v>
      </c>
      <c r="G90" s="12">
        <v>55.0</v>
      </c>
      <c r="H90" s="12"/>
      <c r="I90" s="12"/>
      <c r="J90" s="12"/>
      <c r="K90" s="12">
        <v>4.0</v>
      </c>
      <c r="L90" s="12"/>
      <c r="M90" s="12"/>
      <c r="N90" s="12"/>
      <c r="O90" s="12"/>
      <c r="P90" s="12"/>
      <c r="Q90" s="18"/>
      <c r="R90" s="18"/>
      <c r="S90" s="19" t="s">
        <v>1509</v>
      </c>
      <c r="T90" s="11"/>
      <c r="U90" s="11"/>
      <c r="V90" s="11"/>
      <c r="W90" s="11"/>
      <c r="X90" s="11"/>
    </row>
    <row r="91">
      <c r="A91" s="97"/>
      <c r="B91" s="97" t="s">
        <v>931</v>
      </c>
      <c r="C91" s="97" t="s">
        <v>369</v>
      </c>
      <c r="D91" s="112">
        <f t="shared" si="12"/>
        <v>84.64</v>
      </c>
      <c r="E91" s="97">
        <v>24.0</v>
      </c>
      <c r="F91" s="97">
        <v>23.0</v>
      </c>
      <c r="G91" s="97">
        <v>55.0</v>
      </c>
      <c r="H91" s="97"/>
      <c r="I91" s="97"/>
      <c r="J91" s="97"/>
      <c r="K91" s="97"/>
      <c r="L91" s="97">
        <v>17.0</v>
      </c>
      <c r="M91" s="97"/>
      <c r="N91" s="97"/>
      <c r="O91" s="97"/>
      <c r="P91" s="97"/>
      <c r="Q91" s="100"/>
      <c r="R91" s="100"/>
      <c r="S91" s="101" t="s">
        <v>936</v>
      </c>
      <c r="T91" s="102"/>
      <c r="U91" s="102"/>
      <c r="V91" s="102"/>
      <c r="W91" s="102"/>
      <c r="X91" s="102"/>
      <c r="Y91" s="103"/>
      <c r="Z91" s="103"/>
    </row>
    <row r="92">
      <c r="A92" s="97"/>
      <c r="B92" s="97" t="s">
        <v>947</v>
      </c>
      <c r="C92" s="97" t="s">
        <v>281</v>
      </c>
      <c r="D92" s="112">
        <f t="shared" si="12"/>
        <v>71.98</v>
      </c>
      <c r="E92" s="97">
        <v>18.0</v>
      </c>
      <c r="F92" s="97">
        <v>21.0</v>
      </c>
      <c r="G92" s="97">
        <v>44.0</v>
      </c>
      <c r="H92" s="97"/>
      <c r="I92" s="97"/>
      <c r="J92" s="97"/>
      <c r="K92" s="97"/>
      <c r="L92" s="97">
        <v>19.0</v>
      </c>
      <c r="M92" s="97"/>
      <c r="N92" s="97"/>
      <c r="O92" s="97"/>
      <c r="P92" s="97"/>
      <c r="Q92" s="100"/>
      <c r="R92" s="100"/>
      <c r="S92" s="101" t="s">
        <v>948</v>
      </c>
      <c r="T92" s="102"/>
      <c r="U92" s="102"/>
      <c r="V92" s="102"/>
      <c r="W92" s="102"/>
      <c r="X92" s="102"/>
      <c r="Y92" s="103"/>
      <c r="Z92" s="103"/>
    </row>
    <row r="93">
      <c r="A93" s="97"/>
      <c r="B93" s="97" t="s">
        <v>955</v>
      </c>
      <c r="C93" s="97" t="s">
        <v>85</v>
      </c>
      <c r="D93" s="112">
        <f t="shared" si="12"/>
        <v>65.99</v>
      </c>
      <c r="E93" s="97">
        <v>19.0</v>
      </c>
      <c r="F93" s="97">
        <v>21.0</v>
      </c>
      <c r="G93" s="97">
        <v>37.0</v>
      </c>
      <c r="H93" s="97"/>
      <c r="I93" s="97"/>
      <c r="J93" s="97"/>
      <c r="K93" s="97"/>
      <c r="L93" s="97">
        <v>22.0</v>
      </c>
      <c r="M93" s="97"/>
      <c r="N93" s="97"/>
      <c r="O93" s="97"/>
      <c r="P93" s="97"/>
      <c r="Q93" s="100"/>
      <c r="R93" s="100"/>
      <c r="S93" s="158" t="s">
        <v>956</v>
      </c>
      <c r="T93" s="102"/>
      <c r="U93" s="102"/>
      <c r="V93" s="102"/>
      <c r="W93" s="102"/>
      <c r="X93" s="102"/>
      <c r="Y93" s="103"/>
      <c r="Z93" s="103"/>
    </row>
    <row r="94">
      <c r="A94" s="2" t="s">
        <v>393</v>
      </c>
      <c r="B94" s="127"/>
      <c r="C94" s="11"/>
      <c r="D94" s="26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3"/>
      <c r="R94" s="13"/>
      <c r="S94" s="27"/>
      <c r="T94" s="11"/>
      <c r="U94" s="11"/>
      <c r="V94" s="11"/>
      <c r="W94" s="11"/>
      <c r="X94" s="11"/>
    </row>
    <row r="95">
      <c r="A95" s="97"/>
      <c r="B95" s="97" t="s">
        <v>979</v>
      </c>
      <c r="C95" s="98" t="s">
        <v>73</v>
      </c>
      <c r="D95" s="112"/>
      <c r="E95" s="97"/>
      <c r="F95" s="97"/>
      <c r="G95" s="97">
        <v>44.0</v>
      </c>
      <c r="H95" s="97"/>
      <c r="I95" s="97"/>
      <c r="J95" s="97"/>
      <c r="K95" s="97"/>
      <c r="L95" s="97"/>
      <c r="M95" s="97"/>
      <c r="N95" s="97"/>
      <c r="O95" s="97"/>
      <c r="P95" s="97"/>
      <c r="Q95" s="100"/>
      <c r="R95" s="100" t="s">
        <v>980</v>
      </c>
      <c r="S95" s="101" t="s">
        <v>982</v>
      </c>
      <c r="T95" s="97"/>
      <c r="U95" s="102"/>
      <c r="V95" s="102"/>
      <c r="W95" s="102"/>
      <c r="X95" s="102"/>
      <c r="Y95" s="102"/>
      <c r="Z95" s="103"/>
    </row>
    <row r="96">
      <c r="A96" s="97"/>
      <c r="B96" s="97" t="s">
        <v>987</v>
      </c>
      <c r="C96" s="98" t="s">
        <v>318</v>
      </c>
      <c r="D96" s="112"/>
      <c r="E96" s="97"/>
      <c r="F96" s="97"/>
      <c r="G96" s="97">
        <v>73.0</v>
      </c>
      <c r="H96" s="97"/>
      <c r="I96" s="97"/>
      <c r="J96" s="97"/>
      <c r="K96" s="97"/>
      <c r="L96" s="97"/>
      <c r="M96" s="97"/>
      <c r="N96" s="97"/>
      <c r="O96" s="97"/>
      <c r="P96" s="97"/>
      <c r="Q96" s="100"/>
      <c r="R96" s="100" t="s">
        <v>988</v>
      </c>
      <c r="S96" s="101" t="s">
        <v>989</v>
      </c>
      <c r="T96" s="97"/>
      <c r="U96" s="102"/>
      <c r="V96" s="102"/>
      <c r="W96" s="102"/>
      <c r="X96" s="102"/>
      <c r="Y96" s="102"/>
      <c r="Z96" s="103"/>
    </row>
    <row r="97">
      <c r="A97" s="97"/>
      <c r="B97" s="97" t="s">
        <v>992</v>
      </c>
      <c r="C97" s="98" t="s">
        <v>141</v>
      </c>
      <c r="D97" s="112"/>
      <c r="E97" s="97"/>
      <c r="F97" s="97">
        <v>40.0</v>
      </c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100"/>
      <c r="R97" s="100" t="s">
        <v>994</v>
      </c>
      <c r="S97" s="101" t="s">
        <v>995</v>
      </c>
      <c r="T97" s="97"/>
      <c r="U97" s="102"/>
      <c r="V97" s="102"/>
      <c r="W97" s="102"/>
      <c r="X97" s="102"/>
      <c r="Y97" s="102"/>
      <c r="Z97" s="103"/>
    </row>
    <row r="98">
      <c r="A98" s="11"/>
      <c r="B98" s="12" t="s">
        <v>997</v>
      </c>
      <c r="C98" s="16" t="s">
        <v>399</v>
      </c>
      <c r="D98" s="26"/>
      <c r="E98" s="12"/>
      <c r="F98" s="12"/>
      <c r="G98" s="12">
        <v>84.0</v>
      </c>
      <c r="H98" s="12"/>
      <c r="I98" s="12"/>
      <c r="J98" s="12"/>
      <c r="K98" s="12"/>
      <c r="L98" s="12"/>
      <c r="M98" s="12"/>
      <c r="N98" s="12"/>
      <c r="O98" s="12"/>
      <c r="P98" s="12"/>
      <c r="Q98" s="18"/>
      <c r="R98" s="18" t="s">
        <v>998</v>
      </c>
      <c r="S98" s="19" t="s">
        <v>1001</v>
      </c>
      <c r="T98" s="12"/>
      <c r="U98" s="11"/>
      <c r="V98" s="11"/>
      <c r="W98" s="11"/>
      <c r="X98" s="11"/>
      <c r="Y98" s="11"/>
    </row>
    <row r="99">
      <c r="A99" s="11"/>
      <c r="B99" s="12" t="s">
        <v>1003</v>
      </c>
      <c r="C99" s="12" t="s">
        <v>192</v>
      </c>
      <c r="D99" s="26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8"/>
      <c r="R99" s="18" t="s">
        <v>1004</v>
      </c>
      <c r="S99" s="19" t="s">
        <v>1005</v>
      </c>
      <c r="T99" s="12"/>
      <c r="U99" s="11"/>
      <c r="V99" s="11"/>
      <c r="W99" s="11"/>
      <c r="X99" s="11"/>
      <c r="Y99" s="11"/>
    </row>
    <row r="100">
      <c r="A100" s="11"/>
      <c r="B100" s="12" t="s">
        <v>1009</v>
      </c>
      <c r="C100" s="12" t="s">
        <v>1010</v>
      </c>
      <c r="D100" s="26"/>
      <c r="E100" s="12"/>
      <c r="F100" s="12"/>
      <c r="G100" s="12">
        <v>70.0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8"/>
      <c r="R100" s="18" t="s">
        <v>1011</v>
      </c>
      <c r="S100" s="19" t="s">
        <v>1012</v>
      </c>
      <c r="T100" s="11"/>
      <c r="U100" s="11"/>
      <c r="V100" s="11"/>
      <c r="W100" s="11"/>
      <c r="X100" s="11"/>
    </row>
    <row r="101">
      <c r="A101" s="11"/>
      <c r="B101" s="12" t="s">
        <v>1032</v>
      </c>
      <c r="C101" s="12" t="s">
        <v>1033</v>
      </c>
      <c r="D101" s="26"/>
      <c r="E101" s="12"/>
      <c r="F101" s="12"/>
      <c r="G101" s="12">
        <v>70.0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8"/>
      <c r="R101" s="18" t="s">
        <v>1034</v>
      </c>
      <c r="S101" s="19" t="s">
        <v>1035</v>
      </c>
      <c r="T101" s="12"/>
      <c r="U101" s="11"/>
      <c r="V101" s="11"/>
      <c r="W101" s="11"/>
      <c r="X101" s="11"/>
      <c r="Y101" s="11"/>
    </row>
    <row r="102">
      <c r="A102" s="11"/>
      <c r="B102" s="12" t="s">
        <v>1038</v>
      </c>
      <c r="C102" s="12" t="s">
        <v>1039</v>
      </c>
      <c r="D102" s="26"/>
      <c r="E102" s="12">
        <v>15.0</v>
      </c>
      <c r="F102" s="12">
        <v>15.0</v>
      </c>
      <c r="G102" s="12"/>
      <c r="H102" s="12"/>
      <c r="I102" s="12"/>
      <c r="J102" s="12"/>
      <c r="K102" s="12">
        <v>20.0</v>
      </c>
      <c r="L102" s="12">
        <v>15.0</v>
      </c>
      <c r="M102" s="12"/>
      <c r="N102" s="12"/>
      <c r="O102" s="12"/>
      <c r="P102" s="12"/>
      <c r="Q102" s="18"/>
      <c r="R102" s="18" t="s">
        <v>1524</v>
      </c>
      <c r="S102" s="19" t="s">
        <v>1041</v>
      </c>
      <c r="T102" s="12"/>
      <c r="U102" s="11"/>
      <c r="V102" s="11"/>
      <c r="W102" s="11"/>
      <c r="X102" s="11"/>
      <c r="Y102" s="11"/>
    </row>
    <row r="103">
      <c r="A103" s="11"/>
      <c r="B103" s="12" t="s">
        <v>1024</v>
      </c>
      <c r="C103" s="16" t="s">
        <v>431</v>
      </c>
      <c r="D103" s="26"/>
      <c r="E103" s="12"/>
      <c r="F103" s="12"/>
      <c r="G103" s="12"/>
      <c r="H103" s="12"/>
      <c r="I103" s="12"/>
      <c r="J103" s="12"/>
      <c r="K103" s="12">
        <v>14.0</v>
      </c>
      <c r="L103" s="12"/>
      <c r="M103" s="12"/>
      <c r="N103" s="12"/>
      <c r="O103" s="12"/>
      <c r="P103" s="12"/>
      <c r="Q103" s="18"/>
      <c r="R103" s="18" t="s">
        <v>1025</v>
      </c>
      <c r="S103" s="19" t="s">
        <v>1026</v>
      </c>
      <c r="T103" s="12"/>
      <c r="U103" s="11"/>
      <c r="V103" s="11"/>
      <c r="W103" s="11"/>
      <c r="X103" s="11"/>
      <c r="Y103" s="11"/>
    </row>
    <row r="104">
      <c r="A104" s="11"/>
      <c r="B104" s="12" t="s">
        <v>1014</v>
      </c>
      <c r="C104" s="16" t="s">
        <v>386</v>
      </c>
      <c r="D104" s="26"/>
      <c r="E104" s="12"/>
      <c r="F104" s="12"/>
      <c r="G104" s="12"/>
      <c r="H104" s="12"/>
      <c r="I104" s="12"/>
      <c r="J104" s="12"/>
      <c r="K104" s="12">
        <v>13.0</v>
      </c>
      <c r="L104" s="12"/>
      <c r="M104" s="12"/>
      <c r="N104" s="12"/>
      <c r="O104" s="12"/>
      <c r="P104" s="12"/>
      <c r="Q104" s="18"/>
      <c r="R104" s="18" t="s">
        <v>1015</v>
      </c>
      <c r="S104" s="19" t="s">
        <v>1016</v>
      </c>
      <c r="T104" s="12"/>
      <c r="U104" s="11"/>
      <c r="V104" s="11"/>
      <c r="W104" s="11"/>
      <c r="X104" s="11"/>
      <c r="Y104" s="11"/>
    </row>
    <row r="105">
      <c r="A105" s="11"/>
      <c r="B105" s="12" t="s">
        <v>426</v>
      </c>
      <c r="C105" s="12" t="s">
        <v>428</v>
      </c>
      <c r="D105" s="26"/>
      <c r="E105" s="12"/>
      <c r="F105" s="12"/>
      <c r="G105" s="12"/>
      <c r="H105" s="12">
        <v>32.0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 t="s">
        <v>1019</v>
      </c>
      <c r="S105" s="19" t="s">
        <v>429</v>
      </c>
      <c r="T105" s="11"/>
      <c r="U105" s="11"/>
      <c r="V105" s="11"/>
      <c r="W105" s="11"/>
      <c r="X105" s="11"/>
    </row>
    <row r="106">
      <c r="A106" s="11"/>
      <c r="B106" s="12" t="s">
        <v>1527</v>
      </c>
      <c r="C106" s="12" t="s">
        <v>1528</v>
      </c>
      <c r="D106" s="26"/>
      <c r="E106" s="12"/>
      <c r="F106" s="12"/>
      <c r="G106" s="12">
        <v>53.0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8"/>
      <c r="R106" s="18" t="s">
        <v>1529</v>
      </c>
      <c r="S106" s="19" t="s">
        <v>1530</v>
      </c>
      <c r="T106" s="12"/>
      <c r="U106" s="11"/>
      <c r="V106" s="11"/>
      <c r="W106" s="11"/>
      <c r="X106" s="11"/>
      <c r="Y106" s="11"/>
    </row>
    <row r="107">
      <c r="A107" s="11"/>
      <c r="B107" s="12" t="s">
        <v>434</v>
      </c>
      <c r="C107" s="12" t="s">
        <v>1043</v>
      </c>
      <c r="D107" s="26"/>
      <c r="E107" s="12"/>
      <c r="F107" s="12"/>
      <c r="G107" s="12"/>
      <c r="H107" s="12">
        <v>26.0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 t="s">
        <v>1044</v>
      </c>
      <c r="S107" s="19" t="s">
        <v>436</v>
      </c>
      <c r="T107" s="11"/>
      <c r="U107" s="11"/>
      <c r="V107" s="11"/>
      <c r="W107" s="11"/>
      <c r="X107" s="11"/>
    </row>
    <row r="108">
      <c r="A108" s="11"/>
      <c r="B108" s="12" t="s">
        <v>1046</v>
      </c>
      <c r="C108" s="12" t="s">
        <v>802</v>
      </c>
      <c r="D108" s="26"/>
      <c r="E108" s="12"/>
      <c r="F108" s="12"/>
      <c r="G108" s="12">
        <v>59.0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8"/>
      <c r="R108" s="18" t="s">
        <v>1048</v>
      </c>
      <c r="S108" s="19" t="s">
        <v>1049</v>
      </c>
      <c r="T108" s="12"/>
      <c r="U108" s="11"/>
      <c r="V108" s="11"/>
      <c r="W108" s="11"/>
      <c r="X108" s="11"/>
      <c r="Y108" s="11"/>
    </row>
    <row r="109">
      <c r="A109" s="3" t="s">
        <v>1534</v>
      </c>
      <c r="B109" s="11"/>
      <c r="C109" s="11"/>
      <c r="D109" s="26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3"/>
      <c r="R109" s="13"/>
      <c r="S109" s="27"/>
      <c r="T109" s="11"/>
      <c r="U109" s="11"/>
      <c r="V109" s="11"/>
      <c r="W109" s="11"/>
      <c r="X109" s="11"/>
    </row>
    <row r="110">
      <c r="A110" s="97"/>
      <c r="B110" s="97" t="s">
        <v>1536</v>
      </c>
      <c r="C110" s="97" t="s">
        <v>230</v>
      </c>
      <c r="D110" s="112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100"/>
      <c r="R110" s="100" t="s">
        <v>1537</v>
      </c>
      <c r="S110" s="101" t="s">
        <v>1538</v>
      </c>
      <c r="T110" s="102"/>
      <c r="U110" s="102"/>
      <c r="V110" s="102"/>
      <c r="W110" s="102"/>
      <c r="X110" s="102"/>
      <c r="Y110" s="103"/>
      <c r="Z110" s="103"/>
    </row>
    <row r="111">
      <c r="A111" s="11"/>
      <c r="B111" s="12" t="s">
        <v>1539</v>
      </c>
      <c r="C111" s="12" t="s">
        <v>518</v>
      </c>
      <c r="D111" s="26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 t="s">
        <v>1540</v>
      </c>
      <c r="S111" s="19" t="s">
        <v>1541</v>
      </c>
      <c r="T111" s="11"/>
      <c r="U111" s="11"/>
      <c r="V111" s="11"/>
      <c r="W111" s="11"/>
      <c r="X111" s="11"/>
    </row>
    <row r="112">
      <c r="A112" s="11"/>
      <c r="B112" s="12" t="s">
        <v>1542</v>
      </c>
      <c r="C112" s="12" t="s">
        <v>1543</v>
      </c>
      <c r="D112" s="26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8"/>
      <c r="R112" s="18" t="s">
        <v>1544</v>
      </c>
      <c r="S112" s="19" t="s">
        <v>1545</v>
      </c>
      <c r="T112" s="11"/>
      <c r="U112" s="11"/>
      <c r="V112" s="11"/>
      <c r="W112" s="11"/>
      <c r="X112" s="11"/>
    </row>
    <row r="113">
      <c r="A113" s="11"/>
      <c r="B113" s="12" t="s">
        <v>1547</v>
      </c>
      <c r="C113" s="12" t="s">
        <v>57</v>
      </c>
      <c r="D113" s="26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8"/>
      <c r="R113" s="18" t="s">
        <v>1548</v>
      </c>
      <c r="S113" s="19" t="s">
        <v>1549</v>
      </c>
      <c r="T113" s="11"/>
      <c r="U113" s="11"/>
      <c r="V113" s="11"/>
      <c r="W113" s="11"/>
      <c r="X113" s="11"/>
    </row>
    <row r="114">
      <c r="A114" s="11"/>
      <c r="B114" s="12"/>
      <c r="C114" s="12"/>
      <c r="D114" s="26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/>
      <c r="S114" s="37"/>
      <c r="T114" s="11"/>
      <c r="U114" s="11"/>
      <c r="V114" s="11"/>
      <c r="W114" s="11"/>
      <c r="X114" s="11"/>
    </row>
    <row r="115">
      <c r="A115" s="1" t="s">
        <v>0</v>
      </c>
      <c r="B115" s="2" t="s">
        <v>1</v>
      </c>
      <c r="C115" s="2" t="s">
        <v>2</v>
      </c>
      <c r="D115" s="3" t="s">
        <v>571</v>
      </c>
      <c r="E115" s="2" t="s">
        <v>4</v>
      </c>
      <c r="F115" s="3" t="s">
        <v>5</v>
      </c>
      <c r="G115" s="3" t="s">
        <v>572</v>
      </c>
      <c r="H115" s="3" t="s">
        <v>7</v>
      </c>
      <c r="I115" s="3" t="s">
        <v>8</v>
      </c>
      <c r="J115" s="2" t="s">
        <v>9</v>
      </c>
      <c r="K115" s="3" t="s">
        <v>10</v>
      </c>
      <c r="L115" s="3" t="s">
        <v>11</v>
      </c>
      <c r="M115" s="4" t="s">
        <v>12</v>
      </c>
      <c r="N115" s="5" t="s">
        <v>13</v>
      </c>
      <c r="O115" s="6" t="s">
        <v>14</v>
      </c>
      <c r="P115" s="7" t="s">
        <v>15</v>
      </c>
      <c r="Q115" s="3" t="s">
        <v>16</v>
      </c>
      <c r="R115" s="3" t="s">
        <v>17</v>
      </c>
      <c r="S115" s="51" t="s">
        <v>18</v>
      </c>
      <c r="T115" s="2"/>
      <c r="U115" s="52"/>
      <c r="V115" s="49"/>
      <c r="W115" s="49"/>
      <c r="X115" s="49"/>
    </row>
    <row r="116">
      <c r="A116" s="53" t="s">
        <v>459</v>
      </c>
      <c r="B116" s="28"/>
      <c r="C116" s="28"/>
      <c r="D116" s="26"/>
      <c r="E116" s="28"/>
      <c r="F116" s="28"/>
      <c r="G116" s="26"/>
      <c r="H116" s="28"/>
      <c r="I116" s="28"/>
      <c r="J116" s="28"/>
      <c r="K116" s="28"/>
      <c r="L116" s="28"/>
      <c r="M116" s="28"/>
      <c r="N116" s="28"/>
      <c r="O116" s="28"/>
      <c r="P116" s="28"/>
      <c r="Q116" s="29"/>
      <c r="R116" s="29"/>
      <c r="S116" s="37"/>
      <c r="T116" s="28"/>
      <c r="U116" s="54"/>
      <c r="V116" s="28"/>
      <c r="W116" s="28"/>
      <c r="X116" s="55"/>
    </row>
    <row r="117">
      <c r="A117" s="97"/>
      <c r="B117" s="108" t="s">
        <v>1096</v>
      </c>
      <c r="C117" s="108" t="s">
        <v>40</v>
      </c>
      <c r="D117" s="112">
        <f t="shared" ref="D117:D123" si="13">ROUND((E117*0.05)+(F117*1)+(G117*1)+(H117*0.5)+(I117*0.49)+(J117*0)+(K117*4.5)+(L117*0.32)+(M117*90.8)+(N117*13)+(O117*13)+(P117*13), 2)</f>
        <v>410.2</v>
      </c>
      <c r="E117" s="108">
        <v>16.0</v>
      </c>
      <c r="F117" s="108">
        <v>21.0</v>
      </c>
      <c r="G117" s="108">
        <v>382.0</v>
      </c>
      <c r="H117" s="108"/>
      <c r="I117" s="108"/>
      <c r="J117" s="108"/>
      <c r="K117" s="108"/>
      <c r="L117" s="108">
        <v>20.0</v>
      </c>
      <c r="M117" s="108"/>
      <c r="N117" s="108"/>
      <c r="O117" s="108"/>
      <c r="P117" s="108"/>
      <c r="Q117" s="109"/>
      <c r="R117" s="109"/>
      <c r="S117" s="101" t="s">
        <v>1100</v>
      </c>
      <c r="T117" s="108"/>
      <c r="U117" s="108"/>
      <c r="V117" s="108"/>
      <c r="W117" s="108"/>
      <c r="X117" s="119"/>
      <c r="Y117" s="103"/>
      <c r="Z117" s="103"/>
    </row>
    <row r="118">
      <c r="A118" s="97"/>
      <c r="B118" s="108" t="s">
        <v>1107</v>
      </c>
      <c r="C118" s="108" t="s">
        <v>230</v>
      </c>
      <c r="D118" s="112">
        <f t="shared" si="13"/>
        <v>396.1</v>
      </c>
      <c r="E118" s="108">
        <v>22.0</v>
      </c>
      <c r="F118" s="108">
        <v>20.0</v>
      </c>
      <c r="G118" s="108">
        <v>348.0</v>
      </c>
      <c r="H118" s="108"/>
      <c r="I118" s="108"/>
      <c r="J118" s="108"/>
      <c r="K118" s="108">
        <v>6.0</v>
      </c>
      <c r="L118" s="108"/>
      <c r="M118" s="108"/>
      <c r="N118" s="108"/>
      <c r="O118" s="108"/>
      <c r="P118" s="108"/>
      <c r="Q118" s="109"/>
      <c r="R118" s="109"/>
      <c r="S118" s="101" t="s">
        <v>1108</v>
      </c>
      <c r="T118" s="108"/>
      <c r="U118" s="108"/>
      <c r="V118" s="108"/>
      <c r="W118" s="108"/>
      <c r="X118" s="119"/>
      <c r="Y118" s="103"/>
      <c r="Z118" s="103"/>
    </row>
    <row r="119">
      <c r="A119" s="11"/>
      <c r="B119" s="28" t="s">
        <v>1101</v>
      </c>
      <c r="C119" s="28" t="s">
        <v>57</v>
      </c>
      <c r="D119" s="26">
        <f t="shared" si="13"/>
        <v>394.4</v>
      </c>
      <c r="E119" s="28">
        <v>28.0</v>
      </c>
      <c r="F119" s="28">
        <v>18.0</v>
      </c>
      <c r="G119" s="28">
        <v>375.0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9"/>
      <c r="R119" s="29" t="s">
        <v>467</v>
      </c>
      <c r="S119" s="19" t="s">
        <v>1104</v>
      </c>
      <c r="T119" s="28"/>
      <c r="U119" s="28"/>
      <c r="V119" s="28"/>
      <c r="W119" s="28"/>
      <c r="X119" s="55"/>
    </row>
    <row r="120">
      <c r="A120" s="11"/>
      <c r="B120" s="28" t="s">
        <v>1111</v>
      </c>
      <c r="C120" s="28" t="s">
        <v>1112</v>
      </c>
      <c r="D120" s="26">
        <f t="shared" si="13"/>
        <v>368.5</v>
      </c>
      <c r="E120" s="28"/>
      <c r="F120" s="28">
        <v>20.0</v>
      </c>
      <c r="G120" s="28">
        <v>317.0</v>
      </c>
      <c r="H120" s="28"/>
      <c r="I120" s="28"/>
      <c r="J120" s="28"/>
      <c r="K120" s="28">
        <v>7.0</v>
      </c>
      <c r="L120" s="28"/>
      <c r="M120" s="28"/>
      <c r="N120" s="28"/>
      <c r="O120" s="28"/>
      <c r="P120" s="28"/>
      <c r="Q120" s="29"/>
      <c r="R120" s="29"/>
      <c r="S120" s="19" t="s">
        <v>1113</v>
      </c>
      <c r="T120" s="28"/>
      <c r="U120" s="28"/>
      <c r="V120" s="28"/>
      <c r="W120" s="28"/>
      <c r="X120" s="55"/>
    </row>
    <row r="121">
      <c r="A121" s="11"/>
      <c r="B121" s="28" t="s">
        <v>1118</v>
      </c>
      <c r="C121" s="28" t="s">
        <v>324</v>
      </c>
      <c r="D121" s="26">
        <f t="shared" si="13"/>
        <v>353.2</v>
      </c>
      <c r="E121" s="28">
        <v>24.0</v>
      </c>
      <c r="F121" s="28"/>
      <c r="G121" s="16">
        <v>317.0</v>
      </c>
      <c r="H121" s="28">
        <v>16.0</v>
      </c>
      <c r="I121" s="28"/>
      <c r="J121" s="28"/>
      <c r="K121" s="28">
        <v>6.0</v>
      </c>
      <c r="L121" s="28"/>
      <c r="M121" s="28"/>
      <c r="N121" s="28"/>
      <c r="O121" s="28"/>
      <c r="P121" s="28"/>
      <c r="Q121" s="29"/>
      <c r="R121" s="29"/>
      <c r="S121" s="19" t="s">
        <v>1119</v>
      </c>
      <c r="T121" s="28"/>
      <c r="U121" s="28"/>
      <c r="V121" s="28"/>
      <c r="W121" s="28"/>
      <c r="X121" s="55"/>
    </row>
    <row r="122">
      <c r="A122" s="11"/>
      <c r="B122" s="28" t="s">
        <v>1125</v>
      </c>
      <c r="C122" s="28" t="s">
        <v>107</v>
      </c>
      <c r="D122" s="26">
        <f t="shared" si="13"/>
        <v>350</v>
      </c>
      <c r="E122" s="28"/>
      <c r="F122" s="28">
        <v>15.0</v>
      </c>
      <c r="G122" s="28">
        <v>299.0</v>
      </c>
      <c r="H122" s="28"/>
      <c r="I122" s="28"/>
      <c r="J122" s="28"/>
      <c r="K122" s="28">
        <v>8.0</v>
      </c>
      <c r="L122" s="28"/>
      <c r="M122" s="28"/>
      <c r="N122" s="28"/>
      <c r="O122" s="28"/>
      <c r="P122" s="28"/>
      <c r="Q122" s="29"/>
      <c r="R122" s="29"/>
      <c r="S122" s="19" t="s">
        <v>1127</v>
      </c>
      <c r="T122" s="28"/>
      <c r="U122" s="28"/>
      <c r="V122" s="28"/>
      <c r="W122" s="28"/>
      <c r="X122" s="55"/>
    </row>
    <row r="123">
      <c r="A123" s="11"/>
      <c r="B123" s="28" t="s">
        <v>1130</v>
      </c>
      <c r="C123" s="28" t="s">
        <v>1132</v>
      </c>
      <c r="D123" s="26">
        <f t="shared" si="13"/>
        <v>347.6</v>
      </c>
      <c r="E123" s="28">
        <v>12.0</v>
      </c>
      <c r="F123" s="28">
        <v>12.0</v>
      </c>
      <c r="G123" s="28">
        <v>299.0</v>
      </c>
      <c r="H123" s="28"/>
      <c r="I123" s="28"/>
      <c r="J123" s="28"/>
      <c r="K123" s="28">
        <v>8.0</v>
      </c>
      <c r="L123" s="28"/>
      <c r="M123" s="28"/>
      <c r="N123" s="28"/>
      <c r="O123" s="28"/>
      <c r="P123" s="28"/>
      <c r="Q123" s="29"/>
      <c r="R123" s="29"/>
      <c r="S123" s="19" t="s">
        <v>1136</v>
      </c>
      <c r="T123" s="28"/>
      <c r="U123" s="28"/>
      <c r="V123" s="28"/>
      <c r="W123" s="28"/>
      <c r="X123" s="55"/>
    </row>
    <row r="124">
      <c r="A124" s="3" t="s">
        <v>1561</v>
      </c>
      <c r="B124" s="28"/>
      <c r="C124" s="28"/>
      <c r="D124" s="26"/>
      <c r="E124" s="28"/>
      <c r="F124" s="28"/>
      <c r="G124" s="16"/>
      <c r="H124" s="28"/>
      <c r="I124" s="28"/>
      <c r="J124" s="28"/>
      <c r="K124" s="28"/>
      <c r="L124" s="28"/>
      <c r="M124" s="28"/>
      <c r="N124" s="28"/>
      <c r="O124" s="28"/>
      <c r="P124" s="28"/>
      <c r="Q124" s="29"/>
      <c r="R124" s="29"/>
      <c r="S124" s="37"/>
      <c r="T124" s="28"/>
      <c r="U124" s="28"/>
      <c r="V124" s="28"/>
      <c r="W124" s="28"/>
      <c r="X124" s="55"/>
    </row>
    <row r="125">
      <c r="A125" s="97"/>
      <c r="B125" s="108" t="s">
        <v>1563</v>
      </c>
      <c r="C125" s="108" t="s">
        <v>172</v>
      </c>
      <c r="D125" s="112">
        <f t="shared" ref="D125:D130" si="14">ROUND((E125*0.05)+(F125*1)+(G125*1)+(H125*0.5)+(I125*0.49)+(J125*0)+(K125*4.5)+(L125*0.32)+(M125*90.8)+(N125*13)+(O125*13)+(P125*13), 2)</f>
        <v>123.5</v>
      </c>
      <c r="E125" s="108"/>
      <c r="F125" s="108">
        <v>21.0</v>
      </c>
      <c r="G125" s="108">
        <v>53.0</v>
      </c>
      <c r="H125" s="108"/>
      <c r="I125" s="108"/>
      <c r="J125" s="108"/>
      <c r="K125" s="108">
        <v>11.0</v>
      </c>
      <c r="L125" s="108"/>
      <c r="M125" s="108"/>
      <c r="N125" s="108"/>
      <c r="O125" s="108"/>
      <c r="P125" s="108"/>
      <c r="Q125" s="109"/>
      <c r="R125" s="109"/>
      <c r="S125" s="101" t="s">
        <v>1564</v>
      </c>
      <c r="T125" s="108"/>
      <c r="U125" s="108"/>
      <c r="V125" s="108"/>
      <c r="W125" s="108"/>
      <c r="X125" s="119"/>
      <c r="Y125" s="103"/>
      <c r="Z125" s="103"/>
    </row>
    <row r="126">
      <c r="A126" s="97"/>
      <c r="B126" s="108" t="s">
        <v>1145</v>
      </c>
      <c r="C126" s="108" t="s">
        <v>141</v>
      </c>
      <c r="D126" s="112">
        <f t="shared" si="14"/>
        <v>109</v>
      </c>
      <c r="E126" s="108"/>
      <c r="F126" s="108">
        <v>22.0</v>
      </c>
      <c r="G126" s="108">
        <v>51.0</v>
      </c>
      <c r="H126" s="108"/>
      <c r="I126" s="108"/>
      <c r="J126" s="108"/>
      <c r="K126" s="108">
        <v>8.0</v>
      </c>
      <c r="L126" s="108"/>
      <c r="M126" s="108"/>
      <c r="N126" s="108"/>
      <c r="O126" s="108"/>
      <c r="P126" s="108"/>
      <c r="Q126" s="109"/>
      <c r="R126" s="109"/>
      <c r="S126" s="101" t="s">
        <v>1147</v>
      </c>
      <c r="T126" s="108"/>
      <c r="U126" s="108"/>
      <c r="V126" s="108"/>
      <c r="W126" s="108"/>
      <c r="X126" s="119"/>
      <c r="Y126" s="103"/>
      <c r="Z126" s="103"/>
    </row>
    <row r="127">
      <c r="A127" s="11"/>
      <c r="B127" s="28" t="s">
        <v>1150</v>
      </c>
      <c r="C127" s="28" t="s">
        <v>102</v>
      </c>
      <c r="D127" s="26">
        <f t="shared" si="14"/>
        <v>102</v>
      </c>
      <c r="E127" s="28"/>
      <c r="F127" s="28"/>
      <c r="G127" s="28">
        <v>75.0</v>
      </c>
      <c r="H127" s="28"/>
      <c r="I127" s="28"/>
      <c r="J127" s="28"/>
      <c r="K127" s="28">
        <v>6.0</v>
      </c>
      <c r="L127" s="28"/>
      <c r="M127" s="28"/>
      <c r="N127" s="28"/>
      <c r="O127" s="28"/>
      <c r="P127" s="28"/>
      <c r="Q127" s="29"/>
      <c r="R127" s="29"/>
      <c r="S127" s="19" t="s">
        <v>1151</v>
      </c>
      <c r="T127" s="28"/>
      <c r="U127" s="28"/>
      <c r="V127" s="28"/>
      <c r="W127" s="28"/>
      <c r="X127" s="55"/>
    </row>
    <row r="128">
      <c r="A128" s="97"/>
      <c r="B128" s="108" t="s">
        <v>1566</v>
      </c>
      <c r="C128" s="108" t="s">
        <v>590</v>
      </c>
      <c r="D128" s="112">
        <f t="shared" si="14"/>
        <v>100.2</v>
      </c>
      <c r="E128" s="108">
        <v>24.0</v>
      </c>
      <c r="F128" s="108">
        <v>21.0</v>
      </c>
      <c r="G128" s="108">
        <v>42.0</v>
      </c>
      <c r="H128" s="108"/>
      <c r="I128" s="108"/>
      <c r="J128" s="108"/>
      <c r="K128" s="108">
        <v>8.0</v>
      </c>
      <c r="L128" s="108"/>
      <c r="M128" s="108"/>
      <c r="N128" s="108"/>
      <c r="O128" s="108"/>
      <c r="P128" s="108"/>
      <c r="Q128" s="109"/>
      <c r="R128" s="109"/>
      <c r="S128" s="101" t="s">
        <v>1567</v>
      </c>
      <c r="T128" s="108"/>
      <c r="U128" s="108"/>
      <c r="V128" s="108"/>
      <c r="W128" s="108"/>
      <c r="X128" s="119"/>
      <c r="Y128" s="103"/>
      <c r="Z128" s="103"/>
    </row>
    <row r="129">
      <c r="A129" s="11"/>
      <c r="B129" s="28" t="s">
        <v>1165</v>
      </c>
      <c r="C129" s="28" t="s">
        <v>214</v>
      </c>
      <c r="D129" s="26">
        <f t="shared" si="14"/>
        <v>90.5</v>
      </c>
      <c r="E129" s="28"/>
      <c r="F129" s="28"/>
      <c r="G129" s="16">
        <v>59.0</v>
      </c>
      <c r="H129" s="28"/>
      <c r="I129" s="28"/>
      <c r="J129" s="28"/>
      <c r="K129" s="28">
        <v>7.0</v>
      </c>
      <c r="L129" s="28"/>
      <c r="M129" s="28"/>
      <c r="N129" s="28"/>
      <c r="O129" s="28"/>
      <c r="P129" s="28"/>
      <c r="Q129" s="29"/>
      <c r="R129" s="29"/>
      <c r="S129" s="19" t="s">
        <v>1170</v>
      </c>
      <c r="T129" s="28"/>
      <c r="U129" s="28"/>
      <c r="V129" s="28"/>
      <c r="W129" s="28"/>
      <c r="X129" s="55"/>
    </row>
    <row r="130">
      <c r="A130" s="11"/>
      <c r="B130" s="28" t="s">
        <v>1156</v>
      </c>
      <c r="C130" s="28" t="s">
        <v>374</v>
      </c>
      <c r="D130" s="26">
        <f t="shared" si="14"/>
        <v>89</v>
      </c>
      <c r="E130" s="28"/>
      <c r="F130" s="28">
        <v>22.0</v>
      </c>
      <c r="G130" s="16">
        <v>40.0</v>
      </c>
      <c r="H130" s="28"/>
      <c r="I130" s="28"/>
      <c r="J130" s="28"/>
      <c r="K130" s="28">
        <v>6.0</v>
      </c>
      <c r="L130" s="28"/>
      <c r="M130" s="28"/>
      <c r="N130" s="28"/>
      <c r="O130" s="28"/>
      <c r="P130" s="28"/>
      <c r="Q130" s="29"/>
      <c r="R130" s="29"/>
      <c r="S130" s="19" t="s">
        <v>1157</v>
      </c>
      <c r="T130" s="28"/>
      <c r="U130" s="28"/>
      <c r="V130" s="28"/>
      <c r="W130" s="28"/>
      <c r="X130" s="55"/>
    </row>
    <row r="131">
      <c r="A131" s="11"/>
      <c r="B131" s="28"/>
      <c r="C131" s="28"/>
      <c r="D131" s="26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9"/>
      <c r="R131" s="29"/>
      <c r="S131" s="37"/>
      <c r="T131" s="28"/>
      <c r="U131" s="28"/>
      <c r="V131" s="28"/>
      <c r="W131" s="28"/>
      <c r="X131" s="55"/>
    </row>
    <row r="132">
      <c r="A132" s="1" t="s">
        <v>0</v>
      </c>
      <c r="B132" s="2" t="s">
        <v>1</v>
      </c>
      <c r="C132" s="2" t="s">
        <v>2</v>
      </c>
      <c r="D132" s="3" t="s">
        <v>571</v>
      </c>
      <c r="E132" s="2" t="s">
        <v>4</v>
      </c>
      <c r="F132" s="3" t="s">
        <v>5</v>
      </c>
      <c r="G132" s="3" t="s">
        <v>572</v>
      </c>
      <c r="H132" s="3" t="s">
        <v>7</v>
      </c>
      <c r="I132" s="3" t="s">
        <v>8</v>
      </c>
      <c r="J132" s="2" t="s">
        <v>9</v>
      </c>
      <c r="K132" s="3" t="s">
        <v>10</v>
      </c>
      <c r="L132" s="3" t="s">
        <v>11</v>
      </c>
      <c r="M132" s="4" t="s">
        <v>12</v>
      </c>
      <c r="N132" s="5" t="s">
        <v>13</v>
      </c>
      <c r="O132" s="6" t="s">
        <v>14</v>
      </c>
      <c r="P132" s="7" t="s">
        <v>15</v>
      </c>
      <c r="Q132" s="3" t="s">
        <v>16</v>
      </c>
      <c r="R132" s="3" t="s">
        <v>17</v>
      </c>
      <c r="S132" s="51" t="s">
        <v>18</v>
      </c>
      <c r="T132" s="60"/>
      <c r="U132" s="60"/>
      <c r="V132" s="60"/>
      <c r="W132" s="60"/>
      <c r="X132" s="60"/>
      <c r="Y132" s="63"/>
      <c r="Z132" s="63"/>
    </row>
    <row r="133">
      <c r="A133" s="53" t="s">
        <v>494</v>
      </c>
      <c r="B133" s="28"/>
      <c r="C133" s="28"/>
      <c r="D133" s="26"/>
      <c r="E133" s="64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9"/>
      <c r="R133" s="28"/>
      <c r="S133" s="37"/>
      <c r="T133" s="28"/>
      <c r="U133" s="28"/>
      <c r="V133" s="28"/>
      <c r="W133" s="28"/>
      <c r="X133" s="55"/>
    </row>
    <row r="134" ht="14.25" customHeight="1">
      <c r="A134" s="98"/>
      <c r="B134" s="98" t="s">
        <v>1186</v>
      </c>
      <c r="C134" s="98" t="s">
        <v>151</v>
      </c>
      <c r="D134" s="112">
        <f t="shared" ref="D134:D137" si="15">ROUND((E134*0.05)+(F134*1)+(G134*1)+(H134*0.5)+(I134*0.49)+(J134*0)+(K134*4.5)+(L134*0.32)+(M134*90.8)+(N134*13)+(O134*13)+(P134*13), 2)</f>
        <v>518</v>
      </c>
      <c r="E134" s="98"/>
      <c r="F134" s="98">
        <v>34.0</v>
      </c>
      <c r="G134" s="98">
        <v>364.0</v>
      </c>
      <c r="H134" s="98"/>
      <c r="I134" s="98"/>
      <c r="J134" s="98"/>
      <c r="K134" s="98">
        <v>18.0</v>
      </c>
      <c r="L134" s="98"/>
      <c r="M134" s="98"/>
      <c r="N134" s="98"/>
      <c r="O134" s="98">
        <v>1.0</v>
      </c>
      <c r="P134" s="98">
        <v>2.0</v>
      </c>
      <c r="Q134" s="114" t="s">
        <v>1188</v>
      </c>
      <c r="R134" s="114"/>
      <c r="S134" s="139" t="s">
        <v>1189</v>
      </c>
      <c r="T134" s="126"/>
      <c r="U134" s="126"/>
      <c r="V134" s="126"/>
      <c r="W134" s="126"/>
      <c r="X134" s="126"/>
      <c r="Y134" s="126"/>
      <c r="Z134" s="126"/>
    </row>
    <row r="135" ht="14.25" customHeight="1">
      <c r="A135" s="98"/>
      <c r="B135" s="98" t="s">
        <v>1175</v>
      </c>
      <c r="C135" s="98" t="s">
        <v>172</v>
      </c>
      <c r="D135" s="112">
        <f t="shared" si="15"/>
        <v>506.55</v>
      </c>
      <c r="E135" s="98">
        <v>51.0</v>
      </c>
      <c r="F135" s="98">
        <v>50.0</v>
      </c>
      <c r="G135" s="98">
        <v>382.0</v>
      </c>
      <c r="H135" s="98"/>
      <c r="I135" s="98"/>
      <c r="J135" s="98"/>
      <c r="K135" s="98">
        <v>16.0</v>
      </c>
      <c r="L135" s="98"/>
      <c r="M135" s="98"/>
      <c r="N135" s="98"/>
      <c r="O135" s="98"/>
      <c r="P135" s="98"/>
      <c r="Q135" s="114"/>
      <c r="R135" s="114"/>
      <c r="S135" s="139" t="s">
        <v>1182</v>
      </c>
      <c r="T135" s="126"/>
      <c r="U135" s="126"/>
      <c r="V135" s="126"/>
      <c r="W135" s="126"/>
      <c r="X135" s="126"/>
      <c r="Y135" s="126"/>
      <c r="Z135" s="126"/>
    </row>
    <row r="136">
      <c r="A136" s="69"/>
      <c r="B136" s="28" t="s">
        <v>1199</v>
      </c>
      <c r="C136" s="28" t="s">
        <v>405</v>
      </c>
      <c r="D136" s="26">
        <f t="shared" si="15"/>
        <v>320.4</v>
      </c>
      <c r="E136" s="28">
        <v>28.0</v>
      </c>
      <c r="F136" s="28">
        <v>46.0</v>
      </c>
      <c r="G136" s="28">
        <v>228.0</v>
      </c>
      <c r="H136" s="28"/>
      <c r="I136" s="28"/>
      <c r="J136" s="28"/>
      <c r="K136" s="28">
        <v>10.0</v>
      </c>
      <c r="L136" s="28"/>
      <c r="M136" s="28"/>
      <c r="N136" s="28"/>
      <c r="O136" s="28"/>
      <c r="P136" s="28"/>
      <c r="Q136" s="29"/>
      <c r="R136" s="29"/>
      <c r="S136" s="19" t="s">
        <v>1200</v>
      </c>
      <c r="T136" s="28"/>
      <c r="U136" s="28"/>
      <c r="V136" s="28"/>
      <c r="W136" s="70"/>
      <c r="X136" s="71"/>
    </row>
    <row r="137">
      <c r="A137" s="68"/>
      <c r="B137" s="28" t="s">
        <v>1203</v>
      </c>
      <c r="C137" s="28" t="s">
        <v>328</v>
      </c>
      <c r="D137" s="26">
        <f t="shared" si="15"/>
        <v>315.85</v>
      </c>
      <c r="E137" s="28">
        <v>37.0</v>
      </c>
      <c r="F137" s="28">
        <v>33.0</v>
      </c>
      <c r="G137" s="28">
        <v>227.0</v>
      </c>
      <c r="H137" s="28"/>
      <c r="I137" s="28"/>
      <c r="J137" s="28"/>
      <c r="K137" s="28">
        <v>12.0</v>
      </c>
      <c r="L137" s="28"/>
      <c r="M137" s="28"/>
      <c r="N137" s="28"/>
      <c r="O137" s="28"/>
      <c r="P137" s="28"/>
      <c r="Q137" s="29"/>
      <c r="R137" s="29"/>
      <c r="S137" s="19" t="s">
        <v>1204</v>
      </c>
      <c r="T137" s="28"/>
      <c r="U137" s="28"/>
      <c r="V137" s="28"/>
      <c r="W137" s="12"/>
      <c r="X137" s="11"/>
    </row>
    <row r="138">
      <c r="A138" s="68"/>
      <c r="B138" s="28"/>
      <c r="C138" s="28"/>
      <c r="D138" s="26"/>
      <c r="E138" s="64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9"/>
      <c r="R138" s="29"/>
      <c r="S138" s="37"/>
      <c r="T138" s="28"/>
      <c r="U138" s="28"/>
      <c r="V138" s="28"/>
      <c r="W138" s="12"/>
      <c r="X138" s="11"/>
    </row>
    <row r="139">
      <c r="A139" s="68"/>
      <c r="B139" s="28"/>
      <c r="C139" s="28"/>
      <c r="D139" s="26"/>
      <c r="E139" s="64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9"/>
      <c r="R139" s="29"/>
      <c r="S139" s="37"/>
      <c r="T139" s="28"/>
      <c r="U139" s="28"/>
      <c r="V139" s="28"/>
      <c r="W139" s="28"/>
      <c r="X139" s="55"/>
    </row>
    <row r="140">
      <c r="A140" s="73"/>
      <c r="B140" s="74"/>
      <c r="C140" s="74"/>
      <c r="D140" s="26"/>
      <c r="E140" s="75"/>
      <c r="F140" s="75"/>
      <c r="G140" s="75"/>
      <c r="H140" s="10"/>
      <c r="I140" s="10"/>
      <c r="J140" s="10"/>
      <c r="K140" s="10"/>
      <c r="L140" s="10"/>
      <c r="M140" s="10"/>
      <c r="N140" s="10"/>
      <c r="O140" s="10"/>
      <c r="P140" s="10"/>
      <c r="Q140" s="76"/>
      <c r="R140" s="76"/>
      <c r="S140" s="77"/>
      <c r="T140" s="10"/>
      <c r="U140" s="75"/>
      <c r="V140" s="74"/>
      <c r="W140" s="11"/>
      <c r="X140" s="74"/>
      <c r="Y140" s="78"/>
      <c r="Z140" s="78"/>
    </row>
    <row r="141">
      <c r="A141" s="10"/>
      <c r="B141" s="78"/>
      <c r="C141" s="78"/>
      <c r="D141" s="26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9"/>
      <c r="R141" s="78"/>
      <c r="S141" s="80"/>
      <c r="T141" s="78"/>
      <c r="U141" s="78"/>
      <c r="V141" s="78"/>
      <c r="W141" s="78"/>
      <c r="X141" s="81"/>
      <c r="Y141" s="78"/>
      <c r="Z141" s="78"/>
    </row>
    <row r="142">
      <c r="A142" s="68"/>
      <c r="B142" s="64"/>
      <c r="C142" s="64"/>
      <c r="D142" s="26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82"/>
      <c r="R142" s="64"/>
      <c r="S142" s="140"/>
      <c r="T142" s="64"/>
      <c r="U142" s="64"/>
      <c r="V142" s="64"/>
      <c r="W142" s="83"/>
      <c r="X142" s="81"/>
      <c r="Y142" s="78"/>
      <c r="Z142" s="78"/>
    </row>
    <row r="143">
      <c r="A143" s="84"/>
      <c r="B143" s="64"/>
      <c r="C143" s="64"/>
      <c r="D143" s="26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82"/>
      <c r="R143" s="64"/>
      <c r="S143" s="140"/>
      <c r="T143" s="64"/>
      <c r="U143" s="64"/>
      <c r="V143" s="64"/>
      <c r="W143" s="85"/>
      <c r="X143" s="84"/>
      <c r="Y143" s="78"/>
      <c r="Z143" s="78"/>
    </row>
    <row r="144">
      <c r="A144" s="69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82"/>
      <c r="R144" s="64"/>
      <c r="S144" s="140"/>
      <c r="T144" s="64"/>
      <c r="U144" s="64"/>
      <c r="V144" s="64"/>
      <c r="W144" s="85"/>
      <c r="X144" s="86"/>
      <c r="Y144" s="78"/>
      <c r="Z144" s="78"/>
    </row>
    <row r="145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82"/>
      <c r="R145" s="64"/>
      <c r="S145" s="140"/>
      <c r="T145" s="64"/>
      <c r="U145" s="64"/>
      <c r="V145" s="64"/>
      <c r="W145" s="87"/>
      <c r="X145" s="84"/>
      <c r="Y145" s="78"/>
      <c r="Z145" s="78"/>
    </row>
    <row r="146">
      <c r="A146" s="81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9"/>
      <c r="R146" s="88"/>
      <c r="S146" s="88"/>
      <c r="T146" s="88"/>
      <c r="U146" s="88"/>
      <c r="V146" s="88"/>
      <c r="W146" s="81"/>
      <c r="X146" s="81"/>
      <c r="Y146" s="78"/>
      <c r="Z146" s="78"/>
    </row>
    <row r="147">
      <c r="A147" s="81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9"/>
      <c r="R147" s="88"/>
      <c r="S147" s="88"/>
      <c r="T147" s="88"/>
      <c r="U147" s="88"/>
      <c r="V147" s="88"/>
      <c r="W147" s="81"/>
      <c r="X147" s="81"/>
      <c r="Y147" s="78"/>
      <c r="Z147" s="78"/>
    </row>
    <row r="148">
      <c r="A148" s="6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9"/>
      <c r="R148" s="88"/>
      <c r="S148" s="88"/>
      <c r="T148" s="88"/>
      <c r="U148" s="88"/>
      <c r="V148" s="88"/>
      <c r="W148" s="81"/>
      <c r="X148" s="81"/>
      <c r="Y148" s="78"/>
      <c r="Z148" s="78"/>
    </row>
    <row r="149">
      <c r="A149" s="86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9"/>
      <c r="R149" s="88"/>
      <c r="S149" s="88"/>
      <c r="T149" s="88"/>
      <c r="U149" s="88"/>
      <c r="V149" s="88"/>
      <c r="W149" s="86"/>
      <c r="X149" s="86"/>
      <c r="Y149" s="78"/>
      <c r="Z149" s="78"/>
    </row>
    <row r="150">
      <c r="A150" s="81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9"/>
      <c r="R150" s="88"/>
      <c r="S150" s="88"/>
      <c r="T150" s="88"/>
      <c r="U150" s="88"/>
      <c r="V150" s="88"/>
      <c r="W150" s="81"/>
      <c r="X150" s="81"/>
      <c r="Y150" s="78"/>
      <c r="Z150" s="78"/>
    </row>
    <row r="151">
      <c r="A151" s="81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9"/>
      <c r="R151" s="88"/>
      <c r="S151" s="88"/>
      <c r="T151" s="88"/>
      <c r="U151" s="88"/>
      <c r="V151" s="88"/>
      <c r="W151" s="81"/>
      <c r="X151" s="81"/>
      <c r="Y151" s="78"/>
      <c r="Z151" s="78"/>
    </row>
    <row r="152">
      <c r="A152" s="81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9"/>
      <c r="R152" s="88"/>
      <c r="S152" s="88"/>
      <c r="T152" s="88"/>
      <c r="U152" s="88"/>
      <c r="V152" s="88"/>
      <c r="W152" s="81"/>
      <c r="X152" s="81"/>
      <c r="Y152" s="78"/>
      <c r="Z152" s="78"/>
    </row>
    <row r="153">
      <c r="A153" s="65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9"/>
      <c r="R153" s="88"/>
      <c r="S153" s="88"/>
      <c r="T153" s="88"/>
      <c r="U153" s="88"/>
      <c r="V153" s="88"/>
      <c r="W153" s="84"/>
      <c r="X153" s="84"/>
      <c r="Y153" s="78"/>
      <c r="Z153" s="78"/>
    </row>
    <row r="154">
      <c r="A154" s="69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9"/>
      <c r="R154" s="88"/>
      <c r="S154" s="88"/>
      <c r="T154" s="88"/>
      <c r="U154" s="88"/>
      <c r="V154" s="88"/>
      <c r="W154" s="86"/>
      <c r="X154" s="86"/>
      <c r="Y154" s="78"/>
      <c r="Z154" s="78"/>
    </row>
    <row r="155">
      <c r="A155" s="6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9"/>
      <c r="R155" s="88"/>
      <c r="S155" s="88"/>
      <c r="T155" s="88"/>
      <c r="U155" s="88"/>
      <c r="V155" s="88"/>
      <c r="W155" s="81"/>
      <c r="X155" s="81"/>
      <c r="Y155" s="78"/>
      <c r="Z155" s="78"/>
    </row>
    <row r="156">
      <c r="A156" s="6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9"/>
      <c r="R156" s="88"/>
      <c r="S156" s="88"/>
      <c r="T156" s="88"/>
      <c r="U156" s="88"/>
      <c r="V156" s="88"/>
      <c r="W156" s="81"/>
      <c r="X156" s="81"/>
      <c r="Y156" s="78"/>
      <c r="Z156" s="78"/>
    </row>
    <row r="157">
      <c r="A157" s="6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9"/>
      <c r="R157" s="88"/>
      <c r="S157" s="88"/>
      <c r="T157" s="88"/>
      <c r="U157" s="88"/>
      <c r="V157" s="88"/>
      <c r="W157" s="81"/>
      <c r="X157" s="81"/>
      <c r="Y157" s="78"/>
      <c r="Z157" s="78"/>
    </row>
    <row r="158">
      <c r="A158" s="69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9"/>
      <c r="R158" s="88"/>
      <c r="S158" s="88"/>
      <c r="T158" s="88"/>
      <c r="U158" s="88"/>
      <c r="V158" s="88"/>
      <c r="W158" s="86"/>
      <c r="X158" s="86"/>
      <c r="Y158" s="78"/>
      <c r="Z158" s="78"/>
    </row>
    <row r="159">
      <c r="A159" s="6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9"/>
      <c r="R159" s="88"/>
      <c r="S159" s="88"/>
      <c r="T159" s="88"/>
      <c r="U159" s="88"/>
      <c r="V159" s="88"/>
      <c r="W159" s="81"/>
      <c r="X159" s="81"/>
      <c r="Y159" s="78"/>
      <c r="Z159" s="78"/>
    </row>
    <row r="160">
      <c r="A160" s="68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1"/>
      <c r="R160" s="90"/>
      <c r="S160" s="90"/>
      <c r="T160" s="90"/>
      <c r="U160" s="90"/>
      <c r="V160" s="90"/>
      <c r="W160" s="81"/>
      <c r="X160" s="81"/>
      <c r="Y160" s="78"/>
      <c r="Z160" s="78"/>
    </row>
    <row r="161">
      <c r="A161" s="68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1"/>
      <c r="R161" s="90"/>
      <c r="S161" s="90"/>
      <c r="T161" s="90"/>
      <c r="U161" s="90"/>
      <c r="V161" s="90"/>
      <c r="W161" s="81"/>
      <c r="X161" s="81"/>
      <c r="Y161" s="78"/>
      <c r="Z161" s="78"/>
    </row>
    <row r="162">
      <c r="A162" s="1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1"/>
      <c r="R162" s="90"/>
      <c r="S162" s="90"/>
      <c r="T162" s="90"/>
      <c r="U162" s="90"/>
      <c r="V162" s="90"/>
      <c r="W162" s="81"/>
      <c r="X162" s="81"/>
      <c r="Y162" s="78"/>
      <c r="Z162" s="78"/>
    </row>
    <row r="163">
      <c r="A163" s="11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92"/>
      <c r="R163" s="54"/>
      <c r="S163" s="54"/>
      <c r="T163" s="54"/>
      <c r="U163" s="54"/>
      <c r="V163" s="54"/>
      <c r="W163" s="11"/>
      <c r="X163" s="11"/>
    </row>
    <row r="164">
      <c r="A164" s="69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92"/>
      <c r="R164" s="54"/>
      <c r="S164" s="54"/>
      <c r="T164" s="54"/>
      <c r="U164" s="54"/>
      <c r="V164" s="54"/>
      <c r="W164" s="71"/>
      <c r="X164" s="71"/>
    </row>
    <row r="165">
      <c r="A165" s="69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92"/>
      <c r="R165" s="54"/>
      <c r="S165" s="54"/>
      <c r="T165" s="54"/>
      <c r="U165" s="54"/>
      <c r="V165" s="54"/>
      <c r="W165" s="71"/>
      <c r="X165" s="71"/>
    </row>
    <row r="166">
      <c r="A166" s="68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92"/>
      <c r="R166" s="54"/>
      <c r="S166" s="54"/>
      <c r="T166" s="54"/>
      <c r="U166" s="54"/>
      <c r="V166" s="54"/>
      <c r="W166" s="11"/>
      <c r="X166" s="11"/>
    </row>
    <row r="167">
      <c r="A167" s="68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92"/>
      <c r="R167" s="54"/>
      <c r="S167" s="54"/>
      <c r="T167" s="54"/>
      <c r="U167" s="54"/>
      <c r="V167" s="54"/>
      <c r="W167" s="11"/>
      <c r="X167" s="11"/>
    </row>
    <row r="168">
      <c r="A168" s="68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92"/>
      <c r="R168" s="54"/>
      <c r="S168" s="54"/>
      <c r="T168" s="54"/>
      <c r="U168" s="54"/>
      <c r="V168" s="54"/>
      <c r="W168" s="11"/>
      <c r="X168" s="11"/>
    </row>
    <row r="169">
      <c r="A169" s="68"/>
      <c r="B169" s="11"/>
      <c r="C169" s="11"/>
      <c r="D169" s="11"/>
      <c r="E169" s="11"/>
      <c r="F169" s="11"/>
      <c r="G169" s="54"/>
      <c r="H169" s="11"/>
      <c r="I169" s="11"/>
      <c r="J169" s="11"/>
      <c r="K169" s="11"/>
      <c r="L169" s="11"/>
      <c r="M169" s="11"/>
      <c r="N169" s="11"/>
      <c r="O169" s="11"/>
      <c r="P169" s="11"/>
      <c r="Q169" s="13"/>
      <c r="R169" s="11"/>
      <c r="S169" s="11"/>
      <c r="T169" s="11"/>
      <c r="U169" s="11"/>
      <c r="V169" s="11"/>
      <c r="W169" s="11"/>
      <c r="X169" s="11"/>
    </row>
    <row r="170">
      <c r="A170" s="68"/>
      <c r="B170" s="11"/>
      <c r="C170" s="11"/>
      <c r="D170" s="11"/>
      <c r="E170" s="11"/>
      <c r="F170" s="11"/>
      <c r="G170" s="54"/>
      <c r="H170" s="11"/>
      <c r="I170" s="11"/>
      <c r="J170" s="11"/>
      <c r="K170" s="11"/>
      <c r="L170" s="11"/>
      <c r="M170" s="11"/>
      <c r="N170" s="11"/>
      <c r="O170" s="11"/>
      <c r="P170" s="11"/>
      <c r="Q170" s="13"/>
      <c r="R170" s="11"/>
      <c r="S170" s="11"/>
      <c r="T170" s="11"/>
      <c r="U170" s="11"/>
      <c r="V170" s="11"/>
      <c r="W170" s="11"/>
      <c r="X170" s="11"/>
    </row>
    <row r="171">
      <c r="A171" s="68"/>
      <c r="B171" s="11"/>
      <c r="C171" s="11"/>
      <c r="D171" s="11"/>
      <c r="E171" s="11"/>
      <c r="F171" s="11"/>
      <c r="G171" s="54"/>
      <c r="H171" s="11"/>
      <c r="I171" s="11"/>
      <c r="J171" s="11"/>
      <c r="K171" s="11"/>
      <c r="L171" s="11"/>
      <c r="M171" s="11"/>
      <c r="N171" s="11"/>
      <c r="O171" s="11"/>
      <c r="P171" s="11"/>
      <c r="Q171" s="13"/>
      <c r="R171" s="11"/>
      <c r="S171" s="11"/>
      <c r="T171" s="11"/>
      <c r="U171" s="11"/>
      <c r="V171" s="11"/>
      <c r="W171" s="11"/>
      <c r="X171" s="11"/>
    </row>
    <row r="172">
      <c r="A172" s="68"/>
      <c r="B172" s="11"/>
      <c r="C172" s="11"/>
      <c r="D172" s="11"/>
      <c r="E172" s="11"/>
      <c r="F172" s="11"/>
      <c r="G172" s="54"/>
      <c r="H172" s="11"/>
      <c r="I172" s="11"/>
      <c r="J172" s="11"/>
      <c r="K172" s="11"/>
      <c r="L172" s="11"/>
      <c r="M172" s="11"/>
      <c r="N172" s="11"/>
      <c r="O172" s="11"/>
      <c r="P172" s="11"/>
      <c r="Q172" s="13"/>
      <c r="R172" s="11"/>
      <c r="S172" s="11"/>
      <c r="T172" s="11"/>
      <c r="U172" s="11"/>
      <c r="V172" s="11"/>
      <c r="W172" s="11"/>
      <c r="X172" s="11"/>
    </row>
    <row r="173">
      <c r="A173" s="68"/>
      <c r="B173" s="11"/>
      <c r="C173" s="11"/>
      <c r="D173" s="11"/>
      <c r="E173" s="11"/>
      <c r="F173" s="11"/>
      <c r="G173" s="54"/>
      <c r="H173" s="11"/>
      <c r="I173" s="11"/>
      <c r="J173" s="11"/>
      <c r="K173" s="11"/>
      <c r="L173" s="11"/>
      <c r="M173" s="11"/>
      <c r="N173" s="11"/>
      <c r="O173" s="11"/>
      <c r="P173" s="11"/>
      <c r="Q173" s="13"/>
      <c r="R173" s="11"/>
      <c r="S173" s="11"/>
      <c r="T173" s="11"/>
      <c r="U173" s="11"/>
      <c r="V173" s="11"/>
      <c r="W173" s="11"/>
      <c r="X173" s="11"/>
    </row>
    <row r="174">
      <c r="A174" s="68"/>
      <c r="B174" s="11"/>
      <c r="C174" s="11"/>
      <c r="D174" s="11"/>
      <c r="E174" s="11"/>
      <c r="F174" s="11"/>
      <c r="G174" s="54"/>
      <c r="H174" s="11"/>
      <c r="I174" s="11"/>
      <c r="J174" s="11"/>
      <c r="K174" s="11"/>
      <c r="L174" s="11"/>
      <c r="M174" s="11"/>
      <c r="N174" s="11"/>
      <c r="O174" s="11"/>
      <c r="P174" s="11"/>
      <c r="Q174" s="13"/>
      <c r="R174" s="11"/>
      <c r="S174" s="11"/>
      <c r="T174" s="11"/>
      <c r="U174" s="11"/>
      <c r="V174" s="11"/>
      <c r="W174" s="11"/>
      <c r="X174" s="11"/>
    </row>
    <row r="175">
      <c r="A175" s="68"/>
      <c r="B175" s="11"/>
      <c r="C175" s="11"/>
      <c r="D175" s="11"/>
      <c r="E175" s="11"/>
      <c r="F175" s="11"/>
      <c r="G175" s="54"/>
      <c r="H175" s="11"/>
      <c r="I175" s="11"/>
      <c r="J175" s="11"/>
      <c r="K175" s="11"/>
      <c r="L175" s="11"/>
      <c r="M175" s="11"/>
      <c r="N175" s="11"/>
      <c r="O175" s="11"/>
      <c r="P175" s="11"/>
      <c r="Q175" s="13"/>
      <c r="R175" s="11"/>
      <c r="S175" s="11"/>
      <c r="T175" s="11"/>
      <c r="U175" s="11"/>
      <c r="V175" s="11"/>
      <c r="W175" s="11"/>
      <c r="X175" s="11"/>
    </row>
    <row r="176">
      <c r="A176" s="68"/>
      <c r="B176" s="11"/>
      <c r="C176" s="11"/>
      <c r="D176" s="11"/>
      <c r="E176" s="11"/>
      <c r="F176" s="11"/>
      <c r="G176" s="54"/>
      <c r="H176" s="11"/>
      <c r="I176" s="11"/>
      <c r="J176" s="11"/>
      <c r="K176" s="11"/>
      <c r="L176" s="11"/>
      <c r="M176" s="11"/>
      <c r="N176" s="11"/>
      <c r="O176" s="11"/>
      <c r="P176" s="11"/>
      <c r="Q176" s="13"/>
      <c r="R176" s="11"/>
      <c r="S176" s="11"/>
      <c r="T176" s="11"/>
      <c r="U176" s="11"/>
      <c r="V176" s="11"/>
      <c r="W176" s="11"/>
      <c r="X176" s="11"/>
    </row>
    <row r="177">
      <c r="A177" s="68"/>
      <c r="B177" s="11"/>
      <c r="C177" s="11"/>
      <c r="D177" s="11"/>
      <c r="E177" s="11"/>
      <c r="F177" s="11"/>
      <c r="G177" s="54"/>
      <c r="H177" s="11"/>
      <c r="I177" s="11"/>
      <c r="J177" s="11"/>
      <c r="K177" s="11"/>
      <c r="L177" s="11"/>
      <c r="M177" s="11"/>
      <c r="N177" s="11"/>
      <c r="O177" s="11"/>
      <c r="P177" s="11"/>
      <c r="Q177" s="13"/>
      <c r="R177" s="11"/>
      <c r="S177" s="11"/>
      <c r="T177" s="11"/>
      <c r="U177" s="11"/>
      <c r="V177" s="11"/>
      <c r="W177" s="11"/>
      <c r="X177" s="11"/>
    </row>
    <row r="178">
      <c r="A178" s="68"/>
      <c r="B178" s="11"/>
      <c r="C178" s="11"/>
      <c r="D178" s="11"/>
      <c r="E178" s="11"/>
      <c r="F178" s="11"/>
      <c r="G178" s="55"/>
      <c r="H178" s="11"/>
      <c r="I178" s="11"/>
      <c r="J178" s="11"/>
      <c r="K178" s="11"/>
      <c r="L178" s="11"/>
      <c r="M178" s="11"/>
      <c r="N178" s="11"/>
      <c r="O178" s="11"/>
      <c r="P178" s="11"/>
      <c r="Q178" s="13"/>
      <c r="R178" s="11"/>
      <c r="S178" s="11"/>
      <c r="T178" s="11"/>
      <c r="U178" s="11"/>
      <c r="V178" s="11"/>
      <c r="W178" s="11"/>
      <c r="X178" s="11"/>
    </row>
    <row r="179">
      <c r="A179" s="68"/>
      <c r="B179" s="11"/>
      <c r="C179" s="11"/>
      <c r="D179" s="11"/>
      <c r="E179" s="11"/>
      <c r="F179" s="11"/>
      <c r="G179" s="55"/>
      <c r="H179" s="11"/>
      <c r="I179" s="11"/>
      <c r="J179" s="11"/>
      <c r="K179" s="11"/>
      <c r="L179" s="11"/>
      <c r="M179" s="11"/>
      <c r="N179" s="11"/>
      <c r="O179" s="11"/>
      <c r="P179" s="11"/>
      <c r="Q179" s="13"/>
      <c r="R179" s="11"/>
      <c r="S179" s="11"/>
      <c r="T179" s="11"/>
      <c r="U179" s="11"/>
      <c r="V179" s="11"/>
      <c r="W179" s="11"/>
      <c r="X179" s="11"/>
    </row>
    <row r="180">
      <c r="A180" s="68"/>
      <c r="B180" s="11"/>
      <c r="C180" s="11"/>
      <c r="D180" s="11"/>
      <c r="E180" s="11"/>
      <c r="F180" s="11"/>
      <c r="G180" s="55"/>
      <c r="H180" s="11"/>
      <c r="I180" s="11"/>
      <c r="J180" s="11"/>
      <c r="K180" s="11"/>
      <c r="L180" s="11"/>
      <c r="M180" s="11"/>
      <c r="N180" s="11"/>
      <c r="O180" s="11"/>
      <c r="P180" s="11"/>
      <c r="Q180" s="13"/>
      <c r="R180" s="11"/>
      <c r="S180" s="11"/>
      <c r="T180" s="11"/>
      <c r="U180" s="11"/>
      <c r="V180" s="11"/>
      <c r="W180" s="11"/>
      <c r="X180" s="11"/>
    </row>
    <row r="181">
      <c r="A181" s="68"/>
      <c r="B181" s="11"/>
      <c r="C181" s="11"/>
      <c r="D181" s="11"/>
      <c r="E181" s="11"/>
      <c r="F181" s="11"/>
      <c r="G181" s="28"/>
      <c r="H181" s="11"/>
      <c r="I181" s="11"/>
      <c r="J181" s="11"/>
      <c r="K181" s="11"/>
      <c r="L181" s="11"/>
      <c r="M181" s="11"/>
      <c r="N181" s="11"/>
      <c r="O181" s="11"/>
      <c r="P181" s="11"/>
      <c r="Q181" s="13"/>
      <c r="R181" s="11"/>
      <c r="S181" s="11"/>
      <c r="T181" s="11"/>
      <c r="U181" s="11"/>
      <c r="V181" s="11"/>
      <c r="W181" s="11"/>
      <c r="X181" s="11"/>
    </row>
    <row r="182">
      <c r="A182" s="68"/>
      <c r="B182" s="11"/>
      <c r="C182" s="11"/>
      <c r="D182" s="11"/>
      <c r="E182" s="11"/>
      <c r="F182" s="11"/>
      <c r="G182" s="28"/>
      <c r="H182" s="11"/>
      <c r="I182" s="11"/>
      <c r="J182" s="11"/>
      <c r="K182" s="11"/>
      <c r="L182" s="11"/>
      <c r="M182" s="11"/>
      <c r="N182" s="11"/>
      <c r="O182" s="11"/>
      <c r="P182" s="11"/>
      <c r="Q182" s="13"/>
      <c r="R182" s="11"/>
      <c r="S182" s="11"/>
      <c r="T182" s="11"/>
      <c r="U182" s="11"/>
      <c r="V182" s="11"/>
      <c r="W182" s="11"/>
      <c r="X182" s="11"/>
    </row>
    <row r="183">
      <c r="A183" s="68"/>
      <c r="B183" s="11"/>
      <c r="C183" s="11"/>
      <c r="D183" s="11"/>
      <c r="E183" s="11"/>
      <c r="F183" s="11"/>
      <c r="G183" s="28"/>
      <c r="H183" s="11"/>
      <c r="I183" s="11"/>
      <c r="J183" s="11"/>
      <c r="K183" s="11"/>
      <c r="L183" s="11"/>
      <c r="M183" s="11"/>
      <c r="N183" s="11"/>
      <c r="O183" s="11"/>
      <c r="P183" s="11"/>
      <c r="Q183" s="13"/>
      <c r="R183" s="11"/>
      <c r="S183" s="11"/>
      <c r="T183" s="11"/>
      <c r="U183" s="11"/>
      <c r="V183" s="11"/>
      <c r="W183" s="11"/>
      <c r="X183" s="11"/>
    </row>
    <row r="184">
      <c r="A184" s="68"/>
      <c r="B184" s="11"/>
      <c r="C184" s="11"/>
      <c r="D184" s="11"/>
      <c r="E184" s="11"/>
      <c r="F184" s="11"/>
      <c r="G184" s="28"/>
      <c r="H184" s="11"/>
      <c r="I184" s="11"/>
      <c r="J184" s="11"/>
      <c r="K184" s="11"/>
      <c r="L184" s="11"/>
      <c r="M184" s="11"/>
      <c r="N184" s="11"/>
      <c r="O184" s="11"/>
      <c r="P184" s="11"/>
      <c r="Q184" s="13"/>
      <c r="R184" s="11"/>
      <c r="S184" s="11"/>
      <c r="T184" s="11"/>
      <c r="U184" s="11"/>
      <c r="V184" s="11"/>
      <c r="W184" s="11"/>
      <c r="X184" s="11"/>
    </row>
    <row r="185">
      <c r="A185" s="6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3"/>
      <c r="R185" s="11"/>
      <c r="S185" s="11"/>
      <c r="T185" s="11"/>
      <c r="U185" s="11"/>
      <c r="V185" s="11"/>
      <c r="W185" s="11"/>
      <c r="X185" s="11"/>
    </row>
    <row r="186">
      <c r="A186" s="6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3"/>
      <c r="R186" s="11"/>
      <c r="S186" s="11"/>
      <c r="T186" s="11"/>
      <c r="U186" s="11"/>
      <c r="V186" s="11"/>
      <c r="W186" s="11"/>
      <c r="X186" s="11"/>
    </row>
    <row r="187">
      <c r="A187" s="68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3"/>
      <c r="R187" s="11"/>
      <c r="S187" s="11"/>
      <c r="T187" s="11"/>
      <c r="U187" s="11"/>
      <c r="V187" s="11"/>
      <c r="W187" s="11"/>
      <c r="X187" s="11"/>
    </row>
    <row r="188">
      <c r="A188" s="68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3"/>
      <c r="R188" s="11"/>
      <c r="S188" s="11"/>
      <c r="T188" s="11"/>
      <c r="U188" s="11"/>
      <c r="V188" s="11"/>
      <c r="W188" s="11"/>
      <c r="X188" s="11"/>
    </row>
    <row r="189">
      <c r="A189" s="68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</row>
    <row r="190">
      <c r="A190" s="6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</row>
    <row r="191">
      <c r="A191" s="6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6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6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6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6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6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6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6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6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6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6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6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6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6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6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6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6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6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>
      <c r="A209" s="6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>
      <c r="A210" s="6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>
      <c r="A211" s="6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6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6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4"/>
    <hyperlink r:id="rId11" ref="S15"/>
    <hyperlink r:id="rId12" ref="S16"/>
    <hyperlink r:id="rId13" ref="S17"/>
    <hyperlink r:id="rId14" ref="S18"/>
    <hyperlink r:id="rId15" ref="S19"/>
    <hyperlink r:id="rId16" ref="S20"/>
    <hyperlink r:id="rId17" ref="S21"/>
    <hyperlink r:id="rId18" ref="S22"/>
    <hyperlink r:id="rId19" ref="S24"/>
    <hyperlink r:id="rId20" ref="S25"/>
    <hyperlink r:id="rId21" ref="S26"/>
    <hyperlink r:id="rId22" ref="S27"/>
    <hyperlink r:id="rId23" ref="S28"/>
    <hyperlink r:id="rId24" ref="S29"/>
    <hyperlink r:id="rId25" ref="S30"/>
    <hyperlink r:id="rId26" ref="S32"/>
    <hyperlink r:id="rId27" ref="S33"/>
    <hyperlink r:id="rId28" ref="S34"/>
    <hyperlink r:id="rId29" ref="S35"/>
    <hyperlink r:id="rId30" ref="S36"/>
    <hyperlink r:id="rId31" ref="S37"/>
    <hyperlink r:id="rId32" ref="S38"/>
    <hyperlink r:id="rId33" ref="S40"/>
    <hyperlink r:id="rId34" ref="S41"/>
    <hyperlink r:id="rId35" ref="S42"/>
    <hyperlink r:id="rId36" ref="S43"/>
    <hyperlink r:id="rId37" ref="S44"/>
    <hyperlink r:id="rId38" ref="S45"/>
    <hyperlink r:id="rId39" ref="S47"/>
    <hyperlink r:id="rId40" ref="S48"/>
    <hyperlink r:id="rId41" ref="S49"/>
    <hyperlink r:id="rId42" ref="S50"/>
    <hyperlink r:id="rId43" ref="S51"/>
    <hyperlink r:id="rId44" ref="S53"/>
    <hyperlink r:id="rId45" ref="S54"/>
    <hyperlink r:id="rId46" ref="S55"/>
    <hyperlink r:id="rId47" ref="S56"/>
    <hyperlink r:id="rId48" ref="S57"/>
    <hyperlink r:id="rId49" ref="S58"/>
    <hyperlink r:id="rId50" ref="S59"/>
    <hyperlink r:id="rId51" ref="S61"/>
    <hyperlink r:id="rId52" ref="S62"/>
    <hyperlink r:id="rId53" ref="S63"/>
    <hyperlink r:id="rId54" ref="S64"/>
    <hyperlink r:id="rId55" ref="S65"/>
    <hyperlink r:id="rId56" ref="S67"/>
    <hyperlink r:id="rId57" ref="S68"/>
    <hyperlink r:id="rId58" ref="S69"/>
    <hyperlink r:id="rId59" ref="S70"/>
    <hyperlink r:id="rId60" ref="S71"/>
    <hyperlink r:id="rId61" ref="S72"/>
    <hyperlink r:id="rId62" ref="S73"/>
    <hyperlink r:id="rId63" ref="S75"/>
    <hyperlink r:id="rId64" ref="S76"/>
    <hyperlink r:id="rId65" ref="S77"/>
    <hyperlink r:id="rId66" ref="S78"/>
    <hyperlink r:id="rId67" ref="S79"/>
    <hyperlink r:id="rId68" ref="S80"/>
    <hyperlink r:id="rId69" ref="S82"/>
    <hyperlink r:id="rId70" ref="S83"/>
    <hyperlink r:id="rId71" ref="S84"/>
    <hyperlink r:id="rId72" ref="S85"/>
    <hyperlink r:id="rId73" ref="S86"/>
    <hyperlink r:id="rId74" ref="S87"/>
    <hyperlink r:id="rId75" ref="S88"/>
    <hyperlink r:id="rId76" ref="S89"/>
    <hyperlink r:id="rId77" ref="S90"/>
    <hyperlink r:id="rId78" ref="S91"/>
    <hyperlink r:id="rId79" ref="S92"/>
    <hyperlink r:id="rId80" ref="S93"/>
    <hyperlink r:id="rId81" ref="S95"/>
    <hyperlink r:id="rId82" ref="S96"/>
    <hyperlink r:id="rId83" ref="S97"/>
    <hyperlink r:id="rId84" ref="S98"/>
    <hyperlink r:id="rId85" ref="S99"/>
    <hyperlink r:id="rId86" ref="S100"/>
    <hyperlink r:id="rId87" ref="S101"/>
    <hyperlink r:id="rId88" ref="S102"/>
    <hyperlink r:id="rId89" ref="S103"/>
    <hyperlink r:id="rId90" ref="S104"/>
    <hyperlink r:id="rId91" ref="S105"/>
    <hyperlink r:id="rId92" ref="S106"/>
    <hyperlink r:id="rId93" ref="S107"/>
    <hyperlink r:id="rId94" ref="S108"/>
    <hyperlink r:id="rId95" ref="S110"/>
    <hyperlink r:id="rId96" ref="S111"/>
    <hyperlink r:id="rId97" ref="S112"/>
    <hyperlink r:id="rId98" ref="S113"/>
    <hyperlink r:id="rId99" ref="S117"/>
    <hyperlink r:id="rId100" ref="S118"/>
    <hyperlink r:id="rId101" ref="S119"/>
    <hyperlink r:id="rId102" ref="S120"/>
    <hyperlink r:id="rId103" ref="S121"/>
    <hyperlink r:id="rId104" ref="S122"/>
    <hyperlink r:id="rId105" ref="S123"/>
    <hyperlink r:id="rId106" ref="S125"/>
    <hyperlink r:id="rId107" ref="S126"/>
    <hyperlink r:id="rId108" ref="S127"/>
    <hyperlink r:id="rId109" ref="S128"/>
    <hyperlink r:id="rId110" ref="S129"/>
    <hyperlink r:id="rId111" ref="S130"/>
    <hyperlink r:id="rId112" ref="S134"/>
    <hyperlink r:id="rId113" ref="S135"/>
    <hyperlink r:id="rId114" ref="S136"/>
    <hyperlink r:id="rId115" ref="S137"/>
  </hyperlinks>
  <drawing r:id="rId116"/>
  <legacyDrawing r:id="rId11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4.86"/>
    <col customWidth="1" min="3" max="3" width="41.57"/>
    <col customWidth="1" min="4" max="4" width="13.71"/>
    <col customWidth="1" min="5" max="5" width="9.71"/>
    <col customWidth="1" min="6" max="6" width="9.0"/>
    <col customWidth="1" min="7" max="7" width="15.71"/>
    <col customWidth="1" min="8" max="8" width="8.71"/>
    <col customWidth="1" min="9" max="9" width="8.14"/>
    <col customWidth="1" min="10" max="10" width="7.29"/>
    <col customWidth="1" min="11" max="11" width="5.86"/>
    <col customWidth="1" min="12" max="12" width="7.43"/>
    <col customWidth="1" min="13" max="16" width="9.29"/>
    <col customWidth="1" min="17" max="17" width="17.57"/>
    <col customWidth="1" min="18" max="18" width="28.43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571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"/>
      <c r="B2" s="12"/>
      <c r="C2" s="12"/>
      <c r="D2" s="107" t="s">
        <v>1355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1357</v>
      </c>
      <c r="C5" s="16" t="s">
        <v>28</v>
      </c>
      <c r="D5" s="17">
        <f>ROUND((E5*0.05)+(F5*0.31)+(G5)+(H5*1.05)+(I5*0.9)+(J5*0.9)+(K5*1.14)+(L5*0.09)+(M5*47.8)+(N5*10)+(O5*10)+(P5*10), 2)</f>
        <v>167</v>
      </c>
      <c r="E5" s="12">
        <v>28.0</v>
      </c>
      <c r="F5" s="12"/>
      <c r="G5" s="12">
        <v>55.0</v>
      </c>
      <c r="H5" s="12">
        <v>40.0</v>
      </c>
      <c r="I5" s="12"/>
      <c r="J5" s="12">
        <v>12.0</v>
      </c>
      <c r="K5" s="12"/>
      <c r="L5" s="12"/>
      <c r="M5" s="12">
        <v>1.0</v>
      </c>
      <c r="N5" s="12"/>
      <c r="O5" s="12"/>
      <c r="P5" s="12">
        <v>1.0</v>
      </c>
      <c r="Q5" s="18" t="s">
        <v>29</v>
      </c>
      <c r="R5" s="18" t="s">
        <v>32</v>
      </c>
      <c r="S5" s="19" t="s">
        <v>1362</v>
      </c>
      <c r="T5" s="11"/>
      <c r="U5" s="11"/>
      <c r="V5" s="11"/>
      <c r="W5" s="11"/>
      <c r="X5" s="11"/>
    </row>
    <row r="6">
      <c r="A6" s="96" t="s">
        <v>33</v>
      </c>
      <c r="B6" s="97" t="s">
        <v>1363</v>
      </c>
      <c r="C6" s="98" t="s">
        <v>40</v>
      </c>
      <c r="D6" s="99" t="s">
        <v>1364</v>
      </c>
      <c r="E6" s="97">
        <v>30.0</v>
      </c>
      <c r="F6" s="97">
        <v>31.0</v>
      </c>
      <c r="G6" s="97">
        <v>39.0</v>
      </c>
      <c r="H6" s="97">
        <v>25.0</v>
      </c>
      <c r="I6" s="97"/>
      <c r="J6" s="97"/>
      <c r="K6" s="97">
        <v>8.0</v>
      </c>
      <c r="L6" s="97"/>
      <c r="M6" s="97">
        <v>1.0</v>
      </c>
      <c r="N6" s="97"/>
      <c r="O6" s="97">
        <v>1.0</v>
      </c>
      <c r="P6" s="97"/>
      <c r="Q6" s="100" t="s">
        <v>29</v>
      </c>
      <c r="R6" s="100" t="s">
        <v>1365</v>
      </c>
      <c r="S6" s="101" t="s">
        <v>1366</v>
      </c>
      <c r="T6" s="102"/>
      <c r="U6" s="102"/>
      <c r="V6" s="102"/>
      <c r="W6" s="102"/>
      <c r="X6" s="102"/>
      <c r="Y6" s="103"/>
      <c r="Z6" s="103"/>
    </row>
    <row r="7">
      <c r="A7" s="21" t="s">
        <v>55</v>
      </c>
      <c r="B7" s="12" t="s">
        <v>1367</v>
      </c>
      <c r="C7" s="12" t="s">
        <v>57</v>
      </c>
      <c r="D7" s="17">
        <f>ROUND((E7*0.05)+(F7*0.31)+(G7)+(H7*1.05)+(I7*0.9)+(J7*0.9)+(K7*1.14)+(L7*0.09)+(M7*47.8)+(N7*10)+(O7*10)+(P7*10), 2)</f>
        <v>121.05</v>
      </c>
      <c r="E7" s="12">
        <v>54.0</v>
      </c>
      <c r="F7" s="12">
        <v>15.0</v>
      </c>
      <c r="G7" s="12">
        <v>37.0</v>
      </c>
      <c r="H7" s="12">
        <v>18.0</v>
      </c>
      <c r="I7" s="12"/>
      <c r="J7" s="12"/>
      <c r="K7" s="12"/>
      <c r="L7" s="12"/>
      <c r="M7" s="12">
        <v>1.0</v>
      </c>
      <c r="N7" s="12">
        <v>1.0</v>
      </c>
      <c r="O7" s="12"/>
      <c r="P7" s="12"/>
      <c r="Q7" s="18" t="s">
        <v>60</v>
      </c>
      <c r="R7" s="18" t="s">
        <v>61</v>
      </c>
      <c r="S7" s="19" t="s">
        <v>1368</v>
      </c>
      <c r="T7" s="11"/>
      <c r="U7" s="11"/>
      <c r="V7" s="11"/>
      <c r="W7" s="11"/>
      <c r="X7" s="11"/>
    </row>
    <row r="8">
      <c r="A8" s="11"/>
      <c r="B8" s="12" t="s">
        <v>34</v>
      </c>
      <c r="C8" s="16" t="s">
        <v>35</v>
      </c>
      <c r="D8" s="17" t="s">
        <v>1369</v>
      </c>
      <c r="E8" s="12">
        <v>16.0</v>
      </c>
      <c r="F8" s="12">
        <v>12.0</v>
      </c>
      <c r="G8" s="12">
        <v>46.0</v>
      </c>
      <c r="H8" s="12">
        <v>24.0</v>
      </c>
      <c r="I8" s="12"/>
      <c r="J8" s="12">
        <v>16.0</v>
      </c>
      <c r="K8" s="12"/>
      <c r="L8" s="12"/>
      <c r="M8" s="12"/>
      <c r="N8" s="12">
        <v>1.0</v>
      </c>
      <c r="O8" s="12">
        <v>1.0</v>
      </c>
      <c r="P8" s="12">
        <v>1.0</v>
      </c>
      <c r="Q8" s="18" t="s">
        <v>38</v>
      </c>
      <c r="R8" s="18" t="s">
        <v>1370</v>
      </c>
      <c r="S8" s="19" t="s">
        <v>41</v>
      </c>
      <c r="T8" s="11"/>
      <c r="U8" s="11"/>
      <c r="V8" s="11"/>
      <c r="W8" s="11"/>
      <c r="X8" s="11"/>
    </row>
    <row r="9">
      <c r="A9" s="96"/>
      <c r="B9" s="97" t="s">
        <v>45</v>
      </c>
      <c r="C9" s="98" t="s">
        <v>46</v>
      </c>
      <c r="D9" s="99">
        <f>ROUND((E9*0.05)+(F9*0.31)+(G9)+(H9*1.05)+(I9*0.9)+(J9*0.9)+(K9*1.14)+(L9*0.09)+(M9*47.8)+(N9*10)+(O9*10)+(P9*10), 2)</f>
        <v>103.3</v>
      </c>
      <c r="E9" s="97">
        <v>31.0</v>
      </c>
      <c r="F9" s="97">
        <v>40.0</v>
      </c>
      <c r="G9" s="97">
        <v>46.0</v>
      </c>
      <c r="H9" s="97">
        <v>25.0</v>
      </c>
      <c r="I9" s="97"/>
      <c r="J9" s="97">
        <v>19.0</v>
      </c>
      <c r="K9" s="97"/>
      <c r="L9" s="97"/>
      <c r="M9" s="97"/>
      <c r="N9" s="97"/>
      <c r="O9" s="97"/>
      <c r="P9" s="97"/>
      <c r="Q9" s="100"/>
      <c r="R9" s="100"/>
      <c r="S9" s="101" t="s">
        <v>50</v>
      </c>
      <c r="T9" s="102"/>
      <c r="U9" s="102"/>
      <c r="V9" s="102"/>
      <c r="W9" s="102"/>
      <c r="X9" s="102"/>
      <c r="Y9" s="103"/>
      <c r="Z9" s="103"/>
    </row>
    <row r="10">
      <c r="A10" s="21" t="s">
        <v>52</v>
      </c>
      <c r="B10" s="12" t="s">
        <v>75</v>
      </c>
      <c r="C10" s="12" t="s">
        <v>76</v>
      </c>
      <c r="D10" s="17" t="s">
        <v>1379</v>
      </c>
      <c r="E10" s="12">
        <v>27.0</v>
      </c>
      <c r="F10" s="12">
        <v>20.0</v>
      </c>
      <c r="G10" s="12">
        <v>34.0</v>
      </c>
      <c r="H10" s="12"/>
      <c r="I10" s="12"/>
      <c r="J10" s="12"/>
      <c r="K10" s="12"/>
      <c r="L10" s="12"/>
      <c r="M10" s="12">
        <v>1.0</v>
      </c>
      <c r="N10" s="12">
        <v>1.0</v>
      </c>
      <c r="O10" s="12"/>
      <c r="P10" s="12"/>
      <c r="Q10" s="18" t="s">
        <v>60</v>
      </c>
      <c r="R10" s="18" t="s">
        <v>78</v>
      </c>
      <c r="S10" s="19" t="s">
        <v>79</v>
      </c>
      <c r="T10" s="11"/>
      <c r="U10" s="11"/>
      <c r="V10" s="11"/>
      <c r="W10" s="11"/>
      <c r="X10" s="11"/>
    </row>
    <row r="11">
      <c r="A11" s="97"/>
      <c r="B11" s="97" t="s">
        <v>1381</v>
      </c>
      <c r="C11" s="98" t="s">
        <v>693</v>
      </c>
      <c r="D11" s="99">
        <f t="shared" ref="D11:D13" si="1">ROUND((E11*0.05)+(F11*0.31)+(G11)+(H11*1.05)+(I11*0.9)+(J11*0.9)+(K11*1.14)+(L11*0.09)+(M11*47.8)+(N11*10)+(O11*10)+(P11*10), 2)</f>
        <v>90.9</v>
      </c>
      <c r="E11" s="97">
        <v>42.0</v>
      </c>
      <c r="F11" s="97">
        <v>40.0</v>
      </c>
      <c r="G11" s="97">
        <v>47.0</v>
      </c>
      <c r="H11" s="97">
        <v>28.0</v>
      </c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1" t="s">
        <v>1383</v>
      </c>
      <c r="T11" s="102"/>
      <c r="U11" s="102"/>
      <c r="V11" s="102"/>
      <c r="W11" s="102"/>
      <c r="X11" s="102"/>
      <c r="Y11" s="103"/>
      <c r="Z11" s="103"/>
    </row>
    <row r="12">
      <c r="A12" s="96"/>
      <c r="B12" s="97" t="s">
        <v>80</v>
      </c>
      <c r="C12" s="98" t="s">
        <v>81</v>
      </c>
      <c r="D12" s="99">
        <f t="shared" si="1"/>
        <v>90.23</v>
      </c>
      <c r="E12" s="97">
        <v>37.0</v>
      </c>
      <c r="F12" s="97">
        <v>38.0</v>
      </c>
      <c r="G12" s="97">
        <v>43.0</v>
      </c>
      <c r="H12" s="97">
        <v>32.0</v>
      </c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1" t="s">
        <v>82</v>
      </c>
      <c r="T12" s="102"/>
      <c r="U12" s="102"/>
      <c r="V12" s="102"/>
      <c r="W12" s="102"/>
      <c r="X12" s="102"/>
      <c r="Y12" s="103"/>
      <c r="Z12" s="103"/>
    </row>
    <row r="13">
      <c r="A13" s="96"/>
      <c r="B13" s="97" t="s">
        <v>72</v>
      </c>
      <c r="C13" s="98" t="s">
        <v>73</v>
      </c>
      <c r="D13" s="99">
        <f t="shared" si="1"/>
        <v>81.26</v>
      </c>
      <c r="E13" s="97">
        <v>42.0</v>
      </c>
      <c r="F13" s="97">
        <v>36.0</v>
      </c>
      <c r="G13" s="97">
        <v>68.0</v>
      </c>
      <c r="H13" s="97"/>
      <c r="I13" s="97"/>
      <c r="J13" s="97"/>
      <c r="K13" s="97"/>
      <c r="L13" s="97"/>
      <c r="M13" s="97"/>
      <c r="N13" s="97"/>
      <c r="O13" s="97"/>
      <c r="P13" s="97"/>
      <c r="Q13" s="100"/>
      <c r="R13" s="100"/>
      <c r="S13" s="101" t="s">
        <v>74</v>
      </c>
      <c r="T13" s="102"/>
      <c r="U13" s="102"/>
      <c r="V13" s="102"/>
      <c r="W13" s="102"/>
      <c r="X13" s="102"/>
      <c r="Y13" s="103"/>
      <c r="Z13" s="103"/>
    </row>
    <row r="14">
      <c r="A14" s="2" t="s">
        <v>83</v>
      </c>
      <c r="B14" s="11"/>
      <c r="C14" s="11"/>
      <c r="D14" s="1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27"/>
      <c r="T14" s="11"/>
      <c r="U14" s="11"/>
      <c r="V14" s="11"/>
      <c r="W14" s="11"/>
      <c r="X14" s="11"/>
    </row>
    <row r="15">
      <c r="A15" s="97"/>
      <c r="B15" s="108" t="s">
        <v>89</v>
      </c>
      <c r="C15" s="108" t="s">
        <v>40</v>
      </c>
      <c r="D15" s="99">
        <f t="shared" ref="D15:D19" si="2">ROUND((E15*0.05)+(F15*0.31)+(G15)+(H15*1.05)+(I15*0.9)+(J15*0.9)+(K15*1.14)+(L15*0.09)+(M15*47.8)+(N15*10)+(O15*10)+(P15*10), 2)</f>
        <v>59.25</v>
      </c>
      <c r="E15" s="108">
        <v>18.0</v>
      </c>
      <c r="F15" s="108">
        <v>20.0</v>
      </c>
      <c r="G15" s="108">
        <v>28.0</v>
      </c>
      <c r="H15" s="108">
        <v>23.0</v>
      </c>
      <c r="I15" s="108"/>
      <c r="J15" s="108"/>
      <c r="K15" s="108"/>
      <c r="L15" s="108"/>
      <c r="M15" s="108"/>
      <c r="N15" s="108"/>
      <c r="O15" s="108"/>
      <c r="P15" s="108"/>
      <c r="Q15" s="109"/>
      <c r="R15" s="105"/>
      <c r="S15" s="110" t="s">
        <v>92</v>
      </c>
      <c r="T15" s="111"/>
      <c r="U15" s="102"/>
      <c r="V15" s="102"/>
      <c r="W15" s="102"/>
      <c r="X15" s="102"/>
      <c r="Y15" s="102"/>
      <c r="Z15" s="103"/>
    </row>
    <row r="16">
      <c r="A16" s="11"/>
      <c r="B16" s="12" t="s">
        <v>87</v>
      </c>
      <c r="C16" s="12" t="s">
        <v>88</v>
      </c>
      <c r="D16" s="17">
        <f t="shared" si="2"/>
        <v>58.07</v>
      </c>
      <c r="E16" s="12">
        <v>31.0</v>
      </c>
      <c r="F16" s="12">
        <v>12.0</v>
      </c>
      <c r="G16" s="12">
        <v>26.0</v>
      </c>
      <c r="H16" s="12">
        <v>16.0</v>
      </c>
      <c r="I16" s="12"/>
      <c r="J16" s="12"/>
      <c r="K16" s="12"/>
      <c r="L16" s="12"/>
      <c r="M16" s="12"/>
      <c r="N16" s="12"/>
      <c r="O16" s="12">
        <v>1.0</v>
      </c>
      <c r="P16" s="12"/>
      <c r="Q16" s="18" t="s">
        <v>90</v>
      </c>
      <c r="R16" s="30"/>
      <c r="S16" s="19" t="s">
        <v>91</v>
      </c>
      <c r="T16" s="12"/>
      <c r="U16" s="11"/>
      <c r="V16" s="11"/>
      <c r="W16" s="11"/>
      <c r="X16" s="11"/>
      <c r="Y16" s="11"/>
    </row>
    <row r="17">
      <c r="A17" s="11"/>
      <c r="B17" s="12" t="s">
        <v>96</v>
      </c>
      <c r="C17" s="12" t="s">
        <v>97</v>
      </c>
      <c r="D17" s="17">
        <f t="shared" si="2"/>
        <v>49.27</v>
      </c>
      <c r="E17" s="12">
        <v>15.0</v>
      </c>
      <c r="F17" s="12">
        <v>12.0</v>
      </c>
      <c r="G17" s="12">
        <v>22.0</v>
      </c>
      <c r="H17" s="12">
        <v>14.0</v>
      </c>
      <c r="I17" s="12"/>
      <c r="J17" s="12">
        <v>9.0</v>
      </c>
      <c r="K17" s="12"/>
      <c r="L17" s="12"/>
      <c r="M17" s="12"/>
      <c r="N17" s="12"/>
      <c r="O17" s="12"/>
      <c r="P17" s="12"/>
      <c r="Q17" s="18"/>
      <c r="R17" s="30"/>
      <c r="S17" s="19" t="s">
        <v>98</v>
      </c>
      <c r="T17" s="11"/>
      <c r="U17" s="11"/>
      <c r="V17" s="11"/>
      <c r="W17" s="11"/>
      <c r="X17" s="11"/>
      <c r="Y17" s="11"/>
    </row>
    <row r="18">
      <c r="A18" s="97"/>
      <c r="B18" s="108" t="s">
        <v>84</v>
      </c>
      <c r="C18" s="108" t="s">
        <v>85</v>
      </c>
      <c r="D18" s="99">
        <f t="shared" si="2"/>
        <v>47.21</v>
      </c>
      <c r="E18" s="108">
        <v>24.0</v>
      </c>
      <c r="F18" s="108">
        <v>21.0</v>
      </c>
      <c r="G18" s="108">
        <v>26.0</v>
      </c>
      <c r="H18" s="108"/>
      <c r="I18" s="108"/>
      <c r="J18" s="108">
        <v>15.0</v>
      </c>
      <c r="K18" s="108"/>
      <c r="L18" s="108"/>
      <c r="M18" s="108"/>
      <c r="N18" s="108"/>
      <c r="O18" s="108"/>
      <c r="P18" s="108"/>
      <c r="Q18" s="109"/>
      <c r="R18" s="105"/>
      <c r="S18" s="110" t="s">
        <v>86</v>
      </c>
      <c r="T18" s="111"/>
      <c r="U18" s="102"/>
      <c r="V18" s="102"/>
      <c r="W18" s="102"/>
      <c r="X18" s="102"/>
      <c r="Y18" s="102"/>
      <c r="Z18" s="103"/>
    </row>
    <row r="19">
      <c r="A19" s="11"/>
      <c r="B19" s="12" t="s">
        <v>1395</v>
      </c>
      <c r="C19" s="12" t="s">
        <v>1396</v>
      </c>
      <c r="D19" s="17">
        <f t="shared" si="2"/>
        <v>46.63</v>
      </c>
      <c r="E19" s="12"/>
      <c r="F19" s="12">
        <v>18.0</v>
      </c>
      <c r="G19" s="12">
        <v>19.0</v>
      </c>
      <c r="H19" s="12">
        <v>21.0</v>
      </c>
      <c r="I19" s="12"/>
      <c r="J19" s="12"/>
      <c r="K19" s="12"/>
      <c r="L19" s="12"/>
      <c r="M19" s="12"/>
      <c r="N19" s="12"/>
      <c r="O19" s="12"/>
      <c r="P19" s="12"/>
      <c r="Q19" s="18"/>
      <c r="R19" s="33"/>
      <c r="S19" s="19" t="s">
        <v>1397</v>
      </c>
      <c r="T19" s="11"/>
      <c r="U19" s="11"/>
      <c r="V19" s="11"/>
      <c r="W19" s="11"/>
      <c r="X19" s="11"/>
      <c r="Y19" s="11"/>
    </row>
    <row r="20">
      <c r="A20" s="11"/>
      <c r="B20" s="12" t="s">
        <v>106</v>
      </c>
      <c r="C20" s="12" t="s">
        <v>107</v>
      </c>
      <c r="D20" s="17" t="s">
        <v>1398</v>
      </c>
      <c r="E20" s="12">
        <v>18.0</v>
      </c>
      <c r="F20" s="12">
        <v>19.0</v>
      </c>
      <c r="G20" s="12">
        <v>23.0</v>
      </c>
      <c r="H20" s="12"/>
      <c r="I20" s="12"/>
      <c r="J20" s="12"/>
      <c r="K20" s="12"/>
      <c r="L20" s="12">
        <v>14.0</v>
      </c>
      <c r="M20" s="12"/>
      <c r="N20" s="12"/>
      <c r="O20" s="12"/>
      <c r="P20" s="12"/>
      <c r="Q20" s="18"/>
      <c r="R20" s="33" t="s">
        <v>109</v>
      </c>
      <c r="S20" s="19" t="s">
        <v>110</v>
      </c>
      <c r="T20" s="11"/>
      <c r="U20" s="11"/>
      <c r="V20" s="11"/>
      <c r="W20" s="11"/>
      <c r="X20" s="11"/>
      <c r="Y20" s="11"/>
    </row>
    <row r="21">
      <c r="A21" s="2" t="s">
        <v>111</v>
      </c>
      <c r="B21" s="11"/>
      <c r="C21" s="11"/>
      <c r="D21" s="17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31"/>
      <c r="T21" s="11"/>
      <c r="U21" s="11"/>
      <c r="V21" s="11"/>
      <c r="W21" s="11"/>
      <c r="X21" s="11"/>
    </row>
    <row r="22">
      <c r="A22" s="96" t="s">
        <v>33</v>
      </c>
      <c r="B22" s="97" t="s">
        <v>1400</v>
      </c>
      <c r="C22" s="97" t="s">
        <v>114</v>
      </c>
      <c r="D22" s="99" t="s">
        <v>1401</v>
      </c>
      <c r="E22" s="97">
        <v>28.0</v>
      </c>
      <c r="F22" s="97">
        <v>26.0</v>
      </c>
      <c r="G22" s="97">
        <v>36.0</v>
      </c>
      <c r="H22" s="97">
        <v>12.0</v>
      </c>
      <c r="I22" s="97"/>
      <c r="J22" s="97"/>
      <c r="K22" s="97"/>
      <c r="L22" s="97"/>
      <c r="M22" s="97"/>
      <c r="N22" s="97"/>
      <c r="O22" s="97">
        <v>2.0</v>
      </c>
      <c r="P22" s="97"/>
      <c r="Q22" s="100" t="s">
        <v>116</v>
      </c>
      <c r="R22" s="100" t="s">
        <v>1365</v>
      </c>
      <c r="S22" s="101" t="s">
        <v>1402</v>
      </c>
      <c r="T22" s="102"/>
      <c r="U22" s="102"/>
      <c r="V22" s="102"/>
      <c r="W22" s="102"/>
      <c r="X22" s="102"/>
      <c r="Y22" s="102"/>
      <c r="Z22" s="103"/>
    </row>
    <row r="23">
      <c r="A23" s="26" t="s">
        <v>55</v>
      </c>
      <c r="B23" s="12" t="s">
        <v>1404</v>
      </c>
      <c r="C23" s="12" t="s">
        <v>57</v>
      </c>
      <c r="D23" s="17">
        <f t="shared" ref="D23:D24" si="3">ROUND((E23*0.05)+(F23*0.31)+(G23)+(H23*1.05)+(I23*0.9)+(J23*0.9)+(K23*1.14)+(L23*0.09)+(M23*47.8)+(N23*10)+(O23*10)+(P23*10), 2)</f>
        <v>76.76</v>
      </c>
      <c r="E23" s="12">
        <v>33.0</v>
      </c>
      <c r="F23" s="12">
        <v>17.0</v>
      </c>
      <c r="G23" s="12">
        <v>22.0</v>
      </c>
      <c r="H23" s="12">
        <v>20.0</v>
      </c>
      <c r="I23" s="12"/>
      <c r="J23" s="12"/>
      <c r="K23" s="12">
        <v>6.0</v>
      </c>
      <c r="L23" s="12"/>
      <c r="M23" s="12"/>
      <c r="N23" s="12">
        <v>1.0</v>
      </c>
      <c r="O23" s="12">
        <v>1.0</v>
      </c>
      <c r="P23" s="12"/>
      <c r="Q23" s="18" t="s">
        <v>121</v>
      </c>
      <c r="R23" s="18" t="s">
        <v>1029</v>
      </c>
      <c r="S23" s="19" t="s">
        <v>1411</v>
      </c>
      <c r="T23" s="11"/>
      <c r="U23" s="11"/>
      <c r="V23" s="11"/>
      <c r="W23" s="11"/>
      <c r="X23" s="11"/>
    </row>
    <row r="24">
      <c r="A24" s="11"/>
      <c r="B24" s="12" t="s">
        <v>1414</v>
      </c>
      <c r="C24" s="12" t="s">
        <v>374</v>
      </c>
      <c r="D24" s="17">
        <f t="shared" si="3"/>
        <v>66.88</v>
      </c>
      <c r="E24" s="12">
        <v>21.0</v>
      </c>
      <c r="F24" s="12">
        <v>28.0</v>
      </c>
      <c r="G24" s="12">
        <v>33.0</v>
      </c>
      <c r="H24" s="12">
        <v>23.0</v>
      </c>
      <c r="I24" s="12"/>
      <c r="J24" s="12"/>
      <c r="K24" s="12"/>
      <c r="L24" s="12"/>
      <c r="M24" s="12"/>
      <c r="N24" s="12"/>
      <c r="O24" s="12"/>
      <c r="P24" s="12"/>
      <c r="Q24" s="18"/>
      <c r="R24" s="18"/>
      <c r="S24" s="19" t="s">
        <v>1415</v>
      </c>
      <c r="T24" s="11"/>
      <c r="U24" s="11"/>
      <c r="V24" s="11"/>
      <c r="W24" s="11"/>
      <c r="X24" s="11"/>
      <c r="Y24" s="11"/>
    </row>
    <row r="25">
      <c r="A25" s="21" t="s">
        <v>52</v>
      </c>
      <c r="B25" s="12" t="s">
        <v>134</v>
      </c>
      <c r="C25" s="12" t="s">
        <v>135</v>
      </c>
      <c r="D25" s="17" t="s">
        <v>1416</v>
      </c>
      <c r="E25" s="12">
        <v>25.0</v>
      </c>
      <c r="F25" s="12">
        <v>17.0</v>
      </c>
      <c r="G25" s="12">
        <v>20.0</v>
      </c>
      <c r="H25" s="12">
        <v>16.0</v>
      </c>
      <c r="I25" s="12"/>
      <c r="J25" s="12"/>
      <c r="K25" s="12"/>
      <c r="L25" s="12"/>
      <c r="M25" s="12"/>
      <c r="N25" s="12">
        <v>1.0</v>
      </c>
      <c r="O25" s="12">
        <v>1.0</v>
      </c>
      <c r="P25" s="12"/>
      <c r="Q25" s="18" t="s">
        <v>121</v>
      </c>
      <c r="R25" s="18" t="s">
        <v>650</v>
      </c>
      <c r="S25" s="19" t="s">
        <v>138</v>
      </c>
      <c r="T25" s="11"/>
      <c r="U25" s="11"/>
      <c r="V25" s="11"/>
      <c r="W25" s="11"/>
      <c r="X25" s="11"/>
      <c r="Y25" s="11"/>
    </row>
    <row r="26">
      <c r="A26" s="11"/>
      <c r="B26" s="12" t="s">
        <v>132</v>
      </c>
      <c r="C26" s="12" t="s">
        <v>133</v>
      </c>
      <c r="D26" s="17">
        <f t="shared" ref="D26:D27" si="4">ROUND((E26*0.05)+(F26*0.31)+(G26)+(H26*1.05)+(I26*0.9)+(J26*0.9)+(K26*1.14)+(L26*0.09)+(M26*47.8)+(N26*10)+(O26*10)+(P26*10), 2)</f>
        <v>62.29</v>
      </c>
      <c r="E26" s="12">
        <v>10.0</v>
      </c>
      <c r="F26" s="12">
        <v>7.0</v>
      </c>
      <c r="G26" s="12">
        <v>40.0</v>
      </c>
      <c r="H26" s="12">
        <v>18.0</v>
      </c>
      <c r="I26" s="12"/>
      <c r="J26" s="12"/>
      <c r="K26" s="12"/>
      <c r="L26" s="12">
        <v>8.0</v>
      </c>
      <c r="M26" s="12"/>
      <c r="N26" s="12"/>
      <c r="O26" s="12"/>
      <c r="P26" s="12"/>
      <c r="Q26" s="18"/>
      <c r="R26" s="18"/>
      <c r="S26" s="19" t="s">
        <v>136</v>
      </c>
      <c r="T26" s="11"/>
      <c r="U26" s="11"/>
      <c r="V26" s="11"/>
      <c r="W26" s="11"/>
      <c r="X26" s="11"/>
    </row>
    <row r="27">
      <c r="A27" s="97"/>
      <c r="B27" s="97" t="s">
        <v>140</v>
      </c>
      <c r="C27" s="97" t="s">
        <v>141</v>
      </c>
      <c r="D27" s="99">
        <f t="shared" si="4"/>
        <v>45.64</v>
      </c>
      <c r="E27" s="97">
        <v>33.0</v>
      </c>
      <c r="F27" s="97">
        <v>29.0</v>
      </c>
      <c r="G27" s="97">
        <v>35.0</v>
      </c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 t="s">
        <v>143</v>
      </c>
      <c r="S27" s="101" t="s">
        <v>144</v>
      </c>
      <c r="T27" s="102"/>
      <c r="U27" s="102"/>
      <c r="V27" s="102"/>
      <c r="W27" s="102"/>
      <c r="X27" s="102"/>
      <c r="Y27" s="102"/>
      <c r="Z27" s="103"/>
    </row>
    <row r="28">
      <c r="A28" s="2" t="s">
        <v>145</v>
      </c>
      <c r="B28" s="11"/>
      <c r="C28" s="11"/>
      <c r="D28" s="17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27"/>
      <c r="T28" s="11"/>
      <c r="U28" s="11"/>
      <c r="V28" s="11"/>
      <c r="W28" s="11"/>
      <c r="X28" s="11"/>
    </row>
    <row r="29">
      <c r="A29" s="97"/>
      <c r="B29" s="98" t="s">
        <v>150</v>
      </c>
      <c r="C29" s="97" t="s">
        <v>151</v>
      </c>
      <c r="D29" s="99">
        <f t="shared" ref="D29:D35" si="5">ROUND((E29*0.05)+(F29*0.31)+(G29)+(H29*1.05)+(I29*0.9)+(J29*0.9)+(K29*1.14)+(L29*0.09)+(M29*47.8)+(N29*10)+(O29*10)+(P29*10), 2)</f>
        <v>60.6</v>
      </c>
      <c r="E29" s="97"/>
      <c r="F29" s="97">
        <v>15.0</v>
      </c>
      <c r="G29" s="97">
        <v>36.0</v>
      </c>
      <c r="H29" s="97">
        <v>19.0</v>
      </c>
      <c r="I29" s="97"/>
      <c r="J29" s="97"/>
      <c r="K29" s="97"/>
      <c r="L29" s="97"/>
      <c r="M29" s="97"/>
      <c r="N29" s="97"/>
      <c r="O29" s="97"/>
      <c r="P29" s="97"/>
      <c r="Q29" s="100"/>
      <c r="R29" s="105"/>
      <c r="S29" s="101" t="s">
        <v>152</v>
      </c>
      <c r="T29" s="97"/>
      <c r="U29" s="102"/>
      <c r="V29" s="102"/>
      <c r="W29" s="102"/>
      <c r="X29" s="102"/>
      <c r="Y29" s="102"/>
      <c r="Z29" s="103"/>
    </row>
    <row r="30">
      <c r="A30" s="97"/>
      <c r="B30" s="98" t="s">
        <v>148</v>
      </c>
      <c r="C30" s="97" t="s">
        <v>114</v>
      </c>
      <c r="D30" s="99">
        <f t="shared" si="5"/>
        <v>59.25</v>
      </c>
      <c r="E30" s="97">
        <v>18.0</v>
      </c>
      <c r="F30" s="97">
        <v>20.0</v>
      </c>
      <c r="G30" s="97">
        <v>28.0</v>
      </c>
      <c r="H30" s="97">
        <v>23.0</v>
      </c>
      <c r="I30" s="97"/>
      <c r="J30" s="97"/>
      <c r="K30" s="97"/>
      <c r="L30" s="97"/>
      <c r="M30" s="97"/>
      <c r="N30" s="97"/>
      <c r="O30" s="97"/>
      <c r="P30" s="97"/>
      <c r="Q30" s="100"/>
      <c r="R30" s="105"/>
      <c r="S30" s="101" t="s">
        <v>149</v>
      </c>
      <c r="T30" s="97"/>
      <c r="U30" s="102"/>
      <c r="V30" s="102"/>
      <c r="W30" s="102"/>
      <c r="X30" s="102"/>
      <c r="Y30" s="102"/>
      <c r="Z30" s="103"/>
    </row>
    <row r="31">
      <c r="A31" s="97"/>
      <c r="B31" s="98" t="s">
        <v>146</v>
      </c>
      <c r="C31" s="97" t="s">
        <v>40</v>
      </c>
      <c r="D31" s="99">
        <f t="shared" si="5"/>
        <v>53.81</v>
      </c>
      <c r="E31" s="97">
        <v>22.0</v>
      </c>
      <c r="F31" s="97">
        <v>21.0</v>
      </c>
      <c r="G31" s="97">
        <v>30.0</v>
      </c>
      <c r="H31" s="97"/>
      <c r="I31" s="97"/>
      <c r="J31" s="97">
        <v>18.0</v>
      </c>
      <c r="K31" s="97"/>
      <c r="L31" s="97"/>
      <c r="M31" s="97"/>
      <c r="N31" s="97"/>
      <c r="O31" s="97"/>
      <c r="P31" s="97"/>
      <c r="Q31" s="100"/>
      <c r="R31" s="105"/>
      <c r="S31" s="101" t="s">
        <v>147</v>
      </c>
      <c r="T31" s="97"/>
      <c r="U31" s="102"/>
      <c r="V31" s="102"/>
      <c r="W31" s="102"/>
      <c r="X31" s="102"/>
      <c r="Y31" s="102"/>
      <c r="Z31" s="103"/>
    </row>
    <row r="32">
      <c r="A32" s="11"/>
      <c r="B32" s="12" t="s">
        <v>164</v>
      </c>
      <c r="C32" s="12" t="s">
        <v>102</v>
      </c>
      <c r="D32" s="17">
        <f t="shared" si="5"/>
        <v>49.96</v>
      </c>
      <c r="E32" s="12">
        <v>18.0</v>
      </c>
      <c r="F32" s="12">
        <v>16.0</v>
      </c>
      <c r="G32" s="12">
        <v>21.0</v>
      </c>
      <c r="H32" s="12">
        <v>22.0</v>
      </c>
      <c r="I32" s="12"/>
      <c r="J32" s="12"/>
      <c r="K32" s="12"/>
      <c r="L32" s="12"/>
      <c r="M32" s="12"/>
      <c r="N32" s="12"/>
      <c r="O32" s="12"/>
      <c r="P32" s="12"/>
      <c r="Q32" s="18"/>
      <c r="R32" s="30"/>
      <c r="S32" s="19" t="s">
        <v>165</v>
      </c>
      <c r="T32" s="11"/>
      <c r="U32" s="11"/>
      <c r="V32" s="11"/>
      <c r="W32" s="11"/>
      <c r="X32" s="11"/>
      <c r="Y32" s="11"/>
    </row>
    <row r="33">
      <c r="A33" s="11"/>
      <c r="B33" s="12" t="s">
        <v>1437</v>
      </c>
      <c r="C33" s="12" t="s">
        <v>1438</v>
      </c>
      <c r="D33" s="17">
        <f t="shared" si="5"/>
        <v>43.37</v>
      </c>
      <c r="E33" s="12"/>
      <c r="F33" s="12">
        <v>18.0</v>
      </c>
      <c r="G33" s="12">
        <v>20.0</v>
      </c>
      <c r="H33" s="12">
        <v>16.0</v>
      </c>
      <c r="I33" s="12"/>
      <c r="J33" s="12"/>
      <c r="K33" s="12"/>
      <c r="L33" s="12">
        <v>11.0</v>
      </c>
      <c r="M33" s="12"/>
      <c r="N33" s="12"/>
      <c r="O33" s="12"/>
      <c r="P33" s="12"/>
      <c r="Q33" s="18"/>
      <c r="R33" s="30"/>
      <c r="S33" s="19" t="s">
        <v>1439</v>
      </c>
      <c r="T33" s="11"/>
      <c r="U33" s="11"/>
      <c r="V33" s="11"/>
      <c r="W33" s="11"/>
      <c r="X33" s="11"/>
      <c r="Y33" s="11"/>
    </row>
    <row r="34">
      <c r="A34" s="97"/>
      <c r="B34" s="98" t="s">
        <v>156</v>
      </c>
      <c r="C34" s="97" t="s">
        <v>85</v>
      </c>
      <c r="D34" s="99">
        <f t="shared" si="5"/>
        <v>42.53</v>
      </c>
      <c r="E34" s="97">
        <v>19.0</v>
      </c>
      <c r="F34" s="97">
        <v>18.0</v>
      </c>
      <c r="G34" s="97">
        <v>36.0</v>
      </c>
      <c r="H34" s="97"/>
      <c r="I34" s="97"/>
      <c r="J34" s="97"/>
      <c r="K34" s="97"/>
      <c r="L34" s="97"/>
      <c r="M34" s="97"/>
      <c r="N34" s="97"/>
      <c r="O34" s="97"/>
      <c r="P34" s="97"/>
      <c r="Q34" s="100"/>
      <c r="R34" s="105"/>
      <c r="S34" s="101" t="s">
        <v>157</v>
      </c>
      <c r="T34" s="97"/>
      <c r="U34" s="102"/>
      <c r="V34" s="102"/>
      <c r="W34" s="102"/>
      <c r="X34" s="102"/>
      <c r="Y34" s="102"/>
      <c r="Z34" s="103"/>
    </row>
    <row r="35">
      <c r="A35" s="11"/>
      <c r="B35" s="12" t="s">
        <v>166</v>
      </c>
      <c r="C35" s="12" t="s">
        <v>167</v>
      </c>
      <c r="D35" s="17">
        <f t="shared" si="5"/>
        <v>31.37</v>
      </c>
      <c r="E35" s="12">
        <v>33.0</v>
      </c>
      <c r="F35" s="12">
        <v>12.0</v>
      </c>
      <c r="G35" s="12">
        <v>26.0</v>
      </c>
      <c r="H35" s="12"/>
      <c r="I35" s="12"/>
      <c r="J35" s="12"/>
      <c r="K35" s="12"/>
      <c r="L35" s="12"/>
      <c r="M35" s="12"/>
      <c r="N35" s="12"/>
      <c r="O35" s="12"/>
      <c r="P35" s="12"/>
      <c r="Q35" s="18"/>
      <c r="R35" s="33" t="s">
        <v>168</v>
      </c>
      <c r="S35" s="19" t="s">
        <v>169</v>
      </c>
      <c r="T35" s="11"/>
      <c r="U35" s="11"/>
      <c r="V35" s="11"/>
      <c r="W35" s="11"/>
      <c r="X35" s="11"/>
      <c r="Y35" s="11"/>
    </row>
    <row r="36">
      <c r="A36" s="2" t="s">
        <v>170</v>
      </c>
      <c r="B36" s="11"/>
      <c r="C36" s="11"/>
      <c r="D36" s="17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30"/>
      <c r="S36" s="27"/>
      <c r="T36" s="11"/>
      <c r="U36" s="11"/>
      <c r="V36" s="11"/>
      <c r="W36" s="11"/>
      <c r="X36" s="11"/>
    </row>
    <row r="37">
      <c r="A37" s="11"/>
      <c r="B37" s="35" t="s">
        <v>1444</v>
      </c>
      <c r="C37" s="12" t="s">
        <v>1445</v>
      </c>
      <c r="D37" s="17" t="s">
        <v>1446</v>
      </c>
      <c r="E37" s="12">
        <v>34.0</v>
      </c>
      <c r="F37" s="12">
        <v>23.0</v>
      </c>
      <c r="G37" s="12">
        <v>37.0</v>
      </c>
      <c r="H37" s="12">
        <v>32.0</v>
      </c>
      <c r="I37" s="12"/>
      <c r="J37" s="12"/>
      <c r="K37" s="12">
        <v>8.0</v>
      </c>
      <c r="L37" s="12"/>
      <c r="M37" s="12"/>
      <c r="N37" s="12"/>
      <c r="O37" s="12">
        <v>1.0</v>
      </c>
      <c r="P37" s="12">
        <v>2.0</v>
      </c>
      <c r="Q37" s="18" t="s">
        <v>29</v>
      </c>
      <c r="R37" s="18" t="s">
        <v>1447</v>
      </c>
      <c r="S37" s="19" t="s">
        <v>1448</v>
      </c>
      <c r="T37" s="11"/>
      <c r="U37" s="11"/>
      <c r="V37" s="11"/>
      <c r="W37" s="11"/>
      <c r="X37" s="11"/>
    </row>
    <row r="38">
      <c r="A38" s="96" t="s">
        <v>33</v>
      </c>
      <c r="B38" s="97" t="s">
        <v>1451</v>
      </c>
      <c r="C38" s="97" t="s">
        <v>172</v>
      </c>
      <c r="D38" s="99" t="s">
        <v>1452</v>
      </c>
      <c r="E38" s="97">
        <v>33.0</v>
      </c>
      <c r="F38" s="97">
        <v>32.0</v>
      </c>
      <c r="G38" s="97">
        <v>39.0</v>
      </c>
      <c r="H38" s="97">
        <v>20.0</v>
      </c>
      <c r="I38" s="97"/>
      <c r="J38" s="97"/>
      <c r="K38" s="97">
        <v>8.0</v>
      </c>
      <c r="L38" s="97"/>
      <c r="M38" s="97"/>
      <c r="N38" s="97">
        <v>1.0</v>
      </c>
      <c r="O38" s="97">
        <v>1.0</v>
      </c>
      <c r="P38" s="97">
        <v>1.0</v>
      </c>
      <c r="Q38" s="100" t="s">
        <v>325</v>
      </c>
      <c r="R38" s="100" t="s">
        <v>1365</v>
      </c>
      <c r="S38" s="101" t="s">
        <v>1453</v>
      </c>
      <c r="T38" s="102"/>
      <c r="U38" s="102"/>
      <c r="V38" s="102"/>
      <c r="W38" s="102"/>
      <c r="X38" s="102"/>
      <c r="Y38" s="103"/>
      <c r="Z38" s="103"/>
    </row>
    <row r="39">
      <c r="A39" s="21" t="s">
        <v>55</v>
      </c>
      <c r="B39" s="12" t="s">
        <v>1454</v>
      </c>
      <c r="C39" s="12" t="s">
        <v>57</v>
      </c>
      <c r="D39" s="17">
        <f t="shared" ref="D39:D40" si="6">ROUND((E39*0.05)+(F39*0.31)+(G39)+(H39*1.05)+(I39*0.9)+(J39*0.9)+(K39*1.14)+(L39*0.09)+(M39*47.8)+(N39*10)+(O39*10)+(P39*10), 2)</f>
        <v>103.36</v>
      </c>
      <c r="E39" s="12">
        <v>42.0</v>
      </c>
      <c r="F39" s="12">
        <v>23.0</v>
      </c>
      <c r="G39" s="12">
        <v>32.0</v>
      </c>
      <c r="H39" s="12">
        <v>23.0</v>
      </c>
      <c r="I39" s="12"/>
      <c r="J39" s="12"/>
      <c r="K39" s="12">
        <v>7.0</v>
      </c>
      <c r="L39" s="12"/>
      <c r="M39" s="12"/>
      <c r="N39" s="12">
        <v>1.0</v>
      </c>
      <c r="O39" s="12">
        <v>2.0</v>
      </c>
      <c r="P39" s="12"/>
      <c r="Q39" s="18" t="s">
        <v>187</v>
      </c>
      <c r="R39" s="18" t="s">
        <v>499</v>
      </c>
      <c r="S39" s="19" t="s">
        <v>1455</v>
      </c>
      <c r="T39" s="11"/>
      <c r="U39" s="11"/>
      <c r="V39" s="11"/>
      <c r="W39" s="11"/>
      <c r="X39" s="11"/>
    </row>
    <row r="40">
      <c r="A40" s="11"/>
      <c r="B40" s="35" t="s">
        <v>199</v>
      </c>
      <c r="C40" s="12" t="s">
        <v>107</v>
      </c>
      <c r="D40" s="17">
        <f t="shared" si="6"/>
        <v>93.8</v>
      </c>
      <c r="E40" s="12"/>
      <c r="F40" s="12">
        <v>30.0</v>
      </c>
      <c r="G40" s="12">
        <v>53.0</v>
      </c>
      <c r="H40" s="12">
        <v>30.0</v>
      </c>
      <c r="I40" s="12"/>
      <c r="J40" s="12"/>
      <c r="K40" s="12"/>
      <c r="L40" s="12"/>
      <c r="M40" s="12"/>
      <c r="N40" s="12"/>
      <c r="O40" s="12"/>
      <c r="P40" s="12"/>
      <c r="Q40" s="18"/>
      <c r="R40" s="18"/>
      <c r="S40" s="19" t="s">
        <v>201</v>
      </c>
      <c r="T40" s="11"/>
      <c r="U40" s="11"/>
      <c r="V40" s="11"/>
      <c r="W40" s="11"/>
      <c r="X40" s="11"/>
    </row>
    <row r="41">
      <c r="A41" s="97"/>
      <c r="B41" s="115" t="s">
        <v>202</v>
      </c>
      <c r="C41" s="97" t="s">
        <v>203</v>
      </c>
      <c r="D41" s="99" t="s">
        <v>1458</v>
      </c>
      <c r="E41" s="97">
        <v>27.0</v>
      </c>
      <c r="F41" s="97">
        <v>29.0</v>
      </c>
      <c r="G41" s="97">
        <v>32.0</v>
      </c>
      <c r="H41" s="97">
        <v>24.0</v>
      </c>
      <c r="I41" s="97"/>
      <c r="J41" s="97"/>
      <c r="K41" s="97"/>
      <c r="L41" s="97">
        <v>24.0</v>
      </c>
      <c r="M41" s="97"/>
      <c r="N41" s="97"/>
      <c r="O41" s="97"/>
      <c r="P41" s="97"/>
      <c r="Q41" s="100"/>
      <c r="R41" s="125" t="s">
        <v>205</v>
      </c>
      <c r="S41" s="101" t="s">
        <v>206</v>
      </c>
      <c r="T41" s="102"/>
      <c r="U41" s="102"/>
      <c r="V41" s="102"/>
      <c r="W41" s="102"/>
      <c r="X41" s="102"/>
      <c r="Y41" s="103"/>
      <c r="Z41" s="103"/>
    </row>
    <row r="42">
      <c r="A42" s="21" t="s">
        <v>52</v>
      </c>
      <c r="B42" s="35" t="s">
        <v>207</v>
      </c>
      <c r="C42" s="12" t="s">
        <v>208</v>
      </c>
      <c r="D42" s="17" t="s">
        <v>1460</v>
      </c>
      <c r="E42" s="12">
        <v>25.0</v>
      </c>
      <c r="F42" s="12">
        <v>25.0</v>
      </c>
      <c r="G42" s="12">
        <v>29.0</v>
      </c>
      <c r="H42" s="12">
        <v>17.0</v>
      </c>
      <c r="I42" s="12"/>
      <c r="J42" s="12"/>
      <c r="K42" s="12"/>
      <c r="L42" s="12"/>
      <c r="M42" s="12"/>
      <c r="N42" s="12">
        <v>1.0</v>
      </c>
      <c r="O42" s="12">
        <v>1.0</v>
      </c>
      <c r="P42" s="12">
        <v>1.0</v>
      </c>
      <c r="Q42" s="18" t="s">
        <v>29</v>
      </c>
      <c r="R42" s="18" t="s">
        <v>78</v>
      </c>
      <c r="S42" s="19" t="s">
        <v>210</v>
      </c>
      <c r="T42" s="11"/>
      <c r="U42" s="11"/>
      <c r="V42" s="11"/>
      <c r="W42" s="11"/>
      <c r="X42" s="11"/>
    </row>
    <row r="43">
      <c r="A43" s="2" t="s">
        <v>212</v>
      </c>
      <c r="B43" s="11"/>
      <c r="C43" s="11"/>
      <c r="D43" s="17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13"/>
      <c r="S43" s="27"/>
      <c r="T43" s="11"/>
      <c r="U43" s="11"/>
      <c r="V43" s="11"/>
      <c r="W43" s="11"/>
      <c r="X43" s="11"/>
    </row>
    <row r="44">
      <c r="A44" s="11"/>
      <c r="B44" s="12" t="s">
        <v>1462</v>
      </c>
      <c r="C44" s="12" t="s">
        <v>1445</v>
      </c>
      <c r="D44" s="17" t="s">
        <v>1463</v>
      </c>
      <c r="E44" s="12">
        <v>13.0</v>
      </c>
      <c r="F44" s="12">
        <v>13.0</v>
      </c>
      <c r="G44" s="12">
        <v>20.0</v>
      </c>
      <c r="H44" s="12">
        <v>17.0</v>
      </c>
      <c r="I44" s="12"/>
      <c r="J44" s="12"/>
      <c r="K44" s="12">
        <v>6.0</v>
      </c>
      <c r="L44" s="12"/>
      <c r="M44" s="12"/>
      <c r="N44" s="12"/>
      <c r="O44" s="12">
        <v>1.0</v>
      </c>
      <c r="P44" s="12"/>
      <c r="Q44" s="18" t="s">
        <v>221</v>
      </c>
      <c r="R44" s="18" t="s">
        <v>1447</v>
      </c>
      <c r="S44" s="19" t="s">
        <v>1464</v>
      </c>
      <c r="T44" s="12"/>
      <c r="U44" s="11"/>
      <c r="V44" s="11"/>
      <c r="W44" s="11"/>
      <c r="X44" s="11"/>
      <c r="Y44" s="11"/>
    </row>
    <row r="45">
      <c r="A45" s="11"/>
      <c r="B45" s="12" t="s">
        <v>1466</v>
      </c>
      <c r="C45" s="12" t="s">
        <v>225</v>
      </c>
      <c r="D45" s="17">
        <f t="shared" ref="D45:D48" si="7">ROUND((E45*0.05)+(F45*0.31)+(G45)+(H45*1.05)+(I45*0.9)+(J45*0.9)+(K45*1.14)+(L45*0.09)+(M45*47.8)+(N45*10)+(O45*10)+(P45*10), 2)</f>
        <v>49.52</v>
      </c>
      <c r="E45" s="12">
        <v>22.0</v>
      </c>
      <c r="F45" s="12">
        <v>12.0</v>
      </c>
      <c r="G45" s="12">
        <v>20.0</v>
      </c>
      <c r="H45" s="12">
        <v>14.0</v>
      </c>
      <c r="I45" s="12"/>
      <c r="J45" s="12"/>
      <c r="K45" s="12"/>
      <c r="L45" s="12"/>
      <c r="M45" s="12"/>
      <c r="N45" s="12"/>
      <c r="O45" s="12">
        <v>1.0</v>
      </c>
      <c r="P45" s="12"/>
      <c r="Q45" s="18" t="s">
        <v>773</v>
      </c>
      <c r="R45" s="33" t="s">
        <v>774</v>
      </c>
      <c r="S45" s="19" t="s">
        <v>1469</v>
      </c>
      <c r="T45" s="12"/>
      <c r="U45" s="11"/>
      <c r="V45" s="11"/>
      <c r="W45" s="11"/>
      <c r="X45" s="11"/>
      <c r="Y45" s="11"/>
    </row>
    <row r="46">
      <c r="A46" s="11"/>
      <c r="B46" s="12" t="s">
        <v>1470</v>
      </c>
      <c r="C46" s="12" t="s">
        <v>646</v>
      </c>
      <c r="D46" s="17">
        <f t="shared" si="7"/>
        <v>46.64</v>
      </c>
      <c r="E46" s="12">
        <v>18.0</v>
      </c>
      <c r="F46" s="12">
        <v>19.0</v>
      </c>
      <c r="G46" s="12">
        <v>22.0</v>
      </c>
      <c r="H46" s="12">
        <v>17.0</v>
      </c>
      <c r="I46" s="12"/>
      <c r="J46" s="12"/>
      <c r="K46" s="12"/>
      <c r="L46" s="12"/>
      <c r="M46" s="12"/>
      <c r="N46" s="12"/>
      <c r="O46" s="12"/>
      <c r="P46" s="12"/>
      <c r="Q46" s="18"/>
      <c r="R46" s="30"/>
      <c r="S46" s="19" t="s">
        <v>1471</v>
      </c>
      <c r="T46" s="12"/>
      <c r="U46" s="11"/>
      <c r="V46" s="11"/>
      <c r="W46" s="11"/>
      <c r="X46" s="11"/>
      <c r="Y46" s="11"/>
    </row>
    <row r="47">
      <c r="B47" s="12" t="s">
        <v>222</v>
      </c>
      <c r="C47" s="12" t="s">
        <v>35</v>
      </c>
      <c r="D47" s="17">
        <f t="shared" si="7"/>
        <v>43.72</v>
      </c>
      <c r="E47" s="12"/>
      <c r="F47" s="12">
        <v>12.0</v>
      </c>
      <c r="G47" s="12">
        <v>30.0</v>
      </c>
      <c r="H47" s="12"/>
      <c r="I47" s="12"/>
      <c r="J47" s="12"/>
      <c r="K47" s="12"/>
      <c r="L47" s="12"/>
      <c r="M47" s="12"/>
      <c r="N47" s="12"/>
      <c r="O47" s="12">
        <v>1.0</v>
      </c>
      <c r="P47" s="12"/>
      <c r="Q47" s="18" t="s">
        <v>90</v>
      </c>
      <c r="R47" s="30"/>
      <c r="S47" s="19" t="s">
        <v>223</v>
      </c>
      <c r="T47" s="12"/>
      <c r="U47" s="11"/>
      <c r="V47" s="11"/>
      <c r="W47" s="11"/>
      <c r="X47" s="11"/>
      <c r="Y47" s="11"/>
    </row>
    <row r="48">
      <c r="A48" s="97"/>
      <c r="B48" s="97" t="s">
        <v>229</v>
      </c>
      <c r="C48" s="97" t="s">
        <v>230</v>
      </c>
      <c r="D48" s="99">
        <f t="shared" si="7"/>
        <v>40.17</v>
      </c>
      <c r="E48" s="97">
        <v>27.0</v>
      </c>
      <c r="F48" s="97">
        <v>22.0</v>
      </c>
      <c r="G48" s="97">
        <v>32.0</v>
      </c>
      <c r="H48" s="97"/>
      <c r="I48" s="97"/>
      <c r="J48" s="97"/>
      <c r="K48" s="97"/>
      <c r="L48" s="97"/>
      <c r="M48" s="97"/>
      <c r="N48" s="97"/>
      <c r="O48" s="97"/>
      <c r="P48" s="97"/>
      <c r="Q48" s="100"/>
      <c r="R48" s="105"/>
      <c r="S48" s="101" t="s">
        <v>231</v>
      </c>
      <c r="T48" s="97"/>
      <c r="U48" s="102"/>
      <c r="V48" s="102"/>
      <c r="W48" s="102"/>
      <c r="X48" s="102"/>
      <c r="Y48" s="102"/>
      <c r="Z48" s="103"/>
    </row>
    <row r="49">
      <c r="A49" s="2" t="s">
        <v>241</v>
      </c>
      <c r="B49" s="11"/>
      <c r="C49" s="11"/>
      <c r="D49" s="17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3"/>
      <c r="R49" s="13"/>
      <c r="S49" s="27"/>
      <c r="T49" s="11"/>
      <c r="U49" s="11"/>
      <c r="V49" s="11"/>
      <c r="W49" s="11"/>
      <c r="X49" s="11"/>
    </row>
    <row r="50">
      <c r="A50" s="97"/>
      <c r="B50" s="98" t="s">
        <v>242</v>
      </c>
      <c r="C50" s="97" t="s">
        <v>243</v>
      </c>
      <c r="D50" s="99">
        <f t="shared" ref="D50:D52" si="8">ROUND((E50*0.05)+(F50*0.31)+(G50)+(H50*1.05)+(I50*0.9)+(J50*0.9)+(K50*1.14)+(L50*0.09)+(M50*47.8)+(N50*10)+(O50*10)+(P50*10), 2)</f>
        <v>94.25</v>
      </c>
      <c r="E50" s="97"/>
      <c r="F50" s="97"/>
      <c r="G50" s="97">
        <v>30.0</v>
      </c>
      <c r="H50" s="97">
        <v>25.0</v>
      </c>
      <c r="I50" s="97"/>
      <c r="J50" s="97">
        <v>20.0</v>
      </c>
      <c r="K50" s="97"/>
      <c r="L50" s="97"/>
      <c r="M50" s="97"/>
      <c r="N50" s="97">
        <v>2.0</v>
      </c>
      <c r="O50" s="97"/>
      <c r="P50" s="97"/>
      <c r="Q50" s="100" t="s">
        <v>244</v>
      </c>
      <c r="R50" s="100"/>
      <c r="S50" s="101" t="s">
        <v>245</v>
      </c>
      <c r="T50" s="97"/>
      <c r="U50" s="102"/>
      <c r="V50" s="102"/>
      <c r="W50" s="102"/>
      <c r="X50" s="102"/>
      <c r="Y50" s="126"/>
      <c r="Z50" s="126"/>
    </row>
    <row r="51">
      <c r="A51" s="97"/>
      <c r="B51" s="97" t="s">
        <v>258</v>
      </c>
      <c r="C51" s="97" t="s">
        <v>172</v>
      </c>
      <c r="D51" s="99">
        <f t="shared" si="8"/>
        <v>87.04</v>
      </c>
      <c r="E51" s="97">
        <v>31.0</v>
      </c>
      <c r="F51" s="97">
        <v>24.0</v>
      </c>
      <c r="G51" s="97">
        <v>36.0</v>
      </c>
      <c r="H51" s="97">
        <v>21.0</v>
      </c>
      <c r="I51" s="97"/>
      <c r="J51" s="97"/>
      <c r="K51" s="97"/>
      <c r="L51" s="97"/>
      <c r="M51" s="97"/>
      <c r="N51" s="97"/>
      <c r="O51" s="97">
        <v>1.0</v>
      </c>
      <c r="P51" s="97">
        <v>1.0</v>
      </c>
      <c r="Q51" s="100" t="s">
        <v>116</v>
      </c>
      <c r="R51" s="100"/>
      <c r="S51" s="101" t="s">
        <v>259</v>
      </c>
      <c r="T51" s="102"/>
      <c r="U51" s="102"/>
      <c r="V51" s="102"/>
      <c r="W51" s="102"/>
      <c r="X51" s="102"/>
      <c r="Y51" s="103"/>
      <c r="Z51" s="103"/>
    </row>
    <row r="52">
      <c r="A52" s="97"/>
      <c r="B52" s="97" t="s">
        <v>249</v>
      </c>
      <c r="C52" s="97" t="s">
        <v>239</v>
      </c>
      <c r="D52" s="99">
        <f t="shared" si="8"/>
        <v>75.62</v>
      </c>
      <c r="E52" s="97">
        <v>24.0</v>
      </c>
      <c r="F52" s="97">
        <v>22.0</v>
      </c>
      <c r="G52" s="97">
        <v>35.0</v>
      </c>
      <c r="H52" s="97"/>
      <c r="I52" s="97"/>
      <c r="J52" s="97">
        <v>14.0</v>
      </c>
      <c r="K52" s="97"/>
      <c r="L52" s="97"/>
      <c r="M52" s="97"/>
      <c r="N52" s="97"/>
      <c r="O52" s="97">
        <v>1.0</v>
      </c>
      <c r="P52" s="97">
        <v>1.0</v>
      </c>
      <c r="Q52" s="100" t="s">
        <v>123</v>
      </c>
      <c r="R52" s="100"/>
      <c r="S52" s="101" t="s">
        <v>253</v>
      </c>
      <c r="T52" s="102"/>
      <c r="U52" s="102"/>
      <c r="V52" s="102"/>
      <c r="W52" s="102"/>
      <c r="X52" s="102"/>
      <c r="Y52" s="103"/>
      <c r="Z52" s="103"/>
    </row>
    <row r="53">
      <c r="A53" s="96" t="s">
        <v>33</v>
      </c>
      <c r="B53" s="97" t="s">
        <v>1485</v>
      </c>
      <c r="C53" s="97" t="s">
        <v>251</v>
      </c>
      <c r="D53" s="99" t="s">
        <v>1486</v>
      </c>
      <c r="E53" s="97">
        <v>26.0</v>
      </c>
      <c r="F53" s="97">
        <v>29.0</v>
      </c>
      <c r="G53" s="97">
        <v>34.0</v>
      </c>
      <c r="H53" s="97"/>
      <c r="I53" s="97"/>
      <c r="J53" s="97">
        <v>19.0</v>
      </c>
      <c r="K53" s="97">
        <v>6.0</v>
      </c>
      <c r="L53" s="97"/>
      <c r="M53" s="97"/>
      <c r="N53" s="97"/>
      <c r="O53" s="97"/>
      <c r="P53" s="97"/>
      <c r="Q53" s="100"/>
      <c r="R53" s="100" t="s">
        <v>1365</v>
      </c>
      <c r="S53" s="101" t="s">
        <v>1487</v>
      </c>
      <c r="T53" s="102"/>
      <c r="U53" s="102"/>
      <c r="V53" s="102"/>
      <c r="W53" s="102"/>
      <c r="X53" s="102"/>
      <c r="Y53" s="103"/>
      <c r="Z53" s="103"/>
    </row>
    <row r="54">
      <c r="A54" s="26" t="s">
        <v>52</v>
      </c>
      <c r="B54" s="12" t="s">
        <v>266</v>
      </c>
      <c r="C54" s="12" t="s">
        <v>214</v>
      </c>
      <c r="D54" s="17" t="s">
        <v>1488</v>
      </c>
      <c r="E54" s="12">
        <v>25.0</v>
      </c>
      <c r="F54" s="12">
        <v>17.0</v>
      </c>
      <c r="G54" s="12">
        <v>20.0</v>
      </c>
      <c r="H54" s="12">
        <v>16.0</v>
      </c>
      <c r="I54" s="12"/>
      <c r="J54" s="12"/>
      <c r="K54" s="12"/>
      <c r="L54" s="12"/>
      <c r="M54" s="12"/>
      <c r="N54" s="12">
        <v>1.0</v>
      </c>
      <c r="O54" s="12">
        <v>1.0</v>
      </c>
      <c r="P54" s="12"/>
      <c r="Q54" s="18" t="s">
        <v>121</v>
      </c>
      <c r="R54" s="18" t="s">
        <v>78</v>
      </c>
      <c r="S54" s="19" t="s">
        <v>268</v>
      </c>
      <c r="T54" s="12"/>
      <c r="U54" s="11"/>
      <c r="V54" s="11"/>
      <c r="W54" s="11"/>
      <c r="X54" s="11"/>
      <c r="Y54" s="11"/>
    </row>
    <row r="55">
      <c r="A55" s="26" t="s">
        <v>55</v>
      </c>
      <c r="B55" s="12" t="s">
        <v>1490</v>
      </c>
      <c r="C55" s="12" t="s">
        <v>57</v>
      </c>
      <c r="D55" s="17">
        <f>ROUND((E55*0.05)+(F55*0.31)+(G55)+(H55*1.05)+(I55*0.9)+(J55*0.9)+(K55*1.14)+(L55*0.09)+(M55*47.8)+(N55*10)+(O55*10)+(P55*10), 2)</f>
        <v>61.43</v>
      </c>
      <c r="E55" s="12">
        <v>36.0</v>
      </c>
      <c r="F55" s="12">
        <v>18.0</v>
      </c>
      <c r="G55" s="12">
        <v>32.0</v>
      </c>
      <c r="H55" s="12">
        <v>21.0</v>
      </c>
      <c r="I55" s="12"/>
      <c r="J55" s="12"/>
      <c r="K55" s="12"/>
      <c r="L55" s="12"/>
      <c r="M55" s="12"/>
      <c r="N55" s="12"/>
      <c r="O55" s="12"/>
      <c r="P55" s="12"/>
      <c r="Q55" s="18"/>
      <c r="R55" s="18" t="s">
        <v>122</v>
      </c>
      <c r="S55" s="19" t="s">
        <v>1492</v>
      </c>
      <c r="T55" s="11"/>
      <c r="U55" s="11"/>
      <c r="V55" s="11"/>
      <c r="W55" s="11"/>
      <c r="X55" s="11"/>
    </row>
    <row r="56">
      <c r="A56" s="2" t="s">
        <v>272</v>
      </c>
      <c r="B56" s="11"/>
      <c r="C56" s="11"/>
      <c r="D56" s="17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3"/>
      <c r="R56" s="13"/>
      <c r="S56" s="40"/>
      <c r="T56" s="11"/>
      <c r="U56" s="11"/>
      <c r="V56" s="11"/>
      <c r="W56" s="11"/>
      <c r="X56" s="11"/>
    </row>
    <row r="57">
      <c r="A57" s="11"/>
      <c r="B57" s="12" t="s">
        <v>274</v>
      </c>
      <c r="C57" s="12" t="s">
        <v>35</v>
      </c>
      <c r="D57" s="17">
        <f t="shared" ref="D57:D60" si="9">ROUND((E57*0.05)+(F57*0.31)+(G57)+(H57*1.05)+(I57*0.9)+(J57*0.9)+(K57*1.14)+(L57*0.09)+(M57*47.8)+(N57*10)+(O57*10)+(P57*10), 2)</f>
        <v>84.93</v>
      </c>
      <c r="E57" s="12">
        <v>18.0</v>
      </c>
      <c r="F57" s="12">
        <v>13.0</v>
      </c>
      <c r="G57" s="12">
        <v>39.0</v>
      </c>
      <c r="H57" s="12">
        <v>20.0</v>
      </c>
      <c r="I57" s="12"/>
      <c r="J57" s="12"/>
      <c r="K57" s="12"/>
      <c r="L57" s="12"/>
      <c r="M57" s="12"/>
      <c r="N57" s="12">
        <v>1.0</v>
      </c>
      <c r="O57" s="12">
        <v>1.0</v>
      </c>
      <c r="P57" s="12"/>
      <c r="Q57" s="18" t="s">
        <v>176</v>
      </c>
      <c r="R57" s="18"/>
      <c r="S57" s="19" t="s">
        <v>275</v>
      </c>
      <c r="T57" s="11"/>
      <c r="U57" s="11"/>
      <c r="V57" s="11"/>
      <c r="W57" s="11"/>
      <c r="X57" s="11"/>
    </row>
    <row r="58">
      <c r="A58" s="97"/>
      <c r="B58" s="97" t="s">
        <v>276</v>
      </c>
      <c r="C58" s="97" t="s">
        <v>114</v>
      </c>
      <c r="D58" s="99">
        <f t="shared" si="9"/>
        <v>72.41</v>
      </c>
      <c r="E58" s="97">
        <v>27.0</v>
      </c>
      <c r="F58" s="97">
        <v>26.0</v>
      </c>
      <c r="G58" s="97">
        <v>43.0</v>
      </c>
      <c r="H58" s="97"/>
      <c r="I58" s="97"/>
      <c r="J58" s="97"/>
      <c r="K58" s="97"/>
      <c r="L58" s="97"/>
      <c r="M58" s="97"/>
      <c r="N58" s="97"/>
      <c r="O58" s="97">
        <v>1.0</v>
      </c>
      <c r="P58" s="97">
        <v>1.0</v>
      </c>
      <c r="Q58" s="100" t="s">
        <v>116</v>
      </c>
      <c r="R58" s="100"/>
      <c r="S58" s="128"/>
      <c r="T58" s="102"/>
      <c r="U58" s="102"/>
      <c r="V58" s="102"/>
      <c r="W58" s="102"/>
      <c r="X58" s="102"/>
      <c r="Y58" s="103"/>
      <c r="Z58" s="103"/>
    </row>
    <row r="59">
      <c r="A59" s="11"/>
      <c r="B59" s="12" t="s">
        <v>1495</v>
      </c>
      <c r="C59" s="12" t="s">
        <v>236</v>
      </c>
      <c r="D59" s="17">
        <f t="shared" si="9"/>
        <v>69.42</v>
      </c>
      <c r="E59" s="12">
        <v>15.0</v>
      </c>
      <c r="F59" s="12">
        <v>17.0</v>
      </c>
      <c r="G59" s="12">
        <v>29.0</v>
      </c>
      <c r="H59" s="12"/>
      <c r="I59" s="12"/>
      <c r="J59" s="12">
        <v>16.0</v>
      </c>
      <c r="K59" s="12"/>
      <c r="L59" s="12"/>
      <c r="M59" s="12"/>
      <c r="N59" s="12"/>
      <c r="O59" s="12">
        <v>1.0</v>
      </c>
      <c r="P59" s="12">
        <v>1.0</v>
      </c>
      <c r="Q59" s="18" t="s">
        <v>1496</v>
      </c>
      <c r="R59" s="18"/>
      <c r="S59" s="19" t="s">
        <v>1497</v>
      </c>
      <c r="T59" s="11"/>
      <c r="U59" s="11"/>
      <c r="V59" s="11"/>
      <c r="W59" s="11"/>
      <c r="X59" s="11"/>
    </row>
    <row r="60">
      <c r="A60" s="97"/>
      <c r="B60" s="97" t="s">
        <v>280</v>
      </c>
      <c r="C60" s="97" t="s">
        <v>281</v>
      </c>
      <c r="D60" s="99">
        <f t="shared" si="9"/>
        <v>68.46</v>
      </c>
      <c r="E60" s="97">
        <v>27.0</v>
      </c>
      <c r="F60" s="97">
        <v>26.0</v>
      </c>
      <c r="G60" s="97">
        <v>37.0</v>
      </c>
      <c r="H60" s="97">
        <v>21.0</v>
      </c>
      <c r="I60" s="97"/>
      <c r="J60" s="97"/>
      <c r="K60" s="97"/>
      <c r="L60" s="97"/>
      <c r="M60" s="97"/>
      <c r="N60" s="97"/>
      <c r="O60" s="97"/>
      <c r="P60" s="97"/>
      <c r="Q60" s="100"/>
      <c r="R60" s="100"/>
      <c r="S60" s="101" t="s">
        <v>282</v>
      </c>
      <c r="T60" s="102"/>
      <c r="U60" s="102"/>
      <c r="V60" s="102"/>
      <c r="W60" s="102"/>
      <c r="X60" s="102"/>
      <c r="Y60" s="103"/>
      <c r="Z60" s="103"/>
    </row>
    <row r="61">
      <c r="A61" s="11"/>
      <c r="B61" s="12" t="s">
        <v>1498</v>
      </c>
      <c r="C61" s="12" t="s">
        <v>1445</v>
      </c>
      <c r="D61" s="17" t="s">
        <v>1499</v>
      </c>
      <c r="E61" s="12">
        <v>10.0</v>
      </c>
      <c r="F61" s="12">
        <v>17.0</v>
      </c>
      <c r="G61" s="12">
        <v>30.0</v>
      </c>
      <c r="H61" s="12">
        <v>16.0</v>
      </c>
      <c r="I61" s="12"/>
      <c r="J61" s="12"/>
      <c r="K61" s="12">
        <v>9.0</v>
      </c>
      <c r="L61" s="12"/>
      <c r="M61" s="12"/>
      <c r="N61" s="12"/>
      <c r="O61" s="12"/>
      <c r="P61" s="12"/>
      <c r="Q61" s="18"/>
      <c r="R61" s="18" t="s">
        <v>1447</v>
      </c>
      <c r="S61" s="19" t="s">
        <v>1500</v>
      </c>
      <c r="T61" s="11"/>
      <c r="U61" s="11"/>
      <c r="V61" s="11"/>
      <c r="W61" s="11"/>
      <c r="X61" s="11"/>
    </row>
    <row r="62">
      <c r="A62" s="11"/>
      <c r="B62" s="12" t="s">
        <v>1503</v>
      </c>
      <c r="C62" s="12" t="s">
        <v>303</v>
      </c>
      <c r="D62" s="17">
        <f>ROUND((E62*0.05)+(F62*0.31)+(G62)+(H62*1.05)+(I62*0.9)+(J62*0.9)+(K62*1.14)+(L62*0.09)+(M62*47.8)+(N62*10)+(O62*10)+(P62*10), 2)</f>
        <v>62.03</v>
      </c>
      <c r="E62" s="12">
        <v>34.0</v>
      </c>
      <c r="F62" s="12">
        <v>23.0</v>
      </c>
      <c r="G62" s="12">
        <v>28.0</v>
      </c>
      <c r="H62" s="12">
        <v>24.0</v>
      </c>
      <c r="I62" s="12"/>
      <c r="J62" s="12"/>
      <c r="K62" s="12"/>
      <c r="L62" s="12"/>
      <c r="M62" s="12"/>
      <c r="N62" s="12"/>
      <c r="O62" s="12"/>
      <c r="P62" s="12"/>
      <c r="Q62" s="18"/>
      <c r="R62" s="18" t="s">
        <v>552</v>
      </c>
      <c r="S62" s="19" t="s">
        <v>1505</v>
      </c>
      <c r="T62" s="11"/>
      <c r="U62" s="11"/>
      <c r="V62" s="11"/>
      <c r="W62" s="11"/>
      <c r="X62" s="11"/>
    </row>
    <row r="63">
      <c r="A63" s="2" t="s">
        <v>308</v>
      </c>
      <c r="B63" s="11"/>
      <c r="C63" s="11"/>
      <c r="D63" s="17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3"/>
      <c r="R63" s="13"/>
      <c r="S63" s="27"/>
      <c r="T63" s="11"/>
      <c r="U63" s="11"/>
      <c r="V63" s="11"/>
      <c r="W63" s="11"/>
      <c r="X63" s="11"/>
    </row>
    <row r="64">
      <c r="A64" s="11"/>
      <c r="B64" s="12" t="s">
        <v>311</v>
      </c>
      <c r="C64" s="12" t="s">
        <v>35</v>
      </c>
      <c r="D64" s="17" t="s">
        <v>1508</v>
      </c>
      <c r="E64" s="12">
        <v>12.0</v>
      </c>
      <c r="F64" s="12">
        <v>8.0</v>
      </c>
      <c r="G64" s="12">
        <v>46.0</v>
      </c>
      <c r="H64" s="12">
        <v>26.0</v>
      </c>
      <c r="I64" s="12"/>
      <c r="J64" s="12">
        <v>22.0</v>
      </c>
      <c r="K64" s="12"/>
      <c r="L64" s="12"/>
      <c r="M64" s="12"/>
      <c r="N64" s="12">
        <v>1.0</v>
      </c>
      <c r="O64" s="12">
        <v>1.0</v>
      </c>
      <c r="P64" s="12">
        <v>1.0</v>
      </c>
      <c r="Q64" s="18" t="s">
        <v>38</v>
      </c>
      <c r="R64" s="33" t="s">
        <v>1370</v>
      </c>
      <c r="S64" s="19" t="s">
        <v>313</v>
      </c>
      <c r="T64" s="12"/>
      <c r="U64" s="11"/>
      <c r="V64" s="11"/>
      <c r="W64" s="11"/>
      <c r="X64" s="11"/>
      <c r="Y64" s="11"/>
    </row>
    <row r="65">
      <c r="A65" s="96"/>
      <c r="B65" s="97" t="s">
        <v>309</v>
      </c>
      <c r="C65" s="97" t="s">
        <v>151</v>
      </c>
      <c r="D65" s="99">
        <f t="shared" ref="D65:D69" si="10">ROUND((E65*0.05)+(F65*0.31)+(G65)+(H65*1.05)+(I65*0.9)+(J65*0.9)+(K65*1.14)+(L65*0.09)+(M65*47.8)+(N65*10)+(O65*10)+(P65*10), 2)</f>
        <v>129.27</v>
      </c>
      <c r="E65" s="97"/>
      <c r="F65" s="97">
        <v>22.0</v>
      </c>
      <c r="G65" s="97">
        <v>50.0</v>
      </c>
      <c r="H65" s="97">
        <v>25.0</v>
      </c>
      <c r="I65" s="97"/>
      <c r="J65" s="97">
        <v>18.0</v>
      </c>
      <c r="K65" s="97"/>
      <c r="L65" s="97"/>
      <c r="M65" s="97"/>
      <c r="N65" s="97">
        <v>1.0</v>
      </c>
      <c r="O65" s="97">
        <v>2.0</v>
      </c>
      <c r="P65" s="97"/>
      <c r="Q65" s="100" t="s">
        <v>29</v>
      </c>
      <c r="R65" s="114"/>
      <c r="S65" s="101" t="s">
        <v>310</v>
      </c>
      <c r="T65" s="97"/>
      <c r="U65" s="102"/>
      <c r="V65" s="102"/>
      <c r="W65" s="102"/>
      <c r="X65" s="102"/>
      <c r="Y65" s="102"/>
      <c r="Z65" s="103"/>
    </row>
    <row r="66">
      <c r="A66" s="11"/>
      <c r="B66" s="12" t="s">
        <v>1510</v>
      </c>
      <c r="C66" s="12" t="s">
        <v>446</v>
      </c>
      <c r="D66" s="17">
        <f t="shared" si="10"/>
        <v>102.85</v>
      </c>
      <c r="E66" s="12">
        <v>25.0</v>
      </c>
      <c r="F66" s="12">
        <v>30.0</v>
      </c>
      <c r="G66" s="12">
        <v>35.0</v>
      </c>
      <c r="H66" s="12">
        <v>26.0</v>
      </c>
      <c r="I66" s="12"/>
      <c r="J66" s="12"/>
      <c r="K66" s="12"/>
      <c r="L66" s="12"/>
      <c r="M66" s="12"/>
      <c r="N66" s="12">
        <v>1.0</v>
      </c>
      <c r="O66" s="12">
        <v>1.0</v>
      </c>
      <c r="P66" s="12">
        <v>1.0</v>
      </c>
      <c r="Q66" s="18" t="s">
        <v>29</v>
      </c>
      <c r="R66" s="33"/>
      <c r="S66" s="19" t="s">
        <v>1511</v>
      </c>
      <c r="T66" s="12"/>
      <c r="U66" s="11"/>
      <c r="V66" s="11"/>
      <c r="W66" s="11"/>
      <c r="X66" s="11"/>
      <c r="Y66" s="11"/>
    </row>
    <row r="67">
      <c r="A67" s="11"/>
      <c r="B67" s="12" t="s">
        <v>1512</v>
      </c>
      <c r="C67" s="12" t="s">
        <v>636</v>
      </c>
      <c r="D67" s="17">
        <f t="shared" si="10"/>
        <v>96.31</v>
      </c>
      <c r="E67" s="12"/>
      <c r="F67" s="12">
        <v>11.0</v>
      </c>
      <c r="G67" s="12">
        <v>44.0</v>
      </c>
      <c r="H67" s="12">
        <v>18.0</v>
      </c>
      <c r="I67" s="12"/>
      <c r="J67" s="12"/>
      <c r="K67" s="12"/>
      <c r="L67" s="12"/>
      <c r="M67" s="12"/>
      <c r="N67" s="12">
        <v>1.0</v>
      </c>
      <c r="O67" s="12">
        <v>2.0</v>
      </c>
      <c r="P67" s="12"/>
      <c r="Q67" s="18" t="s">
        <v>1188</v>
      </c>
      <c r="R67" s="17"/>
      <c r="S67" s="19" t="s">
        <v>1513</v>
      </c>
      <c r="T67" s="12"/>
      <c r="U67" s="11"/>
      <c r="V67" s="11"/>
      <c r="W67" s="11"/>
      <c r="X67" s="11"/>
      <c r="Y67" s="11"/>
    </row>
    <row r="68">
      <c r="A68" s="11"/>
      <c r="B68" s="12" t="s">
        <v>1514</v>
      </c>
      <c r="C68" s="12" t="s">
        <v>1515</v>
      </c>
      <c r="D68" s="17">
        <f t="shared" si="10"/>
        <v>96.31</v>
      </c>
      <c r="E68" s="12"/>
      <c r="F68" s="12">
        <v>11.0</v>
      </c>
      <c r="G68" s="12">
        <v>44.0</v>
      </c>
      <c r="H68" s="12">
        <v>18.0</v>
      </c>
      <c r="I68" s="12"/>
      <c r="J68" s="12"/>
      <c r="K68" s="12"/>
      <c r="L68" s="12"/>
      <c r="M68" s="12"/>
      <c r="N68" s="12">
        <v>1.0</v>
      </c>
      <c r="O68" s="12">
        <v>2.0</v>
      </c>
      <c r="P68" s="12"/>
      <c r="Q68" s="18" t="s">
        <v>1188</v>
      </c>
      <c r="R68" s="17"/>
      <c r="S68" s="19" t="s">
        <v>1516</v>
      </c>
      <c r="T68" s="12"/>
      <c r="U68" s="11"/>
      <c r="V68" s="11"/>
      <c r="W68" s="11"/>
      <c r="X68" s="11"/>
      <c r="Y68" s="11"/>
    </row>
    <row r="69">
      <c r="A69" s="96"/>
      <c r="B69" s="97" t="s">
        <v>317</v>
      </c>
      <c r="C69" s="97" t="s">
        <v>318</v>
      </c>
      <c r="D69" s="99">
        <f t="shared" si="10"/>
        <v>93.5</v>
      </c>
      <c r="E69" s="97">
        <v>42.0</v>
      </c>
      <c r="F69" s="97">
        <v>40.0</v>
      </c>
      <c r="G69" s="97">
        <v>49.0</v>
      </c>
      <c r="H69" s="97"/>
      <c r="I69" s="97"/>
      <c r="J69" s="97"/>
      <c r="K69" s="97"/>
      <c r="L69" s="97"/>
      <c r="M69" s="97"/>
      <c r="N69" s="97"/>
      <c r="O69" s="97">
        <v>3.0</v>
      </c>
      <c r="P69" s="97"/>
      <c r="Q69" s="100" t="s">
        <v>29</v>
      </c>
      <c r="R69" s="114"/>
      <c r="S69" s="101" t="s">
        <v>319</v>
      </c>
      <c r="T69" s="97"/>
      <c r="U69" s="102"/>
      <c r="V69" s="102"/>
      <c r="W69" s="102"/>
      <c r="X69" s="102"/>
      <c r="Y69" s="102"/>
      <c r="Z69" s="103"/>
    </row>
    <row r="70">
      <c r="A70" s="96" t="s">
        <v>33</v>
      </c>
      <c r="B70" s="97" t="s">
        <v>1517</v>
      </c>
      <c r="C70" s="97" t="s">
        <v>73</v>
      </c>
      <c r="D70" s="99" t="s">
        <v>1518</v>
      </c>
      <c r="E70" s="97">
        <v>40.0</v>
      </c>
      <c r="F70" s="97">
        <v>40.0</v>
      </c>
      <c r="G70" s="97">
        <v>49.0</v>
      </c>
      <c r="H70" s="97"/>
      <c r="I70" s="97"/>
      <c r="J70" s="97">
        <v>20.0</v>
      </c>
      <c r="K70" s="97">
        <v>8.0</v>
      </c>
      <c r="L70" s="97"/>
      <c r="M70" s="97"/>
      <c r="N70" s="97"/>
      <c r="O70" s="97"/>
      <c r="P70" s="97"/>
      <c r="Q70" s="100"/>
      <c r="R70" s="114" t="s">
        <v>1519</v>
      </c>
      <c r="S70" s="101" t="s">
        <v>1520</v>
      </c>
      <c r="T70" s="97"/>
      <c r="U70" s="102"/>
      <c r="V70" s="102"/>
      <c r="W70" s="102"/>
      <c r="X70" s="102"/>
      <c r="Y70" s="102"/>
      <c r="Z70" s="103"/>
    </row>
    <row r="71">
      <c r="A71" s="21" t="s">
        <v>55</v>
      </c>
      <c r="B71" s="16" t="s">
        <v>1521</v>
      </c>
      <c r="C71" s="12" t="s">
        <v>57</v>
      </c>
      <c r="D71" s="17">
        <f>ROUND((E71*0.05)+(F71*0.31)+(G71)+(H71*1.05)+(I71*0.9)+(J71*0.9)+(K71*1.14)+(L71*0.09)+(M71*47.8)+(N71*10)+(O71*10)+(P71*10), 2)</f>
        <v>82.39</v>
      </c>
      <c r="E71" s="12">
        <v>54.0</v>
      </c>
      <c r="F71" s="12">
        <v>25.0</v>
      </c>
      <c r="G71" s="12">
        <v>42.0</v>
      </c>
      <c r="H71" s="12">
        <v>22.0</v>
      </c>
      <c r="I71" s="12"/>
      <c r="J71" s="12"/>
      <c r="K71" s="12">
        <v>6.0</v>
      </c>
      <c r="L71" s="12"/>
      <c r="M71" s="12"/>
      <c r="N71" s="12"/>
      <c r="O71" s="12"/>
      <c r="P71" s="12"/>
      <c r="Q71" s="18"/>
      <c r="R71" s="18" t="s">
        <v>1473</v>
      </c>
      <c r="S71" s="39" t="s">
        <v>1522</v>
      </c>
      <c r="T71" s="11"/>
      <c r="U71" s="11"/>
      <c r="V71" s="11"/>
      <c r="W71" s="11"/>
      <c r="X71" s="11"/>
    </row>
    <row r="72">
      <c r="A72" s="21" t="s">
        <v>52</v>
      </c>
      <c r="B72" s="12" t="s">
        <v>1133</v>
      </c>
      <c r="C72" s="12" t="s">
        <v>446</v>
      </c>
      <c r="D72" s="17" t="s">
        <v>1523</v>
      </c>
      <c r="E72" s="12">
        <v>34.0</v>
      </c>
      <c r="F72" s="12">
        <v>32.0</v>
      </c>
      <c r="G72" s="12">
        <v>33.0</v>
      </c>
      <c r="H72" s="12">
        <v>21.0</v>
      </c>
      <c r="I72" s="12"/>
      <c r="J72" s="12"/>
      <c r="K72" s="12"/>
      <c r="L72" s="12"/>
      <c r="M72" s="12"/>
      <c r="N72" s="12"/>
      <c r="O72" s="12"/>
      <c r="P72" s="12"/>
      <c r="Q72" s="18"/>
      <c r="R72" s="18" t="s">
        <v>78</v>
      </c>
      <c r="S72" s="19" t="s">
        <v>1137</v>
      </c>
      <c r="T72" s="11"/>
      <c r="U72" s="11"/>
      <c r="V72" s="11"/>
      <c r="W72" s="11"/>
      <c r="X72" s="11"/>
    </row>
    <row r="73">
      <c r="A73" s="2" t="s">
        <v>335</v>
      </c>
      <c r="B73" s="11"/>
      <c r="C73" s="11"/>
      <c r="D73" s="17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3"/>
      <c r="R73" s="13"/>
      <c r="S73" s="27"/>
      <c r="T73" s="11"/>
      <c r="U73" s="11"/>
      <c r="V73" s="11"/>
      <c r="W73" s="11"/>
      <c r="X73" s="11"/>
    </row>
    <row r="74">
      <c r="A74" s="133"/>
      <c r="B74" s="134" t="s">
        <v>342</v>
      </c>
      <c r="C74" s="134" t="s">
        <v>230</v>
      </c>
      <c r="D74" s="99">
        <f t="shared" ref="D74:D79" si="11">ROUND((E74*0.05)+(F74*0.31)+(G74)+(H74*1.05)+(I74*0.9)+(J74*0.9)+(K74*1.14)+(L74*0.09)+(M74*47.8)+(N74*10)+(O74*10)+(P74*10), 2)</f>
        <v>74.43</v>
      </c>
      <c r="E74" s="135">
        <v>27.0</v>
      </c>
      <c r="F74" s="135">
        <v>23.0</v>
      </c>
      <c r="G74" s="135">
        <v>26.0</v>
      </c>
      <c r="H74" s="135">
        <v>19.0</v>
      </c>
      <c r="I74" s="136"/>
      <c r="J74" s="136"/>
      <c r="K74" s="136"/>
      <c r="L74" s="136"/>
      <c r="M74" s="136"/>
      <c r="N74" s="135">
        <v>1.0</v>
      </c>
      <c r="O74" s="135">
        <v>1.0</v>
      </c>
      <c r="P74" s="136"/>
      <c r="Q74" s="135" t="s">
        <v>343</v>
      </c>
      <c r="R74" s="136"/>
      <c r="S74" s="137" t="s">
        <v>344</v>
      </c>
      <c r="T74" s="138"/>
      <c r="U74" s="138"/>
      <c r="V74" s="138"/>
      <c r="W74" s="138"/>
      <c r="X74" s="138"/>
      <c r="Y74" s="138"/>
      <c r="Z74" s="138"/>
    </row>
    <row r="75">
      <c r="A75" s="97"/>
      <c r="B75" s="97" t="s">
        <v>1525</v>
      </c>
      <c r="C75" s="97" t="s">
        <v>73</v>
      </c>
      <c r="D75" s="99">
        <f t="shared" si="11"/>
        <v>66.97</v>
      </c>
      <c r="E75" s="97">
        <v>37.0</v>
      </c>
      <c r="F75" s="97">
        <v>32.0</v>
      </c>
      <c r="G75" s="97">
        <v>39.0</v>
      </c>
      <c r="H75" s="97"/>
      <c r="I75" s="97"/>
      <c r="J75" s="97">
        <v>18.0</v>
      </c>
      <c r="K75" s="97"/>
      <c r="L75" s="97"/>
      <c r="M75" s="97"/>
      <c r="N75" s="97"/>
      <c r="O75" s="97"/>
      <c r="P75" s="97"/>
      <c r="Q75" s="100"/>
      <c r="R75" s="100"/>
      <c r="S75" s="101" t="s">
        <v>1526</v>
      </c>
      <c r="T75" s="102"/>
      <c r="U75" s="102"/>
      <c r="V75" s="102"/>
      <c r="W75" s="102"/>
      <c r="X75" s="102"/>
      <c r="Y75" s="103"/>
      <c r="Z75" s="103"/>
    </row>
    <row r="76">
      <c r="A76" s="11"/>
      <c r="B76" s="12" t="s">
        <v>348</v>
      </c>
      <c r="C76" s="12" t="s">
        <v>67</v>
      </c>
      <c r="D76" s="17">
        <f t="shared" si="11"/>
        <v>64.63</v>
      </c>
      <c r="E76" s="12">
        <v>24.0</v>
      </c>
      <c r="F76" s="12">
        <v>18.0</v>
      </c>
      <c r="G76" s="12">
        <v>20.0</v>
      </c>
      <c r="H76" s="12">
        <v>17.0</v>
      </c>
      <c r="I76" s="12"/>
      <c r="J76" s="12"/>
      <c r="K76" s="12"/>
      <c r="L76" s="12"/>
      <c r="M76" s="12"/>
      <c r="N76" s="12">
        <v>1.0</v>
      </c>
      <c r="O76" s="12">
        <v>1.0</v>
      </c>
      <c r="P76" s="12"/>
      <c r="Q76" s="18" t="s">
        <v>343</v>
      </c>
      <c r="R76" s="18"/>
      <c r="S76" s="19" t="s">
        <v>349</v>
      </c>
      <c r="T76" s="11"/>
      <c r="U76" s="11"/>
      <c r="V76" s="11"/>
      <c r="W76" s="11"/>
      <c r="X76" s="11"/>
    </row>
    <row r="77">
      <c r="A77" s="11"/>
      <c r="B77" s="12" t="s">
        <v>1531</v>
      </c>
      <c r="C77" s="12" t="s">
        <v>354</v>
      </c>
      <c r="D77" s="17">
        <f t="shared" si="11"/>
        <v>62.03</v>
      </c>
      <c r="E77" s="12">
        <v>34.0</v>
      </c>
      <c r="F77" s="12">
        <v>23.0</v>
      </c>
      <c r="G77" s="12">
        <v>28.0</v>
      </c>
      <c r="H77" s="12">
        <v>24.0</v>
      </c>
      <c r="I77" s="12"/>
      <c r="J77" s="12"/>
      <c r="K77" s="12"/>
      <c r="L77" s="12"/>
      <c r="M77" s="12"/>
      <c r="N77" s="12"/>
      <c r="O77" s="12"/>
      <c r="P77" s="12"/>
      <c r="Q77" s="18"/>
      <c r="R77" s="18" t="s">
        <v>552</v>
      </c>
      <c r="S77" s="19" t="s">
        <v>1532</v>
      </c>
      <c r="T77" s="11"/>
      <c r="U77" s="11"/>
      <c r="V77" s="11"/>
      <c r="W77" s="11"/>
      <c r="X77" s="11"/>
    </row>
    <row r="78">
      <c r="A78" s="11"/>
      <c r="B78" s="12" t="s">
        <v>1533</v>
      </c>
      <c r="C78" s="12" t="s">
        <v>928</v>
      </c>
      <c r="D78" s="17">
        <f t="shared" si="11"/>
        <v>60.71</v>
      </c>
      <c r="E78" s="12">
        <v>21.0</v>
      </c>
      <c r="F78" s="12">
        <v>22.0</v>
      </c>
      <c r="G78" s="12">
        <v>25.0</v>
      </c>
      <c r="H78" s="12">
        <v>20.0</v>
      </c>
      <c r="I78" s="12"/>
      <c r="J78" s="12"/>
      <c r="K78" s="12">
        <v>6.0</v>
      </c>
      <c r="L78" s="12"/>
      <c r="M78" s="12"/>
      <c r="N78" s="12"/>
      <c r="O78" s="12"/>
      <c r="P78" s="12"/>
      <c r="Q78" s="18"/>
      <c r="R78" s="18"/>
      <c r="S78" s="19" t="s">
        <v>1535</v>
      </c>
      <c r="T78" s="11"/>
      <c r="U78" s="11"/>
      <c r="V78" s="11"/>
      <c r="W78" s="11"/>
      <c r="X78" s="11"/>
    </row>
    <row r="79">
      <c r="A79" s="97"/>
      <c r="B79" s="97" t="s">
        <v>339</v>
      </c>
      <c r="C79" s="97" t="s">
        <v>81</v>
      </c>
      <c r="D79" s="99">
        <f t="shared" si="11"/>
        <v>60.04</v>
      </c>
      <c r="E79" s="97">
        <v>33.0</v>
      </c>
      <c r="F79" s="97">
        <v>29.0</v>
      </c>
      <c r="G79" s="97">
        <v>35.0</v>
      </c>
      <c r="H79" s="97"/>
      <c r="I79" s="97"/>
      <c r="J79" s="97">
        <v>16.0</v>
      </c>
      <c r="K79" s="97"/>
      <c r="L79" s="97"/>
      <c r="M79" s="97"/>
      <c r="N79" s="97"/>
      <c r="O79" s="97"/>
      <c r="P79" s="97"/>
      <c r="Q79" s="100"/>
      <c r="R79" s="100" t="s">
        <v>340</v>
      </c>
      <c r="S79" s="101" t="s">
        <v>341</v>
      </c>
      <c r="T79" s="102"/>
      <c r="U79" s="102"/>
      <c r="V79" s="102"/>
      <c r="W79" s="102"/>
      <c r="X79" s="102"/>
      <c r="Y79" s="103"/>
      <c r="Z79" s="103"/>
    </row>
    <row r="80">
      <c r="A80" s="2" t="s">
        <v>358</v>
      </c>
      <c r="B80" s="11"/>
      <c r="C80" s="11"/>
      <c r="D80" s="17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3"/>
      <c r="R80" s="13"/>
      <c r="S80" s="27"/>
      <c r="T80" s="11"/>
      <c r="U80" s="11"/>
      <c r="V80" s="11"/>
      <c r="W80" s="11"/>
      <c r="X80" s="11"/>
    </row>
    <row r="81">
      <c r="A81" s="97"/>
      <c r="B81" s="97" t="s">
        <v>1546</v>
      </c>
      <c r="C81" s="97" t="s">
        <v>255</v>
      </c>
      <c r="D81" s="99">
        <f t="shared" ref="D81:D95" si="12">ROUND((E81*0.05)+(F81*0.31)+(G81)+(H81*1.05)+(I81*0.9)+(J81*0.9)+(K81*1.14)+(L81*0.09)+(M81*47.8)+(N81*10)+(O81*10)+(P81*10), 2)</f>
        <v>67.6</v>
      </c>
      <c r="E81" s="97"/>
      <c r="F81" s="97">
        <v>15.0</v>
      </c>
      <c r="G81" s="97">
        <v>43.0</v>
      </c>
      <c r="H81" s="97">
        <v>19.0</v>
      </c>
      <c r="I81" s="97"/>
      <c r="J81" s="97"/>
      <c r="K81" s="97"/>
      <c r="L81" s="97"/>
      <c r="M81" s="97"/>
      <c r="N81" s="97"/>
      <c r="O81" s="97"/>
      <c r="P81" s="97"/>
      <c r="Q81" s="100"/>
      <c r="R81" s="100" t="s">
        <v>1550</v>
      </c>
      <c r="S81" s="101" t="s">
        <v>1551</v>
      </c>
      <c r="T81" s="102"/>
      <c r="U81" s="102"/>
      <c r="V81" s="102"/>
      <c r="W81" s="102"/>
      <c r="X81" s="102"/>
      <c r="Y81" s="103"/>
      <c r="Z81" s="103"/>
    </row>
    <row r="82">
      <c r="A82" s="97"/>
      <c r="B82" s="97" t="s">
        <v>368</v>
      </c>
      <c r="C82" s="97" t="s">
        <v>369</v>
      </c>
      <c r="D82" s="99">
        <f t="shared" si="12"/>
        <v>55.18</v>
      </c>
      <c r="E82" s="97">
        <v>24.0</v>
      </c>
      <c r="F82" s="97">
        <v>23.0</v>
      </c>
      <c r="G82" s="97">
        <v>29.0</v>
      </c>
      <c r="H82" s="97">
        <v>17.0</v>
      </c>
      <c r="I82" s="97"/>
      <c r="J82" s="97"/>
      <c r="K82" s="97"/>
      <c r="L82" s="97"/>
      <c r="M82" s="97"/>
      <c r="N82" s="97"/>
      <c r="O82" s="97"/>
      <c r="P82" s="97"/>
      <c r="Q82" s="100"/>
      <c r="R82" s="100"/>
      <c r="S82" s="101" t="s">
        <v>370</v>
      </c>
      <c r="T82" s="102"/>
      <c r="U82" s="102"/>
      <c r="V82" s="102"/>
      <c r="W82" s="102"/>
      <c r="X82" s="102"/>
      <c r="Y82" s="103"/>
      <c r="Z82" s="103"/>
    </row>
    <row r="83">
      <c r="A83" s="11"/>
      <c r="B83" s="12" t="s">
        <v>365</v>
      </c>
      <c r="C83" s="12" t="s">
        <v>366</v>
      </c>
      <c r="D83" s="17">
        <f t="shared" si="12"/>
        <v>50.69</v>
      </c>
      <c r="E83" s="12">
        <v>13.0</v>
      </c>
      <c r="F83" s="12">
        <v>14.0</v>
      </c>
      <c r="G83" s="12">
        <v>22.0</v>
      </c>
      <c r="H83" s="12">
        <v>14.0</v>
      </c>
      <c r="I83" s="12"/>
      <c r="J83" s="12">
        <v>10.0</v>
      </c>
      <c r="K83" s="12"/>
      <c r="L83" s="12"/>
      <c r="M83" s="12"/>
      <c r="N83" s="12"/>
      <c r="O83" s="12"/>
      <c r="P83" s="12"/>
      <c r="Q83" s="18"/>
      <c r="R83" s="18"/>
      <c r="S83" s="19" t="s">
        <v>367</v>
      </c>
      <c r="T83" s="11"/>
      <c r="U83" s="11"/>
      <c r="V83" s="11"/>
      <c r="W83" s="11"/>
      <c r="X83" s="11"/>
    </row>
    <row r="84">
      <c r="A84" s="97"/>
      <c r="B84" s="97" t="s">
        <v>359</v>
      </c>
      <c r="C84" s="97" t="s">
        <v>360</v>
      </c>
      <c r="D84" s="99">
        <f t="shared" si="12"/>
        <v>50.32</v>
      </c>
      <c r="E84" s="97">
        <v>22.0</v>
      </c>
      <c r="F84" s="97">
        <v>22.0</v>
      </c>
      <c r="G84" s="97">
        <v>28.0</v>
      </c>
      <c r="H84" s="97"/>
      <c r="I84" s="97"/>
      <c r="J84" s="97">
        <v>16.0</v>
      </c>
      <c r="K84" s="97"/>
      <c r="L84" s="97"/>
      <c r="M84" s="97"/>
      <c r="N84" s="97"/>
      <c r="O84" s="97"/>
      <c r="P84" s="97"/>
      <c r="Q84" s="100"/>
      <c r="R84" s="100"/>
      <c r="S84" s="101" t="s">
        <v>361</v>
      </c>
      <c r="T84" s="102"/>
      <c r="U84" s="102"/>
      <c r="V84" s="102"/>
      <c r="W84" s="102"/>
      <c r="X84" s="102"/>
      <c r="Y84" s="103"/>
      <c r="Z84" s="103"/>
    </row>
    <row r="85">
      <c r="B85" s="12" t="s">
        <v>383</v>
      </c>
      <c r="C85" s="12" t="s">
        <v>102</v>
      </c>
      <c r="D85" s="17">
        <f t="shared" si="12"/>
        <v>50.07</v>
      </c>
      <c r="E85" s="12">
        <v>16.0</v>
      </c>
      <c r="F85" s="12">
        <v>17.0</v>
      </c>
      <c r="G85" s="12">
        <v>23.0</v>
      </c>
      <c r="H85" s="12">
        <v>20.0</v>
      </c>
      <c r="I85" s="12"/>
      <c r="J85" s="12"/>
      <c r="K85" s="12"/>
      <c r="L85" s="12"/>
      <c r="M85" s="12"/>
      <c r="N85" s="12"/>
      <c r="O85" s="12"/>
      <c r="P85" s="12"/>
      <c r="Q85" s="18"/>
      <c r="R85" s="18"/>
      <c r="S85" s="39" t="s">
        <v>384</v>
      </c>
      <c r="T85" s="11"/>
      <c r="U85" s="11"/>
      <c r="V85" s="11"/>
      <c r="W85" s="11"/>
      <c r="X85" s="11"/>
    </row>
    <row r="86">
      <c r="A86" s="11"/>
      <c r="B86" s="12" t="s">
        <v>380</v>
      </c>
      <c r="C86" s="12" t="s">
        <v>381</v>
      </c>
      <c r="D86" s="17">
        <f t="shared" si="12"/>
        <v>47.8</v>
      </c>
      <c r="E86" s="12">
        <v>24.0</v>
      </c>
      <c r="F86" s="12"/>
      <c r="G86" s="12">
        <v>34.0</v>
      </c>
      <c r="H86" s="12">
        <v>12.0</v>
      </c>
      <c r="I86" s="12"/>
      <c r="J86" s="12"/>
      <c r="K86" s="12"/>
      <c r="L86" s="12"/>
      <c r="M86" s="12"/>
      <c r="N86" s="12"/>
      <c r="O86" s="12"/>
      <c r="P86" s="12"/>
      <c r="Q86" s="18"/>
      <c r="R86" s="18"/>
      <c r="S86" s="19" t="s">
        <v>382</v>
      </c>
      <c r="T86" s="11"/>
      <c r="U86" s="11"/>
      <c r="V86" s="11"/>
      <c r="W86" s="11"/>
      <c r="X86" s="11"/>
    </row>
    <row r="87">
      <c r="A87" s="11"/>
      <c r="B87" s="12" t="s">
        <v>416</v>
      </c>
      <c r="C87" s="12" t="s">
        <v>411</v>
      </c>
      <c r="D87" s="17">
        <f t="shared" si="12"/>
        <v>45.4</v>
      </c>
      <c r="E87" s="12">
        <v>28.0</v>
      </c>
      <c r="F87" s="12"/>
      <c r="G87" s="12">
        <v>23.0</v>
      </c>
      <c r="H87" s="12">
        <v>20.0</v>
      </c>
      <c r="I87" s="12"/>
      <c r="J87" s="12"/>
      <c r="K87" s="12"/>
      <c r="L87" s="12"/>
      <c r="M87" s="12"/>
      <c r="N87" s="12"/>
      <c r="O87" s="12"/>
      <c r="P87" s="12"/>
      <c r="Q87" s="18"/>
      <c r="R87" s="18"/>
      <c r="S87" s="19" t="s">
        <v>417</v>
      </c>
      <c r="T87" s="11"/>
      <c r="U87" s="11"/>
      <c r="V87" s="11"/>
      <c r="W87" s="11"/>
      <c r="X87" s="11"/>
    </row>
    <row r="88">
      <c r="A88" s="11"/>
      <c r="B88" s="12" t="s">
        <v>1552</v>
      </c>
      <c r="C88" s="12" t="s">
        <v>1553</v>
      </c>
      <c r="D88" s="17">
        <f t="shared" si="12"/>
        <v>44.64</v>
      </c>
      <c r="E88" s="12">
        <v>12.0</v>
      </c>
      <c r="F88" s="12">
        <v>14.0</v>
      </c>
      <c r="G88" s="12">
        <v>25.0</v>
      </c>
      <c r="H88" s="12">
        <v>14.0</v>
      </c>
      <c r="I88" s="12"/>
      <c r="J88" s="12"/>
      <c r="K88" s="12"/>
      <c r="L88" s="12"/>
      <c r="M88" s="12"/>
      <c r="N88" s="12"/>
      <c r="O88" s="12"/>
      <c r="P88" s="12"/>
      <c r="Q88" s="18"/>
      <c r="R88" s="18"/>
      <c r="S88" s="19" t="s">
        <v>1554</v>
      </c>
      <c r="T88" s="11"/>
      <c r="U88" s="11"/>
      <c r="V88" s="11"/>
      <c r="W88" s="11"/>
      <c r="X88" s="11"/>
    </row>
    <row r="89">
      <c r="A89" s="10"/>
      <c r="B89" s="161" t="s">
        <v>1555</v>
      </c>
      <c r="C89" s="12" t="s">
        <v>1556</v>
      </c>
      <c r="D89" s="17">
        <f t="shared" si="12"/>
        <v>44.26</v>
      </c>
      <c r="E89" s="11"/>
      <c r="F89" s="12">
        <v>11.0</v>
      </c>
      <c r="G89" s="12">
        <v>23.0</v>
      </c>
      <c r="H89" s="12">
        <v>17.0</v>
      </c>
      <c r="I89" s="11"/>
      <c r="J89" s="11"/>
      <c r="K89" s="11"/>
      <c r="L89" s="11"/>
      <c r="M89" s="11"/>
      <c r="N89" s="11"/>
      <c r="O89" s="11"/>
      <c r="P89" s="11"/>
      <c r="Q89" s="13"/>
      <c r="R89" s="18" t="s">
        <v>1557</v>
      </c>
      <c r="S89" s="19" t="s">
        <v>1558</v>
      </c>
      <c r="T89" s="11"/>
      <c r="U89" s="11"/>
      <c r="V89" s="11"/>
      <c r="W89" s="11"/>
      <c r="X89" s="11"/>
    </row>
    <row r="90">
      <c r="A90" s="11"/>
      <c r="B90" s="12" t="s">
        <v>1559</v>
      </c>
      <c r="C90" s="12" t="s">
        <v>1560</v>
      </c>
      <c r="D90" s="17">
        <f t="shared" si="12"/>
        <v>44.2</v>
      </c>
      <c r="E90" s="12">
        <v>14.0</v>
      </c>
      <c r="F90" s="12">
        <v>15.0</v>
      </c>
      <c r="G90" s="12">
        <v>21.0</v>
      </c>
      <c r="H90" s="12">
        <v>17.0</v>
      </c>
      <c r="I90" s="12"/>
      <c r="J90" s="12"/>
      <c r="K90" s="12"/>
      <c r="L90" s="12"/>
      <c r="M90" s="12"/>
      <c r="N90" s="12"/>
      <c r="O90" s="12"/>
      <c r="P90" s="12"/>
      <c r="Q90" s="18"/>
      <c r="R90" s="18"/>
      <c r="S90" s="19" t="s">
        <v>1562</v>
      </c>
      <c r="T90" s="11"/>
      <c r="U90" s="11"/>
      <c r="V90" s="11"/>
      <c r="W90" s="11"/>
      <c r="X90" s="11"/>
    </row>
    <row r="91">
      <c r="A91" s="11"/>
      <c r="B91" s="12" t="s">
        <v>408</v>
      </c>
      <c r="C91" s="12" t="s">
        <v>409</v>
      </c>
      <c r="D91" s="17">
        <f t="shared" si="12"/>
        <v>44.15</v>
      </c>
      <c r="E91" s="12"/>
      <c r="F91" s="12">
        <v>15.0</v>
      </c>
      <c r="G91" s="12">
        <v>29.0</v>
      </c>
      <c r="H91" s="12">
        <v>10.0</v>
      </c>
      <c r="I91" s="12"/>
      <c r="J91" s="12"/>
      <c r="K91" s="12"/>
      <c r="L91" s="12"/>
      <c r="M91" s="12"/>
      <c r="N91" s="12"/>
      <c r="O91" s="12"/>
      <c r="P91" s="12"/>
      <c r="Q91" s="18"/>
      <c r="R91" s="18"/>
      <c r="S91" s="19" t="s">
        <v>412</v>
      </c>
      <c r="T91" s="11"/>
      <c r="U91" s="11"/>
      <c r="V91" s="11"/>
      <c r="W91" s="11"/>
      <c r="X91" s="11"/>
    </row>
    <row r="92">
      <c r="A92" s="11"/>
      <c r="B92" s="12" t="s">
        <v>362</v>
      </c>
      <c r="C92" s="12" t="s">
        <v>363</v>
      </c>
      <c r="D92" s="17">
        <f t="shared" si="12"/>
        <v>43.4</v>
      </c>
      <c r="E92" s="12">
        <v>30.0</v>
      </c>
      <c r="F92" s="12"/>
      <c r="G92" s="12">
        <v>23.0</v>
      </c>
      <c r="H92" s="12"/>
      <c r="I92" s="12"/>
      <c r="J92" s="12">
        <v>21.0</v>
      </c>
      <c r="K92" s="12"/>
      <c r="L92" s="12"/>
      <c r="M92" s="12"/>
      <c r="N92" s="12"/>
      <c r="O92" s="12"/>
      <c r="P92" s="12"/>
      <c r="Q92" s="18"/>
      <c r="R92" s="18"/>
      <c r="S92" s="19" t="s">
        <v>364</v>
      </c>
      <c r="T92" s="11"/>
      <c r="U92" s="11"/>
      <c r="V92" s="11"/>
      <c r="W92" s="11"/>
      <c r="X92" s="11"/>
    </row>
    <row r="93">
      <c r="A93" s="11"/>
      <c r="B93" s="12" t="s">
        <v>385</v>
      </c>
      <c r="C93" s="12" t="s">
        <v>386</v>
      </c>
      <c r="D93" s="17">
        <f t="shared" si="12"/>
        <v>41.22</v>
      </c>
      <c r="E93" s="12">
        <v>19.0</v>
      </c>
      <c r="F93" s="12">
        <v>17.0</v>
      </c>
      <c r="G93" s="12">
        <v>35.0</v>
      </c>
      <c r="H93" s="12"/>
      <c r="I93" s="12"/>
      <c r="J93" s="12"/>
      <c r="K93" s="12"/>
      <c r="L93" s="12"/>
      <c r="M93" s="12"/>
      <c r="N93" s="12"/>
      <c r="O93" s="12"/>
      <c r="P93" s="12"/>
      <c r="Q93" s="18"/>
      <c r="R93" s="18"/>
      <c r="S93" s="19" t="s">
        <v>387</v>
      </c>
      <c r="T93" s="11"/>
      <c r="U93" s="11"/>
      <c r="V93" s="11"/>
      <c r="W93" s="11"/>
      <c r="X93" s="11"/>
    </row>
    <row r="94">
      <c r="A94" s="11"/>
      <c r="B94" s="12" t="s">
        <v>371</v>
      </c>
      <c r="C94" s="12" t="s">
        <v>372</v>
      </c>
      <c r="D94" s="17">
        <f t="shared" si="12"/>
        <v>40</v>
      </c>
      <c r="E94" s="12">
        <v>24.0</v>
      </c>
      <c r="F94" s="12"/>
      <c r="G94" s="12">
        <v>28.0</v>
      </c>
      <c r="H94" s="12"/>
      <c r="I94" s="12"/>
      <c r="J94" s="12">
        <v>12.0</v>
      </c>
      <c r="K94" s="12"/>
      <c r="L94" s="12"/>
      <c r="M94" s="12"/>
      <c r="N94" s="12"/>
      <c r="O94" s="12"/>
      <c r="P94" s="12"/>
      <c r="Q94" s="18"/>
      <c r="R94" s="18" t="s">
        <v>226</v>
      </c>
      <c r="S94" s="19" t="s">
        <v>375</v>
      </c>
      <c r="T94" s="11"/>
      <c r="U94" s="11"/>
      <c r="V94" s="11"/>
      <c r="W94" s="11"/>
      <c r="X94" s="11"/>
    </row>
    <row r="95">
      <c r="A95" s="97"/>
      <c r="B95" s="97" t="s">
        <v>388</v>
      </c>
      <c r="C95" s="97" t="s">
        <v>239</v>
      </c>
      <c r="D95" s="99">
        <f t="shared" si="12"/>
        <v>37.54</v>
      </c>
      <c r="E95" s="97">
        <v>22.0</v>
      </c>
      <c r="F95" s="97">
        <v>24.0</v>
      </c>
      <c r="G95" s="97">
        <v>29.0</v>
      </c>
      <c r="H95" s="97"/>
      <c r="I95" s="97"/>
      <c r="J95" s="97"/>
      <c r="K95" s="97"/>
      <c r="L95" s="97"/>
      <c r="M95" s="97"/>
      <c r="N95" s="97"/>
      <c r="O95" s="97"/>
      <c r="P95" s="97"/>
      <c r="Q95" s="100"/>
      <c r="R95" s="100"/>
      <c r="S95" s="101" t="s">
        <v>389</v>
      </c>
      <c r="T95" s="102"/>
      <c r="U95" s="102"/>
      <c r="V95" s="102"/>
      <c r="W95" s="102"/>
      <c r="X95" s="102"/>
      <c r="Y95" s="103"/>
      <c r="Z95" s="103"/>
    </row>
    <row r="96">
      <c r="A96" s="11"/>
      <c r="B96" s="12" t="s">
        <v>390</v>
      </c>
      <c r="C96" s="12" t="s">
        <v>107</v>
      </c>
      <c r="D96" s="17" t="s">
        <v>1565</v>
      </c>
      <c r="E96" s="12">
        <v>15.0</v>
      </c>
      <c r="F96" s="12">
        <v>14.0</v>
      </c>
      <c r="G96" s="12">
        <v>29.0</v>
      </c>
      <c r="H96" s="12"/>
      <c r="I96" s="12"/>
      <c r="J96" s="12"/>
      <c r="K96" s="12"/>
      <c r="L96" s="12">
        <v>13.0</v>
      </c>
      <c r="M96" s="12"/>
      <c r="N96" s="12"/>
      <c r="O96" s="12"/>
      <c r="P96" s="12"/>
      <c r="Q96" s="18"/>
      <c r="R96" s="18" t="s">
        <v>109</v>
      </c>
      <c r="S96" s="19" t="s">
        <v>392</v>
      </c>
      <c r="T96" s="11"/>
      <c r="U96" s="11"/>
      <c r="V96" s="11"/>
      <c r="W96" s="11"/>
      <c r="X96" s="11"/>
    </row>
    <row r="97">
      <c r="A97" s="10"/>
      <c r="B97" s="161"/>
      <c r="C97" s="12"/>
      <c r="D97" s="17"/>
      <c r="E97" s="11"/>
      <c r="F97" s="12"/>
      <c r="G97" s="12"/>
      <c r="H97" s="12"/>
      <c r="I97" s="11"/>
      <c r="J97" s="11"/>
      <c r="K97" s="11"/>
      <c r="L97" s="11"/>
      <c r="M97" s="11"/>
      <c r="N97" s="11"/>
      <c r="O97" s="11"/>
      <c r="P97" s="11"/>
      <c r="Q97" s="13"/>
      <c r="R97" s="18"/>
      <c r="S97" s="37"/>
      <c r="T97" s="11"/>
      <c r="U97" s="11"/>
      <c r="V97" s="11"/>
      <c r="W97" s="11"/>
      <c r="X97" s="11"/>
    </row>
    <row r="98">
      <c r="A98" s="2" t="s">
        <v>393</v>
      </c>
      <c r="B98" s="41" t="str">
        <f>HYPERLINK("http://web.archive.org/web/20081222121504/http://wiki.shadowpriest.com/index.php?title=SimulationCraft/Trinkets/Shaman","Click Here for Trinket/Set Bonus Sims")</f>
        <v>Click Here for Trinket/Set Bonus Sims</v>
      </c>
      <c r="C98" s="11"/>
      <c r="D98" s="159" t="s">
        <v>1568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3"/>
      <c r="R98" s="13"/>
      <c r="S98" s="27"/>
      <c r="T98" s="11"/>
      <c r="U98" s="11"/>
      <c r="V98" s="11"/>
      <c r="W98" s="11"/>
      <c r="X98" s="11"/>
    </row>
    <row r="99">
      <c r="A99" s="97"/>
      <c r="B99" s="97" t="s">
        <v>418</v>
      </c>
      <c r="C99" s="98" t="s">
        <v>281</v>
      </c>
      <c r="D99" s="129">
        <v>87.3</v>
      </c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100"/>
      <c r="R99" s="100"/>
      <c r="S99" s="101" t="s">
        <v>419</v>
      </c>
      <c r="T99" s="97"/>
      <c r="U99" s="102"/>
      <c r="V99" s="102"/>
      <c r="W99" s="102"/>
      <c r="X99" s="102"/>
      <c r="Y99" s="102"/>
      <c r="Z99" s="103"/>
    </row>
    <row r="100">
      <c r="A100" s="11"/>
      <c r="B100" s="12" t="s">
        <v>395</v>
      </c>
      <c r="C100" s="16" t="s">
        <v>396</v>
      </c>
      <c r="D100" s="149">
        <v>78.0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8"/>
      <c r="R100" s="18"/>
      <c r="S100" s="19" t="s">
        <v>397</v>
      </c>
      <c r="T100" s="12"/>
      <c r="U100" s="11"/>
      <c r="V100" s="11"/>
      <c r="W100" s="11"/>
      <c r="X100" s="11"/>
      <c r="Y100" s="11"/>
    </row>
    <row r="101">
      <c r="A101" s="11"/>
      <c r="B101" s="12" t="s">
        <v>404</v>
      </c>
      <c r="C101" s="12" t="s">
        <v>405</v>
      </c>
      <c r="D101" s="149" t="s">
        <v>1569</v>
      </c>
      <c r="E101" s="12"/>
      <c r="F101" s="12"/>
      <c r="G101" s="12"/>
      <c r="H101" s="12"/>
      <c r="I101" s="12"/>
      <c r="J101" s="12">
        <v>32.0</v>
      </c>
      <c r="K101" s="12"/>
      <c r="L101" s="12"/>
      <c r="M101" s="12"/>
      <c r="N101" s="12"/>
      <c r="O101" s="12"/>
      <c r="P101" s="12"/>
      <c r="Q101" s="18"/>
      <c r="R101" s="18"/>
      <c r="S101" s="19" t="s">
        <v>407</v>
      </c>
      <c r="T101" s="12"/>
      <c r="U101" s="11"/>
      <c r="V101" s="11"/>
      <c r="W101" s="11"/>
      <c r="X101" s="11"/>
      <c r="Y101" s="11"/>
    </row>
    <row r="102">
      <c r="A102" s="11"/>
      <c r="B102" s="12" t="s">
        <v>414</v>
      </c>
      <c r="C102" s="12" t="s">
        <v>374</v>
      </c>
      <c r="D102" s="149">
        <v>68.6</v>
      </c>
      <c r="E102" s="12"/>
      <c r="F102" s="12"/>
      <c r="G102" s="12">
        <v>37.0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8"/>
      <c r="R102" s="18"/>
      <c r="S102" s="19" t="s">
        <v>415</v>
      </c>
      <c r="T102" s="12"/>
      <c r="U102" s="11"/>
      <c r="V102" s="11"/>
      <c r="W102" s="11"/>
      <c r="X102" s="11"/>
      <c r="Y102" s="11"/>
    </row>
    <row r="103">
      <c r="A103" s="11"/>
      <c r="B103" s="12" t="s">
        <v>401</v>
      </c>
      <c r="C103" s="16" t="s">
        <v>172</v>
      </c>
      <c r="D103" s="45">
        <v>67.2</v>
      </c>
      <c r="E103" s="12"/>
      <c r="F103" s="12"/>
      <c r="G103" s="12">
        <v>54.0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8"/>
      <c r="R103" s="18" t="s">
        <v>402</v>
      </c>
      <c r="S103" s="19" t="s">
        <v>403</v>
      </c>
      <c r="T103" s="12"/>
      <c r="U103" s="11"/>
      <c r="V103" s="11"/>
      <c r="W103" s="11"/>
      <c r="X103" s="11"/>
      <c r="Y103" s="11"/>
    </row>
    <row r="104">
      <c r="A104" s="11"/>
      <c r="B104" s="12" t="s">
        <v>398</v>
      </c>
      <c r="C104" s="12" t="s">
        <v>399</v>
      </c>
      <c r="D104" s="149">
        <v>64.8</v>
      </c>
      <c r="E104" s="12"/>
      <c r="F104" s="12"/>
      <c r="G104" s="12">
        <v>43.0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8"/>
      <c r="R104" s="18"/>
      <c r="S104" s="19" t="s">
        <v>400</v>
      </c>
      <c r="T104" s="12"/>
      <c r="U104" s="11"/>
      <c r="V104" s="11"/>
      <c r="W104" s="11"/>
      <c r="X104" s="11"/>
      <c r="Y104" s="11"/>
    </row>
    <row r="105">
      <c r="A105" s="11"/>
      <c r="B105" s="12" t="s">
        <v>420</v>
      </c>
      <c r="C105" s="12" t="s">
        <v>366</v>
      </c>
      <c r="D105" s="149" t="s">
        <v>1570</v>
      </c>
      <c r="E105" s="12"/>
      <c r="F105" s="12"/>
      <c r="G105" s="12"/>
      <c r="H105" s="12"/>
      <c r="I105" s="12"/>
      <c r="J105" s="12">
        <v>25.0</v>
      </c>
      <c r="K105" s="12"/>
      <c r="L105" s="12"/>
      <c r="M105" s="12"/>
      <c r="N105" s="12"/>
      <c r="O105" s="12"/>
      <c r="P105" s="12"/>
      <c r="Q105" s="18"/>
      <c r="R105" s="18"/>
      <c r="S105" s="19" t="s">
        <v>422</v>
      </c>
      <c r="T105" s="11"/>
      <c r="U105" s="11"/>
      <c r="V105" s="11"/>
      <c r="W105" s="11"/>
      <c r="X105" s="11"/>
    </row>
    <row r="106">
      <c r="A106" s="11"/>
      <c r="B106" s="12" t="s">
        <v>423</v>
      </c>
      <c r="C106" s="12" t="s">
        <v>67</v>
      </c>
      <c r="D106" s="149">
        <v>45.4</v>
      </c>
      <c r="E106" s="12"/>
      <c r="F106" s="12"/>
      <c r="G106" s="12"/>
      <c r="H106" s="12">
        <v>30.0</v>
      </c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424</v>
      </c>
      <c r="T106" s="12"/>
      <c r="U106" s="11"/>
      <c r="V106" s="11"/>
      <c r="W106" s="11"/>
      <c r="X106" s="11"/>
      <c r="Y106" s="11"/>
    </row>
    <row r="107">
      <c r="A107" s="11"/>
      <c r="B107" s="12" t="s">
        <v>426</v>
      </c>
      <c r="C107" s="12" t="s">
        <v>428</v>
      </c>
      <c r="D107" s="149">
        <v>40.0</v>
      </c>
      <c r="E107" s="12"/>
      <c r="F107" s="12"/>
      <c r="G107" s="12"/>
      <c r="H107" s="12">
        <v>32.0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429</v>
      </c>
      <c r="T107" s="12"/>
      <c r="U107" s="11"/>
      <c r="V107" s="11"/>
      <c r="W107" s="11"/>
      <c r="X107" s="11"/>
      <c r="Y107" s="11"/>
    </row>
    <row r="108">
      <c r="A108" s="11"/>
      <c r="B108" s="12" t="s">
        <v>434</v>
      </c>
      <c r="C108" s="12" t="s">
        <v>435</v>
      </c>
      <c r="D108" s="149">
        <v>29.3</v>
      </c>
      <c r="E108" s="12"/>
      <c r="F108" s="12"/>
      <c r="G108" s="12"/>
      <c r="H108" s="12">
        <v>26.0</v>
      </c>
      <c r="I108" s="12"/>
      <c r="J108" s="12"/>
      <c r="K108" s="12"/>
      <c r="L108" s="12"/>
      <c r="M108" s="12"/>
      <c r="N108" s="12"/>
      <c r="O108" s="12"/>
      <c r="P108" s="12"/>
      <c r="Q108" s="18"/>
      <c r="R108" s="18"/>
      <c r="S108" s="19" t="s">
        <v>436</v>
      </c>
      <c r="T108" s="12"/>
      <c r="U108" s="11"/>
      <c r="V108" s="11"/>
      <c r="W108" s="11"/>
      <c r="X108" s="11"/>
      <c r="Y108" s="11"/>
    </row>
    <row r="109">
      <c r="A109" s="11"/>
      <c r="B109" s="12" t="s">
        <v>430</v>
      </c>
      <c r="C109" s="12" t="s">
        <v>1571</v>
      </c>
      <c r="D109" s="149"/>
      <c r="E109" s="12">
        <v>33.0</v>
      </c>
      <c r="F109" s="12">
        <v>23.0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8"/>
      <c r="R109" s="18" t="s">
        <v>432</v>
      </c>
      <c r="S109" s="19" t="s">
        <v>433</v>
      </c>
      <c r="T109" s="12"/>
      <c r="U109" s="11"/>
      <c r="V109" s="11"/>
      <c r="W109" s="11"/>
      <c r="X109" s="11"/>
      <c r="Y109" s="11"/>
    </row>
    <row r="110">
      <c r="A110" s="3" t="s">
        <v>1534</v>
      </c>
      <c r="B110" s="11"/>
      <c r="C110" s="11"/>
      <c r="D110" s="17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3"/>
      <c r="R110" s="13"/>
      <c r="S110" s="27"/>
      <c r="T110" s="11"/>
      <c r="U110" s="11"/>
      <c r="V110" s="11"/>
      <c r="W110" s="11"/>
      <c r="X110" s="11"/>
    </row>
    <row r="111">
      <c r="A111" s="11"/>
      <c r="B111" s="12" t="s">
        <v>1572</v>
      </c>
      <c r="C111" s="12" t="s">
        <v>1360</v>
      </c>
      <c r="D111" s="17"/>
      <c r="E111" s="12"/>
      <c r="F111" s="12"/>
      <c r="G111" s="12"/>
      <c r="H111" s="47"/>
      <c r="I111" s="47"/>
      <c r="J111" s="12"/>
      <c r="K111" s="47"/>
      <c r="L111" s="47"/>
      <c r="M111" s="47"/>
      <c r="N111" s="47"/>
      <c r="O111" s="47"/>
      <c r="P111" s="47"/>
      <c r="Q111" s="48"/>
      <c r="R111" s="18" t="s">
        <v>1573</v>
      </c>
      <c r="S111" s="19" t="s">
        <v>1574</v>
      </c>
      <c r="T111" s="11"/>
      <c r="U111" s="11"/>
      <c r="V111" s="11"/>
      <c r="W111" s="11"/>
      <c r="X111" s="11"/>
    </row>
    <row r="112">
      <c r="A112" s="11"/>
      <c r="B112" s="12" t="s">
        <v>1575</v>
      </c>
      <c r="C112" s="12" t="s">
        <v>1576</v>
      </c>
      <c r="D112" s="17"/>
      <c r="E112" s="12"/>
      <c r="F112" s="12"/>
      <c r="G112" s="12"/>
      <c r="H112" s="47"/>
      <c r="I112" s="47"/>
      <c r="J112" s="12"/>
      <c r="K112" s="47"/>
      <c r="L112" s="47"/>
      <c r="M112" s="47"/>
      <c r="N112" s="47"/>
      <c r="O112" s="47"/>
      <c r="P112" s="47"/>
      <c r="Q112" s="48"/>
      <c r="R112" s="18" t="s">
        <v>1577</v>
      </c>
      <c r="S112" s="19" t="s">
        <v>1578</v>
      </c>
      <c r="T112" s="11"/>
      <c r="U112" s="11"/>
      <c r="V112" s="11"/>
      <c r="W112" s="11"/>
      <c r="X112" s="11"/>
    </row>
    <row r="113">
      <c r="B113" s="12" t="s">
        <v>1579</v>
      </c>
      <c r="C113" s="16" t="s">
        <v>1580</v>
      </c>
      <c r="D113" s="17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8"/>
      <c r="R113" s="18" t="s">
        <v>1581</v>
      </c>
      <c r="S113" s="19" t="s">
        <v>1582</v>
      </c>
      <c r="T113" s="11"/>
      <c r="U113" s="11"/>
      <c r="V113" s="11"/>
      <c r="W113" s="11"/>
      <c r="X113" s="11"/>
    </row>
    <row r="114">
      <c r="A114" s="11"/>
      <c r="B114" s="12" t="s">
        <v>1583</v>
      </c>
      <c r="C114" s="12" t="s">
        <v>1584</v>
      </c>
      <c r="D114" s="17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 t="s">
        <v>1585</v>
      </c>
      <c r="S114" s="19" t="s">
        <v>1586</v>
      </c>
      <c r="T114" s="11"/>
      <c r="U114" s="11"/>
      <c r="V114" s="11"/>
      <c r="W114" s="11"/>
      <c r="X114" s="11"/>
    </row>
    <row r="115">
      <c r="A115" s="11"/>
      <c r="B115" s="12"/>
      <c r="C115" s="12"/>
      <c r="D115" s="17"/>
      <c r="E115" s="12"/>
      <c r="F115" s="12"/>
      <c r="G115" s="12"/>
      <c r="H115" s="12"/>
      <c r="I115" s="47"/>
      <c r="J115" s="47"/>
      <c r="K115" s="47"/>
      <c r="L115" s="47"/>
      <c r="M115" s="47"/>
      <c r="N115" s="47"/>
      <c r="O115" s="47"/>
      <c r="P115" s="47"/>
      <c r="Q115" s="48"/>
      <c r="R115" s="48"/>
      <c r="S115" s="37"/>
      <c r="T115" s="11"/>
      <c r="U115" s="11"/>
      <c r="V115" s="11"/>
      <c r="W115" s="11"/>
      <c r="X115" s="11"/>
    </row>
    <row r="116">
      <c r="A116" s="11"/>
      <c r="B116" s="12"/>
      <c r="C116" s="12"/>
      <c r="D116" s="17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18"/>
      <c r="S116" s="37"/>
      <c r="T116" s="11"/>
      <c r="U116" s="11"/>
      <c r="V116" s="11"/>
      <c r="W116" s="11"/>
      <c r="X116" s="11"/>
    </row>
    <row r="117">
      <c r="A117" s="11"/>
      <c r="B117" s="12"/>
      <c r="C117" s="12"/>
      <c r="D117" s="17"/>
      <c r="E117" s="12"/>
      <c r="F117" s="47"/>
      <c r="G117" s="12"/>
      <c r="H117" s="47"/>
      <c r="I117" s="47"/>
      <c r="J117" s="47"/>
      <c r="K117" s="47"/>
      <c r="L117" s="47"/>
      <c r="M117" s="47"/>
      <c r="N117" s="47"/>
      <c r="O117" s="47"/>
      <c r="P117" s="47"/>
      <c r="Q117" s="48"/>
      <c r="R117" s="48"/>
      <c r="S117" s="37"/>
      <c r="T117" s="11"/>
      <c r="U117" s="11"/>
      <c r="V117" s="11"/>
      <c r="W117" s="11"/>
      <c r="X117" s="11"/>
    </row>
    <row r="118">
      <c r="A118" s="1" t="s">
        <v>0</v>
      </c>
      <c r="B118" s="2" t="s">
        <v>1</v>
      </c>
      <c r="C118" s="2" t="s">
        <v>2</v>
      </c>
      <c r="D118" s="53" t="s">
        <v>571</v>
      </c>
      <c r="E118" s="2" t="s">
        <v>4</v>
      </c>
      <c r="F118" s="3" t="s">
        <v>5</v>
      </c>
      <c r="G118" s="3" t="s">
        <v>6</v>
      </c>
      <c r="H118" s="3" t="s">
        <v>7</v>
      </c>
      <c r="I118" s="3" t="s">
        <v>8</v>
      </c>
      <c r="J118" s="2" t="s">
        <v>9</v>
      </c>
      <c r="K118" s="3" t="s">
        <v>10</v>
      </c>
      <c r="L118" s="3" t="s">
        <v>11</v>
      </c>
      <c r="M118" s="4" t="s">
        <v>12</v>
      </c>
      <c r="N118" s="5" t="s">
        <v>13</v>
      </c>
      <c r="O118" s="6" t="s">
        <v>14</v>
      </c>
      <c r="P118" s="7" t="s">
        <v>15</v>
      </c>
      <c r="Q118" s="3" t="s">
        <v>16</v>
      </c>
      <c r="R118" s="3" t="s">
        <v>17</v>
      </c>
      <c r="S118" s="51" t="s">
        <v>18</v>
      </c>
      <c r="T118" s="2"/>
      <c r="U118" s="52"/>
      <c r="V118" s="49"/>
      <c r="W118" s="49"/>
      <c r="X118" s="49"/>
    </row>
    <row r="119">
      <c r="A119" s="53" t="s">
        <v>459</v>
      </c>
      <c r="B119" s="28"/>
      <c r="C119" s="28"/>
      <c r="D119" s="17"/>
      <c r="E119" s="28"/>
      <c r="F119" s="28"/>
      <c r="G119" s="26"/>
      <c r="H119" s="28"/>
      <c r="I119" s="28"/>
      <c r="J119" s="28"/>
      <c r="K119" s="28"/>
      <c r="L119" s="28"/>
      <c r="M119" s="28"/>
      <c r="N119" s="28"/>
      <c r="O119" s="28"/>
      <c r="P119" s="28"/>
      <c r="Q119" s="29"/>
      <c r="R119" s="29"/>
      <c r="S119" s="37"/>
      <c r="T119" s="28"/>
      <c r="U119" s="54"/>
      <c r="V119" s="28"/>
      <c r="W119" s="28"/>
      <c r="X119" s="55"/>
    </row>
    <row r="120">
      <c r="A120" s="97"/>
      <c r="B120" s="108" t="s">
        <v>460</v>
      </c>
      <c r="C120" s="108" t="s">
        <v>243</v>
      </c>
      <c r="D120" s="99">
        <f t="shared" ref="D120:D123" si="13">ROUND((E120*0.05)+(F120*0.31)+(G120)+(H120*1.05)+(I120*0.9)+(J120*0.9)+(K120*1.14)+(L120*0.09)+(M120*47.8)+(N120*10)+(O120*10)+(P120*10), 2)</f>
        <v>245.15</v>
      </c>
      <c r="E120" s="108"/>
      <c r="F120" s="108">
        <v>10.0</v>
      </c>
      <c r="G120" s="108">
        <v>194.0</v>
      </c>
      <c r="H120" s="108">
        <v>19.0</v>
      </c>
      <c r="I120" s="108"/>
      <c r="J120" s="108">
        <v>9.0</v>
      </c>
      <c r="K120" s="108"/>
      <c r="L120" s="108"/>
      <c r="M120" s="108"/>
      <c r="N120" s="108"/>
      <c r="O120" s="108">
        <v>2.0</v>
      </c>
      <c r="P120" s="108"/>
      <c r="Q120" s="109" t="s">
        <v>343</v>
      </c>
      <c r="R120" s="109"/>
      <c r="S120" s="101" t="s">
        <v>462</v>
      </c>
      <c r="T120" s="108"/>
      <c r="U120" s="108"/>
      <c r="V120" s="108"/>
      <c r="W120" s="108"/>
      <c r="X120" s="119"/>
      <c r="Y120" s="103"/>
      <c r="Z120" s="103"/>
    </row>
    <row r="121">
      <c r="A121" s="162"/>
      <c r="B121" s="164" t="s">
        <v>464</v>
      </c>
      <c r="C121" s="164" t="s">
        <v>40</v>
      </c>
      <c r="D121" s="99">
        <f t="shared" si="13"/>
        <v>233.63</v>
      </c>
      <c r="E121" s="165">
        <v>18.0</v>
      </c>
      <c r="F121" s="165">
        <v>18.0</v>
      </c>
      <c r="G121" s="165">
        <v>203.0</v>
      </c>
      <c r="H121" s="165">
        <v>23.0</v>
      </c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66" t="s">
        <v>465</v>
      </c>
      <c r="T121" s="136"/>
      <c r="U121" s="136"/>
      <c r="V121" s="136"/>
      <c r="W121" s="136"/>
      <c r="X121" s="138"/>
      <c r="Y121" s="138"/>
      <c r="Z121" s="138"/>
    </row>
    <row r="122">
      <c r="A122" s="11"/>
      <c r="B122" s="28" t="s">
        <v>1300</v>
      </c>
      <c r="C122" s="28" t="s">
        <v>57</v>
      </c>
      <c r="D122" s="17">
        <f t="shared" si="13"/>
        <v>205.98</v>
      </c>
      <c r="E122" s="28">
        <v>28.0</v>
      </c>
      <c r="F122" s="28">
        <v>18.0</v>
      </c>
      <c r="G122" s="28">
        <v>199.0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9"/>
      <c r="R122" s="29" t="s">
        <v>467</v>
      </c>
      <c r="S122" s="19" t="s">
        <v>468</v>
      </c>
      <c r="T122" s="28"/>
      <c r="U122" s="28"/>
      <c r="V122" s="28"/>
      <c r="W122" s="28"/>
      <c r="X122" s="55"/>
    </row>
    <row r="123">
      <c r="A123" s="11"/>
      <c r="B123" s="28" t="s">
        <v>469</v>
      </c>
      <c r="C123" s="28" t="s">
        <v>470</v>
      </c>
      <c r="D123" s="17">
        <f t="shared" si="13"/>
        <v>195.94</v>
      </c>
      <c r="E123" s="28"/>
      <c r="F123" s="28">
        <v>19.0</v>
      </c>
      <c r="G123" s="16">
        <v>168.0</v>
      </c>
      <c r="H123" s="28">
        <v>21.0</v>
      </c>
      <c r="I123" s="28"/>
      <c r="J123" s="28"/>
      <c r="K123" s="28"/>
      <c r="L123" s="28"/>
      <c r="M123" s="28"/>
      <c r="N123" s="28"/>
      <c r="O123" s="28"/>
      <c r="P123" s="28"/>
      <c r="Q123" s="29"/>
      <c r="R123" s="29"/>
      <c r="S123" s="19" t="s">
        <v>471</v>
      </c>
      <c r="T123" s="28"/>
      <c r="U123" s="28"/>
      <c r="V123" s="28"/>
      <c r="W123" s="28"/>
      <c r="X123" s="55"/>
    </row>
    <row r="124">
      <c r="A124" s="3" t="s">
        <v>1561</v>
      </c>
      <c r="B124" s="28"/>
      <c r="C124" s="28"/>
      <c r="D124" s="17"/>
      <c r="E124" s="28"/>
      <c r="F124" s="28"/>
      <c r="G124" s="16"/>
      <c r="H124" s="28"/>
      <c r="I124" s="28"/>
      <c r="J124" s="28"/>
      <c r="K124" s="28"/>
      <c r="L124" s="28"/>
      <c r="M124" s="28"/>
      <c r="N124" s="28"/>
      <c r="O124" s="28"/>
      <c r="P124" s="28"/>
      <c r="Q124" s="29"/>
      <c r="R124" s="29"/>
      <c r="S124" s="37"/>
      <c r="T124" s="28"/>
      <c r="U124" s="28"/>
      <c r="V124" s="28"/>
      <c r="W124" s="28"/>
      <c r="X124" s="55"/>
    </row>
    <row r="125" ht="1.5" customHeight="1">
      <c r="A125" s="97"/>
      <c r="B125" s="108" t="s">
        <v>488</v>
      </c>
      <c r="C125" s="108" t="s">
        <v>203</v>
      </c>
      <c r="D125" s="99">
        <f t="shared" ref="D125:D135" si="14">ROUND((E125*0.05)+(F125*0.31)+(G125)+(H125*1.05)+(I125*0.9)+(J125*0.9)+(K125*1.14)+(L125*0.09)+(M125*47.8)+(N125*10)+(O125*10)+(P125*10), 2)</f>
        <v>52.69</v>
      </c>
      <c r="E125" s="108">
        <v>19.0</v>
      </c>
      <c r="F125" s="108">
        <v>19.0</v>
      </c>
      <c r="G125" s="108">
        <v>28.0</v>
      </c>
      <c r="H125" s="108">
        <v>17.0</v>
      </c>
      <c r="I125" s="108"/>
      <c r="J125" s="108"/>
      <c r="K125" s="108"/>
      <c r="L125" s="108"/>
      <c r="M125" s="108"/>
      <c r="N125" s="108"/>
      <c r="O125" s="108"/>
      <c r="P125" s="108"/>
      <c r="Q125" s="109"/>
      <c r="R125" s="109"/>
      <c r="S125" s="101" t="s">
        <v>489</v>
      </c>
      <c r="T125" s="108"/>
      <c r="U125" s="108"/>
      <c r="V125" s="108"/>
      <c r="W125" s="108"/>
      <c r="X125" s="119"/>
      <c r="Y125" s="103"/>
      <c r="Z125" s="103"/>
    </row>
    <row r="126">
      <c r="A126" s="11"/>
      <c r="B126" s="28" t="s">
        <v>1613</v>
      </c>
      <c r="C126" s="28" t="s">
        <v>1614</v>
      </c>
      <c r="D126" s="17">
        <f t="shared" si="14"/>
        <v>51.12</v>
      </c>
      <c r="E126" s="28">
        <v>16.0</v>
      </c>
      <c r="F126" s="28">
        <v>17.0</v>
      </c>
      <c r="G126" s="28">
        <v>23.0</v>
      </c>
      <c r="H126" s="28">
        <v>21.0</v>
      </c>
      <c r="I126" s="28"/>
      <c r="J126" s="28"/>
      <c r="K126" s="28"/>
      <c r="L126" s="28"/>
      <c r="M126" s="28"/>
      <c r="N126" s="28"/>
      <c r="O126" s="28"/>
      <c r="P126" s="28"/>
      <c r="Q126" s="29"/>
      <c r="R126" s="29"/>
      <c r="S126" s="19" t="s">
        <v>1615</v>
      </c>
      <c r="T126" s="28"/>
      <c r="U126" s="28"/>
      <c r="V126" s="28"/>
      <c r="W126" s="28"/>
      <c r="X126" s="55"/>
    </row>
    <row r="127" ht="1.5" customHeight="1">
      <c r="B127" s="28" t="s">
        <v>483</v>
      </c>
      <c r="C127" s="28" t="s">
        <v>67</v>
      </c>
      <c r="D127" s="17">
        <f t="shared" si="14"/>
        <v>50.44</v>
      </c>
      <c r="E127" s="28">
        <v>13.0</v>
      </c>
      <c r="F127" s="28">
        <v>14.0</v>
      </c>
      <c r="G127" s="28">
        <v>21.0</v>
      </c>
      <c r="H127" s="28">
        <v>13.0</v>
      </c>
      <c r="I127" s="28"/>
      <c r="J127" s="28">
        <v>12.0</v>
      </c>
      <c r="K127" s="28"/>
      <c r="L127" s="28"/>
      <c r="M127" s="28"/>
      <c r="N127" s="28"/>
      <c r="O127" s="28"/>
      <c r="P127" s="28"/>
      <c r="Q127" s="29"/>
      <c r="R127" s="29"/>
      <c r="S127" s="19" t="s">
        <v>484</v>
      </c>
      <c r="T127" s="28"/>
      <c r="U127" s="28"/>
      <c r="V127" s="28"/>
      <c r="W127" s="28"/>
      <c r="X127" s="55"/>
    </row>
    <row r="128">
      <c r="A128" s="11"/>
      <c r="B128" s="28" t="s">
        <v>1620</v>
      </c>
      <c r="C128" s="28" t="s">
        <v>102</v>
      </c>
      <c r="D128" s="17">
        <f t="shared" si="14"/>
        <v>49</v>
      </c>
      <c r="E128" s="28"/>
      <c r="F128" s="28"/>
      <c r="G128" s="28">
        <v>49.0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9"/>
      <c r="R128" s="29"/>
      <c r="S128" s="19" t="s">
        <v>1622</v>
      </c>
      <c r="T128" s="28"/>
      <c r="U128" s="55"/>
      <c r="V128" s="28"/>
      <c r="W128" s="28"/>
      <c r="X128" s="55"/>
    </row>
    <row r="129">
      <c r="A129" s="97"/>
      <c r="B129" s="108" t="s">
        <v>481</v>
      </c>
      <c r="C129" s="108" t="s">
        <v>46</v>
      </c>
      <c r="D129" s="99">
        <f t="shared" si="14"/>
        <v>48.43</v>
      </c>
      <c r="E129" s="108">
        <v>19.0</v>
      </c>
      <c r="F129" s="108">
        <v>18.0</v>
      </c>
      <c r="G129" s="108">
        <v>23.0</v>
      </c>
      <c r="H129" s="108"/>
      <c r="I129" s="108"/>
      <c r="J129" s="108">
        <v>21.0</v>
      </c>
      <c r="K129" s="108"/>
      <c r="L129" s="108"/>
      <c r="M129" s="108"/>
      <c r="N129" s="108"/>
      <c r="O129" s="108"/>
      <c r="P129" s="108"/>
      <c r="Q129" s="109"/>
      <c r="R129" s="109"/>
      <c r="S129" s="101" t="s">
        <v>482</v>
      </c>
      <c r="T129" s="108"/>
      <c r="U129" s="108"/>
      <c r="V129" s="108"/>
      <c r="W129" s="108"/>
      <c r="X129" s="119"/>
      <c r="Y129" s="103"/>
      <c r="Z129" s="103"/>
    </row>
    <row r="130">
      <c r="A130" s="11"/>
      <c r="B130" s="28" t="s">
        <v>1624</v>
      </c>
      <c r="C130" s="28" t="s">
        <v>1502</v>
      </c>
      <c r="D130" s="17">
        <f t="shared" si="14"/>
        <v>46.2</v>
      </c>
      <c r="E130" s="28">
        <v>12.0</v>
      </c>
      <c r="F130" s="28">
        <v>15.0</v>
      </c>
      <c r="G130" s="28">
        <v>21.0</v>
      </c>
      <c r="H130" s="28">
        <v>19.0</v>
      </c>
      <c r="I130" s="28"/>
      <c r="J130" s="28"/>
      <c r="K130" s="28"/>
      <c r="L130" s="28"/>
      <c r="M130" s="28"/>
      <c r="N130" s="28"/>
      <c r="O130" s="28"/>
      <c r="P130" s="28"/>
      <c r="Q130" s="29"/>
      <c r="R130" s="29"/>
      <c r="S130" s="19" t="s">
        <v>1626</v>
      </c>
      <c r="T130" s="28"/>
      <c r="U130" s="28"/>
      <c r="V130" s="28"/>
      <c r="W130" s="28"/>
      <c r="X130" s="55"/>
    </row>
    <row r="131">
      <c r="A131" s="11"/>
      <c r="B131" s="28" t="s">
        <v>1628</v>
      </c>
      <c r="C131" s="28" t="s">
        <v>107</v>
      </c>
      <c r="D131" s="17">
        <f t="shared" si="14"/>
        <v>46.01</v>
      </c>
      <c r="E131" s="28"/>
      <c r="F131" s="28">
        <v>16.0</v>
      </c>
      <c r="G131" s="28">
        <v>19.0</v>
      </c>
      <c r="H131" s="28">
        <v>21.0</v>
      </c>
      <c r="I131" s="28"/>
      <c r="J131" s="28"/>
      <c r="K131" s="28"/>
      <c r="L131" s="28"/>
      <c r="M131" s="28"/>
      <c r="N131" s="28"/>
      <c r="O131" s="28"/>
      <c r="P131" s="28"/>
      <c r="Q131" s="29"/>
      <c r="R131" s="29"/>
      <c r="S131" s="19" t="s">
        <v>1631</v>
      </c>
      <c r="T131" s="28"/>
      <c r="U131" s="55"/>
      <c r="V131" s="28"/>
      <c r="W131" s="28"/>
      <c r="X131" s="55"/>
    </row>
    <row r="132">
      <c r="A132" s="97"/>
      <c r="B132" s="108" t="s">
        <v>492</v>
      </c>
      <c r="C132" s="108" t="s">
        <v>172</v>
      </c>
      <c r="D132" s="99">
        <f t="shared" si="14"/>
        <v>43.28</v>
      </c>
      <c r="E132" s="108">
        <v>23.0</v>
      </c>
      <c r="F132" s="108">
        <v>23.0</v>
      </c>
      <c r="G132" s="108">
        <v>35.0</v>
      </c>
      <c r="H132" s="108"/>
      <c r="I132" s="108"/>
      <c r="J132" s="108"/>
      <c r="K132" s="108"/>
      <c r="L132" s="108"/>
      <c r="M132" s="108"/>
      <c r="N132" s="108"/>
      <c r="O132" s="108"/>
      <c r="P132" s="108"/>
      <c r="Q132" s="109"/>
      <c r="R132" s="109"/>
      <c r="S132" s="101" t="s">
        <v>493</v>
      </c>
      <c r="T132" s="108"/>
      <c r="U132" s="108"/>
      <c r="V132" s="108"/>
      <c r="W132" s="108"/>
      <c r="X132" s="119"/>
      <c r="Y132" s="103"/>
      <c r="Z132" s="103"/>
    </row>
    <row r="133">
      <c r="A133" s="11"/>
      <c r="B133" s="28" t="s">
        <v>490</v>
      </c>
      <c r="C133" s="28" t="s">
        <v>328</v>
      </c>
      <c r="D133" s="17">
        <f t="shared" si="14"/>
        <v>39.23</v>
      </c>
      <c r="E133" s="28">
        <v>17.0</v>
      </c>
      <c r="F133" s="28">
        <v>18.0</v>
      </c>
      <c r="G133" s="28">
        <v>22.0</v>
      </c>
      <c r="H133" s="28"/>
      <c r="I133" s="28"/>
      <c r="J133" s="28">
        <v>12.0</v>
      </c>
      <c r="K133" s="28"/>
      <c r="L133" s="28"/>
      <c r="M133" s="28"/>
      <c r="N133" s="28"/>
      <c r="O133" s="28"/>
      <c r="P133" s="28"/>
      <c r="Q133" s="29"/>
      <c r="R133" s="29"/>
      <c r="S133" s="19" t="s">
        <v>491</v>
      </c>
      <c r="T133" s="28"/>
      <c r="U133" s="55"/>
      <c r="V133" s="28"/>
      <c r="W133" s="28"/>
      <c r="X133" s="55"/>
    </row>
    <row r="134">
      <c r="A134" s="97"/>
      <c r="B134" s="108" t="s">
        <v>1638</v>
      </c>
      <c r="C134" s="108" t="s">
        <v>203</v>
      </c>
      <c r="D134" s="99">
        <f t="shared" si="14"/>
        <v>38.44</v>
      </c>
      <c r="E134" s="108">
        <v>19.0</v>
      </c>
      <c r="F134" s="108">
        <v>21.0</v>
      </c>
      <c r="G134" s="108">
        <v>23.0</v>
      </c>
      <c r="H134" s="108"/>
      <c r="I134" s="108"/>
      <c r="J134" s="108"/>
      <c r="K134" s="108">
        <v>7.0</v>
      </c>
      <c r="L134" s="108"/>
      <c r="M134" s="108"/>
      <c r="N134" s="108"/>
      <c r="O134" s="108"/>
      <c r="P134" s="108"/>
      <c r="Q134" s="109"/>
      <c r="R134" s="109"/>
      <c r="S134" s="101" t="s">
        <v>1639</v>
      </c>
      <c r="T134" s="108"/>
      <c r="U134" s="108"/>
      <c r="V134" s="108"/>
      <c r="W134" s="108"/>
      <c r="X134" s="119"/>
      <c r="Y134" s="103"/>
      <c r="Z134" s="103"/>
    </row>
    <row r="135">
      <c r="A135" s="11"/>
      <c r="B135" s="28" t="s">
        <v>1640</v>
      </c>
      <c r="C135" s="28" t="s">
        <v>57</v>
      </c>
      <c r="D135" s="17">
        <f t="shared" si="14"/>
        <v>24.39</v>
      </c>
      <c r="E135" s="28">
        <v>21.0</v>
      </c>
      <c r="F135" s="28">
        <v>14.0</v>
      </c>
      <c r="G135" s="28">
        <v>19.0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9"/>
      <c r="R135" s="29" t="s">
        <v>1642</v>
      </c>
      <c r="S135" s="19" t="s">
        <v>1643</v>
      </c>
      <c r="T135" s="28"/>
      <c r="U135" s="54"/>
      <c r="V135" s="28"/>
      <c r="W135" s="28"/>
      <c r="X135" s="55"/>
    </row>
    <row r="136">
      <c r="A136" s="11"/>
      <c r="B136" s="28"/>
      <c r="C136" s="28"/>
      <c r="D136" s="1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9"/>
      <c r="R136" s="29"/>
      <c r="S136" s="37"/>
      <c r="T136" s="28"/>
      <c r="U136" s="54"/>
      <c r="V136" s="28"/>
      <c r="W136" s="28"/>
      <c r="X136" s="55"/>
    </row>
    <row r="137">
      <c r="A137" s="1" t="s">
        <v>0</v>
      </c>
      <c r="B137" s="2" t="s">
        <v>1</v>
      </c>
      <c r="C137" s="2" t="s">
        <v>2</v>
      </c>
      <c r="D137" s="169"/>
      <c r="E137" s="2" t="s">
        <v>4</v>
      </c>
      <c r="F137" s="3" t="s">
        <v>5</v>
      </c>
      <c r="G137" s="3" t="s">
        <v>6</v>
      </c>
      <c r="H137" s="3" t="s">
        <v>7</v>
      </c>
      <c r="I137" s="3" t="s">
        <v>8</v>
      </c>
      <c r="J137" s="2" t="s">
        <v>9</v>
      </c>
      <c r="K137" s="3" t="s">
        <v>10</v>
      </c>
      <c r="L137" s="3" t="s">
        <v>11</v>
      </c>
      <c r="M137" s="4" t="s">
        <v>12</v>
      </c>
      <c r="N137" s="5" t="s">
        <v>13</v>
      </c>
      <c r="O137" s="6" t="s">
        <v>14</v>
      </c>
      <c r="P137" s="7" t="s">
        <v>15</v>
      </c>
      <c r="Q137" s="3" t="s">
        <v>16</v>
      </c>
      <c r="R137" s="3" t="s">
        <v>17</v>
      </c>
      <c r="S137" s="51" t="s">
        <v>18</v>
      </c>
      <c r="T137" s="60"/>
      <c r="U137" s="60"/>
      <c r="V137" s="60"/>
      <c r="W137" s="60"/>
      <c r="X137" s="60"/>
      <c r="Y137" s="63"/>
      <c r="Z137" s="63"/>
    </row>
    <row r="138">
      <c r="A138" s="53" t="s">
        <v>494</v>
      </c>
      <c r="B138" s="28"/>
      <c r="C138" s="28"/>
      <c r="D138" s="17"/>
      <c r="E138" s="64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9"/>
      <c r="R138" s="28"/>
      <c r="S138" s="37"/>
      <c r="T138" s="28"/>
      <c r="U138" s="28"/>
      <c r="V138" s="28"/>
      <c r="W138" s="28"/>
      <c r="X138" s="55"/>
    </row>
    <row r="139">
      <c r="A139" s="65"/>
      <c r="B139" s="28" t="s">
        <v>495</v>
      </c>
      <c r="C139" s="28" t="s">
        <v>57</v>
      </c>
      <c r="D139" s="17">
        <f t="shared" ref="D139:D141" si="15">ROUND((E139*0.05)+(F139*0.31)+(G139)+(H139*1.05)+(I139*0.9)+(J139*0.9)+(K139*1.14)+(L139*0.09)+(M139*47.8)+(N139*10)+(O139*10)+(P139*10), 2)</f>
        <v>268.95</v>
      </c>
      <c r="E139" s="28">
        <v>48.0</v>
      </c>
      <c r="F139" s="28">
        <v>35.0</v>
      </c>
      <c r="G139" s="28">
        <v>199.0</v>
      </c>
      <c r="H139" s="28">
        <v>36.0</v>
      </c>
      <c r="I139" s="28"/>
      <c r="J139" s="28">
        <v>21.0</v>
      </c>
      <c r="K139" s="28"/>
      <c r="L139" s="28"/>
      <c r="M139" s="28"/>
      <c r="N139" s="28"/>
      <c r="O139" s="28"/>
      <c r="P139" s="28"/>
      <c r="Q139" s="29"/>
      <c r="R139" s="29" t="s">
        <v>499</v>
      </c>
      <c r="S139" s="19" t="s">
        <v>500</v>
      </c>
      <c r="T139" s="28"/>
      <c r="U139" s="28"/>
      <c r="V139" s="28"/>
      <c r="W139" s="32"/>
      <c r="X139" s="66"/>
    </row>
    <row r="140">
      <c r="A140" s="144"/>
      <c r="B140" s="108" t="s">
        <v>501</v>
      </c>
      <c r="C140" s="108" t="s">
        <v>251</v>
      </c>
      <c r="D140" s="99">
        <f t="shared" si="15"/>
        <v>224.56</v>
      </c>
      <c r="E140" s="108">
        <v>61.0</v>
      </c>
      <c r="F140" s="108">
        <v>51.0</v>
      </c>
      <c r="G140" s="108">
        <v>185.0</v>
      </c>
      <c r="H140" s="108"/>
      <c r="I140" s="108"/>
      <c r="J140" s="108">
        <v>23.0</v>
      </c>
      <c r="K140" s="108"/>
      <c r="L140" s="108"/>
      <c r="M140" s="108"/>
      <c r="N140" s="108"/>
      <c r="O140" s="108"/>
      <c r="P140" s="108"/>
      <c r="Q140" s="109"/>
      <c r="R140" s="109"/>
      <c r="S140" s="101" t="s">
        <v>502</v>
      </c>
      <c r="T140" s="108"/>
      <c r="U140" s="108"/>
      <c r="V140" s="108"/>
      <c r="W140" s="111"/>
      <c r="X140" s="157"/>
      <c r="Y140" s="103"/>
      <c r="Z140" s="103"/>
    </row>
    <row r="141">
      <c r="A141" s="68"/>
      <c r="B141" s="28" t="s">
        <v>503</v>
      </c>
      <c r="C141" s="28" t="s">
        <v>504</v>
      </c>
      <c r="D141" s="17">
        <f t="shared" si="15"/>
        <v>221.87</v>
      </c>
      <c r="E141" s="28">
        <v>40.0</v>
      </c>
      <c r="F141" s="28">
        <v>42.0</v>
      </c>
      <c r="G141" s="28">
        <v>168.0</v>
      </c>
      <c r="H141" s="28">
        <v>37.0</v>
      </c>
      <c r="I141" s="28"/>
      <c r="J141" s="28"/>
      <c r="K141" s="28"/>
      <c r="L141" s="28"/>
      <c r="M141" s="28"/>
      <c r="N141" s="28"/>
      <c r="O141" s="28"/>
      <c r="P141" s="28"/>
      <c r="Q141" s="29"/>
      <c r="R141" s="29"/>
      <c r="S141" s="19" t="s">
        <v>505</v>
      </c>
      <c r="T141" s="28"/>
      <c r="U141" s="28"/>
      <c r="V141" s="28"/>
      <c r="W141" s="12"/>
      <c r="X141" s="11"/>
    </row>
    <row r="142">
      <c r="A142" s="65"/>
      <c r="B142" s="28"/>
      <c r="C142" s="28"/>
      <c r="D142" s="1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9"/>
      <c r="R142" s="29"/>
      <c r="S142" s="37"/>
      <c r="T142" s="28"/>
      <c r="U142" s="28"/>
      <c r="V142" s="28"/>
      <c r="W142" s="32"/>
      <c r="X142" s="66"/>
    </row>
    <row r="143">
      <c r="A143" s="68"/>
      <c r="B143" s="28"/>
      <c r="C143" s="28"/>
      <c r="D143" s="17"/>
      <c r="E143" s="64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9"/>
      <c r="R143" s="29"/>
      <c r="S143" s="37"/>
      <c r="T143" s="28"/>
      <c r="U143" s="28"/>
      <c r="V143" s="28"/>
      <c r="W143" s="12"/>
      <c r="X143" s="11"/>
    </row>
    <row r="144">
      <c r="A144" s="68"/>
      <c r="B144" s="28"/>
      <c r="C144" s="28"/>
      <c r="D144" s="28"/>
      <c r="E144" s="64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9"/>
      <c r="R144" s="29"/>
      <c r="S144" s="37"/>
      <c r="T144" s="28"/>
      <c r="U144" s="28"/>
      <c r="V144" s="28"/>
      <c r="W144" s="28"/>
      <c r="X144" s="55"/>
    </row>
    <row r="145">
      <c r="A145" s="73"/>
      <c r="B145" s="74"/>
      <c r="C145" s="74"/>
      <c r="D145" s="74"/>
      <c r="E145" s="75"/>
      <c r="F145" s="75"/>
      <c r="G145" s="75"/>
      <c r="H145" s="10"/>
      <c r="I145" s="10"/>
      <c r="J145" s="10"/>
      <c r="K145" s="10"/>
      <c r="L145" s="10"/>
      <c r="M145" s="10"/>
      <c r="N145" s="10"/>
      <c r="O145" s="10"/>
      <c r="P145" s="10"/>
      <c r="Q145" s="76"/>
      <c r="R145" s="76"/>
      <c r="S145" s="77"/>
      <c r="T145" s="10"/>
      <c r="U145" s="75"/>
      <c r="V145" s="74"/>
      <c r="W145" s="11"/>
      <c r="X145" s="74"/>
      <c r="Y145" s="78"/>
      <c r="Z145" s="78"/>
    </row>
    <row r="146">
      <c r="A146" s="10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9"/>
      <c r="R146" s="78"/>
      <c r="S146" s="78"/>
      <c r="T146" s="78"/>
      <c r="U146" s="78"/>
      <c r="V146" s="78"/>
      <c r="W146" s="78"/>
      <c r="X146" s="81"/>
      <c r="Y146" s="78"/>
      <c r="Z146" s="78"/>
    </row>
    <row r="147">
      <c r="A147" s="68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82"/>
      <c r="R147" s="64"/>
      <c r="S147" s="64"/>
      <c r="T147" s="64"/>
      <c r="U147" s="64"/>
      <c r="V147" s="64"/>
      <c r="W147" s="83"/>
      <c r="X147" s="81"/>
      <c r="Y147" s="78"/>
      <c r="Z147" s="78"/>
    </row>
    <row r="148">
      <c r="A148" s="8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82"/>
      <c r="R148" s="64"/>
      <c r="S148" s="64"/>
      <c r="T148" s="64"/>
      <c r="U148" s="64"/>
      <c r="V148" s="64"/>
      <c r="W148" s="85"/>
      <c r="X148" s="84"/>
      <c r="Y148" s="78"/>
      <c r="Z148" s="78"/>
    </row>
    <row r="149">
      <c r="A149" s="69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82"/>
      <c r="R149" s="64"/>
      <c r="S149" s="64"/>
      <c r="T149" s="64"/>
      <c r="U149" s="64"/>
      <c r="V149" s="64"/>
      <c r="W149" s="85"/>
      <c r="X149" s="86"/>
      <c r="Y149" s="78"/>
      <c r="Z149" s="78"/>
    </row>
    <row r="150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82"/>
      <c r="R150" s="64"/>
      <c r="S150" s="64"/>
      <c r="T150" s="64"/>
      <c r="U150" s="64"/>
      <c r="V150" s="64"/>
      <c r="W150" s="87"/>
      <c r="X150" s="84"/>
      <c r="Y150" s="78"/>
      <c r="Z150" s="78"/>
    </row>
    <row r="151">
      <c r="A151" s="81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9"/>
      <c r="R151" s="88"/>
      <c r="S151" s="88"/>
      <c r="T151" s="88"/>
      <c r="U151" s="88"/>
      <c r="V151" s="88"/>
      <c r="W151" s="81"/>
      <c r="X151" s="81"/>
      <c r="Y151" s="78"/>
      <c r="Z151" s="78"/>
    </row>
    <row r="152">
      <c r="A152" s="81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9"/>
      <c r="R152" s="88"/>
      <c r="S152" s="88"/>
      <c r="T152" s="88"/>
      <c r="U152" s="88"/>
      <c r="V152" s="88"/>
      <c r="W152" s="81"/>
      <c r="X152" s="81"/>
      <c r="Y152" s="78"/>
      <c r="Z152" s="78"/>
    </row>
    <row r="153">
      <c r="A153" s="6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9"/>
      <c r="R153" s="88"/>
      <c r="S153" s="88"/>
      <c r="T153" s="88"/>
      <c r="U153" s="88"/>
      <c r="V153" s="88"/>
      <c r="W153" s="81"/>
      <c r="X153" s="81"/>
      <c r="Y153" s="78"/>
      <c r="Z153" s="78"/>
    </row>
    <row r="154">
      <c r="A154" s="86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9"/>
      <c r="R154" s="88"/>
      <c r="S154" s="88"/>
      <c r="T154" s="88"/>
      <c r="U154" s="88"/>
      <c r="V154" s="88"/>
      <c r="W154" s="86"/>
      <c r="X154" s="86"/>
      <c r="Y154" s="78"/>
      <c r="Z154" s="78"/>
    </row>
    <row r="155">
      <c r="A155" s="81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9"/>
      <c r="R155" s="88"/>
      <c r="S155" s="88"/>
      <c r="T155" s="88"/>
      <c r="U155" s="88"/>
      <c r="V155" s="88"/>
      <c r="W155" s="81"/>
      <c r="X155" s="81"/>
      <c r="Y155" s="78"/>
      <c r="Z155" s="78"/>
    </row>
    <row r="156">
      <c r="A156" s="81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9"/>
      <c r="R156" s="88"/>
      <c r="S156" s="88"/>
      <c r="T156" s="88"/>
      <c r="U156" s="88"/>
      <c r="V156" s="88"/>
      <c r="W156" s="81"/>
      <c r="X156" s="81"/>
      <c r="Y156" s="78"/>
      <c r="Z156" s="78"/>
    </row>
    <row r="157">
      <c r="A157" s="81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9"/>
      <c r="R157" s="88"/>
      <c r="S157" s="88"/>
      <c r="T157" s="88"/>
      <c r="U157" s="88"/>
      <c r="V157" s="88"/>
      <c r="W157" s="81"/>
      <c r="X157" s="81"/>
      <c r="Y157" s="78"/>
      <c r="Z157" s="78"/>
    </row>
    <row r="158">
      <c r="A158" s="65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9"/>
      <c r="R158" s="88"/>
      <c r="S158" s="88"/>
      <c r="T158" s="88"/>
      <c r="U158" s="88"/>
      <c r="V158" s="88"/>
      <c r="W158" s="84"/>
      <c r="X158" s="84"/>
      <c r="Y158" s="78"/>
      <c r="Z158" s="78"/>
    </row>
    <row r="159">
      <c r="A159" s="69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9"/>
      <c r="R159" s="88"/>
      <c r="S159" s="88"/>
      <c r="T159" s="88"/>
      <c r="U159" s="88"/>
      <c r="V159" s="88"/>
      <c r="W159" s="86"/>
      <c r="X159" s="86"/>
      <c r="Y159" s="78"/>
      <c r="Z159" s="78"/>
    </row>
    <row r="160">
      <c r="A160" s="6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9"/>
      <c r="R160" s="88"/>
      <c r="S160" s="88"/>
      <c r="T160" s="88"/>
      <c r="U160" s="88"/>
      <c r="V160" s="88"/>
      <c r="W160" s="81"/>
      <c r="X160" s="81"/>
      <c r="Y160" s="78"/>
      <c r="Z160" s="78"/>
    </row>
    <row r="161">
      <c r="A161" s="6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9"/>
      <c r="R161" s="88"/>
      <c r="S161" s="88"/>
      <c r="T161" s="88"/>
      <c r="U161" s="88"/>
      <c r="V161" s="88"/>
      <c r="W161" s="81"/>
      <c r="X161" s="81"/>
      <c r="Y161" s="78"/>
      <c r="Z161" s="78"/>
    </row>
    <row r="162">
      <c r="A162" s="6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9"/>
      <c r="R162" s="88"/>
      <c r="S162" s="88"/>
      <c r="T162" s="88"/>
      <c r="U162" s="88"/>
      <c r="V162" s="88"/>
      <c r="W162" s="81"/>
      <c r="X162" s="81"/>
      <c r="Y162" s="78"/>
      <c r="Z162" s="78"/>
    </row>
    <row r="163">
      <c r="A163" s="69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9"/>
      <c r="R163" s="88"/>
      <c r="S163" s="88"/>
      <c r="T163" s="88"/>
      <c r="U163" s="88"/>
      <c r="V163" s="88"/>
      <c r="W163" s="86"/>
      <c r="X163" s="86"/>
      <c r="Y163" s="78"/>
      <c r="Z163" s="78"/>
    </row>
    <row r="164">
      <c r="A164" s="6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9"/>
      <c r="R164" s="88"/>
      <c r="S164" s="88"/>
      <c r="T164" s="88"/>
      <c r="U164" s="88"/>
      <c r="V164" s="88"/>
      <c r="W164" s="81"/>
      <c r="X164" s="81"/>
      <c r="Y164" s="78"/>
      <c r="Z164" s="78"/>
    </row>
    <row r="165">
      <c r="A165" s="68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1"/>
      <c r="R165" s="90"/>
      <c r="S165" s="90"/>
      <c r="T165" s="90"/>
      <c r="U165" s="90"/>
      <c r="V165" s="90"/>
      <c r="W165" s="81"/>
      <c r="X165" s="81"/>
      <c r="Y165" s="78"/>
      <c r="Z165" s="78"/>
    </row>
    <row r="166">
      <c r="A166" s="68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1"/>
      <c r="R166" s="90"/>
      <c r="S166" s="90"/>
      <c r="T166" s="90"/>
      <c r="U166" s="90"/>
      <c r="V166" s="90"/>
      <c r="W166" s="81"/>
      <c r="X166" s="81"/>
      <c r="Y166" s="78"/>
      <c r="Z166" s="78"/>
    </row>
    <row r="167">
      <c r="A167" s="1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1"/>
      <c r="R167" s="90"/>
      <c r="S167" s="90"/>
      <c r="T167" s="90"/>
      <c r="U167" s="90"/>
      <c r="V167" s="90"/>
      <c r="W167" s="81"/>
      <c r="X167" s="81"/>
      <c r="Y167" s="78"/>
      <c r="Z167" s="78"/>
    </row>
    <row r="168">
      <c r="A168" s="11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92"/>
      <c r="R168" s="54"/>
      <c r="S168" s="54"/>
      <c r="T168" s="54"/>
      <c r="U168" s="54"/>
      <c r="V168" s="54"/>
      <c r="W168" s="11"/>
      <c r="X168" s="11"/>
    </row>
    <row r="169">
      <c r="A169" s="69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92"/>
      <c r="R169" s="54"/>
      <c r="S169" s="54"/>
      <c r="T169" s="54"/>
      <c r="U169" s="54"/>
      <c r="V169" s="54"/>
      <c r="W169" s="71"/>
      <c r="X169" s="71"/>
    </row>
    <row r="170">
      <c r="A170" s="69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92"/>
      <c r="R170" s="54"/>
      <c r="S170" s="54"/>
      <c r="T170" s="54"/>
      <c r="U170" s="54"/>
      <c r="V170" s="54"/>
      <c r="W170" s="71"/>
      <c r="X170" s="71"/>
    </row>
    <row r="171">
      <c r="A171" s="68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92"/>
      <c r="R171" s="54"/>
      <c r="S171" s="54"/>
      <c r="T171" s="54"/>
      <c r="U171" s="54"/>
      <c r="V171" s="54"/>
      <c r="W171" s="11"/>
      <c r="X171" s="11"/>
    </row>
    <row r="172">
      <c r="A172" s="68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92"/>
      <c r="R172" s="54"/>
      <c r="S172" s="54"/>
      <c r="T172" s="54"/>
      <c r="U172" s="54"/>
      <c r="V172" s="54"/>
      <c r="W172" s="11"/>
      <c r="X172" s="11"/>
    </row>
    <row r="173">
      <c r="A173" s="68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92"/>
      <c r="R173" s="54"/>
      <c r="S173" s="54"/>
      <c r="T173" s="54"/>
      <c r="U173" s="54"/>
      <c r="V173" s="54"/>
      <c r="W173" s="11"/>
      <c r="X173" s="11"/>
    </row>
    <row r="174">
      <c r="A174" s="68"/>
      <c r="B174" s="11"/>
      <c r="C174" s="11"/>
      <c r="D174" s="11"/>
      <c r="E174" s="11"/>
      <c r="F174" s="11"/>
      <c r="G174" s="54"/>
      <c r="H174" s="11"/>
      <c r="I174" s="11"/>
      <c r="J174" s="11"/>
      <c r="K174" s="11"/>
      <c r="L174" s="11"/>
      <c r="M174" s="11"/>
      <c r="N174" s="11"/>
      <c r="O174" s="11"/>
      <c r="P174" s="11"/>
      <c r="Q174" s="13"/>
      <c r="R174" s="11"/>
      <c r="S174" s="11"/>
      <c r="T174" s="11"/>
      <c r="U174" s="11"/>
      <c r="V174" s="11"/>
      <c r="W174" s="11"/>
      <c r="X174" s="11"/>
    </row>
    <row r="175">
      <c r="A175" s="68"/>
      <c r="B175" s="11"/>
      <c r="C175" s="11"/>
      <c r="D175" s="11"/>
      <c r="E175" s="11"/>
      <c r="F175" s="11"/>
      <c r="G175" s="54"/>
      <c r="H175" s="11"/>
      <c r="I175" s="11"/>
      <c r="J175" s="11"/>
      <c r="K175" s="11"/>
      <c r="L175" s="11"/>
      <c r="M175" s="11"/>
      <c r="N175" s="11"/>
      <c r="O175" s="11"/>
      <c r="P175" s="11"/>
      <c r="Q175" s="13"/>
      <c r="R175" s="11"/>
      <c r="S175" s="11"/>
      <c r="T175" s="11"/>
      <c r="U175" s="11"/>
      <c r="V175" s="11"/>
      <c r="W175" s="11"/>
      <c r="X175" s="11"/>
    </row>
    <row r="176">
      <c r="A176" s="68"/>
      <c r="B176" s="11"/>
      <c r="C176" s="11"/>
      <c r="D176" s="11"/>
      <c r="E176" s="11"/>
      <c r="F176" s="11"/>
      <c r="G176" s="54"/>
      <c r="H176" s="11"/>
      <c r="I176" s="11"/>
      <c r="J176" s="11"/>
      <c r="K176" s="11"/>
      <c r="L176" s="11"/>
      <c r="M176" s="11"/>
      <c r="N176" s="11"/>
      <c r="O176" s="11"/>
      <c r="P176" s="11"/>
      <c r="Q176" s="13"/>
      <c r="R176" s="11"/>
      <c r="S176" s="11"/>
      <c r="T176" s="11"/>
      <c r="U176" s="11"/>
      <c r="V176" s="11"/>
      <c r="W176" s="11"/>
      <c r="X176" s="11"/>
    </row>
    <row r="177">
      <c r="A177" s="68"/>
      <c r="B177" s="11"/>
      <c r="C177" s="11"/>
      <c r="D177" s="11"/>
      <c r="E177" s="11"/>
      <c r="F177" s="11"/>
      <c r="G177" s="54"/>
      <c r="H177" s="11"/>
      <c r="I177" s="11"/>
      <c r="J177" s="11"/>
      <c r="K177" s="11"/>
      <c r="L177" s="11"/>
      <c r="M177" s="11"/>
      <c r="N177" s="11"/>
      <c r="O177" s="11"/>
      <c r="P177" s="11"/>
      <c r="Q177" s="13"/>
      <c r="R177" s="11"/>
      <c r="S177" s="11"/>
      <c r="T177" s="11"/>
      <c r="U177" s="11"/>
      <c r="V177" s="11"/>
      <c r="W177" s="11"/>
      <c r="X177" s="11"/>
    </row>
    <row r="178">
      <c r="A178" s="68"/>
      <c r="B178" s="11"/>
      <c r="C178" s="11"/>
      <c r="D178" s="11"/>
      <c r="E178" s="11"/>
      <c r="F178" s="11"/>
      <c r="G178" s="54"/>
      <c r="H178" s="11"/>
      <c r="I178" s="11"/>
      <c r="J178" s="11"/>
      <c r="K178" s="11"/>
      <c r="L178" s="11"/>
      <c r="M178" s="11"/>
      <c r="N178" s="11"/>
      <c r="O178" s="11"/>
      <c r="P178" s="11"/>
      <c r="Q178" s="13"/>
      <c r="R178" s="11"/>
      <c r="S178" s="11"/>
      <c r="T178" s="11"/>
      <c r="U178" s="11"/>
      <c r="V178" s="11"/>
      <c r="W178" s="11"/>
      <c r="X178" s="11"/>
    </row>
    <row r="179">
      <c r="A179" s="68"/>
      <c r="B179" s="11"/>
      <c r="C179" s="11"/>
      <c r="D179" s="11"/>
      <c r="E179" s="11"/>
      <c r="F179" s="11"/>
      <c r="G179" s="54"/>
      <c r="H179" s="11"/>
      <c r="I179" s="11"/>
      <c r="J179" s="11"/>
      <c r="K179" s="11"/>
      <c r="L179" s="11"/>
      <c r="M179" s="11"/>
      <c r="N179" s="11"/>
      <c r="O179" s="11"/>
      <c r="P179" s="11"/>
      <c r="Q179" s="13"/>
      <c r="R179" s="11"/>
      <c r="S179" s="11"/>
      <c r="T179" s="11"/>
      <c r="U179" s="11"/>
      <c r="V179" s="11"/>
      <c r="W179" s="11"/>
      <c r="X179" s="11"/>
    </row>
    <row r="180">
      <c r="A180" s="68"/>
      <c r="B180" s="11"/>
      <c r="C180" s="11"/>
      <c r="D180" s="11"/>
      <c r="E180" s="11"/>
      <c r="F180" s="11"/>
      <c r="G180" s="54"/>
      <c r="H180" s="11"/>
      <c r="I180" s="11"/>
      <c r="J180" s="11"/>
      <c r="K180" s="11"/>
      <c r="L180" s="11"/>
      <c r="M180" s="11"/>
      <c r="N180" s="11"/>
      <c r="O180" s="11"/>
      <c r="P180" s="11"/>
      <c r="Q180" s="13"/>
      <c r="R180" s="11"/>
      <c r="S180" s="11"/>
      <c r="T180" s="11"/>
      <c r="U180" s="11"/>
      <c r="V180" s="11"/>
      <c r="W180" s="11"/>
      <c r="X180" s="11"/>
    </row>
    <row r="181">
      <c r="A181" s="68"/>
      <c r="B181" s="11"/>
      <c r="C181" s="11"/>
      <c r="D181" s="11"/>
      <c r="E181" s="11"/>
      <c r="F181" s="11"/>
      <c r="G181" s="54"/>
      <c r="H181" s="11"/>
      <c r="I181" s="11"/>
      <c r="J181" s="11"/>
      <c r="K181" s="11"/>
      <c r="L181" s="11"/>
      <c r="M181" s="11"/>
      <c r="N181" s="11"/>
      <c r="O181" s="11"/>
      <c r="P181" s="11"/>
      <c r="Q181" s="13"/>
      <c r="R181" s="11"/>
      <c r="S181" s="11"/>
      <c r="T181" s="11"/>
      <c r="U181" s="11"/>
      <c r="V181" s="11"/>
      <c r="W181" s="11"/>
      <c r="X181" s="11"/>
    </row>
    <row r="182">
      <c r="A182" s="68"/>
      <c r="B182" s="11"/>
      <c r="C182" s="11"/>
      <c r="D182" s="11"/>
      <c r="E182" s="11"/>
      <c r="F182" s="11"/>
      <c r="G182" s="54"/>
      <c r="H182" s="11"/>
      <c r="I182" s="11"/>
      <c r="J182" s="11"/>
      <c r="K182" s="11"/>
      <c r="L182" s="11"/>
      <c r="M182" s="11"/>
      <c r="N182" s="11"/>
      <c r="O182" s="11"/>
      <c r="P182" s="11"/>
      <c r="Q182" s="13"/>
      <c r="R182" s="11"/>
      <c r="S182" s="11"/>
      <c r="T182" s="11"/>
      <c r="U182" s="11"/>
      <c r="V182" s="11"/>
      <c r="W182" s="11"/>
      <c r="X182" s="11"/>
    </row>
    <row r="183">
      <c r="A183" s="68"/>
      <c r="B183" s="11"/>
      <c r="C183" s="11"/>
      <c r="D183" s="11"/>
      <c r="E183" s="11"/>
      <c r="F183" s="11"/>
      <c r="G183" s="55"/>
      <c r="H183" s="11"/>
      <c r="I183" s="11"/>
      <c r="J183" s="11"/>
      <c r="K183" s="11"/>
      <c r="L183" s="11"/>
      <c r="M183" s="11"/>
      <c r="N183" s="11"/>
      <c r="O183" s="11"/>
      <c r="P183" s="11"/>
      <c r="Q183" s="13"/>
      <c r="R183" s="11"/>
      <c r="S183" s="11"/>
      <c r="T183" s="11"/>
      <c r="U183" s="11"/>
      <c r="V183" s="11"/>
      <c r="W183" s="11"/>
      <c r="X183" s="11"/>
    </row>
    <row r="184">
      <c r="A184" s="68"/>
      <c r="B184" s="11"/>
      <c r="C184" s="11"/>
      <c r="D184" s="11"/>
      <c r="E184" s="11"/>
      <c r="F184" s="11"/>
      <c r="G184" s="55"/>
      <c r="H184" s="11"/>
      <c r="I184" s="11"/>
      <c r="J184" s="11"/>
      <c r="K184" s="11"/>
      <c r="L184" s="11"/>
      <c r="M184" s="11"/>
      <c r="N184" s="11"/>
      <c r="O184" s="11"/>
      <c r="P184" s="11"/>
      <c r="Q184" s="13"/>
      <c r="R184" s="11"/>
      <c r="S184" s="11"/>
      <c r="T184" s="11"/>
      <c r="U184" s="11"/>
      <c r="V184" s="11"/>
      <c r="W184" s="11"/>
      <c r="X184" s="11"/>
    </row>
    <row r="185">
      <c r="A185" s="68"/>
      <c r="B185" s="11"/>
      <c r="C185" s="11"/>
      <c r="D185" s="11"/>
      <c r="E185" s="11"/>
      <c r="F185" s="11"/>
      <c r="G185" s="55"/>
      <c r="H185" s="11"/>
      <c r="I185" s="11"/>
      <c r="J185" s="11"/>
      <c r="K185" s="11"/>
      <c r="L185" s="11"/>
      <c r="M185" s="11"/>
      <c r="N185" s="11"/>
      <c r="O185" s="11"/>
      <c r="P185" s="11"/>
      <c r="Q185" s="13"/>
      <c r="R185" s="11"/>
      <c r="S185" s="11"/>
      <c r="T185" s="11"/>
      <c r="U185" s="11"/>
      <c r="V185" s="11"/>
      <c r="W185" s="11"/>
      <c r="X185" s="11"/>
    </row>
    <row r="186">
      <c r="A186" s="68"/>
      <c r="B186" s="11"/>
      <c r="C186" s="11"/>
      <c r="D186" s="11"/>
      <c r="E186" s="11"/>
      <c r="F186" s="11"/>
      <c r="G186" s="28"/>
      <c r="H186" s="11"/>
      <c r="I186" s="11"/>
      <c r="J186" s="11"/>
      <c r="K186" s="11"/>
      <c r="L186" s="11"/>
      <c r="M186" s="11"/>
      <c r="N186" s="11"/>
      <c r="O186" s="11"/>
      <c r="P186" s="11"/>
      <c r="Q186" s="13"/>
      <c r="R186" s="11"/>
      <c r="S186" s="11"/>
      <c r="T186" s="11"/>
      <c r="U186" s="11"/>
      <c r="V186" s="11"/>
      <c r="W186" s="11"/>
      <c r="X186" s="11"/>
    </row>
    <row r="187">
      <c r="A187" s="68"/>
      <c r="B187" s="11"/>
      <c r="C187" s="11"/>
      <c r="D187" s="11"/>
      <c r="E187" s="11"/>
      <c r="F187" s="11"/>
      <c r="G187" s="28"/>
      <c r="H187" s="11"/>
      <c r="I187" s="11"/>
      <c r="J187" s="11"/>
      <c r="K187" s="11"/>
      <c r="L187" s="11"/>
      <c r="M187" s="11"/>
      <c r="N187" s="11"/>
      <c r="O187" s="11"/>
      <c r="P187" s="11"/>
      <c r="Q187" s="13"/>
      <c r="R187" s="11"/>
      <c r="S187" s="11"/>
      <c r="T187" s="11"/>
      <c r="U187" s="11"/>
      <c r="V187" s="11"/>
      <c r="W187" s="11"/>
      <c r="X187" s="11"/>
    </row>
    <row r="188">
      <c r="A188" s="68"/>
      <c r="B188" s="11"/>
      <c r="C188" s="11"/>
      <c r="D188" s="11"/>
      <c r="E188" s="11"/>
      <c r="F188" s="11"/>
      <c r="G188" s="28"/>
      <c r="H188" s="11"/>
      <c r="I188" s="11"/>
      <c r="J188" s="11"/>
      <c r="K188" s="11"/>
      <c r="L188" s="11"/>
      <c r="M188" s="11"/>
      <c r="N188" s="11"/>
      <c r="O188" s="11"/>
      <c r="P188" s="11"/>
      <c r="Q188" s="13"/>
      <c r="R188" s="11"/>
      <c r="S188" s="11"/>
      <c r="T188" s="11"/>
      <c r="U188" s="11"/>
      <c r="V188" s="11"/>
      <c r="W188" s="11"/>
      <c r="X188" s="11"/>
    </row>
    <row r="189">
      <c r="A189" s="68"/>
      <c r="B189" s="11"/>
      <c r="C189" s="11"/>
      <c r="D189" s="11"/>
      <c r="E189" s="11"/>
      <c r="F189" s="11"/>
      <c r="G189" s="28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</row>
    <row r="190">
      <c r="A190" s="6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</row>
    <row r="191">
      <c r="A191" s="6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6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6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6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6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6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6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6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6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6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6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6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6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6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6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6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6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6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6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6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6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6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6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6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6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6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6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6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6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6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6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6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6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6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6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6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6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6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6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6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5"/>
    <hyperlink r:id="rId12" ref="S16"/>
    <hyperlink r:id="rId13" ref="S17"/>
    <hyperlink r:id="rId14" ref="S18"/>
    <hyperlink r:id="rId15" ref="S19"/>
    <hyperlink r:id="rId16" ref="S20"/>
    <hyperlink r:id="rId17" ref="S22"/>
    <hyperlink r:id="rId18" ref="S23"/>
    <hyperlink r:id="rId19" ref="S24"/>
    <hyperlink r:id="rId20" ref="S25"/>
    <hyperlink r:id="rId21" ref="S26"/>
    <hyperlink r:id="rId22" ref="S27"/>
    <hyperlink r:id="rId23" ref="S29"/>
    <hyperlink r:id="rId24" ref="S30"/>
    <hyperlink r:id="rId25" ref="S31"/>
    <hyperlink r:id="rId26" ref="S32"/>
    <hyperlink r:id="rId27" ref="S33"/>
    <hyperlink r:id="rId28" ref="S34"/>
    <hyperlink r:id="rId29" ref="S35"/>
    <hyperlink r:id="rId30" ref="S37"/>
    <hyperlink r:id="rId31" ref="S38"/>
    <hyperlink r:id="rId32" ref="S39"/>
    <hyperlink r:id="rId33" ref="S40"/>
    <hyperlink r:id="rId34" ref="S41"/>
    <hyperlink r:id="rId35" ref="S42"/>
    <hyperlink r:id="rId36" ref="S44"/>
    <hyperlink r:id="rId37" ref="S45"/>
    <hyperlink r:id="rId38" ref="S46"/>
    <hyperlink r:id="rId39" ref="S47"/>
    <hyperlink r:id="rId40" ref="S48"/>
    <hyperlink r:id="rId41" ref="S50"/>
    <hyperlink r:id="rId42" ref="S51"/>
    <hyperlink r:id="rId43" ref="S52"/>
    <hyperlink r:id="rId44" ref="S53"/>
    <hyperlink r:id="rId45" ref="S54"/>
    <hyperlink r:id="rId46" ref="S55"/>
    <hyperlink r:id="rId47" ref="S57"/>
    <hyperlink r:id="rId48" ref="S59"/>
    <hyperlink r:id="rId49" ref="S60"/>
    <hyperlink r:id="rId50" ref="S61"/>
    <hyperlink r:id="rId51" ref="S62"/>
    <hyperlink r:id="rId52" ref="S64"/>
    <hyperlink r:id="rId53" ref="S65"/>
    <hyperlink r:id="rId54" ref="S66"/>
    <hyperlink r:id="rId55" ref="S67"/>
    <hyperlink r:id="rId56" ref="S68"/>
    <hyperlink r:id="rId57" ref="S69"/>
    <hyperlink r:id="rId58" ref="S70"/>
    <hyperlink r:id="rId59" ref="S71"/>
    <hyperlink r:id="rId60" ref="S72"/>
    <hyperlink r:id="rId61" ref="S74"/>
    <hyperlink r:id="rId62" ref="S75"/>
    <hyperlink r:id="rId63" ref="S76"/>
    <hyperlink r:id="rId64" ref="S77"/>
    <hyperlink r:id="rId65" ref="S78"/>
    <hyperlink r:id="rId66" ref="S79"/>
    <hyperlink r:id="rId67" ref="S81"/>
    <hyperlink r:id="rId68" ref="S82"/>
    <hyperlink r:id="rId69" ref="S83"/>
    <hyperlink r:id="rId70" ref="S84"/>
    <hyperlink r:id="rId71" ref="S85"/>
    <hyperlink r:id="rId72" ref="S86"/>
    <hyperlink r:id="rId73" ref="S87"/>
    <hyperlink r:id="rId74" ref="S88"/>
    <hyperlink r:id="rId75" ref="S89"/>
    <hyperlink r:id="rId76" ref="S90"/>
    <hyperlink r:id="rId77" ref="S91"/>
    <hyperlink r:id="rId78" ref="S92"/>
    <hyperlink r:id="rId79" ref="S93"/>
    <hyperlink r:id="rId80" ref="S94"/>
    <hyperlink r:id="rId81" ref="S95"/>
    <hyperlink r:id="rId82" ref="S96"/>
    <hyperlink r:id="rId83" ref="S99"/>
    <hyperlink r:id="rId84" ref="S100"/>
    <hyperlink r:id="rId85" ref="S101"/>
    <hyperlink r:id="rId86" ref="S102"/>
    <hyperlink r:id="rId87" ref="S103"/>
    <hyperlink r:id="rId88" ref="S104"/>
    <hyperlink r:id="rId89" ref="S105"/>
    <hyperlink r:id="rId90" ref="S106"/>
    <hyperlink r:id="rId91" ref="S107"/>
    <hyperlink r:id="rId92" ref="S108"/>
    <hyperlink r:id="rId93" ref="S109"/>
    <hyperlink r:id="rId94" ref="S111"/>
    <hyperlink r:id="rId95" ref="S112"/>
    <hyperlink r:id="rId96" ref="S113"/>
    <hyperlink r:id="rId97" ref="S114"/>
    <hyperlink r:id="rId98" ref="S120"/>
    <hyperlink r:id="rId99" ref="S121"/>
    <hyperlink r:id="rId100" ref="S122"/>
    <hyperlink r:id="rId101" ref="S123"/>
    <hyperlink r:id="rId102" ref="S125"/>
    <hyperlink r:id="rId103" ref="S126"/>
    <hyperlink r:id="rId104" ref="S127"/>
    <hyperlink r:id="rId105" ref="S128"/>
    <hyperlink r:id="rId106" ref="S129"/>
    <hyperlink r:id="rId107" ref="S130"/>
    <hyperlink r:id="rId108" ref="S131"/>
    <hyperlink r:id="rId109" ref="S132"/>
    <hyperlink r:id="rId110" ref="S133"/>
    <hyperlink r:id="rId111" ref="S134"/>
    <hyperlink r:id="rId112" ref="S135"/>
    <hyperlink r:id="rId113" ref="S139"/>
    <hyperlink r:id="rId114" ref="S140"/>
    <hyperlink r:id="rId115" ref="S141"/>
  </hyperlinks>
  <drawing r:id="rId116"/>
  <legacyDrawing r:id="rId117"/>
</worksheet>
</file>