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hidden" name="Days only" sheetId="2" r:id="rId4"/>
  </sheets>
  <definedNames/>
  <calcPr/>
</workbook>
</file>

<file path=xl/sharedStrings.xml><?xml version="1.0" encoding="utf-8"?>
<sst xmlns="http://schemas.openxmlformats.org/spreadsheetml/2006/main" count="48" uniqueCount="29">
  <si>
    <t>Date</t>
  </si>
  <si>
    <t>Work</t>
  </si>
  <si>
    <t>Prefix</t>
  </si>
  <si>
    <t>Time in</t>
  </si>
  <si>
    <t>Time out</t>
  </si>
  <si>
    <t>Work hours</t>
  </si>
  <si>
    <t>Payment</t>
  </si>
  <si>
    <t>Weekend</t>
  </si>
  <si>
    <t>Information per month</t>
  </si>
  <si>
    <t>Variables</t>
  </si>
  <si>
    <t>Week day</t>
  </si>
  <si>
    <t>Working days</t>
  </si>
  <si>
    <t>Money per hour</t>
  </si>
  <si>
    <t>Total work hours</t>
  </si>
  <si>
    <t>Drives</t>
  </si>
  <si>
    <t>Week Night</t>
  </si>
  <si>
    <t>Total drives payment</t>
  </si>
  <si>
    <t>Health tax</t>
  </si>
  <si>
    <t>Saturday/Holiday</t>
  </si>
  <si>
    <t>Total money (gross)</t>
  </si>
  <si>
    <t>Social insurance</t>
  </si>
  <si>
    <t>Withholding obligation</t>
  </si>
  <si>
    <t xml:space="preserve">Pension </t>
  </si>
  <si>
    <t>Total money (net)</t>
  </si>
  <si>
    <t>Rate</t>
  </si>
  <si>
    <t>Friday Morning</t>
  </si>
  <si>
    <t>Saturday Night</t>
  </si>
  <si>
    <t>December 2018</t>
  </si>
  <si>
    <t>Created by Jordan Yefet © v1.65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</si>
</sst>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₪-40D]\ #,##0.00"/>
    <numFmt numFmtId="165" formatCode="[h]:mm"/>
    <numFmt numFmtId="166" formatCode="[$₪-40D]\ #,##0"/>
  </numFmts>
  <fonts count="12">
    <font>
      <sz val="11.0"/>
      <color rgb="FF000000"/>
      <name val="Arial"/>
    </font>
    <font>
      <b/>
      <sz val="14.0"/>
      <color rgb="FFFFFFFF"/>
      <name val="Arial"/>
    </font>
    <font>
      <sz val="11.0"/>
      <color rgb="FF3F3F3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b/>
      <sz val="11.0"/>
      <name val="Arial"/>
    </font>
    <font>
      <b/>
      <sz val="11.0"/>
      <color rgb="FFFF0000"/>
      <name val="Arial"/>
    </font>
    <font>
      <sz val="11.0"/>
      <name val="Arial"/>
    </font>
    <font>
      <b/>
      <sz val="11.0"/>
      <color rgb="FF4472C4"/>
      <name val="Arial"/>
    </font>
    <font>
      <b/>
      <sz val="36.0"/>
      <color rgb="FF44546A"/>
      <name val="Arial"/>
    </font>
    <font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  <bgColor rgb="FFA5A5A5"/>
      </patternFill>
    </fill>
  </fills>
  <borders count="14">
    <border/>
    <border>
      <left style="hair">
        <color rgb="FF5B9BD5"/>
      </left>
      <right style="hair">
        <color rgb="FF5B9BD5"/>
      </right>
      <top style="thin">
        <color rgb="FF5B9BD5"/>
      </top>
      <bottom style="medium">
        <color rgb="FF5B9BD5"/>
      </bottom>
    </border>
    <border>
      <left style="hair">
        <color rgb="FF5B9BD5"/>
      </left>
      <right style="hair">
        <color rgb="FF5B9BD5"/>
      </right>
      <top/>
      <bottom style="hair">
        <color rgb="FF5B9BD5"/>
      </bottom>
    </border>
    <border>
      <left style="thin">
        <color rgb="FF5B9BD5"/>
      </left>
      <top style="thin">
        <color rgb="FF5B9BD5"/>
      </top>
      <bottom/>
    </border>
    <border>
      <right style="thin">
        <color rgb="FF5B9BD5"/>
      </right>
      <top style="thin">
        <color rgb="FF5B9BD5"/>
      </top>
      <bottom/>
    </border>
    <border>
      <left style="thin">
        <color rgb="FF5B9BD5"/>
      </left>
      <right style="thin">
        <color rgb="FF5B9BD5"/>
      </right>
      <top style="thin">
        <color rgb="FF5B9BD5"/>
      </top>
      <bottom/>
    </border>
    <border>
      <left style="hair">
        <color rgb="FF5B9BD5"/>
      </left>
      <right style="hair">
        <color rgb="FF5B9BD5"/>
      </right>
      <top style="hair">
        <color rgb="FF5B9BD5"/>
      </top>
      <bottom style="hair">
        <color rgb="FF5B9BD5"/>
      </bottom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</border>
    <border>
      <left style="thin">
        <color rgb="FF5B9BD5"/>
      </left>
      <right/>
      <top style="thin">
        <color rgb="FF5B9BD5"/>
      </top>
      <bottom style="thin">
        <color rgb="FF5B9BD5"/>
      </bottom>
    </border>
    <border>
      <bottom style="thick">
        <color rgb="FF5B9BD5"/>
      </bottom>
    </border>
    <border>
      <left style="thin">
        <color rgb="FFD0CECE"/>
      </left>
      <top style="thick">
        <color rgb="FF5B9BD5"/>
      </top>
      <bottom/>
    </border>
    <border>
      <top style="thick">
        <color rgb="FF5B9BD5"/>
      </top>
      <bottom/>
    </border>
    <border>
      <right/>
      <top style="thick">
        <color rgb="FF5B9BD5"/>
      </top>
      <bottom/>
    </border>
    <border>
      <left style="hair">
        <color rgb="FF5B9BD5"/>
      </left>
      <right style="hair">
        <color rgb="FF5B9BD5"/>
      </right>
      <top style="hair">
        <color rgb="FF5B9BD5"/>
      </top>
      <bottom style="medium">
        <color rgb="FF5B9BD5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/>
    </xf>
    <xf borderId="2" fillId="3" fontId="2" numFmtId="14" xfId="0" applyAlignment="1" applyBorder="1" applyFont="1" applyNumberFormat="1">
      <alignment horizontal="center"/>
    </xf>
    <xf borderId="0" fillId="0" fontId="0" numFmtId="0" xfId="0" applyFont="1"/>
    <xf borderId="3" fillId="2" fontId="3" numFmtId="0" xfId="0" applyAlignment="1" applyBorder="1" applyFont="1">
      <alignment horizontal="center"/>
    </xf>
    <xf borderId="4" fillId="0" fontId="4" numFmtId="0" xfId="0" applyBorder="1" applyFont="1"/>
    <xf borderId="5" fillId="2" fontId="1" numFmtId="0" xfId="0" applyAlignment="1" applyBorder="1" applyFont="1">
      <alignment horizontal="center"/>
    </xf>
    <xf borderId="6" fillId="3" fontId="2" numFmtId="0" xfId="0" applyAlignment="1" applyBorder="1" applyFont="1">
      <alignment horizontal="center" vertical="center"/>
    </xf>
    <xf borderId="6" fillId="3" fontId="2" numFmtId="14" xfId="0" applyAlignment="1" applyBorder="1" applyFont="1" applyNumberFormat="1">
      <alignment horizontal="center" vertical="center"/>
    </xf>
    <xf borderId="6" fillId="3" fontId="2" numFmtId="20" xfId="0" applyAlignment="1" applyBorder="1" applyFont="1" applyNumberForma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7" fillId="3" fontId="5" numFmtId="0" xfId="0" applyAlignment="1" applyBorder="1" applyFont="1">
      <alignment horizontal="left"/>
    </xf>
    <xf borderId="7" fillId="3" fontId="2" numFmtId="0" xfId="0" applyAlignment="1" applyBorder="1" applyFont="1">
      <alignment horizontal="center"/>
    </xf>
    <xf borderId="7" fillId="3" fontId="2" numFmtId="164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/>
    </xf>
    <xf borderId="7" fillId="3" fontId="2" numFmtId="165" xfId="0" applyAlignment="1" applyBorder="1" applyFont="1" applyNumberFormat="1">
      <alignment horizontal="center"/>
    </xf>
    <xf borderId="7" fillId="3" fontId="2" numFmtId="164" xfId="0" applyAlignment="1" applyBorder="1" applyFont="1" applyNumberFormat="1">
      <alignment horizontal="center"/>
    </xf>
    <xf borderId="0" fillId="0" fontId="0" numFmtId="20" xfId="0" applyFont="1" applyNumberFormat="1"/>
    <xf borderId="7" fillId="3" fontId="0" numFmtId="164" xfId="0" applyAlignment="1" applyBorder="1" applyFont="1" applyNumberFormat="1">
      <alignment horizontal="center"/>
    </xf>
    <xf borderId="7" fillId="3" fontId="2" numFmtId="10" xfId="0" applyAlignment="1" applyBorder="1" applyFont="1" applyNumberFormat="1">
      <alignment horizontal="center"/>
    </xf>
    <xf borderId="0" fillId="0" fontId="0" numFmtId="165" xfId="0" applyFont="1" applyNumberFormat="1"/>
    <xf borderId="7" fillId="3" fontId="6" numFmtId="164" xfId="0" applyAlignment="1" applyBorder="1" applyFont="1" applyNumberFormat="1">
      <alignment horizontal="center"/>
    </xf>
    <xf borderId="7" fillId="3" fontId="7" numFmtId="164" xfId="0" applyAlignment="1" applyBorder="1" applyFont="1" applyNumberFormat="1">
      <alignment horizontal="center"/>
    </xf>
    <xf borderId="7" fillId="3" fontId="6" numFmtId="0" xfId="0" applyBorder="1" applyFont="1"/>
    <xf borderId="5" fillId="3" fontId="8" numFmtId="0" xfId="0" applyBorder="1" applyFont="1"/>
    <xf borderId="7" fillId="3" fontId="9" numFmtId="164" xfId="0" applyAlignment="1" applyBorder="1" applyFont="1" applyNumberFormat="1">
      <alignment horizontal="center"/>
    </xf>
    <xf borderId="8" fillId="3" fontId="6" numFmtId="0" xfId="0" applyBorder="1" applyFont="1"/>
    <xf borderId="7" fillId="3" fontId="6" numFmtId="0" xfId="0" applyAlignment="1" applyBorder="1" applyFont="1">
      <alignment horizontal="center" vertical="center"/>
    </xf>
    <xf borderId="7" fillId="3" fontId="8" numFmtId="9" xfId="0" applyAlignment="1" applyBorder="1" applyFont="1" applyNumberFormat="1">
      <alignment horizontal="center" vertical="center"/>
    </xf>
    <xf borderId="0" fillId="0" fontId="0" numFmtId="164" xfId="0" applyFont="1" applyNumberFormat="1"/>
    <xf borderId="7" fillId="3" fontId="8" numFmtId="166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6" fillId="3" fontId="2" numFmtId="20" xfId="0" applyAlignment="1" applyBorder="1" applyFont="1" applyNumberForma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9" fillId="0" fontId="4" numFmtId="0" xfId="0" applyBorder="1" applyFont="1"/>
    <xf borderId="6" fillId="3" fontId="2" numFmtId="14" xfId="0" applyAlignment="1" applyBorder="1" applyFont="1" applyNumberFormat="1">
      <alignment horizontal="center" readingOrder="0" vertical="center"/>
    </xf>
    <xf borderId="10" fillId="4" fontId="11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3" fontId="2" numFmtId="0" xfId="0" applyAlignment="1" applyBorder="1" applyFont="1">
      <alignment horizontal="center" vertical="center"/>
    </xf>
    <xf borderId="13" fillId="3" fontId="2" numFmtId="20" xfId="0" applyAlignment="1" applyBorder="1" applyFont="1" applyNumberFormat="1">
      <alignment horizontal="center" vertical="center"/>
    </xf>
    <xf borderId="13" fillId="3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9.13"/>
    <col customWidth="1" min="2" max="2" width="13.88"/>
    <col customWidth="1" min="3" max="3" width="9.63"/>
    <col customWidth="1" min="4" max="4" width="11.38"/>
    <col customWidth="1" min="5" max="5" width="15.0"/>
    <col customWidth="1" min="6" max="6" width="12.63"/>
    <col customWidth="1" min="7" max="7" width="17.13"/>
    <col customWidth="1" min="8" max="8" width="6.75"/>
    <col customWidth="1" min="9" max="9" width="30.38"/>
    <col customWidth="1" min="10" max="10" width="15.38"/>
    <col customWidth="1" min="11" max="11" width="11.38"/>
    <col customWidth="1" min="12" max="12" width="17.88"/>
    <col customWidth="1" min="13" max="13" width="11.38"/>
    <col customWidth="1" min="14" max="14" width="14.63"/>
    <col customWidth="1" min="15" max="15" width="14.25"/>
    <col customWidth="1" min="16" max="16" width="14.38"/>
    <col customWidth="1" min="17" max="17" width="16.38"/>
    <col customWidth="1" min="18" max="26" width="9.13"/>
  </cols>
  <sheetData>
    <row r="1" ht="14.25" customHeight="1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"/>
      <c r="I1" s="5" t="s">
        <v>8</v>
      </c>
      <c r="J1" s="6"/>
      <c r="K1" s="4"/>
      <c r="L1" s="7" t="s">
        <v>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8">
        <f t="shared" ref="A2:A19" si="1">IF(B2="", "", 1)</f>
        <v>1</v>
      </c>
      <c r="B2" s="9">
        <v>43436.0</v>
      </c>
      <c r="C2" s="10">
        <v>0.5923611111111111</v>
      </c>
      <c r="D2" s="10">
        <v>0.9118055555555555</v>
      </c>
      <c r="E2" s="10">
        <f t="shared" ref="E2:E32" si="2">IF(D2=0, "", IF(D2&lt;C2, D2+1, D2)-C2)</f>
        <v>0.3194444444</v>
      </c>
      <c r="F2" s="11">
        <f t="shared" ref="F2:F32" si="3">IF(E2="", "", IF(G2="", 24*E2*$M$9, IF(G2=$M$7, 24*E2*$M$9, IF(G2=$N$7, 24*E2*$N$9, IF(G2=$O$7, 24*E2*$O$9, IF(G2=$P$7, 24*E2*$P$9, IF(G2=$Q$7, 24*E2*$Q$9)))))))</f>
        <v>230</v>
      </c>
      <c r="G2" s="10" t="s">
        <v>10</v>
      </c>
      <c r="H2" s="4"/>
      <c r="I2" s="12" t="s">
        <v>11</v>
      </c>
      <c r="J2" s="13">
        <f>SUM(A2:A32)</f>
        <v>18</v>
      </c>
      <c r="K2" s="4"/>
      <c r="L2" s="12" t="s">
        <v>12</v>
      </c>
      <c r="M2" s="14">
        <v>30.0</v>
      </c>
      <c r="N2" s="1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>
        <f t="shared" si="1"/>
        <v>1</v>
      </c>
      <c r="B3" s="9">
        <v>43438.0</v>
      </c>
      <c r="C3" s="10">
        <v>0.5902777777777778</v>
      </c>
      <c r="D3" s="10">
        <v>0.9152777777777777</v>
      </c>
      <c r="E3" s="10">
        <f t="shared" si="2"/>
        <v>0.325</v>
      </c>
      <c r="F3" s="11">
        <f t="shared" si="3"/>
        <v>234</v>
      </c>
      <c r="G3" s="10" t="s">
        <v>10</v>
      </c>
      <c r="H3" s="4"/>
      <c r="I3" s="12" t="s">
        <v>13</v>
      </c>
      <c r="J3" s="16">
        <f>SUM(E2:E32)</f>
        <v>6.163888889</v>
      </c>
      <c r="K3" s="4"/>
      <c r="L3" s="12" t="s">
        <v>14</v>
      </c>
      <c r="M3" s="17">
        <v>26.0</v>
      </c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8">
        <f t="shared" si="1"/>
        <v>1</v>
      </c>
      <c r="B4" s="9">
        <v>43439.0</v>
      </c>
      <c r="C4" s="10">
        <v>0.9131944444444445</v>
      </c>
      <c r="D4" s="10">
        <v>0.2673611111111111</v>
      </c>
      <c r="E4" s="10">
        <f t="shared" si="2"/>
        <v>0.3541666667</v>
      </c>
      <c r="F4" s="11">
        <f t="shared" si="3"/>
        <v>382.5</v>
      </c>
      <c r="G4" s="10" t="s">
        <v>15</v>
      </c>
      <c r="H4" s="18"/>
      <c r="I4" s="12" t="s">
        <v>16</v>
      </c>
      <c r="J4" s="17">
        <f>$J$2*$M$3</f>
        <v>468</v>
      </c>
      <c r="K4" s="4"/>
      <c r="L4" s="12" t="s">
        <v>17</v>
      </c>
      <c r="M4" s="19">
        <f t="shared" ref="M4:M6" si="4">-N4*J$5</f>
        <v>-326.525</v>
      </c>
      <c r="N4" s="20">
        <f>IF(AND(0&lt;J5, J5&lt;5450), 0.031, 0.05)</f>
        <v>0.05</v>
      </c>
      <c r="O4" s="4"/>
      <c r="P4" s="4"/>
      <c r="Q4" s="21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8">
        <f t="shared" si="1"/>
        <v>1</v>
      </c>
      <c r="B5" s="9">
        <v>43441.0</v>
      </c>
      <c r="C5" s="10">
        <v>0.5958333333333333</v>
      </c>
      <c r="D5" s="10">
        <v>0.9159722222222223</v>
      </c>
      <c r="E5" s="10">
        <f t="shared" si="2"/>
        <v>0.3201388889</v>
      </c>
      <c r="F5" s="11">
        <f t="shared" si="3"/>
        <v>576.25</v>
      </c>
      <c r="G5" s="10" t="s">
        <v>18</v>
      </c>
      <c r="H5" s="18"/>
      <c r="I5" s="12" t="s">
        <v>19</v>
      </c>
      <c r="J5" s="22">
        <f>SUM(F2:F32)+J4</f>
        <v>6530.5</v>
      </c>
      <c r="K5" s="4"/>
      <c r="L5" s="12" t="s">
        <v>20</v>
      </c>
      <c r="M5" s="19">
        <f t="shared" si="4"/>
        <v>-26.122</v>
      </c>
      <c r="N5" s="20">
        <f>IF(AND(0&lt;J5, J5&lt;43240), 0.004, 0.07)</f>
        <v>0.004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8">
        <f t="shared" si="1"/>
        <v>1</v>
      </c>
      <c r="B6" s="9">
        <v>43444.0</v>
      </c>
      <c r="C6" s="10">
        <v>0.5916666666666667</v>
      </c>
      <c r="D6" s="10">
        <v>0.8819444444444445</v>
      </c>
      <c r="E6" s="10">
        <f t="shared" si="2"/>
        <v>0.2902777778</v>
      </c>
      <c r="F6" s="11">
        <f t="shared" si="3"/>
        <v>209</v>
      </c>
      <c r="G6" s="10" t="s">
        <v>10</v>
      </c>
      <c r="H6" s="4"/>
      <c r="I6" s="12" t="s">
        <v>21</v>
      </c>
      <c r="J6" s="23">
        <f>M4+M5+M6</f>
        <v>-731.089475</v>
      </c>
      <c r="K6" s="4"/>
      <c r="L6" s="24" t="s">
        <v>22</v>
      </c>
      <c r="M6" s="25">
        <f t="shared" si="4"/>
        <v>-378.442475</v>
      </c>
      <c r="N6" s="25">
        <v>0.05795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8">
        <f t="shared" si="1"/>
        <v>1</v>
      </c>
      <c r="B7" s="9">
        <v>43445.0</v>
      </c>
      <c r="C7" s="10">
        <v>0.2548611111111111</v>
      </c>
      <c r="D7" s="10">
        <v>0.6201388888888889</v>
      </c>
      <c r="E7" s="10">
        <f t="shared" si="2"/>
        <v>0.3652777778</v>
      </c>
      <c r="F7" s="11">
        <f t="shared" si="3"/>
        <v>263</v>
      </c>
      <c r="G7" s="10" t="s">
        <v>10</v>
      </c>
      <c r="H7" s="4"/>
      <c r="I7" s="12" t="s">
        <v>23</v>
      </c>
      <c r="J7" s="26">
        <f>J5+J6</f>
        <v>5799.410525</v>
      </c>
      <c r="K7" s="4"/>
      <c r="L7" s="27" t="s">
        <v>24</v>
      </c>
      <c r="M7" s="28" t="s">
        <v>10</v>
      </c>
      <c r="N7" s="28" t="s">
        <v>15</v>
      </c>
      <c r="O7" s="28" t="s">
        <v>25</v>
      </c>
      <c r="P7" s="28" t="s">
        <v>26</v>
      </c>
      <c r="Q7" s="28" t="s">
        <v>18</v>
      </c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8">
        <f t="shared" si="1"/>
        <v>1</v>
      </c>
      <c r="B8" s="9">
        <v>43447.0</v>
      </c>
      <c r="C8" s="10">
        <v>0.25833333333333336</v>
      </c>
      <c r="D8" s="10">
        <v>0.6430555555555556</v>
      </c>
      <c r="E8" s="10">
        <f t="shared" si="2"/>
        <v>0.3847222222</v>
      </c>
      <c r="F8" s="11">
        <f t="shared" si="3"/>
        <v>277</v>
      </c>
      <c r="G8" s="10" t="s">
        <v>10</v>
      </c>
      <c r="H8" s="4"/>
      <c r="I8" s="4"/>
      <c r="J8" s="4"/>
      <c r="K8" s="4"/>
      <c r="L8" s="4"/>
      <c r="M8" s="29">
        <v>1.0</v>
      </c>
      <c r="N8" s="29">
        <v>1.5</v>
      </c>
      <c r="O8" s="29">
        <v>1.5</v>
      </c>
      <c r="P8" s="29">
        <v>2.0</v>
      </c>
      <c r="Q8" s="29">
        <v>2.5</v>
      </c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8">
        <f t="shared" si="1"/>
        <v>1</v>
      </c>
      <c r="B9" s="9">
        <v>43448.0</v>
      </c>
      <c r="C9" s="10">
        <v>0.2534722222222222</v>
      </c>
      <c r="D9" s="10">
        <v>0.607638888888889</v>
      </c>
      <c r="E9" s="10">
        <f t="shared" si="2"/>
        <v>0.3541666667</v>
      </c>
      <c r="F9" s="11">
        <f t="shared" si="3"/>
        <v>382.5</v>
      </c>
      <c r="G9" s="10" t="s">
        <v>25</v>
      </c>
      <c r="H9" s="4"/>
      <c r="I9" s="4"/>
      <c r="J9" s="30"/>
      <c r="K9" s="4"/>
      <c r="L9" s="4"/>
      <c r="M9" s="31">
        <f t="shared" ref="M9:Q9" si="5">$M$2*M8</f>
        <v>30</v>
      </c>
      <c r="N9" s="31">
        <f t="shared" si="5"/>
        <v>45</v>
      </c>
      <c r="O9" s="31">
        <f t="shared" si="5"/>
        <v>45</v>
      </c>
      <c r="P9" s="31">
        <f t="shared" si="5"/>
        <v>60</v>
      </c>
      <c r="Q9" s="31">
        <f t="shared" si="5"/>
        <v>75</v>
      </c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>
        <f t="shared" si="1"/>
        <v>1</v>
      </c>
      <c r="B10" s="9">
        <v>43449.0</v>
      </c>
      <c r="C10" s="10">
        <v>0.8944444444444444</v>
      </c>
      <c r="D10" s="10">
        <v>0.26319444444444445</v>
      </c>
      <c r="E10" s="10">
        <f t="shared" si="2"/>
        <v>0.36875</v>
      </c>
      <c r="F10" s="11">
        <f t="shared" si="3"/>
        <v>531</v>
      </c>
      <c r="G10" s="10" t="s">
        <v>26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8">
        <f t="shared" si="1"/>
        <v>1</v>
      </c>
      <c r="B11" s="9">
        <v>43450.0</v>
      </c>
      <c r="C11" s="10">
        <v>0.5895833333333333</v>
      </c>
      <c r="D11" s="10">
        <v>0.9298611111111111</v>
      </c>
      <c r="E11" s="10">
        <f t="shared" si="2"/>
        <v>0.3402777778</v>
      </c>
      <c r="F11" s="11">
        <f t="shared" si="3"/>
        <v>245</v>
      </c>
      <c r="G11" s="10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8">
        <f t="shared" si="1"/>
        <v>1</v>
      </c>
      <c r="B12" s="9">
        <v>43451.0</v>
      </c>
      <c r="C12" s="10">
        <v>0.5902777777777778</v>
      </c>
      <c r="D12" s="10">
        <v>0.9243055555555556</v>
      </c>
      <c r="E12" s="10">
        <f t="shared" si="2"/>
        <v>0.3340277778</v>
      </c>
      <c r="F12" s="11">
        <f t="shared" si="3"/>
        <v>240.5</v>
      </c>
      <c r="G12" s="10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8"/>
      <c r="T12" s="4"/>
      <c r="U12" s="4"/>
      <c r="V12" s="4"/>
      <c r="W12" s="4"/>
      <c r="X12" s="4"/>
      <c r="Y12" s="4"/>
      <c r="Z12" s="4"/>
    </row>
    <row r="13" ht="15.0" customHeight="1">
      <c r="A13" s="8">
        <f t="shared" si="1"/>
        <v>1</v>
      </c>
      <c r="B13" s="9">
        <v>43454.0</v>
      </c>
      <c r="C13" s="10">
        <v>0.90625</v>
      </c>
      <c r="D13" s="10">
        <v>0.2722222222222222</v>
      </c>
      <c r="E13" s="10">
        <f t="shared" si="2"/>
        <v>0.3659722222</v>
      </c>
      <c r="F13" s="11">
        <f t="shared" si="3"/>
        <v>395.25</v>
      </c>
      <c r="G13" s="10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8">
        <f t="shared" si="1"/>
        <v>1</v>
      </c>
      <c r="B14" s="9">
        <v>43456.0</v>
      </c>
      <c r="C14" s="10">
        <v>0.2555555555555556</v>
      </c>
      <c r="D14" s="10">
        <v>0.6048611111111112</v>
      </c>
      <c r="E14" s="10">
        <f t="shared" si="2"/>
        <v>0.3493055556</v>
      </c>
      <c r="F14" s="11">
        <f t="shared" si="3"/>
        <v>628.75</v>
      </c>
      <c r="G14" s="10" t="s">
        <v>18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8">
        <f t="shared" si="1"/>
        <v>1</v>
      </c>
      <c r="B15" s="9">
        <v>43457.0</v>
      </c>
      <c r="C15" s="10">
        <v>0.5888888888888889</v>
      </c>
      <c r="D15" s="10">
        <v>0.9256944444444444</v>
      </c>
      <c r="E15" s="10">
        <f t="shared" si="2"/>
        <v>0.3368055556</v>
      </c>
      <c r="F15" s="11">
        <f t="shared" si="3"/>
        <v>242.5</v>
      </c>
      <c r="G15" s="10" t="s">
        <v>10</v>
      </c>
      <c r="H15" s="4"/>
      <c r="I15" s="32" t="s">
        <v>27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8">
        <f t="shared" si="1"/>
        <v>1</v>
      </c>
      <c r="B16" s="9">
        <v>43458.0</v>
      </c>
      <c r="C16" s="10">
        <v>0.25833333333333336</v>
      </c>
      <c r="D16" s="33">
        <v>0.60625</v>
      </c>
      <c r="E16" s="10">
        <f t="shared" si="2"/>
        <v>0.3479166667</v>
      </c>
      <c r="F16" s="11">
        <f t="shared" si="3"/>
        <v>250.5</v>
      </c>
      <c r="G16" s="34" t="s">
        <v>10</v>
      </c>
      <c r="H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8">
        <f t="shared" si="1"/>
        <v>1</v>
      </c>
      <c r="B17" s="9">
        <v>43460.0</v>
      </c>
      <c r="C17" s="33">
        <v>0.9027777777777778</v>
      </c>
      <c r="D17" s="33">
        <v>0.27291666666666664</v>
      </c>
      <c r="E17" s="10">
        <f t="shared" si="2"/>
        <v>0.3701388889</v>
      </c>
      <c r="F17" s="11">
        <f t="shared" si="3"/>
        <v>399.75</v>
      </c>
      <c r="G17" s="34" t="s">
        <v>15</v>
      </c>
      <c r="H17" s="4"/>
      <c r="I17" s="35"/>
      <c r="J17" s="35"/>
      <c r="K17" s="35"/>
      <c r="L17" s="35"/>
      <c r="M17" s="3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8">
        <f t="shared" si="1"/>
        <v>1</v>
      </c>
      <c r="B18" s="36">
        <v>43462.0</v>
      </c>
      <c r="C18" s="33">
        <v>0.2590277777777778</v>
      </c>
      <c r="D18" s="33">
        <v>0.58125</v>
      </c>
      <c r="E18" s="10">
        <f t="shared" si="2"/>
        <v>0.3222222222</v>
      </c>
      <c r="F18" s="11">
        <f t="shared" si="3"/>
        <v>348</v>
      </c>
      <c r="G18" s="34" t="s">
        <v>25</v>
      </c>
      <c r="H18" s="4"/>
      <c r="I18" s="37" t="s">
        <v>28</v>
      </c>
      <c r="J18" s="38"/>
      <c r="K18" s="38"/>
      <c r="L18" s="38"/>
      <c r="M18" s="3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8">
        <f t="shared" si="1"/>
        <v>1</v>
      </c>
      <c r="B19" s="36">
        <v>43464.0</v>
      </c>
      <c r="C19" s="33">
        <v>0.5944444444444444</v>
      </c>
      <c r="D19" s="33">
        <v>0.9097222222222222</v>
      </c>
      <c r="E19" s="10">
        <f t="shared" si="2"/>
        <v>0.3152777778</v>
      </c>
      <c r="F19" s="11">
        <f t="shared" si="3"/>
        <v>227</v>
      </c>
      <c r="G19" s="3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8"/>
      <c r="B20" s="9"/>
      <c r="C20" s="10"/>
      <c r="D20" s="10"/>
      <c r="E20" s="10" t="str">
        <f t="shared" si="2"/>
        <v/>
      </c>
      <c r="F20" s="11" t="str">
        <f t="shared" si="3"/>
        <v/>
      </c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8"/>
      <c r="B21" s="9"/>
      <c r="C21" s="10"/>
      <c r="D21" s="10"/>
      <c r="E21" s="10" t="str">
        <f t="shared" si="2"/>
        <v/>
      </c>
      <c r="F21" s="11" t="str">
        <f t="shared" si="3"/>
        <v/>
      </c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8"/>
      <c r="B22" s="9"/>
      <c r="C22" s="10"/>
      <c r="D22" s="10"/>
      <c r="E22" s="10" t="str">
        <f t="shared" si="2"/>
        <v/>
      </c>
      <c r="F22" s="11" t="str">
        <f t="shared" si="3"/>
        <v/>
      </c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8"/>
      <c r="B23" s="9"/>
      <c r="C23" s="10"/>
      <c r="D23" s="10"/>
      <c r="E23" s="10" t="str">
        <f t="shared" si="2"/>
        <v/>
      </c>
      <c r="F23" s="11" t="str">
        <f t="shared" si="3"/>
        <v/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8"/>
      <c r="B24" s="8"/>
      <c r="C24" s="10"/>
      <c r="D24" s="10"/>
      <c r="E24" s="10" t="str">
        <f t="shared" si="2"/>
        <v/>
      </c>
      <c r="F24" s="11" t="str">
        <f t="shared" si="3"/>
        <v/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8"/>
      <c r="B25" s="8"/>
      <c r="C25" s="10"/>
      <c r="D25" s="10"/>
      <c r="E25" s="10" t="str">
        <f t="shared" si="2"/>
        <v/>
      </c>
      <c r="F25" s="11" t="str">
        <f t="shared" si="3"/>
        <v/>
      </c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8"/>
      <c r="B26" s="8"/>
      <c r="C26" s="10"/>
      <c r="D26" s="10"/>
      <c r="E26" s="10" t="str">
        <f t="shared" si="2"/>
        <v/>
      </c>
      <c r="F26" s="11" t="str">
        <f t="shared" si="3"/>
        <v/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8"/>
      <c r="B27" s="8"/>
      <c r="C27" s="10"/>
      <c r="D27" s="10"/>
      <c r="E27" s="10" t="str">
        <f t="shared" si="2"/>
        <v/>
      </c>
      <c r="F27" s="11" t="str">
        <f t="shared" si="3"/>
        <v/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8"/>
      <c r="B28" s="8"/>
      <c r="C28" s="10"/>
      <c r="D28" s="10"/>
      <c r="E28" s="10" t="str">
        <f t="shared" si="2"/>
        <v/>
      </c>
      <c r="F28" s="11" t="str">
        <f t="shared" si="3"/>
        <v/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8"/>
      <c r="B29" s="8"/>
      <c r="C29" s="10"/>
      <c r="D29" s="10"/>
      <c r="E29" s="10" t="str">
        <f t="shared" si="2"/>
        <v/>
      </c>
      <c r="F29" s="11" t="str">
        <f t="shared" si="3"/>
        <v/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8"/>
      <c r="B30" s="8"/>
      <c r="C30" s="10"/>
      <c r="D30" s="10"/>
      <c r="E30" s="10" t="str">
        <f t="shared" si="2"/>
        <v/>
      </c>
      <c r="F30" s="11" t="str">
        <f t="shared" si="3"/>
        <v/>
      </c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8"/>
      <c r="B31" s="8"/>
      <c r="C31" s="10"/>
      <c r="D31" s="10"/>
      <c r="E31" s="10" t="str">
        <f t="shared" si="2"/>
        <v/>
      </c>
      <c r="F31" s="11" t="str">
        <f t="shared" si="3"/>
        <v/>
      </c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0"/>
      <c r="B32" s="40"/>
      <c r="C32" s="41"/>
      <c r="D32" s="41"/>
      <c r="E32" s="41" t="str">
        <f t="shared" si="2"/>
        <v/>
      </c>
      <c r="F32" s="42" t="str">
        <f t="shared" si="3"/>
        <v/>
      </c>
      <c r="G32" s="4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I1:J1"/>
    <mergeCell ref="I15:M17"/>
    <mergeCell ref="I18:M18"/>
  </mergeCells>
  <dataValidations>
    <dataValidation type="list" allowBlank="1" showErrorMessage="1" sqref="G2:G32">
      <formula1>$M$7:$Q$7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6" width="8.63"/>
  </cols>
  <sheetData>
    <row r="1" ht="14.25" customHeight="1">
      <c r="A1" s="1" t="s">
        <v>0</v>
      </c>
      <c r="B1" s="1" t="s">
        <v>2</v>
      </c>
    </row>
    <row r="2" ht="14.25" customHeight="1">
      <c r="A2" s="2" t="str">
        <f>IF(Main!#REF!="", "-", Main!#REF!)</f>
        <v>#ERROR!</v>
      </c>
      <c r="B2" s="2" t="str">
        <f t="shared" ref="B2:B15" si="1">IF(A2=0, "-", LEFT(A2, LEN(A2)-8))</f>
        <v>#ERROR!</v>
      </c>
    </row>
    <row r="3" ht="14.25" customHeight="1">
      <c r="A3" s="3">
        <f>IF(Main!B2="", "-", Main!B2)</f>
        <v>43436</v>
      </c>
      <c r="B3" s="2" t="str">
        <f t="shared" si="1"/>
        <v>1</v>
      </c>
    </row>
    <row r="4" ht="14.25" customHeight="1">
      <c r="A4" s="2" t="str">
        <f>IF(Main!#REF!="", "-", Main!#REF!)</f>
        <v>#ERROR!</v>
      </c>
      <c r="B4" s="2" t="str">
        <f t="shared" si="1"/>
        <v>#ERROR!</v>
      </c>
    </row>
    <row r="5" ht="14.25" customHeight="1">
      <c r="A5" s="2" t="str">
        <f>IF(Main!#REF!="", "-", Main!#REF!)</f>
        <v>#ERROR!</v>
      </c>
      <c r="B5" s="2" t="str">
        <f t="shared" si="1"/>
        <v>#ERROR!</v>
      </c>
    </row>
    <row r="6" ht="14.25" customHeight="1">
      <c r="A6" s="2" t="str">
        <f>IF(Main!#REF!="", "-", Main!#REF!)</f>
        <v>#ERROR!</v>
      </c>
      <c r="B6" s="2" t="str">
        <f t="shared" si="1"/>
        <v>#ERROR!</v>
      </c>
    </row>
    <row r="7" ht="14.25" customHeight="1">
      <c r="A7" s="3">
        <f>IF(Main!B5="", "-", Main!B5)</f>
        <v>43441</v>
      </c>
      <c r="B7" s="2" t="str">
        <f t="shared" si="1"/>
        <v>1</v>
      </c>
    </row>
    <row r="8" ht="14.25" customHeight="1">
      <c r="A8" s="2" t="str">
        <f>IF(Main!#REF!="", "-", Main!#REF!)</f>
        <v>#ERROR!</v>
      </c>
      <c r="B8" s="2" t="str">
        <f t="shared" si="1"/>
        <v>#ERROR!</v>
      </c>
    </row>
    <row r="9" ht="14.25" customHeight="1">
      <c r="A9" s="3">
        <f>IF(Main!B7="", "-", Main!B7)</f>
        <v>43445</v>
      </c>
      <c r="B9" s="2" t="str">
        <f t="shared" si="1"/>
        <v>12</v>
      </c>
    </row>
    <row r="10" ht="14.25" customHeight="1">
      <c r="A10" s="2" t="str">
        <f>IF(Main!#REF!="", "-", Main!#REF!)</f>
        <v>#ERROR!</v>
      </c>
      <c r="B10" s="2" t="str">
        <f t="shared" si="1"/>
        <v>#ERROR!</v>
      </c>
    </row>
    <row r="11" ht="14.25" customHeight="1">
      <c r="A11" s="3">
        <f>IF(Main!B6="", "-", Main!B6)</f>
        <v>43444</v>
      </c>
      <c r="B11" s="2" t="str">
        <f t="shared" si="1"/>
        <v>12</v>
      </c>
    </row>
    <row r="12" ht="14.25" customHeight="1">
      <c r="A12" s="3">
        <f>IF(Main!B12="", "-", Main!B12)</f>
        <v>43451</v>
      </c>
      <c r="B12" s="2" t="str">
        <f t="shared" si="1"/>
        <v>12</v>
      </c>
    </row>
    <row r="13" ht="14.25" customHeight="1">
      <c r="A13" s="3">
        <f>IF(Main!B8="", "-", Main!B8)</f>
        <v>43447</v>
      </c>
      <c r="B13" s="2" t="str">
        <f t="shared" si="1"/>
        <v>12</v>
      </c>
    </row>
    <row r="14" ht="14.25" customHeight="1">
      <c r="A14" s="3">
        <f>IF(Main!B9="", "-", Main!B9)</f>
        <v>43448</v>
      </c>
      <c r="B14" s="2" t="str">
        <f t="shared" si="1"/>
        <v>12</v>
      </c>
    </row>
    <row r="15" ht="14.25" customHeight="1">
      <c r="A15" s="3">
        <f>IF(Main!B15="", "-", Main!B15)</f>
        <v>43457</v>
      </c>
      <c r="B15" s="2" t="str">
        <f t="shared" si="1"/>
        <v>12</v>
      </c>
    </row>
    <row r="16" ht="14.25" customHeight="1">
      <c r="A16" s="3">
        <f>IF(Main!B16="", "-", Main!B16)</f>
        <v>43458</v>
      </c>
      <c r="B16" s="2" t="str">
        <f t="shared" ref="B16:B32" si="2">IF(A16="-", "-", LEFT(A16, LEN(A16)-8))</f>
        <v>12</v>
      </c>
    </row>
    <row r="17" ht="14.25" customHeight="1">
      <c r="A17" s="3">
        <f>IF(Main!B17="", "-", Main!B17)</f>
        <v>43460</v>
      </c>
      <c r="B17" s="2" t="str">
        <f t="shared" si="2"/>
        <v>12</v>
      </c>
    </row>
    <row r="18" ht="14.25" customHeight="1">
      <c r="A18" s="3">
        <f>IF(Main!B18="", "-", Main!B18)</f>
        <v>43462</v>
      </c>
      <c r="B18" s="2" t="str">
        <f t="shared" si="2"/>
        <v>12</v>
      </c>
    </row>
    <row r="19" ht="14.25" customHeight="1">
      <c r="A19" s="3">
        <f>IF(Main!B19="", "-", Main!B19)</f>
        <v>43464</v>
      </c>
      <c r="B19" s="2" t="str">
        <f t="shared" si="2"/>
        <v>12</v>
      </c>
    </row>
    <row r="20" ht="14.25" customHeight="1">
      <c r="A20" s="2" t="str">
        <f>IF(Main!B20="", "-", Main!B20)</f>
        <v>-</v>
      </c>
      <c r="B20" s="2" t="str">
        <f t="shared" si="2"/>
        <v>-</v>
      </c>
    </row>
    <row r="21" ht="14.25" customHeight="1">
      <c r="A21" s="2" t="str">
        <f>IF(Main!#REF!="", "-", Main!#REF!)</f>
        <v>#ERROR!</v>
      </c>
      <c r="B21" s="2" t="str">
        <f t="shared" si="2"/>
        <v>#ERROR!</v>
      </c>
    </row>
    <row r="22" ht="14.25" customHeight="1">
      <c r="A22" s="2" t="str">
        <f>IF(Main!B22="", "-", Main!B22)</f>
        <v>-</v>
      </c>
      <c r="B22" s="2" t="str">
        <f t="shared" si="2"/>
        <v>-</v>
      </c>
    </row>
    <row r="23" ht="14.25" customHeight="1">
      <c r="A23" s="2" t="str">
        <f>IF(Main!B23="", "-", Main!B23)</f>
        <v>-</v>
      </c>
      <c r="B23" s="2" t="str">
        <f t="shared" si="2"/>
        <v>-</v>
      </c>
    </row>
    <row r="24" ht="14.25" customHeight="1">
      <c r="A24" s="2" t="str">
        <f>IF(Main!B24="", "-", Main!B24)</f>
        <v>-</v>
      </c>
      <c r="B24" s="2" t="str">
        <f t="shared" si="2"/>
        <v>-</v>
      </c>
    </row>
    <row r="25" ht="14.25" customHeight="1">
      <c r="A25" s="2" t="str">
        <f>IF(Main!B25="", "-", Main!B25)</f>
        <v>-</v>
      </c>
      <c r="B25" s="2" t="str">
        <f t="shared" si="2"/>
        <v>-</v>
      </c>
    </row>
    <row r="26" ht="14.25" customHeight="1">
      <c r="A26" s="2" t="str">
        <f>IF(Main!B26="", "-", Main!B26)</f>
        <v>-</v>
      </c>
      <c r="B26" s="2" t="str">
        <f t="shared" si="2"/>
        <v>-</v>
      </c>
    </row>
    <row r="27" ht="14.25" customHeight="1">
      <c r="A27" s="2" t="str">
        <f>IF(Main!B27="", "-", Main!B27)</f>
        <v>-</v>
      </c>
      <c r="B27" s="2" t="str">
        <f t="shared" si="2"/>
        <v>-</v>
      </c>
    </row>
    <row r="28" ht="14.25" customHeight="1">
      <c r="A28" s="2" t="str">
        <f>IF(Main!B28="", "-", Main!B28)</f>
        <v>-</v>
      </c>
      <c r="B28" s="2" t="str">
        <f t="shared" si="2"/>
        <v>-</v>
      </c>
    </row>
    <row r="29" ht="14.25" customHeight="1">
      <c r="A29" s="2" t="str">
        <f>IF(Main!B29="", "-", Main!B29)</f>
        <v>-</v>
      </c>
      <c r="B29" s="2" t="str">
        <f t="shared" si="2"/>
        <v>-</v>
      </c>
    </row>
    <row r="30" ht="14.25" customHeight="1">
      <c r="A30" s="2" t="str">
        <f>IF(Main!B30="", "-", Main!B30)</f>
        <v>-</v>
      </c>
      <c r="B30" s="2" t="str">
        <f t="shared" si="2"/>
        <v>-</v>
      </c>
    </row>
    <row r="31" ht="14.25" customHeight="1">
      <c r="A31" s="2" t="str">
        <f>IF(Main!B31="", "-", Main!B31)</f>
        <v>-</v>
      </c>
      <c r="B31" s="2" t="str">
        <f t="shared" si="2"/>
        <v>-</v>
      </c>
    </row>
    <row r="32" ht="14.25" customHeight="1">
      <c r="A32" s="2" t="str">
        <f>IF(Main!B32="", "-", Main!B32)</f>
        <v>-</v>
      </c>
      <c r="B32" s="2" t="str">
        <f t="shared" si="2"/>
        <v>-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