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6th semester\opti\"/>
    </mc:Choice>
  </mc:AlternateContent>
  <xr:revisionPtr revIDLastSave="0" documentId="13_ncr:1_{E998E537-B4F6-4DE1-A75B-9FB1FC6183E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stimony" sheetId="1" r:id="rId1"/>
    <sheet name="Q1" sheetId="2" r:id="rId2"/>
    <sheet name="Q2" sheetId="3" r:id="rId3"/>
    <sheet name="Q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4" l="1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9" i="3"/>
  <c r="P11" i="3"/>
  <c r="P6" i="3"/>
  <c r="O16" i="3"/>
  <c r="N16" i="3"/>
  <c r="M16" i="3"/>
  <c r="K16" i="3"/>
  <c r="J16" i="3"/>
  <c r="I16" i="3"/>
  <c r="H16" i="3"/>
  <c r="O10" i="3"/>
  <c r="M10" i="3"/>
  <c r="K10" i="3"/>
  <c r="J10" i="3"/>
  <c r="I10" i="3"/>
  <c r="H10" i="3"/>
  <c r="P5" i="3"/>
  <c r="P4" i="3"/>
  <c r="C33" i="2"/>
  <c r="H31" i="2"/>
  <c r="K31" i="2" s="1"/>
  <c r="H30" i="2"/>
  <c r="K30" i="2" s="1"/>
  <c r="H29" i="2"/>
  <c r="K29" i="2" s="1"/>
  <c r="H28" i="2"/>
  <c r="K28" i="2" s="1"/>
  <c r="H27" i="2"/>
  <c r="K27" i="2" s="1"/>
  <c r="H26" i="2"/>
  <c r="K26" i="2" s="1"/>
  <c r="H25" i="2"/>
  <c r="K25" i="2" s="1"/>
  <c r="H24" i="2"/>
  <c r="K24" i="2" s="1"/>
  <c r="H23" i="2"/>
  <c r="K23" i="2" s="1"/>
  <c r="H22" i="2"/>
  <c r="K22" i="2" s="1"/>
  <c r="H21" i="2"/>
  <c r="K21" i="2" s="1"/>
  <c r="P10" i="3" l="1"/>
</calcChain>
</file>

<file path=xl/sharedStrings.xml><?xml version="1.0" encoding="utf-8"?>
<sst xmlns="http://schemas.openxmlformats.org/spreadsheetml/2006/main" count="232" uniqueCount="155">
  <si>
    <t>submission should be your own original work, and should not be shared with any other student in our class or outside, during the semester and beyond</t>
  </si>
  <si>
    <t>Syed Haider Ali Shah</t>
  </si>
  <si>
    <t>Objective:</t>
  </si>
  <si>
    <t>Minimize:</t>
  </si>
  <si>
    <t>Z = 5U1+  4U2+  3U3+  3U4+  3U5+  3U6+  2O7+  1O8</t>
  </si>
  <si>
    <t>Goal 1</t>
  </si>
  <si>
    <t>Goal 2</t>
  </si>
  <si>
    <t>Goal 3</t>
  </si>
  <si>
    <t>Goal 4</t>
  </si>
  <si>
    <t>Goal 5</t>
  </si>
  <si>
    <t>Capacity Constraints:</t>
  </si>
  <si>
    <t>University</t>
  </si>
  <si>
    <t>L.H.S</t>
  </si>
  <si>
    <t>Warehouse</t>
  </si>
  <si>
    <t>Tech</t>
  </si>
  <si>
    <t>A&amp;M</t>
  </si>
  <si>
    <t>State</t>
  </si>
  <si>
    <t>Central</t>
  </si>
  <si>
    <t>=</t>
  </si>
  <si>
    <t>Richmond</t>
  </si>
  <si>
    <t>Atlanta</t>
  </si>
  <si>
    <t>Washington</t>
  </si>
  <si>
    <t>&lt;=</t>
  </si>
  <si>
    <t>Xij</t>
  </si>
  <si>
    <t>`= Number of computers sent from 'i' warehouse to 'j' uni</t>
  </si>
  <si>
    <t>i= 1,2,3</t>
  </si>
  <si>
    <t>j= 1,2,3,4</t>
  </si>
  <si>
    <t>k = 1,2,3,4,5,6,7,8</t>
  </si>
  <si>
    <t>Constraints:</t>
  </si>
  <si>
    <t>X11+  X12+  X13+  X14  &lt;=   420</t>
  </si>
  <si>
    <t>X21+  X22+  X23+  X24  &lt;=   510</t>
  </si>
  <si>
    <t>X31+  X32+  X33+  X34  &lt;=   340</t>
  </si>
  <si>
    <t>UK &gt;= 0</t>
  </si>
  <si>
    <t>OK &gt;= 0</t>
  </si>
  <si>
    <t>Xij &gt;= 0</t>
  </si>
  <si>
    <t>Iteration 0</t>
  </si>
  <si>
    <t>Z</t>
  </si>
  <si>
    <t>Leaving Variable</t>
  </si>
  <si>
    <t>Basic</t>
  </si>
  <si>
    <t>Entering variable</t>
  </si>
  <si>
    <t>(0,0,0,0,36,15,12)</t>
  </si>
  <si>
    <t>Minimum</t>
  </si>
  <si>
    <t>Iteration 1</t>
  </si>
  <si>
    <t>(3,0,0,0,30,0,6)</t>
  </si>
  <si>
    <t>Iteration 2</t>
  </si>
  <si>
    <t>(3.58,0,0.97,0,32.71,0,0)</t>
  </si>
  <si>
    <t>Final Augumented Solution</t>
  </si>
  <si>
    <t>(3.58,-0.97,0,32.71,0,0)</t>
  </si>
  <si>
    <t>X1</t>
  </si>
  <si>
    <t>X2</t>
  </si>
  <si>
    <t>X3</t>
  </si>
  <si>
    <t>X4</t>
  </si>
  <si>
    <t>X5</t>
  </si>
  <si>
    <t>X6</t>
  </si>
  <si>
    <t>Y1</t>
  </si>
  <si>
    <t>Y2</t>
  </si>
  <si>
    <t>Y3</t>
  </si>
  <si>
    <t>Y4</t>
  </si>
  <si>
    <t>Y5</t>
  </si>
  <si>
    <t>Y6</t>
  </si>
  <si>
    <t>Cost</t>
  </si>
  <si>
    <t>Demand</t>
  </si>
  <si>
    <t>&gt;=</t>
  </si>
  <si>
    <t>Link 1</t>
  </si>
  <si>
    <t>Link 2</t>
  </si>
  <si>
    <t>Link 3</t>
  </si>
  <si>
    <t>Link 4</t>
  </si>
  <si>
    <t>Link 5</t>
  </si>
  <si>
    <t>X1, X2, X3, X4, X5, X6 &gt;= 0</t>
  </si>
  <si>
    <t>Link 6</t>
  </si>
  <si>
    <t>Policy 1</t>
  </si>
  <si>
    <t>Policy 2</t>
  </si>
  <si>
    <t>Min</t>
  </si>
  <si>
    <t>Max</t>
  </si>
  <si>
    <t>Slack variables / Augmented</t>
  </si>
  <si>
    <t>Constraint-A</t>
  </si>
  <si>
    <t>Constraint-B</t>
  </si>
  <si>
    <t>Constraint-C</t>
  </si>
  <si>
    <t>K1</t>
  </si>
  <si>
    <t>K2</t>
  </si>
  <si>
    <t>As X2 = K1-K2</t>
  </si>
  <si>
    <t>Z = 2X1 -X2 - 6X3</t>
  </si>
  <si>
    <t>-2X1 - 4X2 + X3  &gt;= -36</t>
  </si>
  <si>
    <t>5X1 + 3X2 - 3X3 &lt;= 15</t>
  </si>
  <si>
    <t>2X1 - 5X2 + 3X3 &lt;= 12</t>
  </si>
  <si>
    <t>-Z = -2X1 +X2 + 6X3</t>
  </si>
  <si>
    <t>2X1 + 4X2 - X3  &lt;= 36</t>
  </si>
  <si>
    <t>X1, K1, K2, X3</t>
  </si>
  <si>
    <t>-Z = -2X1 +K1 -K2 + 6X3</t>
  </si>
  <si>
    <t>2X1 +  4X2 - X3 + X4 = 36</t>
  </si>
  <si>
    <t>X4, X1,  K2</t>
  </si>
  <si>
    <t>2X1 +  4K1 - 4K2 - X3 + X4 = 36</t>
  </si>
  <si>
    <t>5X1 + 3X2 - 3X3 + X5 = 15</t>
  </si>
  <si>
    <t>X3, K1, K2, X5</t>
  </si>
  <si>
    <t>5X1 + 3K1 - 3K2 - 3X3 + X5 = 15</t>
  </si>
  <si>
    <t>2X1 - 5X2 + 3X3 + X6 = 12</t>
  </si>
  <si>
    <t>X4, X5,  X6</t>
  </si>
  <si>
    <t>X4, X1,  X6</t>
  </si>
  <si>
    <t>X3, K1, X5, X6</t>
  </si>
  <si>
    <t>2X1 - 5K1 + 5K2 + 3X3 + X6 = 12</t>
  </si>
  <si>
    <t>After replacing X2:</t>
  </si>
  <si>
    <t>X2 = K1 - K2 ; where K1, K2 &gt;= 0</t>
  </si>
  <si>
    <t>Iteration Number</t>
  </si>
  <si>
    <t>Row</t>
  </si>
  <si>
    <t>RHS</t>
  </si>
  <si>
    <t>not optimal</t>
  </si>
  <si>
    <t>OPTIMAL ✅✅</t>
  </si>
  <si>
    <t>Variables:</t>
  </si>
  <si>
    <t>Limits</t>
  </si>
  <si>
    <t>Annual Capacity</t>
  </si>
  <si>
    <t>Y1, Y2, Y3, Y4, Y5, Y6 are binary</t>
  </si>
  <si>
    <t xml:space="preserve">X1 + X2 + X3 + X4 + X5 + X6 &gt;= 58000 </t>
  </si>
  <si>
    <t>X1 &lt;= 31000 (Annual Capacity constraint Mars)</t>
  </si>
  <si>
    <t>X2 &lt;= 20000 (Annual Capacity constraint Jupiter)</t>
  </si>
  <si>
    <t>X6 &lt;= 19000 (Annual Capacity constraint  Venus)</t>
  </si>
  <si>
    <t>X3 &lt;= 15000 (Annual Capacity constraint  Neptune)</t>
  </si>
  <si>
    <t>X4 &lt;= 12000 (Annual Capacity constraint  Saturn)</t>
  </si>
  <si>
    <t>X5 &lt;= 18000 (Annual Capacity constraint  Mercury)</t>
  </si>
  <si>
    <t>X1 &lt;= 58000 Y1</t>
  </si>
  <si>
    <t>X2 &lt;= 58000 Y2</t>
  </si>
  <si>
    <t>X3 &lt;= 58000 Y3</t>
  </si>
  <si>
    <t>X4 &lt;= 58000 Y4</t>
  </si>
  <si>
    <t>X5 &lt;= 58000 Y5</t>
  </si>
  <si>
    <t>X6 &lt;= 58000 Y6</t>
  </si>
  <si>
    <t>X6= Number of units produced in Venus</t>
  </si>
  <si>
    <t>Y1=1, when X1&gt;0 and=0, when X1= 0</t>
  </si>
  <si>
    <t>Y2= 1, when X2&gt;0 and=0, when X2= 0</t>
  </si>
  <si>
    <t>Y3= 1, when X3&gt;0 and=0, when X3= 0</t>
  </si>
  <si>
    <t>Y4= 1, when X4&gt;0 and=0, when X4= 0</t>
  </si>
  <si>
    <t>Y5= 1, when X5&gt;0 and=0, when X5= 0</t>
  </si>
  <si>
    <t>Y6= 1, when X6&gt;0 and=0, when X6= 0</t>
  </si>
  <si>
    <t>X1= Number of units produced in Mars</t>
  </si>
  <si>
    <t>X2= Number of units produced in Jupiter</t>
  </si>
  <si>
    <t>X3= Number of units produced in Neptune</t>
  </si>
  <si>
    <t>X4= Number of units produced in Saturn</t>
  </si>
  <si>
    <t>X5= Number of units produced in Mercury</t>
  </si>
  <si>
    <t>Goals:</t>
  </si>
  <si>
    <t>22X11 + 17X12 + 30X13 + 18X14 +  15X21 +  35X22 +  20X23 +  25X24 +  28X31 +  21X32 + 16X33 + 14X34 + U7 - O7 = 24717</t>
  </si>
  <si>
    <t>X23 + U8 + O8=  0</t>
  </si>
  <si>
    <t>X14 + X24 + X34 + U6 - O6 = 304</t>
  </si>
  <si>
    <t>X12 + X22 + X32 + U1 - O1 = 250</t>
  </si>
  <si>
    <t>X34 + U2 + O2 = 80</t>
  </si>
  <si>
    <t>X11 + X21 + X31 + U3 - O3 = 416</t>
  </si>
  <si>
    <t>X12 + X22 + X32 + U4 - O4 = 200</t>
  </si>
  <si>
    <t>X13 + X23 + X33 + U5 - O5 = 320</t>
  </si>
  <si>
    <t>U</t>
  </si>
  <si>
    <t>O</t>
  </si>
  <si>
    <t>Non-Basic Variables</t>
  </si>
  <si>
    <t>Basic Variables</t>
  </si>
  <si>
    <t>negative in first row</t>
  </si>
  <si>
    <t>Solution</t>
  </si>
  <si>
    <r>
      <rPr>
        <b/>
        <sz val="12"/>
        <color theme="1"/>
        <rFont val="Arial"/>
        <family val="2"/>
      </rPr>
      <t>Uk</t>
    </r>
    <r>
      <rPr>
        <sz val="12"/>
        <color theme="1"/>
        <rFont val="Arial"/>
        <family val="2"/>
      </rPr>
      <t>: kth goal under achievement</t>
    </r>
  </si>
  <si>
    <r>
      <rPr>
        <b/>
        <sz val="12"/>
        <color theme="1"/>
        <rFont val="Arial"/>
        <family val="2"/>
      </rPr>
      <t>Ok</t>
    </r>
    <r>
      <rPr>
        <sz val="12"/>
        <color theme="1"/>
        <rFont val="Arial"/>
        <family val="2"/>
      </rPr>
      <t xml:space="preserve">: kth goal over achievement </t>
    </r>
  </si>
  <si>
    <t>X2 can be negative, so splitting it: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</si>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</sst>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2" borderId="1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0" borderId="11" xfId="0" applyFont="1" applyBorder="1"/>
    <xf numFmtId="0" fontId="5" fillId="0" borderId="1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9" xfId="0" quotePrefix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4" fillId="0" borderId="3" xfId="0" applyFont="1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2" borderId="1" xfId="0" applyFont="1" applyFill="1" applyBorder="1"/>
    <xf numFmtId="0" fontId="4" fillId="0" borderId="2" xfId="0" applyFont="1" applyBorder="1"/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1" fontId="4" fillId="3" borderId="0" xfId="0" quotePrefix="1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4" fillId="0" borderId="8" xfId="0" applyFont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5" borderId="0" xfId="0" applyFont="1" applyFill="1" applyBorder="1" applyAlignment="1">
      <alignment horizontal="left"/>
    </xf>
    <xf numFmtId="0" fontId="4" fillId="5" borderId="0" xfId="0" applyFont="1" applyFill="1" applyBorder="1"/>
    <xf numFmtId="0" fontId="5" fillId="0" borderId="0" xfId="0" applyFont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4" xfId="0" applyFont="1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4" fillId="0" borderId="6" xfId="0" applyFont="1" applyBorder="1"/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right"/>
    </xf>
    <xf numFmtId="0" fontId="5" fillId="2" borderId="0" xfId="0" applyFont="1" applyFill="1" applyBorder="1"/>
    <xf numFmtId="0" fontId="4" fillId="0" borderId="0" xfId="0" quotePrefix="1" applyFont="1" applyBorder="1"/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1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1" fillId="0" borderId="1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4" fillId="5" borderId="0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/>
    <xf numFmtId="0" fontId="4" fillId="0" borderId="11" xfId="0" applyFont="1" applyBorder="1" applyAlignment="1"/>
    <xf numFmtId="0" fontId="4" fillId="0" borderId="0" xfId="0" applyFont="1" applyAlignment="1"/>
    <xf numFmtId="0" fontId="5" fillId="2" borderId="1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15" xfId="0" applyFont="1" applyFill="1" applyBorder="1"/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Q7"/>
  <sheetViews>
    <sheetView tabSelected="1" workbookViewId="0">
      <selection activeCell="L5" sqref="L5"/>
    </sheetView>
  </sheetViews>
  <sheetFormatPr defaultRowHeight="15" x14ac:dyDescent="0.2"/>
  <cols>
    <col min="1" max="4" width="9.140625" style="21"/>
    <col min="5" max="5" width="11.5703125" style="21" bestFit="1" customWidth="1"/>
    <col min="6" max="16384" width="9.140625" style="21"/>
  </cols>
  <sheetData>
    <row r="3" spans="3:17" x14ac:dyDescent="0.2">
      <c r="C3" s="133" t="s">
        <v>0</v>
      </c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5" spans="3:17" x14ac:dyDescent="0.2">
      <c r="E5" s="21" t="s">
        <v>1</v>
      </c>
    </row>
    <row r="7" spans="3:17" x14ac:dyDescent="0.2">
      <c r="E7" s="21">
        <v>22110282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0B95-EB88-4827-956A-497154800629}">
  <dimension ref="B1:O33"/>
  <sheetViews>
    <sheetView topLeftCell="B1" zoomScale="89" zoomScaleNormal="89" workbookViewId="0">
      <selection activeCell="H9" sqref="H9"/>
    </sheetView>
  </sheetViews>
  <sheetFormatPr defaultRowHeight="15" x14ac:dyDescent="0.2"/>
  <cols>
    <col min="1" max="1" width="9.140625" style="21"/>
    <col min="2" max="2" width="23.85546875" style="23" bestFit="1" customWidth="1"/>
    <col min="3" max="3" width="25.28515625" style="21" bestFit="1" customWidth="1"/>
    <col min="4" max="4" width="9.42578125" style="21" bestFit="1" customWidth="1"/>
    <col min="5" max="5" width="16.5703125" style="21" bestFit="1" customWidth="1"/>
    <col min="6" max="6" width="15" style="21" bestFit="1" customWidth="1"/>
    <col min="7" max="7" width="9.28515625" style="21" bestFit="1" customWidth="1"/>
    <col min="8" max="8" width="16.5703125" style="21" bestFit="1" customWidth="1"/>
    <col min="9" max="9" width="19" style="21" customWidth="1"/>
    <col min="10" max="10" width="13.85546875" style="21" bestFit="1" customWidth="1"/>
    <col min="11" max="11" width="16.5703125" style="21" bestFit="1" customWidth="1"/>
    <col min="12" max="12" width="14.85546875" style="21" bestFit="1" customWidth="1"/>
    <col min="13" max="13" width="9.28515625" style="21" bestFit="1" customWidth="1"/>
    <col min="14" max="15" width="9.42578125" style="21" bestFit="1" customWidth="1"/>
    <col min="16" max="16" width="9.28515625" style="21" bestFit="1" customWidth="1"/>
    <col min="17" max="16384" width="9.140625" style="21"/>
  </cols>
  <sheetData>
    <row r="1" spans="2:15" ht="15.75" x14ac:dyDescent="0.25">
      <c r="B1" s="96"/>
    </row>
    <row r="2" spans="2:15" ht="15.75" x14ac:dyDescent="0.25">
      <c r="B2" s="135" t="s">
        <v>3</v>
      </c>
      <c r="C2" s="97" t="s">
        <v>4</v>
      </c>
      <c r="D2" s="97"/>
      <c r="E2" s="97"/>
      <c r="F2" s="98"/>
      <c r="I2" s="96" t="s">
        <v>23</v>
      </c>
      <c r="J2" s="99" t="s">
        <v>24</v>
      </c>
      <c r="K2" s="99"/>
      <c r="L2" s="99"/>
      <c r="M2" s="99"/>
      <c r="N2" s="23" t="s">
        <v>25</v>
      </c>
      <c r="O2" s="23" t="s">
        <v>26</v>
      </c>
    </row>
    <row r="3" spans="2:15" ht="15.75" x14ac:dyDescent="0.25">
      <c r="I3" s="99" t="s">
        <v>151</v>
      </c>
      <c r="J3" s="99"/>
      <c r="K3" s="99" t="s">
        <v>152</v>
      </c>
      <c r="L3" s="99"/>
      <c r="M3" s="99"/>
      <c r="N3" s="23" t="s">
        <v>27</v>
      </c>
      <c r="O3" s="23"/>
    </row>
    <row r="4" spans="2:15" ht="15.75" x14ac:dyDescent="0.25">
      <c r="B4" s="136" t="s">
        <v>136</v>
      </c>
      <c r="C4" s="100" t="s">
        <v>5</v>
      </c>
      <c r="D4" s="33" t="s">
        <v>140</v>
      </c>
      <c r="E4" s="33"/>
      <c r="F4" s="33"/>
      <c r="G4" s="33"/>
      <c r="H4" s="33"/>
      <c r="I4" s="33"/>
      <c r="J4" s="33"/>
      <c r="K4" s="33"/>
      <c r="L4" s="33"/>
      <c r="M4" s="33"/>
      <c r="N4" s="77"/>
    </row>
    <row r="5" spans="2:15" ht="15.75" x14ac:dyDescent="0.25">
      <c r="B5" s="137"/>
      <c r="C5" s="101" t="s">
        <v>6</v>
      </c>
      <c r="D5" s="31" t="s">
        <v>141</v>
      </c>
      <c r="E5" s="31"/>
      <c r="F5" s="31"/>
      <c r="G5" s="31"/>
      <c r="H5" s="31"/>
      <c r="I5" s="31"/>
      <c r="J5" s="31"/>
      <c r="K5" s="31"/>
      <c r="L5" s="31"/>
      <c r="M5" s="31"/>
      <c r="N5" s="102"/>
    </row>
    <row r="6" spans="2:15" ht="15.75" x14ac:dyDescent="0.25">
      <c r="B6" s="137"/>
      <c r="C6" s="103" t="s">
        <v>7</v>
      </c>
      <c r="D6" s="31" t="s">
        <v>142</v>
      </c>
      <c r="E6" s="31"/>
      <c r="F6" s="31"/>
      <c r="G6" s="31"/>
      <c r="H6" s="31"/>
      <c r="I6" s="31"/>
      <c r="J6" s="31"/>
      <c r="K6" s="31"/>
      <c r="L6" s="31"/>
      <c r="M6" s="31"/>
      <c r="N6" s="102"/>
    </row>
    <row r="7" spans="2:15" ht="15.75" x14ac:dyDescent="0.25">
      <c r="B7" s="137"/>
      <c r="C7" s="103"/>
      <c r="D7" s="31" t="s">
        <v>143</v>
      </c>
      <c r="E7" s="31"/>
      <c r="F7" s="31"/>
      <c r="G7" s="31"/>
      <c r="H7" s="31"/>
      <c r="I7" s="31"/>
      <c r="J7" s="31"/>
      <c r="K7" s="31"/>
      <c r="L7" s="31"/>
      <c r="M7" s="31"/>
      <c r="N7" s="102"/>
    </row>
    <row r="8" spans="2:15" ht="15.75" x14ac:dyDescent="0.25">
      <c r="B8" s="137"/>
      <c r="C8" s="103"/>
      <c r="D8" s="31" t="s">
        <v>144</v>
      </c>
      <c r="E8" s="31"/>
      <c r="F8" s="31"/>
      <c r="G8" s="31"/>
      <c r="H8" s="31"/>
      <c r="I8" s="31"/>
      <c r="J8" s="31"/>
      <c r="K8" s="31"/>
      <c r="L8" s="31"/>
      <c r="M8" s="31"/>
      <c r="N8" s="102"/>
    </row>
    <row r="9" spans="2:15" ht="15.75" x14ac:dyDescent="0.25">
      <c r="B9" s="137"/>
      <c r="C9" s="103"/>
      <c r="D9" s="31" t="s">
        <v>139</v>
      </c>
      <c r="E9" s="31"/>
      <c r="F9" s="31"/>
      <c r="G9" s="31"/>
      <c r="H9" s="31"/>
      <c r="I9" s="31"/>
      <c r="J9" s="31"/>
      <c r="K9" s="31"/>
      <c r="L9" s="31"/>
      <c r="M9" s="31"/>
      <c r="N9" s="102"/>
    </row>
    <row r="10" spans="2:15" ht="15.75" x14ac:dyDescent="0.25">
      <c r="B10" s="137"/>
      <c r="C10" s="101" t="s">
        <v>8</v>
      </c>
      <c r="D10" s="104" t="s">
        <v>137</v>
      </c>
      <c r="E10" s="104"/>
      <c r="F10" s="104"/>
      <c r="G10" s="104"/>
      <c r="H10" s="104"/>
      <c r="I10" s="104"/>
      <c r="J10" s="104"/>
      <c r="K10" s="104"/>
      <c r="L10" s="104"/>
      <c r="M10" s="104"/>
      <c r="N10" s="105"/>
    </row>
    <row r="11" spans="2:15" ht="15.75" x14ac:dyDescent="0.25">
      <c r="B11" s="138"/>
      <c r="C11" s="106" t="s">
        <v>9</v>
      </c>
      <c r="D11" s="67" t="s">
        <v>138</v>
      </c>
      <c r="E11" s="67"/>
      <c r="F11" s="67"/>
      <c r="G11" s="67"/>
      <c r="H11" s="67"/>
      <c r="I11" s="67"/>
      <c r="J11" s="67"/>
      <c r="K11" s="67"/>
      <c r="L11" s="67"/>
      <c r="M11" s="67"/>
      <c r="N11" s="107"/>
    </row>
    <row r="12" spans="2:15" ht="15.75" x14ac:dyDescent="0.25">
      <c r="B12" s="139"/>
      <c r="C12" s="108"/>
    </row>
    <row r="13" spans="2:15" ht="15.75" x14ac:dyDescent="0.2">
      <c r="B13" s="140" t="s">
        <v>10</v>
      </c>
      <c r="C13" s="33" t="s">
        <v>29</v>
      </c>
      <c r="D13" s="33"/>
      <c r="E13" s="77"/>
    </row>
    <row r="14" spans="2:15" ht="15.75" x14ac:dyDescent="0.2">
      <c r="B14" s="141"/>
      <c r="C14" s="31" t="s">
        <v>30</v>
      </c>
      <c r="D14" s="31"/>
      <c r="E14" s="102"/>
    </row>
    <row r="15" spans="2:15" ht="15.75" x14ac:dyDescent="0.2">
      <c r="B15" s="141"/>
      <c r="C15" s="31" t="s">
        <v>31</v>
      </c>
      <c r="D15" s="31"/>
      <c r="E15" s="102"/>
    </row>
    <row r="16" spans="2:15" ht="15.75" x14ac:dyDescent="0.25">
      <c r="B16" s="142"/>
      <c r="C16" s="31" t="s">
        <v>34</v>
      </c>
      <c r="D16" s="31"/>
      <c r="E16" s="102"/>
    </row>
    <row r="17" spans="2:15" ht="15.75" x14ac:dyDescent="0.25">
      <c r="B17" s="142"/>
      <c r="C17" s="31" t="s">
        <v>32</v>
      </c>
      <c r="D17" s="31"/>
      <c r="E17" s="102"/>
    </row>
    <row r="18" spans="2:15" x14ac:dyDescent="0.2">
      <c r="B18" s="143"/>
      <c r="C18" s="67" t="s">
        <v>33</v>
      </c>
      <c r="D18" s="67"/>
      <c r="E18" s="107"/>
    </row>
    <row r="20" spans="2:15" ht="15.75" x14ac:dyDescent="0.25">
      <c r="B20" s="109" t="s">
        <v>11</v>
      </c>
      <c r="C20" s="110"/>
      <c r="D20" s="110"/>
      <c r="E20" s="110"/>
      <c r="F20" s="110"/>
      <c r="G20" s="33"/>
      <c r="H20" s="111" t="s">
        <v>12</v>
      </c>
      <c r="I20" s="134" t="s">
        <v>145</v>
      </c>
      <c r="J20" s="134" t="s">
        <v>146</v>
      </c>
      <c r="K20" s="33"/>
      <c r="L20" s="33"/>
      <c r="M20" s="33"/>
      <c r="N20" s="33"/>
      <c r="O20" s="77"/>
    </row>
    <row r="21" spans="2:15" ht="15.75" x14ac:dyDescent="0.25">
      <c r="B21" s="137" t="s">
        <v>13</v>
      </c>
      <c r="C21" s="112" t="s">
        <v>14</v>
      </c>
      <c r="D21" s="112" t="s">
        <v>15</v>
      </c>
      <c r="E21" s="112" t="s">
        <v>16</v>
      </c>
      <c r="F21" s="112" t="s">
        <v>17</v>
      </c>
      <c r="G21" s="31"/>
      <c r="H21" s="31">
        <f>SUM(D22:D24)</f>
        <v>249.99999999999994</v>
      </c>
      <c r="I21" s="31">
        <v>0</v>
      </c>
      <c r="J21" s="31">
        <v>0</v>
      </c>
      <c r="K21" s="31">
        <f>H21+I21-J21</f>
        <v>249.99999999999994</v>
      </c>
      <c r="L21" s="113" t="s">
        <v>18</v>
      </c>
      <c r="M21" s="31">
        <v>250</v>
      </c>
      <c r="N21" s="31">
        <v>5</v>
      </c>
      <c r="O21" s="102">
        <v>0</v>
      </c>
    </row>
    <row r="22" spans="2:15" ht="15.75" x14ac:dyDescent="0.25">
      <c r="B22" s="142" t="s">
        <v>19</v>
      </c>
      <c r="C22" s="31">
        <v>0</v>
      </c>
      <c r="D22" s="31">
        <v>166.33333333333337</v>
      </c>
      <c r="E22" s="31">
        <v>253.66666666666666</v>
      </c>
      <c r="F22" s="31">
        <v>0</v>
      </c>
      <c r="G22" s="31"/>
      <c r="H22" s="31">
        <f>F24</f>
        <v>293.66666666666657</v>
      </c>
      <c r="I22" s="31">
        <v>0</v>
      </c>
      <c r="J22" s="31">
        <v>213.66666666666657</v>
      </c>
      <c r="K22" s="31">
        <f t="shared" ref="K22:K31" si="0">H22+I22-J22</f>
        <v>80</v>
      </c>
      <c r="L22" s="113" t="s">
        <v>18</v>
      </c>
      <c r="M22" s="31">
        <v>80</v>
      </c>
      <c r="N22" s="31">
        <v>4</v>
      </c>
      <c r="O22" s="102">
        <v>0</v>
      </c>
    </row>
    <row r="23" spans="2:15" ht="15.75" x14ac:dyDescent="0.25">
      <c r="B23" s="142" t="s">
        <v>20</v>
      </c>
      <c r="C23" s="31">
        <v>415.99999999999994</v>
      </c>
      <c r="D23" s="31">
        <v>83.666666666666572</v>
      </c>
      <c r="E23" s="31">
        <v>-8.8817841970012523E-16</v>
      </c>
      <c r="F23" s="31">
        <v>10.333333333333425</v>
      </c>
      <c r="G23" s="31"/>
      <c r="H23" s="31">
        <f>SUM(C22:C24)</f>
        <v>415.99999999999994</v>
      </c>
      <c r="I23" s="31">
        <v>0</v>
      </c>
      <c r="J23" s="31">
        <v>0</v>
      </c>
      <c r="K23" s="31">
        <f t="shared" si="0"/>
        <v>415.99999999999994</v>
      </c>
      <c r="L23" s="113" t="s">
        <v>18</v>
      </c>
      <c r="M23" s="31">
        <v>416</v>
      </c>
      <c r="N23" s="31">
        <v>3</v>
      </c>
      <c r="O23" s="102">
        <v>0</v>
      </c>
    </row>
    <row r="24" spans="2:15" ht="15.75" x14ac:dyDescent="0.25">
      <c r="B24" s="142" t="s">
        <v>21</v>
      </c>
      <c r="C24" s="31">
        <v>0</v>
      </c>
      <c r="D24" s="31">
        <v>0</v>
      </c>
      <c r="E24" s="31">
        <v>46.333333333333428</v>
      </c>
      <c r="F24" s="31">
        <v>293.66666666666657</v>
      </c>
      <c r="G24" s="31"/>
      <c r="H24" s="31">
        <f>SUM(D22:D24)</f>
        <v>249.99999999999994</v>
      </c>
      <c r="I24" s="31">
        <v>0</v>
      </c>
      <c r="J24" s="31">
        <v>50.000000000000007</v>
      </c>
      <c r="K24" s="31">
        <f t="shared" si="0"/>
        <v>199.99999999999994</v>
      </c>
      <c r="L24" s="113" t="s">
        <v>18</v>
      </c>
      <c r="M24" s="31">
        <v>200</v>
      </c>
      <c r="N24" s="31">
        <v>3</v>
      </c>
      <c r="O24" s="102">
        <v>0</v>
      </c>
    </row>
    <row r="25" spans="2:15" x14ac:dyDescent="0.2">
      <c r="B25" s="36"/>
      <c r="C25" s="31"/>
      <c r="D25" s="31"/>
      <c r="E25" s="31"/>
      <c r="F25" s="31"/>
      <c r="G25" s="31"/>
      <c r="H25" s="31">
        <f>SUM(E22:E24)</f>
        <v>300.00000000000011</v>
      </c>
      <c r="I25" s="31">
        <v>19.999999999999964</v>
      </c>
      <c r="J25" s="31">
        <v>0</v>
      </c>
      <c r="K25" s="31">
        <f t="shared" si="0"/>
        <v>320.00000000000006</v>
      </c>
      <c r="L25" s="113" t="s">
        <v>18</v>
      </c>
      <c r="M25" s="31">
        <v>320</v>
      </c>
      <c r="N25" s="31">
        <v>3</v>
      </c>
      <c r="O25" s="102">
        <v>0</v>
      </c>
    </row>
    <row r="26" spans="2:15" x14ac:dyDescent="0.2">
      <c r="B26" s="36"/>
      <c r="C26" s="31"/>
      <c r="D26" s="31"/>
      <c r="E26" s="31"/>
      <c r="F26" s="31"/>
      <c r="G26" s="31"/>
      <c r="H26" s="31">
        <f>SUM(F22:F24)</f>
        <v>304</v>
      </c>
      <c r="I26" s="31">
        <v>0</v>
      </c>
      <c r="J26" s="31">
        <v>0</v>
      </c>
      <c r="K26" s="31">
        <f t="shared" si="0"/>
        <v>304</v>
      </c>
      <c r="L26" s="113" t="s">
        <v>18</v>
      </c>
      <c r="M26" s="31">
        <v>304</v>
      </c>
      <c r="N26" s="31">
        <v>3</v>
      </c>
      <c r="O26" s="102">
        <v>0</v>
      </c>
    </row>
    <row r="27" spans="2:15" ht="15.75" x14ac:dyDescent="0.2">
      <c r="B27" s="114" t="s">
        <v>11</v>
      </c>
      <c r="C27" s="115"/>
      <c r="D27" s="115"/>
      <c r="E27" s="115"/>
      <c r="F27" s="115"/>
      <c r="G27" s="31"/>
      <c r="H27" s="31">
        <f>SUMPRODUCT(C22:F24,C29:F31)</f>
        <v>24717</v>
      </c>
      <c r="I27" s="31">
        <v>0</v>
      </c>
      <c r="J27" s="31">
        <v>0</v>
      </c>
      <c r="K27" s="31">
        <f t="shared" si="0"/>
        <v>24717</v>
      </c>
      <c r="L27" s="113" t="s">
        <v>18</v>
      </c>
      <c r="M27" s="31">
        <v>24717</v>
      </c>
      <c r="N27" s="31">
        <v>0</v>
      </c>
      <c r="O27" s="102">
        <v>2</v>
      </c>
    </row>
    <row r="28" spans="2:15" ht="15.75" x14ac:dyDescent="0.25">
      <c r="B28" s="137" t="s">
        <v>13</v>
      </c>
      <c r="C28" s="112" t="s">
        <v>14</v>
      </c>
      <c r="D28" s="112" t="s">
        <v>15</v>
      </c>
      <c r="E28" s="112" t="s">
        <v>16</v>
      </c>
      <c r="F28" s="112" t="s">
        <v>17</v>
      </c>
      <c r="G28" s="31"/>
      <c r="H28" s="31">
        <f>E23</f>
        <v>-8.8817841970012523E-16</v>
      </c>
      <c r="I28" s="31">
        <v>0</v>
      </c>
      <c r="J28" s="31">
        <v>0</v>
      </c>
      <c r="K28" s="31">
        <f t="shared" si="0"/>
        <v>-8.8817841970012523E-16</v>
      </c>
      <c r="L28" s="113" t="s">
        <v>18</v>
      </c>
      <c r="M28" s="31">
        <v>0</v>
      </c>
      <c r="N28" s="31">
        <v>0</v>
      </c>
      <c r="O28" s="102">
        <v>1</v>
      </c>
    </row>
    <row r="29" spans="2:15" ht="15.75" x14ac:dyDescent="0.25">
      <c r="B29" s="142" t="s">
        <v>19</v>
      </c>
      <c r="C29" s="31">
        <v>22</v>
      </c>
      <c r="D29" s="31">
        <v>17</v>
      </c>
      <c r="E29" s="31">
        <v>30</v>
      </c>
      <c r="F29" s="31">
        <v>18</v>
      </c>
      <c r="G29" s="31"/>
      <c r="H29" s="31">
        <f>SUM(C22:F22)</f>
        <v>420</v>
      </c>
      <c r="I29" s="31"/>
      <c r="J29" s="31"/>
      <c r="K29" s="31">
        <f t="shared" si="0"/>
        <v>420</v>
      </c>
      <c r="L29" s="31" t="s">
        <v>22</v>
      </c>
      <c r="M29" s="31">
        <v>420</v>
      </c>
      <c r="N29" s="31"/>
      <c r="O29" s="102"/>
    </row>
    <row r="30" spans="2:15" ht="15.75" x14ac:dyDescent="0.25">
      <c r="B30" s="142" t="s">
        <v>20</v>
      </c>
      <c r="C30" s="31">
        <v>15</v>
      </c>
      <c r="D30" s="31">
        <v>35</v>
      </c>
      <c r="E30" s="31">
        <v>20</v>
      </c>
      <c r="F30" s="31">
        <v>25</v>
      </c>
      <c r="G30" s="31"/>
      <c r="H30" s="31">
        <f>SUM(C23:F23)</f>
        <v>509.99999999999994</v>
      </c>
      <c r="I30" s="31"/>
      <c r="J30" s="31"/>
      <c r="K30" s="31">
        <f t="shared" si="0"/>
        <v>509.99999999999994</v>
      </c>
      <c r="L30" s="31" t="s">
        <v>22</v>
      </c>
      <c r="M30" s="31">
        <v>510</v>
      </c>
      <c r="N30" s="31"/>
      <c r="O30" s="102"/>
    </row>
    <row r="31" spans="2:15" ht="15.75" x14ac:dyDescent="0.25">
      <c r="B31" s="144" t="s">
        <v>21</v>
      </c>
      <c r="C31" s="67">
        <v>28</v>
      </c>
      <c r="D31" s="67">
        <v>21</v>
      </c>
      <c r="E31" s="67">
        <v>16</v>
      </c>
      <c r="F31" s="67">
        <v>14</v>
      </c>
      <c r="G31" s="67"/>
      <c r="H31" s="67">
        <f>SUM(C24:F24)</f>
        <v>340</v>
      </c>
      <c r="I31" s="67"/>
      <c r="J31" s="67"/>
      <c r="K31" s="67">
        <f t="shared" si="0"/>
        <v>340</v>
      </c>
      <c r="L31" s="67" t="s">
        <v>22</v>
      </c>
      <c r="M31" s="67">
        <v>340</v>
      </c>
      <c r="N31" s="67"/>
      <c r="O31" s="107"/>
    </row>
    <row r="33" spans="2:3" ht="15.75" x14ac:dyDescent="0.25">
      <c r="B33" s="145" t="s">
        <v>2</v>
      </c>
      <c r="C33" s="146">
        <f>SUMPRODUCT(I21:J28,N21:O28)</f>
        <v>59.999999999999893</v>
      </c>
    </row>
  </sheetData>
  <mergeCells count="7">
    <mergeCell ref="J2:M2"/>
    <mergeCell ref="D10:N10"/>
    <mergeCell ref="C2:F2"/>
    <mergeCell ref="B20:F20"/>
    <mergeCell ref="B27:F27"/>
    <mergeCell ref="K3:M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A88B-F3BE-44C0-98C0-A3747BE7DE53}">
  <dimension ref="A1:X748"/>
  <sheetViews>
    <sheetView topLeftCell="F1" zoomScale="86" zoomScaleNormal="86" workbookViewId="0">
      <selection activeCell="Q27" sqref="Q27"/>
    </sheetView>
  </sheetViews>
  <sheetFormatPr defaultRowHeight="15" x14ac:dyDescent="0.2"/>
  <cols>
    <col min="1" max="1" width="40.140625" style="21" bestFit="1" customWidth="1"/>
    <col min="2" max="2" width="34.140625" style="21" bestFit="1" customWidth="1"/>
    <col min="3" max="3" width="27.5703125" style="21" bestFit="1" customWidth="1"/>
    <col min="4" max="4" width="20" style="21" customWidth="1"/>
    <col min="5" max="5" width="9.140625" style="21"/>
    <col min="6" max="6" width="16.140625" style="21" customWidth="1"/>
    <col min="7" max="7" width="23.5703125" style="21" customWidth="1"/>
    <col min="8" max="9" width="9.140625" style="21"/>
    <col min="10" max="16" width="12.42578125" style="21" customWidth="1"/>
    <col min="17" max="17" width="14.140625" style="21" customWidth="1"/>
    <col min="18" max="18" width="9.140625" style="22"/>
    <col min="19" max="19" width="17.28515625" style="22" bestFit="1" customWidth="1"/>
    <col min="20" max="20" width="16.28515625" style="21" bestFit="1" customWidth="1"/>
    <col min="21" max="21" width="27.28515625" style="21" bestFit="1" customWidth="1"/>
    <col min="22" max="22" width="30" style="21" bestFit="1" customWidth="1"/>
    <col min="23" max="23" width="23.85546875" style="22" bestFit="1" customWidth="1"/>
    <col min="24" max="24" width="21" style="22" bestFit="1" customWidth="1"/>
    <col min="25" max="16384" width="9.140625" style="21"/>
  </cols>
  <sheetData>
    <row r="1" spans="1:24" ht="15.75" x14ac:dyDescent="0.25">
      <c r="A1" s="24" t="s">
        <v>72</v>
      </c>
      <c r="B1" s="25" t="s">
        <v>81</v>
      </c>
      <c r="C1" s="26"/>
      <c r="D1" s="27" t="s">
        <v>102</v>
      </c>
      <c r="E1" s="28" t="s">
        <v>38</v>
      </c>
      <c r="F1" s="27" t="s">
        <v>103</v>
      </c>
      <c r="G1" s="29"/>
      <c r="H1" s="29"/>
      <c r="I1" s="29"/>
      <c r="J1" s="29"/>
      <c r="K1" s="29"/>
      <c r="L1" s="29"/>
      <c r="M1" s="29"/>
      <c r="N1" s="29"/>
      <c r="O1" s="28" t="s">
        <v>104</v>
      </c>
      <c r="P1" s="30"/>
      <c r="Q1" s="30"/>
      <c r="R1" s="31"/>
      <c r="S1" s="32"/>
      <c r="T1" s="33"/>
      <c r="U1" s="34" t="s">
        <v>35</v>
      </c>
      <c r="V1" s="35"/>
      <c r="W1" s="31"/>
      <c r="X1" s="21"/>
    </row>
    <row r="2" spans="1:24" ht="15.75" x14ac:dyDescent="0.25">
      <c r="A2" s="36"/>
      <c r="B2" s="37" t="s">
        <v>82</v>
      </c>
      <c r="C2" s="22"/>
      <c r="D2" s="38"/>
      <c r="E2" s="39"/>
      <c r="F2" s="38"/>
      <c r="G2" s="38" t="s">
        <v>36</v>
      </c>
      <c r="H2" s="38" t="s">
        <v>48</v>
      </c>
      <c r="I2" s="38" t="s">
        <v>78</v>
      </c>
      <c r="J2" s="38" t="s">
        <v>79</v>
      </c>
      <c r="K2" s="38" t="s">
        <v>50</v>
      </c>
      <c r="L2" s="38" t="s">
        <v>51</v>
      </c>
      <c r="M2" s="38" t="s">
        <v>52</v>
      </c>
      <c r="N2" s="38" t="s">
        <v>53</v>
      </c>
      <c r="O2" s="39"/>
      <c r="P2" s="30"/>
      <c r="Q2" s="30"/>
      <c r="R2" s="31"/>
      <c r="S2" s="40"/>
      <c r="T2" s="31"/>
      <c r="U2" s="36" t="s">
        <v>147</v>
      </c>
      <c r="V2" s="42" t="s">
        <v>87</v>
      </c>
      <c r="W2" s="31"/>
      <c r="X2" s="21"/>
    </row>
    <row r="3" spans="1:24" ht="18" x14ac:dyDescent="0.2">
      <c r="A3" s="36"/>
      <c r="B3" s="43" t="s">
        <v>83</v>
      </c>
      <c r="C3" s="22"/>
      <c r="D3" s="148">
        <v>0</v>
      </c>
      <c r="E3" s="45" t="s">
        <v>36</v>
      </c>
      <c r="F3" s="45">
        <v>0</v>
      </c>
      <c r="G3" s="46">
        <v>-1</v>
      </c>
      <c r="H3" s="47">
        <v>-2</v>
      </c>
      <c r="I3" s="48">
        <v>1</v>
      </c>
      <c r="J3" s="48">
        <v>-1</v>
      </c>
      <c r="K3" s="48">
        <v>6</v>
      </c>
      <c r="L3" s="48">
        <v>0</v>
      </c>
      <c r="M3" s="48">
        <v>0</v>
      </c>
      <c r="N3" s="48">
        <v>0</v>
      </c>
      <c r="O3" s="44">
        <v>0</v>
      </c>
      <c r="P3" s="30"/>
      <c r="Q3" s="30"/>
      <c r="R3" s="31"/>
      <c r="S3" s="40" t="s">
        <v>37</v>
      </c>
      <c r="T3" s="127" t="s">
        <v>52</v>
      </c>
      <c r="U3" s="41" t="s">
        <v>148</v>
      </c>
      <c r="V3" s="42" t="s">
        <v>96</v>
      </c>
      <c r="W3" s="31"/>
      <c r="X3" s="21"/>
    </row>
    <row r="4" spans="1:24" x14ac:dyDescent="0.2">
      <c r="A4" s="49"/>
      <c r="B4" s="50" t="s">
        <v>84</v>
      </c>
      <c r="C4" s="22"/>
      <c r="D4" s="51"/>
      <c r="E4" s="52" t="s">
        <v>51</v>
      </c>
      <c r="F4" s="53">
        <v>1</v>
      </c>
      <c r="G4" s="54">
        <v>0</v>
      </c>
      <c r="H4" s="55">
        <v>2</v>
      </c>
      <c r="I4" s="56">
        <v>4</v>
      </c>
      <c r="J4" s="56">
        <v>-4</v>
      </c>
      <c r="K4" s="56">
        <v>-1</v>
      </c>
      <c r="L4" s="56">
        <v>1</v>
      </c>
      <c r="M4" s="56">
        <v>0</v>
      </c>
      <c r="N4" s="56">
        <v>0</v>
      </c>
      <c r="O4" s="51">
        <v>36</v>
      </c>
      <c r="P4" s="30">
        <f>O4/H4</f>
        <v>18</v>
      </c>
      <c r="Q4" s="30"/>
      <c r="R4" s="31"/>
      <c r="S4" s="40" t="s">
        <v>39</v>
      </c>
      <c r="T4" s="127" t="s">
        <v>48</v>
      </c>
      <c r="U4" s="41"/>
      <c r="V4" s="42"/>
      <c r="X4" s="21"/>
    </row>
    <row r="5" spans="1:24" ht="15.75" x14ac:dyDescent="0.25">
      <c r="C5" s="22"/>
      <c r="D5" s="51"/>
      <c r="E5" s="52" t="s">
        <v>52</v>
      </c>
      <c r="F5" s="57">
        <v>2</v>
      </c>
      <c r="G5" s="58">
        <v>0</v>
      </c>
      <c r="H5" s="126">
        <v>5</v>
      </c>
      <c r="I5" s="58">
        <v>3</v>
      </c>
      <c r="J5" s="58">
        <v>-3</v>
      </c>
      <c r="K5" s="58">
        <v>-3</v>
      </c>
      <c r="L5" s="58">
        <v>0</v>
      </c>
      <c r="M5" s="58">
        <v>1</v>
      </c>
      <c r="N5" s="58">
        <v>0</v>
      </c>
      <c r="O5" s="59">
        <v>15</v>
      </c>
      <c r="P5" s="123">
        <f t="shared" ref="P5:P6" si="0">O5/H5</f>
        <v>3</v>
      </c>
      <c r="Q5" s="124" t="s">
        <v>41</v>
      </c>
      <c r="R5" s="31"/>
      <c r="S5" s="40"/>
      <c r="T5" s="31"/>
      <c r="U5" s="41" t="s">
        <v>36</v>
      </c>
      <c r="V5" s="42">
        <v>0</v>
      </c>
      <c r="W5" s="31"/>
      <c r="X5" s="21"/>
    </row>
    <row r="6" spans="1:24" ht="15.75" x14ac:dyDescent="0.25">
      <c r="A6" s="24" t="s">
        <v>73</v>
      </c>
      <c r="B6" s="60" t="s">
        <v>85</v>
      </c>
      <c r="D6" s="61"/>
      <c r="E6" s="62" t="s">
        <v>53</v>
      </c>
      <c r="F6" s="62">
        <v>3</v>
      </c>
      <c r="G6" s="63">
        <v>0</v>
      </c>
      <c r="H6" s="64">
        <v>2</v>
      </c>
      <c r="I6" s="65">
        <v>-5</v>
      </c>
      <c r="J6" s="65">
        <v>5</v>
      </c>
      <c r="K6" s="65">
        <v>3</v>
      </c>
      <c r="L6" s="65">
        <v>0</v>
      </c>
      <c r="M6" s="65">
        <v>0</v>
      </c>
      <c r="N6" s="65">
        <v>1</v>
      </c>
      <c r="O6" s="61">
        <v>12</v>
      </c>
      <c r="P6" s="30">
        <f>O6/H6</f>
        <v>6</v>
      </c>
      <c r="Q6" s="30"/>
      <c r="R6" s="31"/>
      <c r="S6" s="66"/>
      <c r="T6" s="67"/>
      <c r="U6" s="68" t="s">
        <v>105</v>
      </c>
      <c r="V6" s="69" t="s">
        <v>149</v>
      </c>
      <c r="W6" s="31"/>
      <c r="X6" s="21"/>
    </row>
    <row r="7" spans="1:24" ht="15.75" x14ac:dyDescent="0.25">
      <c r="A7" s="70"/>
      <c r="B7" s="71" t="s">
        <v>86</v>
      </c>
      <c r="D7" s="131" t="s">
        <v>150</v>
      </c>
      <c r="E7" s="129" t="s">
        <v>40</v>
      </c>
      <c r="F7" s="129"/>
      <c r="G7" s="31"/>
      <c r="H7" s="56"/>
      <c r="I7" s="56"/>
      <c r="J7" s="56"/>
      <c r="K7" s="56"/>
      <c r="L7" s="56"/>
      <c r="M7" s="56"/>
      <c r="N7" s="56"/>
      <c r="O7" s="56"/>
      <c r="P7" s="30"/>
      <c r="Q7" s="30"/>
      <c r="R7" s="31"/>
      <c r="S7" s="32"/>
      <c r="T7" s="33"/>
      <c r="U7" s="34" t="s">
        <v>42</v>
      </c>
      <c r="V7" s="35"/>
      <c r="W7" s="31"/>
      <c r="X7" s="21"/>
    </row>
    <row r="8" spans="1:24" ht="18" x14ac:dyDescent="0.2">
      <c r="A8" s="70"/>
      <c r="B8" s="72" t="s">
        <v>83</v>
      </c>
      <c r="D8" s="148">
        <v>1</v>
      </c>
      <c r="E8" s="45" t="s">
        <v>36</v>
      </c>
      <c r="F8" s="45">
        <v>0</v>
      </c>
      <c r="G8" s="46">
        <v>-1</v>
      </c>
      <c r="H8" s="48">
        <v>0</v>
      </c>
      <c r="I8" s="48">
        <v>2.2000000000000002</v>
      </c>
      <c r="J8" s="47">
        <v>-2.2000000000000002</v>
      </c>
      <c r="K8" s="48">
        <v>4.8</v>
      </c>
      <c r="L8" s="48">
        <v>0</v>
      </c>
      <c r="M8" s="48">
        <v>0.4</v>
      </c>
      <c r="N8" s="48">
        <v>0</v>
      </c>
      <c r="O8" s="44">
        <v>6</v>
      </c>
      <c r="P8" s="30"/>
      <c r="Q8" s="30"/>
      <c r="R8" s="31"/>
      <c r="S8" s="40" t="s">
        <v>37</v>
      </c>
      <c r="T8" s="127" t="s">
        <v>53</v>
      </c>
      <c r="U8" s="36" t="s">
        <v>147</v>
      </c>
      <c r="V8" s="42" t="s">
        <v>93</v>
      </c>
      <c r="W8" s="31"/>
      <c r="X8" s="21"/>
    </row>
    <row r="9" spans="1:24" x14ac:dyDescent="0.2">
      <c r="A9" s="73"/>
      <c r="B9" s="74" t="s">
        <v>84</v>
      </c>
      <c r="D9" s="51"/>
      <c r="E9" s="52" t="s">
        <v>51</v>
      </c>
      <c r="F9" s="53">
        <v>1</v>
      </c>
      <c r="G9" s="54">
        <v>0</v>
      </c>
      <c r="H9" s="56">
        <v>0</v>
      </c>
      <c r="I9" s="56">
        <v>2.8</v>
      </c>
      <c r="J9" s="55">
        <v>-2.8</v>
      </c>
      <c r="K9" s="56">
        <v>0.19999999999999996</v>
      </c>
      <c r="L9" s="56">
        <v>1</v>
      </c>
      <c r="M9" s="56">
        <v>-0.4</v>
      </c>
      <c r="N9" s="56">
        <v>0</v>
      </c>
      <c r="O9" s="51">
        <v>30</v>
      </c>
      <c r="P9" s="75">
        <f t="shared" ref="P9:P10" si="1">O9/J9</f>
        <v>-10.714285714285715</v>
      </c>
      <c r="Q9" s="30"/>
      <c r="R9" s="31"/>
      <c r="S9" s="40" t="s">
        <v>39</v>
      </c>
      <c r="T9" s="127" t="s">
        <v>79</v>
      </c>
      <c r="U9" s="41" t="s">
        <v>148</v>
      </c>
      <c r="V9" s="42" t="s">
        <v>97</v>
      </c>
      <c r="W9" s="31"/>
      <c r="X9" s="21"/>
    </row>
    <row r="10" spans="1:24" x14ac:dyDescent="0.2">
      <c r="D10" s="51"/>
      <c r="E10" s="52" t="s">
        <v>48</v>
      </c>
      <c r="F10" s="52">
        <v>2</v>
      </c>
      <c r="G10" s="54">
        <v>0</v>
      </c>
      <c r="H10" s="56">
        <f>5/5</f>
        <v>1</v>
      </c>
      <c r="I10" s="56">
        <f>3/5</f>
        <v>0.6</v>
      </c>
      <c r="J10" s="55">
        <f>-3/5</f>
        <v>-0.6</v>
      </c>
      <c r="K10" s="56">
        <f>-3/5</f>
        <v>-0.6</v>
      </c>
      <c r="L10" s="56">
        <v>0</v>
      </c>
      <c r="M10" s="56">
        <f>1/5</f>
        <v>0.2</v>
      </c>
      <c r="N10" s="56">
        <v>0</v>
      </c>
      <c r="O10" s="51">
        <f>15/5</f>
        <v>3</v>
      </c>
      <c r="P10" s="75">
        <f t="shared" si="1"/>
        <v>-5</v>
      </c>
      <c r="Q10" s="30"/>
      <c r="R10" s="31"/>
      <c r="S10" s="40"/>
      <c r="T10" s="31"/>
      <c r="U10" s="41" t="s">
        <v>36</v>
      </c>
      <c r="V10" s="42">
        <v>6</v>
      </c>
      <c r="W10" s="31"/>
      <c r="X10" s="21"/>
    </row>
    <row r="11" spans="1:24" ht="15.75" x14ac:dyDescent="0.25">
      <c r="A11" s="76" t="s">
        <v>74</v>
      </c>
      <c r="B11" s="77"/>
      <c r="D11" s="61"/>
      <c r="E11" s="62" t="s">
        <v>53</v>
      </c>
      <c r="F11" s="78">
        <v>3</v>
      </c>
      <c r="G11" s="79">
        <v>0</v>
      </c>
      <c r="H11" s="79">
        <v>0</v>
      </c>
      <c r="I11" s="79">
        <v>-6.2</v>
      </c>
      <c r="J11" s="126">
        <v>6.2</v>
      </c>
      <c r="K11" s="79">
        <v>4.2</v>
      </c>
      <c r="L11" s="79">
        <v>0</v>
      </c>
      <c r="M11" s="79">
        <v>-0.4</v>
      </c>
      <c r="N11" s="79">
        <v>1</v>
      </c>
      <c r="O11" s="80">
        <v>6</v>
      </c>
      <c r="P11" s="125">
        <f>O11/J11</f>
        <v>0.96774193548387089</v>
      </c>
      <c r="Q11" s="124" t="s">
        <v>41</v>
      </c>
      <c r="R11" s="31"/>
      <c r="S11" s="66"/>
      <c r="T11" s="67"/>
      <c r="U11" s="68" t="s">
        <v>105</v>
      </c>
      <c r="V11" s="69" t="s">
        <v>149</v>
      </c>
      <c r="W11" s="31"/>
      <c r="X11" s="21"/>
    </row>
    <row r="12" spans="1:24" x14ac:dyDescent="0.2">
      <c r="A12" s="40" t="s">
        <v>75</v>
      </c>
      <c r="B12" s="72" t="s">
        <v>89</v>
      </c>
      <c r="D12" s="131" t="s">
        <v>150</v>
      </c>
      <c r="E12" s="129" t="s">
        <v>43</v>
      </c>
      <c r="F12" s="129"/>
      <c r="G12" s="56"/>
      <c r="H12" s="56"/>
      <c r="I12" s="56"/>
      <c r="J12" s="56"/>
      <c r="K12" s="56"/>
      <c r="L12" s="56"/>
      <c r="M12" s="56"/>
      <c r="N12" s="56"/>
      <c r="O12" s="56"/>
      <c r="P12" s="30"/>
      <c r="Q12" s="30"/>
      <c r="R12" s="31"/>
      <c r="S12" s="31"/>
      <c r="V12" s="31"/>
      <c r="X12" s="21"/>
    </row>
    <row r="13" spans="1:24" ht="18" x14ac:dyDescent="0.25">
      <c r="A13" s="40" t="s">
        <v>76</v>
      </c>
      <c r="B13" s="72" t="s">
        <v>92</v>
      </c>
      <c r="D13" s="147">
        <v>2</v>
      </c>
      <c r="E13" s="45" t="s">
        <v>36</v>
      </c>
      <c r="F13" s="45">
        <v>0</v>
      </c>
      <c r="G13" s="46">
        <v>-1</v>
      </c>
      <c r="H13" s="81">
        <v>0</v>
      </c>
      <c r="I13" s="81">
        <v>0</v>
      </c>
      <c r="J13" s="81">
        <v>0</v>
      </c>
      <c r="K13" s="81">
        <v>6.2903225806451619</v>
      </c>
      <c r="L13" s="81">
        <v>0</v>
      </c>
      <c r="M13" s="81">
        <v>0.25806451612903225</v>
      </c>
      <c r="N13" s="81">
        <v>0.35483870967741937</v>
      </c>
      <c r="O13" s="82">
        <v>8.129032258064516</v>
      </c>
      <c r="P13" s="30"/>
      <c r="Q13" s="30"/>
      <c r="R13" s="31"/>
      <c r="S13" s="83" t="s">
        <v>44</v>
      </c>
      <c r="T13" s="35"/>
      <c r="V13" s="31"/>
      <c r="X13" s="21"/>
    </row>
    <row r="14" spans="1:24" x14ac:dyDescent="0.2">
      <c r="A14" s="66" t="s">
        <v>77</v>
      </c>
      <c r="B14" s="74" t="s">
        <v>95</v>
      </c>
      <c r="D14" s="84"/>
      <c r="E14" s="52" t="s">
        <v>51</v>
      </c>
      <c r="F14" s="53">
        <v>1</v>
      </c>
      <c r="G14" s="85">
        <v>0</v>
      </c>
      <c r="H14" s="86">
        <v>0</v>
      </c>
      <c r="I14" s="86">
        <v>0</v>
      </c>
      <c r="J14" s="86">
        <v>0</v>
      </c>
      <c r="K14" s="86">
        <v>2.096774193548387</v>
      </c>
      <c r="L14" s="86">
        <v>1</v>
      </c>
      <c r="M14" s="86">
        <v>-0.58064516129032262</v>
      </c>
      <c r="N14" s="86">
        <v>0.45161290322580638</v>
      </c>
      <c r="O14" s="87">
        <v>32.70967741935484</v>
      </c>
      <c r="P14" s="30"/>
      <c r="Q14" s="30"/>
      <c r="R14" s="31"/>
      <c r="S14" s="36" t="s">
        <v>147</v>
      </c>
      <c r="T14" s="42" t="s">
        <v>98</v>
      </c>
      <c r="V14" s="31"/>
      <c r="X14" s="21"/>
    </row>
    <row r="15" spans="1:24" x14ac:dyDescent="0.2">
      <c r="D15" s="84"/>
      <c r="E15" s="52" t="s">
        <v>48</v>
      </c>
      <c r="F15" s="52">
        <v>2</v>
      </c>
      <c r="G15" s="88">
        <v>0</v>
      </c>
      <c r="H15" s="86">
        <v>1</v>
      </c>
      <c r="I15" s="86">
        <v>0</v>
      </c>
      <c r="J15" s="86">
        <v>0</v>
      </c>
      <c r="K15" s="86">
        <v>-0.19354838709677413</v>
      </c>
      <c r="L15" s="86">
        <v>0</v>
      </c>
      <c r="M15" s="86">
        <v>0.16129032258064518</v>
      </c>
      <c r="N15" s="86">
        <v>9.6774193548387094E-2</v>
      </c>
      <c r="O15" s="87">
        <v>3.5806451612903225</v>
      </c>
      <c r="P15" s="30"/>
      <c r="Q15" s="30"/>
      <c r="R15" s="31"/>
      <c r="S15" s="36" t="s">
        <v>148</v>
      </c>
      <c r="T15" s="42" t="s">
        <v>90</v>
      </c>
      <c r="V15" s="31"/>
      <c r="X15" s="21"/>
    </row>
    <row r="16" spans="1:24" ht="15.75" x14ac:dyDescent="0.25">
      <c r="A16" s="89" t="s">
        <v>153</v>
      </c>
      <c r="B16" s="22" t="s">
        <v>101</v>
      </c>
      <c r="C16" s="22"/>
      <c r="D16" s="90"/>
      <c r="E16" s="62" t="s">
        <v>79</v>
      </c>
      <c r="F16" s="62">
        <v>3</v>
      </c>
      <c r="G16" s="91">
        <v>0</v>
      </c>
      <c r="H16" s="92">
        <f>0/6.2</f>
        <v>0</v>
      </c>
      <c r="I16" s="92">
        <f>-6.2/6.2</f>
        <v>-1</v>
      </c>
      <c r="J16" s="92">
        <f>6.2/6.2</f>
        <v>1</v>
      </c>
      <c r="K16" s="92">
        <f>4.2/6.2</f>
        <v>0.67741935483870974</v>
      </c>
      <c r="L16" s="92">
        <v>0</v>
      </c>
      <c r="M16" s="92">
        <f>-0.4/6.2</f>
        <v>-6.4516129032258063E-2</v>
      </c>
      <c r="N16" s="92">
        <f>1/6.2</f>
        <v>0.16129032258064516</v>
      </c>
      <c r="O16" s="93">
        <f>6/6.2</f>
        <v>0.96774193548387089</v>
      </c>
      <c r="P16" s="30"/>
      <c r="Q16" s="30"/>
      <c r="R16" s="31"/>
      <c r="S16" s="36" t="s">
        <v>36</v>
      </c>
      <c r="T16" s="42">
        <v>8.1300000000000008</v>
      </c>
      <c r="V16" s="31"/>
      <c r="X16" s="21"/>
    </row>
    <row r="17" spans="1:24" x14ac:dyDescent="0.2">
      <c r="D17" s="132" t="s">
        <v>150</v>
      </c>
      <c r="E17" s="130" t="s">
        <v>45</v>
      </c>
      <c r="F17" s="130"/>
      <c r="G17" s="31"/>
      <c r="H17" s="31"/>
      <c r="I17" s="31"/>
      <c r="J17" s="31"/>
      <c r="K17" s="31"/>
      <c r="L17" s="31"/>
      <c r="M17" s="31"/>
      <c r="N17" s="31"/>
      <c r="O17" s="31"/>
      <c r="P17" s="30"/>
      <c r="Q17" s="30"/>
      <c r="R17" s="31"/>
      <c r="S17" s="49" t="s">
        <v>106</v>
      </c>
      <c r="T17" s="69"/>
      <c r="V17" s="31"/>
      <c r="X17" s="21"/>
    </row>
    <row r="18" spans="1:24" ht="15.75" x14ac:dyDescent="0.25">
      <c r="A18" s="76" t="s">
        <v>100</v>
      </c>
      <c r="B18" s="77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0"/>
      <c r="Q18" s="30"/>
      <c r="R18" s="31"/>
      <c r="S18" s="31"/>
      <c r="V18" s="31"/>
      <c r="X18" s="21"/>
    </row>
    <row r="19" spans="1:24" x14ac:dyDescent="0.2">
      <c r="A19" s="40" t="s">
        <v>154</v>
      </c>
      <c r="B19" s="71" t="s">
        <v>88</v>
      </c>
      <c r="D19" s="31"/>
      <c r="E19" s="31"/>
      <c r="F19" s="31"/>
      <c r="G19" s="128" t="s">
        <v>46</v>
      </c>
      <c r="H19" s="128"/>
      <c r="I19" s="128"/>
      <c r="J19" s="128"/>
      <c r="K19" s="94" t="s">
        <v>47</v>
      </c>
      <c r="L19" s="95"/>
      <c r="M19" s="95"/>
      <c r="N19" s="31"/>
      <c r="O19" s="31"/>
      <c r="P19" s="30"/>
      <c r="Q19" s="30"/>
      <c r="R19" s="31"/>
      <c r="S19" s="31"/>
      <c r="T19" s="31"/>
      <c r="U19" s="41"/>
      <c r="V19" s="41"/>
      <c r="W19" s="31"/>
      <c r="X19" s="21"/>
    </row>
    <row r="20" spans="1:24" x14ac:dyDescent="0.2">
      <c r="A20" s="40" t="s">
        <v>75</v>
      </c>
      <c r="B20" s="42" t="s">
        <v>91</v>
      </c>
      <c r="D20" s="31"/>
      <c r="E20" s="31"/>
      <c r="F20" s="31"/>
      <c r="G20" s="94" t="s">
        <v>80</v>
      </c>
      <c r="H20" s="94"/>
      <c r="I20" s="95"/>
      <c r="J20" s="95"/>
      <c r="K20" s="95"/>
      <c r="L20" s="95"/>
      <c r="M20" s="95"/>
      <c r="N20" s="31"/>
      <c r="O20" s="31"/>
      <c r="P20" s="30"/>
      <c r="Q20" s="30"/>
      <c r="R20" s="31"/>
      <c r="S20" s="31"/>
      <c r="T20" s="31"/>
      <c r="U20" s="41"/>
      <c r="V20" s="41"/>
      <c r="W20" s="31"/>
      <c r="X20" s="21"/>
    </row>
    <row r="21" spans="1:24" x14ac:dyDescent="0.2">
      <c r="A21" s="40" t="s">
        <v>76</v>
      </c>
      <c r="B21" s="42" t="s">
        <v>94</v>
      </c>
      <c r="D21" s="31"/>
      <c r="E21" s="31"/>
      <c r="F21" s="31"/>
      <c r="G21" s="95"/>
      <c r="H21" s="95"/>
      <c r="I21" s="95"/>
      <c r="J21" s="95"/>
      <c r="K21" s="95"/>
      <c r="L21" s="95"/>
      <c r="M21" s="95"/>
      <c r="N21" s="31"/>
      <c r="O21" s="31"/>
      <c r="P21" s="30"/>
      <c r="Q21" s="30"/>
      <c r="R21" s="31"/>
      <c r="S21" s="31"/>
      <c r="T21" s="31"/>
      <c r="W21" s="31"/>
      <c r="X21" s="21"/>
    </row>
    <row r="22" spans="1:24" x14ac:dyDescent="0.2">
      <c r="A22" s="66" t="s">
        <v>77</v>
      </c>
      <c r="B22" s="69" t="s">
        <v>99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0"/>
      <c r="Q22" s="30"/>
      <c r="R22" s="31"/>
      <c r="S22" s="31"/>
      <c r="T22" s="31"/>
      <c r="W22" s="31"/>
      <c r="X22" s="21"/>
    </row>
    <row r="23" spans="1:24" x14ac:dyDescent="0.2"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0"/>
      <c r="Q23" s="30"/>
      <c r="R23" s="31"/>
      <c r="S23" s="31"/>
      <c r="T23" s="31"/>
      <c r="U23" s="41"/>
      <c r="V23" s="41"/>
      <c r="W23" s="31"/>
      <c r="X23" s="21"/>
    </row>
    <row r="24" spans="1:24" ht="15.75" x14ac:dyDescent="0.25">
      <c r="P24" s="22"/>
      <c r="Q24" s="22"/>
      <c r="R24" s="21"/>
      <c r="S24" s="21"/>
      <c r="U24" s="96"/>
      <c r="V24" s="23"/>
      <c r="W24" s="21"/>
      <c r="X24" s="21"/>
    </row>
    <row r="25" spans="1:24" x14ac:dyDescent="0.2">
      <c r="P25" s="22"/>
      <c r="Q25" s="22"/>
      <c r="R25" s="21"/>
      <c r="S25" s="21"/>
      <c r="U25" s="22"/>
      <c r="V25" s="22"/>
      <c r="W25" s="21"/>
      <c r="X25" s="21"/>
    </row>
    <row r="26" spans="1:24" x14ac:dyDescent="0.2">
      <c r="P26" s="22"/>
      <c r="Q26" s="22"/>
      <c r="R26" s="21"/>
      <c r="S26" s="21"/>
      <c r="U26" s="22"/>
      <c r="V26" s="22"/>
      <c r="W26" s="21"/>
      <c r="X26" s="21"/>
    </row>
    <row r="27" spans="1:24" x14ac:dyDescent="0.2">
      <c r="P27" s="22"/>
      <c r="Q27" s="22"/>
      <c r="R27" s="21"/>
      <c r="S27" s="21"/>
      <c r="U27" s="22"/>
      <c r="V27" s="22"/>
      <c r="W27" s="21"/>
      <c r="X27" s="21"/>
    </row>
    <row r="28" spans="1:24" x14ac:dyDescent="0.2">
      <c r="P28" s="22"/>
      <c r="Q28" s="22"/>
      <c r="R28" s="21"/>
      <c r="S28" s="21"/>
      <c r="U28" s="22"/>
      <c r="V28" s="22"/>
      <c r="W28" s="21"/>
      <c r="X28" s="21"/>
    </row>
    <row r="29" spans="1:24" x14ac:dyDescent="0.2">
      <c r="P29" s="22"/>
      <c r="Q29" s="22"/>
      <c r="R29" s="21"/>
      <c r="S29" s="21"/>
      <c r="U29" s="22"/>
      <c r="V29" s="22"/>
      <c r="W29" s="21"/>
      <c r="X29" s="21"/>
    </row>
    <row r="30" spans="1:24" x14ac:dyDescent="0.2">
      <c r="P30" s="22"/>
      <c r="Q30" s="22"/>
      <c r="R30" s="21"/>
      <c r="S30" s="21"/>
      <c r="U30" s="22"/>
      <c r="V30" s="22"/>
      <c r="W30" s="21"/>
      <c r="X30" s="21"/>
    </row>
    <row r="31" spans="1:24" x14ac:dyDescent="0.2">
      <c r="P31" s="22"/>
      <c r="Q31" s="22"/>
      <c r="R31" s="21"/>
      <c r="S31" s="21"/>
      <c r="U31" s="22"/>
      <c r="V31" s="22"/>
      <c r="W31" s="21"/>
      <c r="X31" s="21"/>
    </row>
    <row r="32" spans="1:24" x14ac:dyDescent="0.2">
      <c r="P32" s="22"/>
      <c r="Q32" s="22"/>
      <c r="R32" s="21"/>
      <c r="S32" s="21"/>
      <c r="U32" s="22"/>
      <c r="V32" s="22"/>
      <c r="W32" s="21"/>
      <c r="X32" s="21"/>
    </row>
    <row r="33" spans="16:24" x14ac:dyDescent="0.2">
      <c r="P33" s="22"/>
      <c r="Q33" s="22"/>
      <c r="R33" s="21"/>
      <c r="S33" s="21"/>
      <c r="U33" s="22"/>
      <c r="V33" s="22"/>
      <c r="W33" s="21"/>
      <c r="X33" s="21"/>
    </row>
    <row r="34" spans="16:24" x14ac:dyDescent="0.2">
      <c r="P34" s="22"/>
      <c r="Q34" s="22"/>
      <c r="R34" s="21"/>
      <c r="S34" s="21"/>
      <c r="U34" s="22"/>
      <c r="V34" s="22"/>
      <c r="W34" s="21"/>
      <c r="X34" s="21"/>
    </row>
    <row r="35" spans="16:24" x14ac:dyDescent="0.2">
      <c r="P35" s="22"/>
      <c r="Q35" s="22"/>
      <c r="R35" s="21"/>
      <c r="S35" s="21"/>
      <c r="U35" s="22"/>
      <c r="V35" s="22"/>
      <c r="W35" s="21"/>
      <c r="X35" s="21"/>
    </row>
    <row r="36" spans="16:24" x14ac:dyDescent="0.2">
      <c r="P36" s="22"/>
      <c r="Q36" s="22"/>
      <c r="R36" s="21"/>
      <c r="S36" s="21"/>
      <c r="U36" s="22"/>
      <c r="V36" s="22"/>
      <c r="W36" s="21"/>
      <c r="X36" s="21"/>
    </row>
    <row r="37" spans="16:24" x14ac:dyDescent="0.2">
      <c r="P37" s="22"/>
      <c r="Q37" s="22"/>
      <c r="R37" s="21"/>
      <c r="S37" s="21"/>
      <c r="U37" s="22"/>
      <c r="V37" s="22"/>
      <c r="W37" s="21"/>
      <c r="X37" s="21"/>
    </row>
    <row r="50" spans="17:24" x14ac:dyDescent="0.2">
      <c r="Q50" s="22"/>
      <c r="S50" s="21"/>
      <c r="V50" s="22"/>
      <c r="X50" s="21"/>
    </row>
    <row r="51" spans="17:24" x14ac:dyDescent="0.2">
      <c r="Q51" s="22"/>
      <c r="S51" s="21"/>
      <c r="V51" s="22"/>
      <c r="X51" s="21"/>
    </row>
    <row r="52" spans="17:24" x14ac:dyDescent="0.2">
      <c r="Q52" s="22"/>
      <c r="S52" s="21"/>
      <c r="V52" s="22"/>
      <c r="X52" s="21"/>
    </row>
    <row r="53" spans="17:24" x14ac:dyDescent="0.2">
      <c r="Q53" s="22"/>
      <c r="S53" s="21"/>
      <c r="V53" s="22"/>
      <c r="X53" s="21"/>
    </row>
    <row r="54" spans="17:24" x14ac:dyDescent="0.2">
      <c r="Q54" s="22"/>
      <c r="S54" s="21"/>
      <c r="V54" s="22"/>
      <c r="X54" s="21"/>
    </row>
    <row r="55" spans="17:24" x14ac:dyDescent="0.2">
      <c r="Q55" s="22"/>
      <c r="S55" s="21"/>
      <c r="V55" s="22"/>
      <c r="X55" s="21"/>
    </row>
    <row r="56" spans="17:24" x14ac:dyDescent="0.2">
      <c r="Q56" s="22"/>
      <c r="S56" s="21"/>
      <c r="V56" s="22"/>
      <c r="X56" s="21"/>
    </row>
    <row r="57" spans="17:24" x14ac:dyDescent="0.2">
      <c r="Q57" s="22"/>
      <c r="S57" s="21"/>
      <c r="V57" s="22"/>
      <c r="X57" s="21"/>
    </row>
    <row r="58" spans="17:24" x14ac:dyDescent="0.2">
      <c r="Q58" s="22"/>
      <c r="S58" s="21"/>
      <c r="V58" s="22"/>
      <c r="X58" s="21"/>
    </row>
    <row r="59" spans="17:24" x14ac:dyDescent="0.2">
      <c r="Q59" s="22"/>
      <c r="S59" s="21"/>
      <c r="V59" s="22"/>
      <c r="X59" s="21"/>
    </row>
    <row r="60" spans="17:24" x14ac:dyDescent="0.2">
      <c r="Q60" s="22"/>
      <c r="S60" s="21"/>
      <c r="V60" s="22"/>
      <c r="X60" s="21"/>
    </row>
    <row r="61" spans="17:24" x14ac:dyDescent="0.2">
      <c r="Q61" s="22"/>
      <c r="S61" s="21"/>
      <c r="V61" s="22"/>
      <c r="X61" s="21"/>
    </row>
    <row r="62" spans="17:24" x14ac:dyDescent="0.2">
      <c r="Q62" s="22"/>
      <c r="S62" s="21"/>
      <c r="V62" s="22"/>
      <c r="X62" s="21"/>
    </row>
    <row r="63" spans="17:24" x14ac:dyDescent="0.2">
      <c r="Q63" s="22"/>
      <c r="S63" s="21"/>
      <c r="V63" s="22"/>
      <c r="X63" s="21"/>
    </row>
    <row r="64" spans="17:24" x14ac:dyDescent="0.2">
      <c r="Q64" s="22"/>
      <c r="S64" s="21"/>
      <c r="V64" s="22"/>
      <c r="X64" s="21"/>
    </row>
    <row r="65" spans="17:24" x14ac:dyDescent="0.2">
      <c r="Q65" s="22"/>
      <c r="S65" s="21"/>
      <c r="V65" s="22"/>
      <c r="X65" s="21"/>
    </row>
    <row r="66" spans="17:24" x14ac:dyDescent="0.2">
      <c r="Q66" s="22"/>
      <c r="S66" s="21"/>
      <c r="V66" s="22"/>
      <c r="X66" s="21"/>
    </row>
    <row r="67" spans="17:24" x14ac:dyDescent="0.2">
      <c r="Q67" s="22"/>
      <c r="S67" s="21"/>
      <c r="V67" s="22"/>
      <c r="X67" s="21"/>
    </row>
    <row r="68" spans="17:24" x14ac:dyDescent="0.2">
      <c r="Q68" s="22"/>
      <c r="S68" s="21"/>
      <c r="V68" s="22"/>
      <c r="X68" s="21"/>
    </row>
    <row r="69" spans="17:24" x14ac:dyDescent="0.2">
      <c r="Q69" s="22"/>
      <c r="S69" s="21"/>
      <c r="V69" s="22"/>
      <c r="X69" s="21"/>
    </row>
    <row r="70" spans="17:24" x14ac:dyDescent="0.2">
      <c r="Q70" s="22"/>
      <c r="S70" s="21"/>
      <c r="V70" s="22"/>
      <c r="X70" s="21"/>
    </row>
    <row r="71" spans="17:24" x14ac:dyDescent="0.2">
      <c r="Q71" s="22"/>
      <c r="S71" s="21"/>
      <c r="V71" s="22"/>
      <c r="X71" s="21"/>
    </row>
    <row r="72" spans="17:24" x14ac:dyDescent="0.2">
      <c r="Q72" s="22"/>
      <c r="S72" s="21"/>
      <c r="V72" s="22"/>
      <c r="X72" s="21"/>
    </row>
    <row r="73" spans="17:24" x14ac:dyDescent="0.2">
      <c r="Q73" s="22"/>
      <c r="S73" s="21"/>
      <c r="V73" s="22"/>
      <c r="X73" s="21"/>
    </row>
    <row r="74" spans="17:24" x14ac:dyDescent="0.2">
      <c r="Q74" s="22"/>
      <c r="S74" s="21"/>
      <c r="V74" s="22"/>
      <c r="X74" s="21"/>
    </row>
    <row r="75" spans="17:24" x14ac:dyDescent="0.2">
      <c r="Q75" s="22"/>
      <c r="S75" s="21"/>
      <c r="V75" s="22"/>
      <c r="X75" s="21"/>
    </row>
    <row r="76" spans="17:24" x14ac:dyDescent="0.2">
      <c r="Q76" s="22"/>
      <c r="S76" s="21"/>
      <c r="V76" s="22"/>
      <c r="X76" s="21"/>
    </row>
    <row r="77" spans="17:24" x14ac:dyDescent="0.2">
      <c r="Q77" s="22"/>
      <c r="S77" s="21"/>
      <c r="V77" s="22"/>
      <c r="X77" s="21"/>
    </row>
    <row r="78" spans="17:24" x14ac:dyDescent="0.2">
      <c r="Q78" s="22"/>
      <c r="S78" s="21"/>
      <c r="V78" s="22"/>
      <c r="X78" s="21"/>
    </row>
    <row r="79" spans="17:24" x14ac:dyDescent="0.2">
      <c r="Q79" s="22"/>
      <c r="S79" s="21"/>
      <c r="V79" s="22"/>
      <c r="X79" s="21"/>
    </row>
    <row r="80" spans="17:24" x14ac:dyDescent="0.2">
      <c r="Q80" s="22"/>
      <c r="S80" s="21"/>
      <c r="V80" s="22"/>
      <c r="X80" s="21"/>
    </row>
    <row r="81" spans="17:24" x14ac:dyDescent="0.2">
      <c r="Q81" s="22"/>
      <c r="S81" s="21"/>
      <c r="V81" s="22"/>
      <c r="X81" s="21"/>
    </row>
    <row r="82" spans="17:24" x14ac:dyDescent="0.2">
      <c r="Q82" s="22"/>
      <c r="S82" s="21"/>
      <c r="V82" s="22"/>
      <c r="X82" s="21"/>
    </row>
    <row r="83" spans="17:24" x14ac:dyDescent="0.2">
      <c r="Q83" s="22"/>
      <c r="S83" s="21"/>
      <c r="V83" s="22"/>
      <c r="X83" s="21"/>
    </row>
    <row r="84" spans="17:24" x14ac:dyDescent="0.2">
      <c r="Q84" s="22"/>
      <c r="S84" s="21"/>
      <c r="V84" s="22"/>
      <c r="X84" s="21"/>
    </row>
    <row r="85" spans="17:24" x14ac:dyDescent="0.2">
      <c r="Q85" s="22"/>
      <c r="S85" s="21"/>
      <c r="V85" s="22"/>
      <c r="X85" s="21"/>
    </row>
    <row r="86" spans="17:24" x14ac:dyDescent="0.2">
      <c r="Q86" s="22"/>
      <c r="S86" s="21"/>
      <c r="V86" s="22"/>
      <c r="X86" s="21"/>
    </row>
    <row r="87" spans="17:24" x14ac:dyDescent="0.2">
      <c r="Q87" s="22"/>
      <c r="S87" s="21"/>
      <c r="V87" s="22"/>
      <c r="X87" s="21"/>
    </row>
    <row r="88" spans="17:24" x14ac:dyDescent="0.2">
      <c r="Q88" s="22"/>
      <c r="S88" s="21"/>
      <c r="V88" s="22"/>
      <c r="X88" s="21"/>
    </row>
    <row r="89" spans="17:24" x14ac:dyDescent="0.2">
      <c r="Q89" s="22"/>
      <c r="S89" s="21"/>
      <c r="V89" s="22"/>
      <c r="X89" s="21"/>
    </row>
    <row r="90" spans="17:24" x14ac:dyDescent="0.2">
      <c r="Q90" s="22"/>
      <c r="S90" s="21"/>
      <c r="V90" s="22"/>
      <c r="X90" s="21"/>
    </row>
    <row r="91" spans="17:24" x14ac:dyDescent="0.2">
      <c r="Q91" s="22"/>
      <c r="S91" s="21"/>
      <c r="V91" s="22"/>
      <c r="X91" s="21"/>
    </row>
    <row r="92" spans="17:24" x14ac:dyDescent="0.2">
      <c r="Q92" s="22"/>
      <c r="S92" s="21"/>
      <c r="V92" s="22"/>
      <c r="X92" s="21"/>
    </row>
    <row r="93" spans="17:24" x14ac:dyDescent="0.2">
      <c r="Q93" s="22"/>
      <c r="S93" s="21"/>
      <c r="V93" s="22"/>
      <c r="X93" s="21"/>
    </row>
    <row r="94" spans="17:24" x14ac:dyDescent="0.2">
      <c r="Q94" s="22"/>
      <c r="S94" s="21"/>
      <c r="V94" s="22"/>
      <c r="X94" s="21"/>
    </row>
    <row r="95" spans="17:24" x14ac:dyDescent="0.2">
      <c r="Q95" s="22"/>
      <c r="S95" s="21"/>
      <c r="V95" s="22"/>
      <c r="X95" s="21"/>
    </row>
    <row r="96" spans="17:24" x14ac:dyDescent="0.2">
      <c r="Q96" s="22"/>
      <c r="S96" s="21"/>
      <c r="V96" s="22"/>
      <c r="X96" s="21"/>
    </row>
    <row r="97" spans="17:24" x14ac:dyDescent="0.2">
      <c r="Q97" s="22"/>
      <c r="S97" s="21"/>
      <c r="V97" s="22"/>
      <c r="X97" s="21"/>
    </row>
    <row r="98" spans="17:24" x14ac:dyDescent="0.2">
      <c r="Q98" s="22"/>
      <c r="S98" s="21"/>
      <c r="V98" s="22"/>
      <c r="X98" s="21"/>
    </row>
    <row r="99" spans="17:24" x14ac:dyDescent="0.2">
      <c r="Q99" s="22"/>
      <c r="S99" s="21"/>
      <c r="V99" s="22"/>
      <c r="X99" s="21"/>
    </row>
    <row r="100" spans="17:24" x14ac:dyDescent="0.2">
      <c r="Q100" s="22"/>
      <c r="S100" s="21"/>
      <c r="V100" s="22"/>
      <c r="X100" s="21"/>
    </row>
    <row r="101" spans="17:24" x14ac:dyDescent="0.2">
      <c r="Q101" s="22"/>
      <c r="S101" s="21"/>
      <c r="V101" s="22"/>
      <c r="X101" s="21"/>
    </row>
    <row r="102" spans="17:24" x14ac:dyDescent="0.2">
      <c r="Q102" s="22"/>
      <c r="S102" s="21"/>
      <c r="V102" s="22"/>
      <c r="X102" s="21"/>
    </row>
    <row r="103" spans="17:24" x14ac:dyDescent="0.2">
      <c r="Q103" s="22"/>
      <c r="S103" s="21"/>
      <c r="V103" s="22"/>
      <c r="X103" s="21"/>
    </row>
    <row r="104" spans="17:24" x14ac:dyDescent="0.2">
      <c r="Q104" s="22"/>
      <c r="S104" s="21"/>
      <c r="V104" s="22"/>
      <c r="X104" s="21"/>
    </row>
    <row r="105" spans="17:24" x14ac:dyDescent="0.2">
      <c r="Q105" s="22"/>
      <c r="S105" s="21"/>
      <c r="V105" s="22"/>
      <c r="X105" s="21"/>
    </row>
    <row r="106" spans="17:24" x14ac:dyDescent="0.2">
      <c r="Q106" s="22"/>
      <c r="S106" s="21"/>
      <c r="V106" s="22"/>
      <c r="X106" s="21"/>
    </row>
    <row r="107" spans="17:24" x14ac:dyDescent="0.2">
      <c r="Q107" s="22"/>
      <c r="S107" s="21"/>
      <c r="V107" s="22"/>
      <c r="X107" s="21"/>
    </row>
    <row r="108" spans="17:24" x14ac:dyDescent="0.2">
      <c r="Q108" s="22"/>
      <c r="S108" s="21"/>
      <c r="V108" s="22"/>
      <c r="X108" s="21"/>
    </row>
    <row r="109" spans="17:24" x14ac:dyDescent="0.2">
      <c r="Q109" s="22"/>
      <c r="S109" s="21"/>
      <c r="V109" s="22"/>
      <c r="X109" s="21"/>
    </row>
    <row r="110" spans="17:24" x14ac:dyDescent="0.2">
      <c r="Q110" s="22"/>
      <c r="S110" s="21"/>
      <c r="V110" s="22"/>
      <c r="X110" s="21"/>
    </row>
    <row r="111" spans="17:24" x14ac:dyDescent="0.2">
      <c r="Q111" s="22"/>
      <c r="S111" s="21"/>
      <c r="V111" s="22"/>
      <c r="X111" s="21"/>
    </row>
    <row r="112" spans="17:24" x14ac:dyDescent="0.2">
      <c r="Q112" s="22"/>
      <c r="S112" s="21"/>
      <c r="V112" s="22"/>
      <c r="X112" s="21"/>
    </row>
    <row r="113" spans="17:24" x14ac:dyDescent="0.2">
      <c r="Q113" s="22"/>
      <c r="S113" s="21"/>
      <c r="V113" s="22"/>
      <c r="X113" s="21"/>
    </row>
    <row r="114" spans="17:24" x14ac:dyDescent="0.2">
      <c r="Q114" s="22"/>
      <c r="S114" s="21"/>
      <c r="V114" s="22"/>
      <c r="X114" s="21"/>
    </row>
    <row r="115" spans="17:24" x14ac:dyDescent="0.2">
      <c r="Q115" s="22"/>
      <c r="S115" s="21"/>
      <c r="V115" s="22"/>
      <c r="X115" s="21"/>
    </row>
    <row r="116" spans="17:24" x14ac:dyDescent="0.2">
      <c r="Q116" s="22"/>
      <c r="S116" s="21"/>
      <c r="V116" s="22"/>
      <c r="X116" s="21"/>
    </row>
    <row r="117" spans="17:24" x14ac:dyDescent="0.2">
      <c r="Q117" s="22"/>
      <c r="S117" s="21"/>
      <c r="V117" s="22"/>
      <c r="X117" s="21"/>
    </row>
    <row r="118" spans="17:24" x14ac:dyDescent="0.2">
      <c r="Q118" s="22"/>
      <c r="S118" s="21"/>
      <c r="V118" s="22"/>
      <c r="X118" s="21"/>
    </row>
    <row r="119" spans="17:24" x14ac:dyDescent="0.2">
      <c r="Q119" s="22"/>
      <c r="S119" s="21"/>
      <c r="V119" s="22"/>
      <c r="X119" s="21"/>
    </row>
    <row r="120" spans="17:24" x14ac:dyDescent="0.2">
      <c r="Q120" s="22"/>
      <c r="S120" s="21"/>
      <c r="V120" s="22"/>
      <c r="X120" s="21"/>
    </row>
    <row r="121" spans="17:24" x14ac:dyDescent="0.2">
      <c r="Q121" s="22"/>
      <c r="S121" s="21"/>
      <c r="V121" s="22"/>
      <c r="X121" s="21"/>
    </row>
    <row r="122" spans="17:24" x14ac:dyDescent="0.2">
      <c r="Q122" s="22"/>
      <c r="S122" s="21"/>
      <c r="V122" s="22"/>
      <c r="X122" s="21"/>
    </row>
    <row r="123" spans="17:24" x14ac:dyDescent="0.2">
      <c r="Q123" s="22"/>
      <c r="S123" s="21"/>
      <c r="V123" s="22"/>
      <c r="X123" s="21"/>
    </row>
    <row r="124" spans="17:24" x14ac:dyDescent="0.2">
      <c r="Q124" s="22"/>
      <c r="S124" s="21"/>
      <c r="V124" s="22"/>
      <c r="X124" s="21"/>
    </row>
    <row r="125" spans="17:24" x14ac:dyDescent="0.2">
      <c r="Q125" s="22"/>
      <c r="S125" s="21"/>
      <c r="V125" s="22"/>
      <c r="X125" s="21"/>
    </row>
    <row r="126" spans="17:24" x14ac:dyDescent="0.2">
      <c r="Q126" s="22"/>
      <c r="S126" s="21"/>
      <c r="V126" s="22"/>
      <c r="X126" s="21"/>
    </row>
    <row r="127" spans="17:24" x14ac:dyDescent="0.2">
      <c r="Q127" s="22"/>
      <c r="S127" s="21"/>
      <c r="V127" s="22"/>
      <c r="X127" s="21"/>
    </row>
    <row r="128" spans="17:24" x14ac:dyDescent="0.2">
      <c r="Q128" s="22"/>
      <c r="S128" s="21"/>
      <c r="V128" s="22"/>
      <c r="X128" s="21"/>
    </row>
    <row r="129" spans="17:24" x14ac:dyDescent="0.2">
      <c r="Q129" s="22"/>
      <c r="S129" s="21"/>
      <c r="V129" s="22"/>
      <c r="X129" s="21"/>
    </row>
    <row r="130" spans="17:24" x14ac:dyDescent="0.2">
      <c r="Q130" s="22"/>
      <c r="S130" s="21"/>
      <c r="V130" s="22"/>
      <c r="X130" s="21"/>
    </row>
    <row r="131" spans="17:24" x14ac:dyDescent="0.2">
      <c r="Q131" s="22"/>
      <c r="S131" s="21"/>
      <c r="V131" s="22"/>
      <c r="X131" s="21"/>
    </row>
    <row r="132" spans="17:24" x14ac:dyDescent="0.2">
      <c r="Q132" s="22"/>
      <c r="S132" s="21"/>
      <c r="V132" s="22"/>
      <c r="X132" s="21"/>
    </row>
    <row r="133" spans="17:24" x14ac:dyDescent="0.2">
      <c r="Q133" s="22"/>
      <c r="S133" s="21"/>
      <c r="V133" s="22"/>
      <c r="X133" s="21"/>
    </row>
    <row r="134" spans="17:24" x14ac:dyDescent="0.2">
      <c r="Q134" s="22"/>
      <c r="S134" s="21"/>
      <c r="V134" s="22"/>
      <c r="X134" s="21"/>
    </row>
    <row r="135" spans="17:24" x14ac:dyDescent="0.2">
      <c r="Q135" s="22"/>
      <c r="S135" s="21"/>
      <c r="V135" s="22"/>
      <c r="X135" s="21"/>
    </row>
    <row r="136" spans="17:24" x14ac:dyDescent="0.2">
      <c r="Q136" s="22"/>
      <c r="S136" s="21"/>
      <c r="V136" s="22"/>
      <c r="X136" s="21"/>
    </row>
    <row r="137" spans="17:24" x14ac:dyDescent="0.2">
      <c r="Q137" s="22"/>
      <c r="S137" s="21"/>
      <c r="V137" s="22"/>
      <c r="X137" s="21"/>
    </row>
    <row r="138" spans="17:24" x14ac:dyDescent="0.2">
      <c r="Q138" s="22"/>
      <c r="S138" s="21"/>
      <c r="V138" s="22"/>
      <c r="X138" s="21"/>
    </row>
    <row r="139" spans="17:24" x14ac:dyDescent="0.2">
      <c r="Q139" s="22"/>
      <c r="S139" s="21"/>
      <c r="V139" s="22"/>
      <c r="X139" s="21"/>
    </row>
    <row r="140" spans="17:24" x14ac:dyDescent="0.2">
      <c r="Q140" s="22"/>
      <c r="S140" s="21"/>
      <c r="V140" s="22"/>
      <c r="X140" s="21"/>
    </row>
    <row r="141" spans="17:24" x14ac:dyDescent="0.2">
      <c r="Q141" s="22"/>
      <c r="S141" s="21"/>
      <c r="V141" s="22"/>
      <c r="X141" s="21"/>
    </row>
    <row r="142" spans="17:24" x14ac:dyDescent="0.2">
      <c r="Q142" s="22"/>
      <c r="S142" s="21"/>
      <c r="V142" s="22"/>
      <c r="X142" s="21"/>
    </row>
    <row r="143" spans="17:24" x14ac:dyDescent="0.2">
      <c r="Q143" s="22"/>
      <c r="S143" s="21"/>
      <c r="V143" s="22"/>
      <c r="X143" s="21"/>
    </row>
    <row r="144" spans="17:24" x14ac:dyDescent="0.2">
      <c r="Q144" s="22"/>
      <c r="S144" s="21"/>
      <c r="V144" s="22"/>
      <c r="X144" s="21"/>
    </row>
    <row r="145" spans="17:24" x14ac:dyDescent="0.2">
      <c r="Q145" s="22"/>
      <c r="S145" s="21"/>
      <c r="V145" s="22"/>
      <c r="X145" s="21"/>
    </row>
    <row r="146" spans="17:24" x14ac:dyDescent="0.2">
      <c r="Q146" s="22"/>
      <c r="S146" s="21"/>
      <c r="V146" s="22"/>
      <c r="X146" s="21"/>
    </row>
    <row r="147" spans="17:24" x14ac:dyDescent="0.2">
      <c r="Q147" s="22"/>
      <c r="S147" s="21"/>
      <c r="V147" s="22"/>
      <c r="X147" s="21"/>
    </row>
    <row r="148" spans="17:24" x14ac:dyDescent="0.2">
      <c r="Q148" s="22"/>
      <c r="S148" s="21"/>
      <c r="V148" s="22"/>
      <c r="X148" s="21"/>
    </row>
    <row r="149" spans="17:24" x14ac:dyDescent="0.2">
      <c r="Q149" s="22"/>
      <c r="S149" s="21"/>
      <c r="V149" s="22"/>
      <c r="X149" s="21"/>
    </row>
    <row r="150" spans="17:24" x14ac:dyDescent="0.2">
      <c r="Q150" s="22"/>
      <c r="S150" s="21"/>
      <c r="V150" s="22"/>
      <c r="X150" s="21"/>
    </row>
    <row r="151" spans="17:24" x14ac:dyDescent="0.2">
      <c r="Q151" s="22"/>
      <c r="S151" s="21"/>
      <c r="V151" s="22"/>
      <c r="X151" s="21"/>
    </row>
    <row r="152" spans="17:24" x14ac:dyDescent="0.2">
      <c r="Q152" s="22"/>
      <c r="S152" s="21"/>
      <c r="V152" s="22"/>
      <c r="X152" s="21"/>
    </row>
    <row r="153" spans="17:24" x14ac:dyDescent="0.2">
      <c r="Q153" s="22"/>
      <c r="S153" s="21"/>
      <c r="V153" s="22"/>
      <c r="X153" s="21"/>
    </row>
    <row r="154" spans="17:24" x14ac:dyDescent="0.2">
      <c r="Q154" s="22"/>
      <c r="S154" s="21"/>
      <c r="V154" s="22"/>
      <c r="X154" s="21"/>
    </row>
    <row r="155" spans="17:24" x14ac:dyDescent="0.2">
      <c r="Q155" s="22"/>
      <c r="S155" s="21"/>
      <c r="V155" s="22"/>
      <c r="X155" s="21"/>
    </row>
    <row r="156" spans="17:24" x14ac:dyDescent="0.2">
      <c r="Q156" s="22"/>
      <c r="S156" s="21"/>
      <c r="V156" s="22"/>
      <c r="X156" s="21"/>
    </row>
    <row r="157" spans="17:24" x14ac:dyDescent="0.2">
      <c r="Q157" s="22"/>
      <c r="S157" s="21"/>
      <c r="V157" s="22"/>
      <c r="X157" s="21"/>
    </row>
    <row r="158" spans="17:24" x14ac:dyDescent="0.2">
      <c r="Q158" s="22"/>
      <c r="S158" s="21"/>
      <c r="V158" s="22"/>
      <c r="X158" s="21"/>
    </row>
    <row r="159" spans="17:24" x14ac:dyDescent="0.2">
      <c r="Q159" s="22"/>
      <c r="S159" s="21"/>
      <c r="V159" s="22"/>
      <c r="X159" s="21"/>
    </row>
    <row r="160" spans="17:24" x14ac:dyDescent="0.2">
      <c r="Q160" s="22"/>
      <c r="S160" s="21"/>
      <c r="V160" s="22"/>
      <c r="X160" s="21"/>
    </row>
    <row r="161" spans="17:24" x14ac:dyDescent="0.2">
      <c r="Q161" s="22"/>
      <c r="S161" s="21"/>
      <c r="V161" s="22"/>
      <c r="X161" s="21"/>
    </row>
    <row r="162" spans="17:24" x14ac:dyDescent="0.2">
      <c r="Q162" s="22"/>
      <c r="S162" s="21"/>
      <c r="V162" s="22"/>
      <c r="X162" s="21"/>
    </row>
    <row r="163" spans="17:24" x14ac:dyDescent="0.2">
      <c r="Q163" s="22"/>
      <c r="S163" s="21"/>
      <c r="V163" s="22"/>
      <c r="X163" s="21"/>
    </row>
    <row r="164" spans="17:24" x14ac:dyDescent="0.2">
      <c r="Q164" s="22"/>
      <c r="S164" s="21"/>
      <c r="V164" s="22"/>
      <c r="X164" s="21"/>
    </row>
    <row r="165" spans="17:24" x14ac:dyDescent="0.2">
      <c r="Q165" s="22"/>
      <c r="S165" s="21"/>
      <c r="V165" s="22"/>
      <c r="X165" s="21"/>
    </row>
    <row r="166" spans="17:24" x14ac:dyDescent="0.2">
      <c r="Q166" s="22"/>
      <c r="S166" s="21"/>
      <c r="V166" s="22"/>
      <c r="X166" s="21"/>
    </row>
    <row r="167" spans="17:24" x14ac:dyDescent="0.2">
      <c r="Q167" s="22"/>
      <c r="S167" s="21"/>
      <c r="V167" s="22"/>
      <c r="X167" s="21"/>
    </row>
    <row r="168" spans="17:24" x14ac:dyDescent="0.2">
      <c r="Q168" s="22"/>
      <c r="S168" s="21"/>
      <c r="V168" s="22"/>
      <c r="X168" s="21"/>
    </row>
    <row r="169" spans="17:24" x14ac:dyDescent="0.2">
      <c r="Q169" s="22"/>
      <c r="S169" s="21"/>
      <c r="V169" s="22"/>
      <c r="X169" s="21"/>
    </row>
    <row r="170" spans="17:24" x14ac:dyDescent="0.2">
      <c r="Q170" s="22"/>
      <c r="S170" s="21"/>
      <c r="V170" s="22"/>
      <c r="X170" s="21"/>
    </row>
    <row r="171" spans="17:24" x14ac:dyDescent="0.2">
      <c r="Q171" s="22"/>
      <c r="S171" s="21"/>
      <c r="V171" s="22"/>
      <c r="X171" s="21"/>
    </row>
    <row r="172" spans="17:24" x14ac:dyDescent="0.2">
      <c r="Q172" s="22"/>
      <c r="S172" s="21"/>
      <c r="V172" s="22"/>
      <c r="X172" s="21"/>
    </row>
    <row r="173" spans="17:24" x14ac:dyDescent="0.2">
      <c r="Q173" s="22"/>
      <c r="S173" s="21"/>
      <c r="V173" s="22"/>
      <c r="X173" s="21"/>
    </row>
    <row r="174" spans="17:24" x14ac:dyDescent="0.2">
      <c r="Q174" s="22"/>
      <c r="S174" s="21"/>
      <c r="V174" s="22"/>
      <c r="X174" s="21"/>
    </row>
    <row r="175" spans="17:24" x14ac:dyDescent="0.2">
      <c r="Q175" s="22"/>
      <c r="S175" s="21"/>
      <c r="V175" s="22"/>
      <c r="X175" s="21"/>
    </row>
    <row r="176" spans="17:24" x14ac:dyDescent="0.2">
      <c r="Q176" s="22"/>
      <c r="S176" s="21"/>
      <c r="V176" s="22"/>
      <c r="X176" s="21"/>
    </row>
    <row r="177" spans="17:24" x14ac:dyDescent="0.2">
      <c r="Q177" s="22"/>
      <c r="S177" s="21"/>
      <c r="V177" s="22"/>
      <c r="X177" s="21"/>
    </row>
    <row r="178" spans="17:24" x14ac:dyDescent="0.2">
      <c r="Q178" s="22"/>
      <c r="S178" s="21"/>
      <c r="V178" s="22"/>
      <c r="X178" s="21"/>
    </row>
    <row r="179" spans="17:24" x14ac:dyDescent="0.2">
      <c r="Q179" s="22"/>
      <c r="S179" s="21"/>
      <c r="V179" s="22"/>
      <c r="X179" s="21"/>
    </row>
    <row r="180" spans="17:24" x14ac:dyDescent="0.2">
      <c r="Q180" s="22"/>
      <c r="S180" s="21"/>
      <c r="V180" s="22"/>
      <c r="X180" s="21"/>
    </row>
    <row r="181" spans="17:24" x14ac:dyDescent="0.2">
      <c r="Q181" s="22"/>
      <c r="S181" s="21"/>
      <c r="V181" s="22"/>
      <c r="X181" s="21"/>
    </row>
    <row r="182" spans="17:24" x14ac:dyDescent="0.2">
      <c r="Q182" s="22"/>
      <c r="S182" s="21"/>
      <c r="V182" s="22"/>
      <c r="X182" s="21"/>
    </row>
    <row r="183" spans="17:24" x14ac:dyDescent="0.2">
      <c r="Q183" s="22"/>
      <c r="S183" s="21"/>
      <c r="V183" s="22"/>
      <c r="X183" s="21"/>
    </row>
    <row r="184" spans="17:24" x14ac:dyDescent="0.2">
      <c r="Q184" s="22"/>
      <c r="S184" s="21"/>
      <c r="V184" s="22"/>
      <c r="X184" s="21"/>
    </row>
    <row r="185" spans="17:24" x14ac:dyDescent="0.2">
      <c r="Q185" s="22"/>
      <c r="S185" s="21"/>
      <c r="V185" s="22"/>
      <c r="X185" s="21"/>
    </row>
    <row r="186" spans="17:24" x14ac:dyDescent="0.2">
      <c r="Q186" s="22"/>
      <c r="S186" s="21"/>
      <c r="V186" s="22"/>
      <c r="X186" s="21"/>
    </row>
    <row r="187" spans="17:24" x14ac:dyDescent="0.2">
      <c r="Q187" s="22"/>
      <c r="S187" s="21"/>
      <c r="V187" s="22"/>
      <c r="X187" s="21"/>
    </row>
    <row r="188" spans="17:24" x14ac:dyDescent="0.2">
      <c r="Q188" s="22"/>
      <c r="S188" s="21"/>
      <c r="V188" s="22"/>
      <c r="X188" s="21"/>
    </row>
    <row r="189" spans="17:24" x14ac:dyDescent="0.2">
      <c r="Q189" s="22"/>
      <c r="S189" s="21"/>
      <c r="V189" s="22"/>
      <c r="X189" s="21"/>
    </row>
    <row r="190" spans="17:24" x14ac:dyDescent="0.2">
      <c r="Q190" s="22"/>
      <c r="S190" s="21"/>
      <c r="V190" s="22"/>
      <c r="X190" s="21"/>
    </row>
    <row r="191" spans="17:24" x14ac:dyDescent="0.2">
      <c r="Q191" s="22"/>
      <c r="S191" s="21"/>
      <c r="V191" s="22"/>
      <c r="X191" s="21"/>
    </row>
    <row r="192" spans="17:24" x14ac:dyDescent="0.2">
      <c r="Q192" s="22"/>
      <c r="S192" s="21"/>
      <c r="V192" s="22"/>
      <c r="X192" s="21"/>
    </row>
    <row r="193" spans="17:24" x14ac:dyDescent="0.2">
      <c r="Q193" s="22"/>
      <c r="S193" s="21"/>
      <c r="V193" s="22"/>
      <c r="X193" s="21"/>
    </row>
    <row r="194" spans="17:24" x14ac:dyDescent="0.2">
      <c r="Q194" s="22"/>
      <c r="S194" s="21"/>
      <c r="V194" s="22"/>
      <c r="X194" s="21"/>
    </row>
    <row r="195" spans="17:24" x14ac:dyDescent="0.2">
      <c r="Q195" s="22"/>
      <c r="S195" s="21"/>
      <c r="V195" s="22"/>
      <c r="X195" s="21"/>
    </row>
    <row r="196" spans="17:24" x14ac:dyDescent="0.2">
      <c r="Q196" s="22"/>
      <c r="S196" s="21"/>
      <c r="V196" s="22"/>
      <c r="X196" s="21"/>
    </row>
    <row r="197" spans="17:24" x14ac:dyDescent="0.2">
      <c r="Q197" s="22"/>
      <c r="S197" s="21"/>
      <c r="V197" s="22"/>
      <c r="X197" s="21"/>
    </row>
    <row r="198" spans="17:24" x14ac:dyDescent="0.2">
      <c r="Q198" s="22"/>
      <c r="S198" s="21"/>
      <c r="V198" s="22"/>
      <c r="X198" s="21"/>
    </row>
    <row r="199" spans="17:24" x14ac:dyDescent="0.2">
      <c r="Q199" s="22"/>
      <c r="S199" s="21"/>
      <c r="V199" s="22"/>
      <c r="X199" s="21"/>
    </row>
    <row r="200" spans="17:24" x14ac:dyDescent="0.2">
      <c r="Q200" s="22"/>
      <c r="S200" s="21"/>
      <c r="V200" s="22"/>
      <c r="X200" s="21"/>
    </row>
    <row r="201" spans="17:24" x14ac:dyDescent="0.2">
      <c r="Q201" s="22"/>
      <c r="S201" s="21"/>
      <c r="V201" s="22"/>
      <c r="X201" s="21"/>
    </row>
    <row r="202" spans="17:24" x14ac:dyDescent="0.2">
      <c r="Q202" s="22"/>
      <c r="S202" s="21"/>
      <c r="V202" s="22"/>
      <c r="X202" s="21"/>
    </row>
    <row r="203" spans="17:24" x14ac:dyDescent="0.2">
      <c r="Q203" s="22"/>
      <c r="S203" s="21"/>
      <c r="V203" s="22"/>
      <c r="X203" s="21"/>
    </row>
    <row r="204" spans="17:24" x14ac:dyDescent="0.2">
      <c r="Q204" s="22"/>
      <c r="S204" s="21"/>
      <c r="V204" s="22"/>
      <c r="X204" s="21"/>
    </row>
    <row r="205" spans="17:24" x14ac:dyDescent="0.2">
      <c r="Q205" s="22"/>
      <c r="S205" s="21"/>
      <c r="V205" s="22"/>
      <c r="X205" s="21"/>
    </row>
    <row r="206" spans="17:24" x14ac:dyDescent="0.2">
      <c r="Q206" s="22"/>
      <c r="S206" s="21"/>
      <c r="V206" s="22"/>
      <c r="X206" s="21"/>
    </row>
    <row r="207" spans="17:24" x14ac:dyDescent="0.2">
      <c r="Q207" s="22"/>
      <c r="S207" s="21"/>
      <c r="V207" s="22"/>
      <c r="X207" s="21"/>
    </row>
    <row r="208" spans="17:24" x14ac:dyDescent="0.2">
      <c r="Q208" s="22"/>
      <c r="S208" s="21"/>
      <c r="V208" s="22"/>
      <c r="X208" s="21"/>
    </row>
    <row r="209" spans="17:24" x14ac:dyDescent="0.2">
      <c r="Q209" s="22"/>
      <c r="S209" s="21"/>
      <c r="V209" s="22"/>
      <c r="X209" s="21"/>
    </row>
    <row r="210" spans="17:24" x14ac:dyDescent="0.2">
      <c r="Q210" s="22"/>
      <c r="S210" s="21"/>
      <c r="V210" s="22"/>
      <c r="X210" s="21"/>
    </row>
    <row r="211" spans="17:24" x14ac:dyDescent="0.2">
      <c r="Q211" s="22"/>
      <c r="S211" s="21"/>
      <c r="V211" s="22"/>
      <c r="X211" s="21"/>
    </row>
    <row r="212" spans="17:24" x14ac:dyDescent="0.2">
      <c r="Q212" s="22"/>
      <c r="S212" s="21"/>
      <c r="V212" s="22"/>
      <c r="X212" s="21"/>
    </row>
    <row r="213" spans="17:24" x14ac:dyDescent="0.2">
      <c r="Q213" s="22"/>
      <c r="S213" s="21"/>
      <c r="V213" s="22"/>
      <c r="X213" s="21"/>
    </row>
    <row r="214" spans="17:24" x14ac:dyDescent="0.2">
      <c r="Q214" s="22"/>
      <c r="S214" s="21"/>
      <c r="V214" s="22"/>
      <c r="X214" s="21"/>
    </row>
    <row r="215" spans="17:24" x14ac:dyDescent="0.2">
      <c r="Q215" s="22"/>
      <c r="S215" s="21"/>
      <c r="V215" s="22"/>
      <c r="X215" s="21"/>
    </row>
    <row r="216" spans="17:24" x14ac:dyDescent="0.2">
      <c r="Q216" s="22"/>
      <c r="S216" s="21"/>
      <c r="V216" s="22"/>
      <c r="X216" s="21"/>
    </row>
    <row r="217" spans="17:24" x14ac:dyDescent="0.2">
      <c r="Q217" s="22"/>
      <c r="S217" s="21"/>
      <c r="V217" s="22"/>
      <c r="X217" s="21"/>
    </row>
    <row r="218" spans="17:24" x14ac:dyDescent="0.2">
      <c r="Q218" s="22"/>
      <c r="S218" s="21"/>
      <c r="V218" s="22"/>
      <c r="X218" s="21"/>
    </row>
    <row r="219" spans="17:24" x14ac:dyDescent="0.2">
      <c r="Q219" s="22"/>
      <c r="S219" s="21"/>
      <c r="V219" s="22"/>
      <c r="X219" s="21"/>
    </row>
    <row r="220" spans="17:24" x14ac:dyDescent="0.2">
      <c r="Q220" s="22"/>
      <c r="S220" s="21"/>
      <c r="V220" s="22"/>
      <c r="X220" s="21"/>
    </row>
    <row r="221" spans="17:24" x14ac:dyDescent="0.2">
      <c r="Q221" s="22"/>
      <c r="S221" s="21"/>
      <c r="V221" s="22"/>
      <c r="X221" s="21"/>
    </row>
    <row r="222" spans="17:24" x14ac:dyDescent="0.2">
      <c r="Q222" s="22"/>
      <c r="S222" s="21"/>
      <c r="V222" s="22"/>
      <c r="X222" s="21"/>
    </row>
    <row r="223" spans="17:24" x14ac:dyDescent="0.2">
      <c r="Q223" s="22"/>
      <c r="S223" s="21"/>
      <c r="V223" s="22"/>
      <c r="X223" s="21"/>
    </row>
    <row r="224" spans="17:24" x14ac:dyDescent="0.2">
      <c r="Q224" s="22"/>
      <c r="S224" s="21"/>
      <c r="V224" s="22"/>
      <c r="X224" s="21"/>
    </row>
    <row r="225" spans="17:24" x14ac:dyDescent="0.2">
      <c r="Q225" s="22"/>
      <c r="S225" s="21"/>
      <c r="V225" s="22"/>
      <c r="X225" s="21"/>
    </row>
    <row r="226" spans="17:24" x14ac:dyDescent="0.2">
      <c r="Q226" s="22"/>
      <c r="S226" s="21"/>
      <c r="V226" s="22"/>
      <c r="X226" s="21"/>
    </row>
    <row r="227" spans="17:24" x14ac:dyDescent="0.2">
      <c r="Q227" s="22"/>
      <c r="S227" s="21"/>
      <c r="V227" s="22"/>
      <c r="X227" s="21"/>
    </row>
    <row r="228" spans="17:24" x14ac:dyDescent="0.2">
      <c r="Q228" s="22"/>
      <c r="S228" s="21"/>
      <c r="V228" s="22"/>
      <c r="X228" s="21"/>
    </row>
    <row r="229" spans="17:24" x14ac:dyDescent="0.2">
      <c r="Q229" s="22"/>
      <c r="S229" s="21"/>
      <c r="V229" s="22"/>
      <c r="X229" s="21"/>
    </row>
    <row r="230" spans="17:24" x14ac:dyDescent="0.2">
      <c r="Q230" s="22"/>
      <c r="S230" s="21"/>
      <c r="V230" s="22"/>
      <c r="X230" s="21"/>
    </row>
    <row r="231" spans="17:24" x14ac:dyDescent="0.2">
      <c r="Q231" s="22"/>
      <c r="S231" s="21"/>
      <c r="V231" s="22"/>
      <c r="X231" s="21"/>
    </row>
    <row r="232" spans="17:24" x14ac:dyDescent="0.2">
      <c r="Q232" s="22"/>
      <c r="S232" s="21"/>
      <c r="V232" s="22"/>
      <c r="X232" s="21"/>
    </row>
    <row r="233" spans="17:24" x14ac:dyDescent="0.2">
      <c r="Q233" s="22"/>
      <c r="S233" s="21"/>
      <c r="V233" s="22"/>
      <c r="X233" s="21"/>
    </row>
    <row r="234" spans="17:24" x14ac:dyDescent="0.2">
      <c r="Q234" s="22"/>
      <c r="S234" s="21"/>
      <c r="V234" s="22"/>
      <c r="X234" s="21"/>
    </row>
    <row r="235" spans="17:24" x14ac:dyDescent="0.2">
      <c r="Q235" s="22"/>
      <c r="S235" s="21"/>
      <c r="V235" s="22"/>
      <c r="X235" s="21"/>
    </row>
    <row r="236" spans="17:24" x14ac:dyDescent="0.2">
      <c r="Q236" s="22"/>
      <c r="S236" s="21"/>
      <c r="V236" s="22"/>
      <c r="X236" s="21"/>
    </row>
    <row r="237" spans="17:24" x14ac:dyDescent="0.2">
      <c r="Q237" s="22"/>
      <c r="S237" s="21"/>
      <c r="V237" s="22"/>
      <c r="X237" s="21"/>
    </row>
    <row r="238" spans="17:24" x14ac:dyDescent="0.2">
      <c r="Q238" s="22"/>
      <c r="S238" s="21"/>
      <c r="V238" s="22"/>
      <c r="X238" s="21"/>
    </row>
    <row r="239" spans="17:24" x14ac:dyDescent="0.2">
      <c r="Q239" s="22"/>
      <c r="S239" s="21"/>
      <c r="V239" s="22"/>
      <c r="X239" s="21"/>
    </row>
    <row r="240" spans="17:24" x14ac:dyDescent="0.2">
      <c r="Q240" s="22"/>
      <c r="S240" s="21"/>
      <c r="V240" s="22"/>
      <c r="X240" s="21"/>
    </row>
    <row r="241" spans="17:24" x14ac:dyDescent="0.2">
      <c r="Q241" s="22"/>
      <c r="S241" s="21"/>
      <c r="V241" s="22"/>
      <c r="X241" s="21"/>
    </row>
    <row r="242" spans="17:24" x14ac:dyDescent="0.2">
      <c r="Q242" s="22"/>
      <c r="S242" s="21"/>
      <c r="V242" s="22"/>
      <c r="X242" s="21"/>
    </row>
    <row r="243" spans="17:24" x14ac:dyDescent="0.2">
      <c r="Q243" s="22"/>
      <c r="S243" s="21"/>
      <c r="V243" s="22"/>
      <c r="X243" s="21"/>
    </row>
    <row r="244" spans="17:24" x14ac:dyDescent="0.2">
      <c r="Q244" s="22"/>
      <c r="S244" s="21"/>
      <c r="V244" s="22"/>
      <c r="X244" s="21"/>
    </row>
    <row r="245" spans="17:24" x14ac:dyDescent="0.2">
      <c r="Q245" s="22"/>
      <c r="S245" s="21"/>
      <c r="V245" s="22"/>
      <c r="X245" s="21"/>
    </row>
    <row r="246" spans="17:24" x14ac:dyDescent="0.2">
      <c r="Q246" s="22"/>
      <c r="S246" s="21"/>
      <c r="V246" s="22"/>
      <c r="X246" s="21"/>
    </row>
    <row r="247" spans="17:24" x14ac:dyDescent="0.2">
      <c r="Q247" s="22"/>
      <c r="S247" s="21"/>
      <c r="V247" s="22"/>
      <c r="X247" s="21"/>
    </row>
    <row r="248" spans="17:24" x14ac:dyDescent="0.2">
      <c r="Q248" s="22"/>
      <c r="S248" s="21"/>
      <c r="V248" s="22"/>
      <c r="X248" s="21"/>
    </row>
    <row r="249" spans="17:24" x14ac:dyDescent="0.2">
      <c r="Q249" s="22"/>
      <c r="S249" s="21"/>
      <c r="V249" s="22"/>
      <c r="X249" s="21"/>
    </row>
    <row r="250" spans="17:24" x14ac:dyDescent="0.2">
      <c r="Q250" s="22"/>
      <c r="S250" s="21"/>
      <c r="V250" s="22"/>
      <c r="X250" s="21"/>
    </row>
    <row r="251" spans="17:24" x14ac:dyDescent="0.2">
      <c r="Q251" s="22"/>
      <c r="S251" s="21"/>
      <c r="V251" s="22"/>
      <c r="X251" s="21"/>
    </row>
    <row r="252" spans="17:24" x14ac:dyDescent="0.2">
      <c r="Q252" s="22"/>
      <c r="S252" s="21"/>
      <c r="V252" s="22"/>
      <c r="X252" s="21"/>
    </row>
    <row r="253" spans="17:24" x14ac:dyDescent="0.2">
      <c r="Q253" s="22"/>
      <c r="S253" s="21"/>
      <c r="V253" s="22"/>
      <c r="X253" s="21"/>
    </row>
    <row r="254" spans="17:24" x14ac:dyDescent="0.2">
      <c r="Q254" s="22"/>
      <c r="S254" s="21"/>
      <c r="V254" s="22"/>
      <c r="X254" s="21"/>
    </row>
    <row r="255" spans="17:24" x14ac:dyDescent="0.2">
      <c r="Q255" s="22"/>
      <c r="S255" s="21"/>
      <c r="V255" s="22"/>
      <c r="X255" s="21"/>
    </row>
    <row r="256" spans="17:24" x14ac:dyDescent="0.2">
      <c r="Q256" s="22"/>
      <c r="S256" s="21"/>
      <c r="V256" s="22"/>
      <c r="X256" s="21"/>
    </row>
    <row r="257" spans="17:24" x14ac:dyDescent="0.2">
      <c r="Q257" s="22"/>
      <c r="S257" s="21"/>
      <c r="V257" s="22"/>
      <c r="X257" s="21"/>
    </row>
    <row r="258" spans="17:24" x14ac:dyDescent="0.2">
      <c r="Q258" s="22"/>
      <c r="S258" s="21"/>
      <c r="V258" s="22"/>
      <c r="X258" s="21"/>
    </row>
    <row r="259" spans="17:24" x14ac:dyDescent="0.2">
      <c r="Q259" s="22"/>
      <c r="S259" s="21"/>
      <c r="V259" s="22"/>
      <c r="X259" s="21"/>
    </row>
    <row r="260" spans="17:24" x14ac:dyDescent="0.2">
      <c r="Q260" s="22"/>
      <c r="S260" s="21"/>
      <c r="V260" s="22"/>
      <c r="X260" s="21"/>
    </row>
    <row r="261" spans="17:24" x14ac:dyDescent="0.2">
      <c r="Q261" s="22"/>
      <c r="S261" s="21"/>
      <c r="V261" s="22"/>
      <c r="X261" s="21"/>
    </row>
    <row r="262" spans="17:24" x14ac:dyDescent="0.2">
      <c r="Q262" s="22"/>
      <c r="S262" s="21"/>
      <c r="V262" s="22"/>
      <c r="X262" s="21"/>
    </row>
    <row r="263" spans="17:24" x14ac:dyDescent="0.2">
      <c r="Q263" s="22"/>
      <c r="S263" s="21"/>
      <c r="V263" s="22"/>
      <c r="X263" s="21"/>
    </row>
    <row r="264" spans="17:24" x14ac:dyDescent="0.2">
      <c r="Q264" s="22"/>
      <c r="S264" s="21"/>
      <c r="V264" s="22"/>
      <c r="X264" s="21"/>
    </row>
    <row r="265" spans="17:24" x14ac:dyDescent="0.2">
      <c r="Q265" s="22"/>
      <c r="S265" s="21"/>
      <c r="V265" s="22"/>
      <c r="X265" s="21"/>
    </row>
    <row r="266" spans="17:24" x14ac:dyDescent="0.2">
      <c r="Q266" s="22"/>
      <c r="S266" s="21"/>
      <c r="V266" s="22"/>
      <c r="X266" s="21"/>
    </row>
    <row r="267" spans="17:24" x14ac:dyDescent="0.2">
      <c r="Q267" s="22"/>
      <c r="S267" s="21"/>
      <c r="V267" s="22"/>
      <c r="X267" s="21"/>
    </row>
    <row r="268" spans="17:24" x14ac:dyDescent="0.2">
      <c r="Q268" s="22"/>
      <c r="S268" s="21"/>
      <c r="V268" s="22"/>
      <c r="X268" s="21"/>
    </row>
    <row r="269" spans="17:24" x14ac:dyDescent="0.2">
      <c r="Q269" s="22"/>
      <c r="S269" s="21"/>
      <c r="V269" s="22"/>
      <c r="X269" s="21"/>
    </row>
    <row r="270" spans="17:24" x14ac:dyDescent="0.2">
      <c r="Q270" s="22"/>
      <c r="S270" s="21"/>
      <c r="V270" s="22"/>
      <c r="X270" s="21"/>
    </row>
    <row r="271" spans="17:24" x14ac:dyDescent="0.2">
      <c r="Q271" s="22"/>
      <c r="S271" s="21"/>
      <c r="V271" s="22"/>
      <c r="X271" s="21"/>
    </row>
    <row r="272" spans="17:24" x14ac:dyDescent="0.2">
      <c r="Q272" s="22"/>
      <c r="S272" s="21"/>
      <c r="V272" s="22"/>
      <c r="X272" s="21"/>
    </row>
    <row r="273" spans="17:24" x14ac:dyDescent="0.2">
      <c r="Q273" s="22"/>
      <c r="S273" s="21"/>
      <c r="V273" s="22"/>
      <c r="X273" s="21"/>
    </row>
    <row r="274" spans="17:24" x14ac:dyDescent="0.2">
      <c r="Q274" s="22"/>
      <c r="S274" s="21"/>
      <c r="V274" s="22"/>
      <c r="X274" s="21"/>
    </row>
    <row r="275" spans="17:24" x14ac:dyDescent="0.2">
      <c r="Q275" s="22"/>
      <c r="S275" s="21"/>
      <c r="V275" s="22"/>
      <c r="X275" s="21"/>
    </row>
    <row r="276" spans="17:24" x14ac:dyDescent="0.2">
      <c r="Q276" s="22"/>
      <c r="S276" s="21"/>
      <c r="V276" s="22"/>
      <c r="X276" s="21"/>
    </row>
    <row r="277" spans="17:24" x14ac:dyDescent="0.2">
      <c r="Q277" s="22"/>
      <c r="S277" s="21"/>
      <c r="V277" s="22"/>
      <c r="X277" s="21"/>
    </row>
    <row r="278" spans="17:24" x14ac:dyDescent="0.2">
      <c r="Q278" s="22"/>
      <c r="S278" s="21"/>
      <c r="V278" s="22"/>
      <c r="X278" s="21"/>
    </row>
    <row r="279" spans="17:24" x14ac:dyDescent="0.2">
      <c r="Q279" s="22"/>
      <c r="S279" s="21"/>
      <c r="V279" s="22"/>
      <c r="X279" s="21"/>
    </row>
    <row r="280" spans="17:24" x14ac:dyDescent="0.2">
      <c r="Q280" s="22"/>
      <c r="S280" s="21"/>
      <c r="V280" s="22"/>
      <c r="X280" s="21"/>
    </row>
    <row r="281" spans="17:24" x14ac:dyDescent="0.2">
      <c r="Q281" s="22"/>
      <c r="S281" s="21"/>
      <c r="V281" s="22"/>
      <c r="X281" s="21"/>
    </row>
    <row r="282" spans="17:24" x14ac:dyDescent="0.2">
      <c r="Q282" s="22"/>
      <c r="S282" s="21"/>
      <c r="V282" s="22"/>
      <c r="X282" s="21"/>
    </row>
    <row r="283" spans="17:24" x14ac:dyDescent="0.2">
      <c r="Q283" s="22"/>
      <c r="S283" s="21"/>
      <c r="V283" s="22"/>
      <c r="X283" s="21"/>
    </row>
    <row r="284" spans="17:24" x14ac:dyDescent="0.2">
      <c r="Q284" s="22"/>
      <c r="S284" s="21"/>
      <c r="V284" s="22"/>
      <c r="X284" s="21"/>
    </row>
    <row r="285" spans="17:24" x14ac:dyDescent="0.2">
      <c r="Q285" s="22"/>
      <c r="S285" s="21"/>
      <c r="V285" s="22"/>
      <c r="X285" s="21"/>
    </row>
    <row r="286" spans="17:24" x14ac:dyDescent="0.2">
      <c r="Q286" s="22"/>
      <c r="S286" s="21"/>
      <c r="V286" s="22"/>
      <c r="X286" s="21"/>
    </row>
    <row r="287" spans="17:24" x14ac:dyDescent="0.2">
      <c r="Q287" s="22"/>
      <c r="S287" s="21"/>
      <c r="V287" s="22"/>
      <c r="X287" s="21"/>
    </row>
    <row r="288" spans="17:24" x14ac:dyDescent="0.2">
      <c r="Q288" s="22"/>
      <c r="S288" s="21"/>
      <c r="V288" s="22"/>
      <c r="X288" s="21"/>
    </row>
    <row r="289" spans="17:24" x14ac:dyDescent="0.2">
      <c r="Q289" s="22"/>
      <c r="S289" s="21"/>
      <c r="V289" s="22"/>
      <c r="X289" s="21"/>
    </row>
    <row r="290" spans="17:24" x14ac:dyDescent="0.2">
      <c r="Q290" s="22"/>
      <c r="S290" s="21"/>
      <c r="V290" s="22"/>
      <c r="X290" s="21"/>
    </row>
    <row r="291" spans="17:24" x14ac:dyDescent="0.2">
      <c r="Q291" s="22"/>
      <c r="S291" s="21"/>
      <c r="V291" s="22"/>
      <c r="X291" s="21"/>
    </row>
    <row r="292" spans="17:24" x14ac:dyDescent="0.2">
      <c r="Q292" s="22"/>
      <c r="S292" s="21"/>
      <c r="V292" s="22"/>
      <c r="X292" s="21"/>
    </row>
    <row r="293" spans="17:24" x14ac:dyDescent="0.2">
      <c r="Q293" s="22"/>
      <c r="S293" s="21"/>
      <c r="V293" s="22"/>
      <c r="X293" s="21"/>
    </row>
    <row r="294" spans="17:24" x14ac:dyDescent="0.2">
      <c r="Q294" s="22"/>
      <c r="S294" s="21"/>
      <c r="V294" s="22"/>
      <c r="X294" s="21"/>
    </row>
    <row r="295" spans="17:24" x14ac:dyDescent="0.2">
      <c r="Q295" s="22"/>
      <c r="S295" s="21"/>
      <c r="V295" s="22"/>
      <c r="X295" s="21"/>
    </row>
    <row r="296" spans="17:24" x14ac:dyDescent="0.2">
      <c r="Q296" s="22"/>
      <c r="S296" s="21"/>
      <c r="V296" s="22"/>
      <c r="X296" s="21"/>
    </row>
    <row r="297" spans="17:24" x14ac:dyDescent="0.2">
      <c r="Q297" s="22"/>
      <c r="S297" s="21"/>
      <c r="V297" s="22"/>
      <c r="X297" s="21"/>
    </row>
    <row r="298" spans="17:24" x14ac:dyDescent="0.2">
      <c r="Q298" s="22"/>
      <c r="S298" s="21"/>
      <c r="V298" s="22"/>
      <c r="X298" s="21"/>
    </row>
    <row r="299" spans="17:24" x14ac:dyDescent="0.2">
      <c r="Q299" s="22"/>
      <c r="S299" s="21"/>
      <c r="V299" s="22"/>
      <c r="X299" s="21"/>
    </row>
    <row r="300" spans="17:24" x14ac:dyDescent="0.2">
      <c r="Q300" s="22"/>
      <c r="S300" s="21"/>
      <c r="V300" s="22"/>
      <c r="X300" s="21"/>
    </row>
    <row r="301" spans="17:24" x14ac:dyDescent="0.2">
      <c r="Q301" s="22"/>
      <c r="S301" s="21"/>
      <c r="V301" s="22"/>
      <c r="X301" s="21"/>
    </row>
    <row r="302" spans="17:24" x14ac:dyDescent="0.2">
      <c r="Q302" s="22"/>
      <c r="S302" s="21"/>
      <c r="V302" s="22"/>
      <c r="X302" s="21"/>
    </row>
    <row r="303" spans="17:24" x14ac:dyDescent="0.2">
      <c r="Q303" s="22"/>
      <c r="S303" s="21"/>
      <c r="V303" s="22"/>
      <c r="X303" s="21"/>
    </row>
    <row r="304" spans="17:24" x14ac:dyDescent="0.2">
      <c r="Q304" s="22"/>
      <c r="S304" s="21"/>
      <c r="V304" s="22"/>
      <c r="X304" s="21"/>
    </row>
    <row r="305" spans="17:24" x14ac:dyDescent="0.2">
      <c r="Q305" s="22"/>
      <c r="S305" s="21"/>
      <c r="V305" s="22"/>
      <c r="X305" s="21"/>
    </row>
    <row r="306" spans="17:24" x14ac:dyDescent="0.2">
      <c r="Q306" s="22"/>
      <c r="S306" s="21"/>
      <c r="V306" s="22"/>
      <c r="X306" s="21"/>
    </row>
    <row r="307" spans="17:24" x14ac:dyDescent="0.2">
      <c r="Q307" s="22"/>
      <c r="S307" s="21"/>
      <c r="V307" s="22"/>
      <c r="X307" s="21"/>
    </row>
    <row r="308" spans="17:24" x14ac:dyDescent="0.2">
      <c r="Q308" s="22"/>
      <c r="S308" s="21"/>
      <c r="V308" s="22"/>
      <c r="X308" s="21"/>
    </row>
    <row r="309" spans="17:24" x14ac:dyDescent="0.2">
      <c r="Q309" s="22"/>
      <c r="S309" s="21"/>
      <c r="V309" s="22"/>
      <c r="X309" s="21"/>
    </row>
    <row r="310" spans="17:24" x14ac:dyDescent="0.2">
      <c r="Q310" s="22"/>
      <c r="S310" s="21"/>
      <c r="V310" s="22"/>
      <c r="X310" s="21"/>
    </row>
    <row r="311" spans="17:24" x14ac:dyDescent="0.2">
      <c r="Q311" s="22"/>
      <c r="S311" s="21"/>
      <c r="V311" s="22"/>
      <c r="X311" s="21"/>
    </row>
    <row r="312" spans="17:24" x14ac:dyDescent="0.2">
      <c r="Q312" s="22"/>
      <c r="S312" s="21"/>
      <c r="V312" s="22"/>
      <c r="X312" s="21"/>
    </row>
    <row r="313" spans="17:24" x14ac:dyDescent="0.2">
      <c r="Q313" s="22"/>
      <c r="S313" s="21"/>
      <c r="V313" s="22"/>
      <c r="X313" s="21"/>
    </row>
    <row r="314" spans="17:24" x14ac:dyDescent="0.2">
      <c r="Q314" s="22"/>
      <c r="S314" s="21"/>
      <c r="V314" s="22"/>
      <c r="X314" s="21"/>
    </row>
    <row r="315" spans="17:24" x14ac:dyDescent="0.2">
      <c r="Q315" s="22"/>
      <c r="S315" s="21"/>
      <c r="V315" s="22"/>
      <c r="X315" s="21"/>
    </row>
    <row r="316" spans="17:24" x14ac:dyDescent="0.2">
      <c r="Q316" s="22"/>
      <c r="S316" s="21"/>
      <c r="V316" s="22"/>
      <c r="X316" s="21"/>
    </row>
    <row r="317" spans="17:24" x14ac:dyDescent="0.2">
      <c r="Q317" s="22"/>
      <c r="S317" s="21"/>
      <c r="V317" s="22"/>
      <c r="X317" s="21"/>
    </row>
    <row r="318" spans="17:24" x14ac:dyDescent="0.2">
      <c r="Q318" s="22"/>
      <c r="S318" s="21"/>
      <c r="V318" s="22"/>
      <c r="X318" s="21"/>
    </row>
    <row r="319" spans="17:24" x14ac:dyDescent="0.2">
      <c r="Q319" s="22"/>
      <c r="S319" s="21"/>
      <c r="V319" s="22"/>
      <c r="X319" s="21"/>
    </row>
    <row r="320" spans="17:24" x14ac:dyDescent="0.2">
      <c r="Q320" s="22"/>
      <c r="S320" s="21"/>
      <c r="V320" s="22"/>
      <c r="X320" s="21"/>
    </row>
    <row r="321" spans="17:24" x14ac:dyDescent="0.2">
      <c r="Q321" s="22"/>
      <c r="S321" s="21"/>
      <c r="V321" s="22"/>
      <c r="X321" s="21"/>
    </row>
    <row r="322" spans="17:24" x14ac:dyDescent="0.2">
      <c r="Q322" s="22"/>
      <c r="S322" s="21"/>
      <c r="V322" s="22"/>
      <c r="X322" s="21"/>
    </row>
    <row r="323" spans="17:24" x14ac:dyDescent="0.2">
      <c r="Q323" s="22"/>
      <c r="S323" s="21"/>
      <c r="V323" s="22"/>
      <c r="X323" s="21"/>
    </row>
    <row r="324" spans="17:24" x14ac:dyDescent="0.2">
      <c r="Q324" s="22"/>
      <c r="S324" s="21"/>
      <c r="V324" s="22"/>
      <c r="X324" s="21"/>
    </row>
    <row r="325" spans="17:24" x14ac:dyDescent="0.2">
      <c r="Q325" s="22"/>
      <c r="S325" s="21"/>
      <c r="V325" s="22"/>
      <c r="X325" s="21"/>
    </row>
    <row r="326" spans="17:24" x14ac:dyDescent="0.2">
      <c r="Q326" s="22"/>
      <c r="S326" s="21"/>
      <c r="V326" s="22"/>
      <c r="X326" s="21"/>
    </row>
    <row r="327" spans="17:24" x14ac:dyDescent="0.2">
      <c r="Q327" s="22"/>
      <c r="S327" s="21"/>
      <c r="V327" s="22"/>
      <c r="X327" s="21"/>
    </row>
    <row r="328" spans="17:24" x14ac:dyDescent="0.2">
      <c r="Q328" s="22"/>
      <c r="S328" s="21"/>
      <c r="V328" s="22"/>
      <c r="X328" s="21"/>
    </row>
    <row r="329" spans="17:24" x14ac:dyDescent="0.2">
      <c r="Q329" s="22"/>
      <c r="S329" s="21"/>
      <c r="V329" s="22"/>
      <c r="X329" s="21"/>
    </row>
    <row r="330" spans="17:24" x14ac:dyDescent="0.2">
      <c r="Q330" s="22"/>
      <c r="S330" s="21"/>
      <c r="V330" s="22"/>
      <c r="X330" s="21"/>
    </row>
    <row r="331" spans="17:24" x14ac:dyDescent="0.2">
      <c r="Q331" s="22"/>
      <c r="S331" s="21"/>
      <c r="V331" s="22"/>
      <c r="X331" s="21"/>
    </row>
    <row r="332" spans="17:24" x14ac:dyDescent="0.2">
      <c r="Q332" s="22"/>
      <c r="S332" s="21"/>
      <c r="V332" s="22"/>
      <c r="X332" s="21"/>
    </row>
    <row r="333" spans="17:24" x14ac:dyDescent="0.2">
      <c r="Q333" s="22"/>
      <c r="S333" s="21"/>
      <c r="V333" s="22"/>
      <c r="X333" s="21"/>
    </row>
    <row r="334" spans="17:24" x14ac:dyDescent="0.2">
      <c r="Q334" s="22"/>
      <c r="S334" s="21"/>
      <c r="V334" s="22"/>
      <c r="X334" s="21"/>
    </row>
    <row r="335" spans="17:24" x14ac:dyDescent="0.2">
      <c r="Q335" s="22"/>
      <c r="S335" s="21"/>
      <c r="V335" s="22"/>
      <c r="X335" s="21"/>
    </row>
    <row r="336" spans="17:24" x14ac:dyDescent="0.2">
      <c r="Q336" s="22"/>
      <c r="S336" s="21"/>
      <c r="V336" s="22"/>
      <c r="X336" s="21"/>
    </row>
    <row r="337" spans="17:24" x14ac:dyDescent="0.2">
      <c r="Q337" s="22"/>
      <c r="S337" s="21"/>
      <c r="V337" s="22"/>
      <c r="X337" s="21"/>
    </row>
    <row r="338" spans="17:24" x14ac:dyDescent="0.2">
      <c r="Q338" s="22"/>
      <c r="S338" s="21"/>
      <c r="V338" s="22"/>
      <c r="X338" s="21"/>
    </row>
    <row r="339" spans="17:24" x14ac:dyDescent="0.2">
      <c r="Q339" s="22"/>
      <c r="S339" s="21"/>
      <c r="V339" s="22"/>
      <c r="X339" s="21"/>
    </row>
    <row r="340" spans="17:24" x14ac:dyDescent="0.2">
      <c r="Q340" s="22"/>
      <c r="S340" s="21"/>
      <c r="V340" s="22"/>
      <c r="X340" s="21"/>
    </row>
    <row r="341" spans="17:24" x14ac:dyDescent="0.2">
      <c r="Q341" s="22"/>
      <c r="S341" s="21"/>
      <c r="V341" s="22"/>
      <c r="X341" s="21"/>
    </row>
    <row r="342" spans="17:24" x14ac:dyDescent="0.2">
      <c r="Q342" s="22"/>
      <c r="S342" s="21"/>
      <c r="V342" s="22"/>
      <c r="X342" s="21"/>
    </row>
    <row r="343" spans="17:24" x14ac:dyDescent="0.2">
      <c r="Q343" s="22"/>
      <c r="S343" s="21"/>
      <c r="V343" s="22"/>
      <c r="X343" s="21"/>
    </row>
    <row r="344" spans="17:24" x14ac:dyDescent="0.2">
      <c r="Q344" s="22"/>
      <c r="S344" s="21"/>
      <c r="V344" s="22"/>
      <c r="X344" s="21"/>
    </row>
    <row r="345" spans="17:24" x14ac:dyDescent="0.2">
      <c r="Q345" s="22"/>
      <c r="S345" s="21"/>
      <c r="V345" s="22"/>
      <c r="X345" s="21"/>
    </row>
    <row r="346" spans="17:24" x14ac:dyDescent="0.2">
      <c r="Q346" s="22"/>
      <c r="S346" s="21"/>
      <c r="V346" s="22"/>
      <c r="X346" s="21"/>
    </row>
    <row r="347" spans="17:24" x14ac:dyDescent="0.2">
      <c r="Q347" s="22"/>
      <c r="S347" s="21"/>
      <c r="V347" s="22"/>
      <c r="X347" s="21"/>
    </row>
    <row r="348" spans="17:24" x14ac:dyDescent="0.2">
      <c r="Q348" s="22"/>
      <c r="S348" s="21"/>
      <c r="V348" s="22"/>
      <c r="X348" s="21"/>
    </row>
    <row r="349" spans="17:24" x14ac:dyDescent="0.2">
      <c r="Q349" s="22"/>
      <c r="S349" s="21"/>
      <c r="V349" s="22"/>
      <c r="X349" s="21"/>
    </row>
    <row r="350" spans="17:24" x14ac:dyDescent="0.2">
      <c r="Q350" s="22"/>
      <c r="S350" s="21"/>
      <c r="V350" s="22"/>
      <c r="X350" s="21"/>
    </row>
    <row r="351" spans="17:24" x14ac:dyDescent="0.2">
      <c r="Q351" s="22"/>
      <c r="S351" s="21"/>
      <c r="V351" s="22"/>
      <c r="X351" s="21"/>
    </row>
    <row r="352" spans="17:24" x14ac:dyDescent="0.2">
      <c r="Q352" s="22"/>
      <c r="S352" s="21"/>
      <c r="V352" s="22"/>
      <c r="X352" s="21"/>
    </row>
    <row r="353" spans="17:24" x14ac:dyDescent="0.2">
      <c r="Q353" s="22"/>
      <c r="S353" s="21"/>
      <c r="V353" s="22"/>
      <c r="X353" s="21"/>
    </row>
    <row r="354" spans="17:24" x14ac:dyDescent="0.2">
      <c r="Q354" s="22"/>
      <c r="S354" s="21"/>
      <c r="V354" s="22"/>
      <c r="X354" s="21"/>
    </row>
    <row r="355" spans="17:24" x14ac:dyDescent="0.2">
      <c r="Q355" s="22"/>
      <c r="S355" s="21"/>
      <c r="V355" s="22"/>
      <c r="X355" s="21"/>
    </row>
    <row r="356" spans="17:24" x14ac:dyDescent="0.2">
      <c r="Q356" s="22"/>
      <c r="S356" s="21"/>
      <c r="V356" s="22"/>
      <c r="X356" s="21"/>
    </row>
    <row r="357" spans="17:24" x14ac:dyDescent="0.2">
      <c r="Q357" s="22"/>
      <c r="S357" s="21"/>
      <c r="V357" s="22"/>
      <c r="X357" s="21"/>
    </row>
    <row r="358" spans="17:24" x14ac:dyDescent="0.2">
      <c r="Q358" s="22"/>
      <c r="S358" s="21"/>
      <c r="V358" s="22"/>
      <c r="X358" s="21"/>
    </row>
    <row r="359" spans="17:24" x14ac:dyDescent="0.2">
      <c r="Q359" s="22"/>
      <c r="S359" s="21"/>
      <c r="V359" s="22"/>
      <c r="X359" s="21"/>
    </row>
    <row r="360" spans="17:24" x14ac:dyDescent="0.2">
      <c r="Q360" s="22"/>
      <c r="S360" s="21"/>
      <c r="V360" s="22"/>
      <c r="X360" s="21"/>
    </row>
    <row r="361" spans="17:24" x14ac:dyDescent="0.2">
      <c r="Q361" s="22"/>
      <c r="S361" s="21"/>
      <c r="V361" s="22"/>
      <c r="X361" s="21"/>
    </row>
    <row r="362" spans="17:24" x14ac:dyDescent="0.2">
      <c r="Q362" s="22"/>
      <c r="S362" s="21"/>
      <c r="V362" s="22"/>
      <c r="X362" s="21"/>
    </row>
    <row r="363" spans="17:24" x14ac:dyDescent="0.2">
      <c r="Q363" s="22"/>
      <c r="S363" s="21"/>
      <c r="V363" s="22"/>
      <c r="X363" s="21"/>
    </row>
    <row r="364" spans="17:24" x14ac:dyDescent="0.2">
      <c r="Q364" s="22"/>
      <c r="S364" s="21"/>
      <c r="V364" s="22"/>
      <c r="X364" s="21"/>
    </row>
    <row r="365" spans="17:24" x14ac:dyDescent="0.2">
      <c r="Q365" s="22"/>
      <c r="S365" s="21"/>
      <c r="V365" s="22"/>
      <c r="X365" s="21"/>
    </row>
    <row r="366" spans="17:24" x14ac:dyDescent="0.2">
      <c r="Q366" s="22"/>
      <c r="S366" s="21"/>
      <c r="V366" s="22"/>
      <c r="X366" s="21"/>
    </row>
    <row r="367" spans="17:24" x14ac:dyDescent="0.2">
      <c r="Q367" s="22"/>
      <c r="S367" s="21"/>
      <c r="V367" s="22"/>
      <c r="X367" s="21"/>
    </row>
    <row r="368" spans="17:24" x14ac:dyDescent="0.2">
      <c r="Q368" s="22"/>
      <c r="S368" s="21"/>
      <c r="V368" s="22"/>
      <c r="X368" s="21"/>
    </row>
    <row r="369" spans="17:24" x14ac:dyDescent="0.2">
      <c r="Q369" s="22"/>
      <c r="S369" s="21"/>
      <c r="V369" s="22"/>
      <c r="X369" s="21"/>
    </row>
    <row r="370" spans="17:24" x14ac:dyDescent="0.2">
      <c r="Q370" s="22"/>
      <c r="S370" s="21"/>
      <c r="V370" s="22"/>
      <c r="X370" s="21"/>
    </row>
    <row r="371" spans="17:24" x14ac:dyDescent="0.2">
      <c r="Q371" s="22"/>
      <c r="S371" s="21"/>
      <c r="V371" s="22"/>
      <c r="X371" s="21"/>
    </row>
    <row r="372" spans="17:24" x14ac:dyDescent="0.2">
      <c r="Q372" s="22"/>
      <c r="S372" s="21"/>
      <c r="V372" s="22"/>
      <c r="X372" s="21"/>
    </row>
    <row r="373" spans="17:24" x14ac:dyDescent="0.2">
      <c r="Q373" s="22"/>
      <c r="S373" s="21"/>
      <c r="V373" s="22"/>
      <c r="X373" s="21"/>
    </row>
    <row r="374" spans="17:24" x14ac:dyDescent="0.2">
      <c r="Q374" s="22"/>
      <c r="S374" s="21"/>
      <c r="V374" s="22"/>
      <c r="X374" s="21"/>
    </row>
    <row r="375" spans="17:24" x14ac:dyDescent="0.2">
      <c r="Q375" s="22"/>
      <c r="S375" s="21"/>
      <c r="V375" s="22"/>
      <c r="X375" s="21"/>
    </row>
    <row r="376" spans="17:24" x14ac:dyDescent="0.2">
      <c r="Q376" s="22"/>
      <c r="S376" s="21"/>
      <c r="V376" s="22"/>
      <c r="X376" s="21"/>
    </row>
    <row r="377" spans="17:24" x14ac:dyDescent="0.2">
      <c r="Q377" s="22"/>
      <c r="S377" s="21"/>
      <c r="V377" s="22"/>
      <c r="X377" s="21"/>
    </row>
    <row r="378" spans="17:24" x14ac:dyDescent="0.2">
      <c r="Q378" s="22"/>
      <c r="S378" s="21"/>
      <c r="V378" s="22"/>
      <c r="X378" s="21"/>
    </row>
    <row r="379" spans="17:24" x14ac:dyDescent="0.2">
      <c r="Q379" s="22"/>
      <c r="S379" s="21"/>
      <c r="V379" s="22"/>
      <c r="X379" s="21"/>
    </row>
    <row r="380" spans="17:24" x14ac:dyDescent="0.2">
      <c r="Q380" s="22"/>
      <c r="S380" s="21"/>
      <c r="V380" s="22"/>
      <c r="X380" s="21"/>
    </row>
    <row r="381" spans="17:24" x14ac:dyDescent="0.2">
      <c r="Q381" s="22"/>
      <c r="S381" s="21"/>
      <c r="V381" s="22"/>
      <c r="X381" s="21"/>
    </row>
    <row r="382" spans="17:24" x14ac:dyDescent="0.2">
      <c r="Q382" s="22"/>
      <c r="S382" s="21"/>
      <c r="V382" s="22"/>
      <c r="X382" s="21"/>
    </row>
    <row r="383" spans="17:24" x14ac:dyDescent="0.2">
      <c r="Q383" s="22"/>
      <c r="S383" s="21"/>
      <c r="V383" s="22"/>
      <c r="X383" s="21"/>
    </row>
    <row r="384" spans="17:24" x14ac:dyDescent="0.2">
      <c r="Q384" s="22"/>
      <c r="S384" s="21"/>
      <c r="V384" s="22"/>
      <c r="X384" s="21"/>
    </row>
    <row r="385" spans="17:24" x14ac:dyDescent="0.2">
      <c r="Q385" s="22"/>
      <c r="S385" s="21"/>
      <c r="V385" s="22"/>
      <c r="X385" s="21"/>
    </row>
    <row r="386" spans="17:24" x14ac:dyDescent="0.2">
      <c r="Q386" s="22"/>
      <c r="S386" s="21"/>
      <c r="V386" s="22"/>
      <c r="X386" s="21"/>
    </row>
    <row r="387" spans="17:24" x14ac:dyDescent="0.2">
      <c r="Q387" s="22"/>
      <c r="S387" s="21"/>
      <c r="V387" s="22"/>
      <c r="X387" s="21"/>
    </row>
    <row r="388" spans="17:24" x14ac:dyDescent="0.2">
      <c r="Q388" s="22"/>
      <c r="S388" s="21"/>
      <c r="V388" s="22"/>
      <c r="X388" s="21"/>
    </row>
    <row r="389" spans="17:24" x14ac:dyDescent="0.2">
      <c r="Q389" s="22"/>
      <c r="S389" s="21"/>
      <c r="V389" s="22"/>
      <c r="X389" s="21"/>
    </row>
    <row r="390" spans="17:24" x14ac:dyDescent="0.2">
      <c r="Q390" s="22"/>
      <c r="S390" s="21"/>
      <c r="V390" s="22"/>
      <c r="X390" s="21"/>
    </row>
    <row r="391" spans="17:24" x14ac:dyDescent="0.2">
      <c r="Q391" s="22"/>
      <c r="S391" s="21"/>
      <c r="V391" s="22"/>
      <c r="X391" s="21"/>
    </row>
    <row r="392" spans="17:24" x14ac:dyDescent="0.2">
      <c r="Q392" s="22"/>
      <c r="S392" s="21"/>
      <c r="V392" s="22"/>
      <c r="X392" s="21"/>
    </row>
    <row r="393" spans="17:24" x14ac:dyDescent="0.2">
      <c r="Q393" s="22"/>
      <c r="S393" s="21"/>
      <c r="V393" s="22"/>
      <c r="X393" s="21"/>
    </row>
    <row r="394" spans="17:24" x14ac:dyDescent="0.2">
      <c r="Q394" s="22"/>
      <c r="S394" s="21"/>
      <c r="V394" s="22"/>
      <c r="X394" s="21"/>
    </row>
    <row r="395" spans="17:24" x14ac:dyDescent="0.2">
      <c r="Q395" s="22"/>
      <c r="S395" s="21"/>
      <c r="V395" s="22"/>
      <c r="X395" s="21"/>
    </row>
    <row r="396" spans="17:24" x14ac:dyDescent="0.2">
      <c r="Q396" s="22"/>
      <c r="S396" s="21"/>
      <c r="V396" s="22"/>
      <c r="X396" s="21"/>
    </row>
    <row r="397" spans="17:24" x14ac:dyDescent="0.2">
      <c r="Q397" s="22"/>
      <c r="S397" s="21"/>
      <c r="V397" s="22"/>
      <c r="X397" s="21"/>
    </row>
    <row r="398" spans="17:24" x14ac:dyDescent="0.2">
      <c r="Q398" s="22"/>
      <c r="S398" s="21"/>
      <c r="V398" s="22"/>
      <c r="X398" s="21"/>
    </row>
    <row r="399" spans="17:24" x14ac:dyDescent="0.2">
      <c r="Q399" s="22"/>
      <c r="S399" s="21"/>
      <c r="V399" s="22"/>
      <c r="X399" s="21"/>
    </row>
    <row r="400" spans="17:24" x14ac:dyDescent="0.2">
      <c r="Q400" s="22"/>
      <c r="S400" s="21"/>
      <c r="V400" s="22"/>
      <c r="X400" s="21"/>
    </row>
    <row r="401" spans="17:24" x14ac:dyDescent="0.2">
      <c r="Q401" s="22"/>
      <c r="S401" s="21"/>
      <c r="V401" s="22"/>
      <c r="X401" s="21"/>
    </row>
    <row r="402" spans="17:24" x14ac:dyDescent="0.2">
      <c r="Q402" s="22"/>
      <c r="S402" s="21"/>
      <c r="V402" s="22"/>
      <c r="X402" s="21"/>
    </row>
    <row r="403" spans="17:24" x14ac:dyDescent="0.2">
      <c r="Q403" s="22"/>
      <c r="S403" s="21"/>
      <c r="V403" s="22"/>
      <c r="X403" s="21"/>
    </row>
    <row r="404" spans="17:24" x14ac:dyDescent="0.2">
      <c r="Q404" s="22"/>
      <c r="S404" s="21"/>
      <c r="V404" s="22"/>
      <c r="X404" s="21"/>
    </row>
    <row r="405" spans="17:24" x14ac:dyDescent="0.2">
      <c r="Q405" s="22"/>
      <c r="S405" s="21"/>
      <c r="V405" s="22"/>
      <c r="X405" s="21"/>
    </row>
    <row r="406" spans="17:24" x14ac:dyDescent="0.2">
      <c r="Q406" s="22"/>
      <c r="S406" s="21"/>
      <c r="V406" s="22"/>
      <c r="X406" s="21"/>
    </row>
    <row r="407" spans="17:24" x14ac:dyDescent="0.2">
      <c r="Q407" s="22"/>
      <c r="S407" s="21"/>
      <c r="V407" s="22"/>
      <c r="X407" s="21"/>
    </row>
    <row r="408" spans="17:24" x14ac:dyDescent="0.2">
      <c r="Q408" s="22"/>
      <c r="S408" s="21"/>
      <c r="V408" s="22"/>
      <c r="X408" s="21"/>
    </row>
    <row r="409" spans="17:24" x14ac:dyDescent="0.2">
      <c r="Q409" s="22"/>
      <c r="S409" s="21"/>
      <c r="V409" s="22"/>
      <c r="X409" s="21"/>
    </row>
    <row r="410" spans="17:24" x14ac:dyDescent="0.2">
      <c r="Q410" s="22"/>
      <c r="S410" s="21"/>
      <c r="V410" s="22"/>
      <c r="X410" s="21"/>
    </row>
    <row r="411" spans="17:24" x14ac:dyDescent="0.2">
      <c r="Q411" s="22"/>
      <c r="S411" s="21"/>
      <c r="V411" s="22"/>
      <c r="X411" s="21"/>
    </row>
    <row r="412" spans="17:24" x14ac:dyDescent="0.2">
      <c r="Q412" s="22"/>
      <c r="S412" s="21"/>
      <c r="V412" s="22"/>
      <c r="X412" s="21"/>
    </row>
    <row r="413" spans="17:24" x14ac:dyDescent="0.2">
      <c r="Q413" s="22"/>
      <c r="S413" s="21"/>
      <c r="V413" s="22"/>
      <c r="X413" s="21"/>
    </row>
    <row r="414" spans="17:24" x14ac:dyDescent="0.2">
      <c r="Q414" s="22"/>
      <c r="S414" s="21"/>
      <c r="V414" s="22"/>
      <c r="X414" s="21"/>
    </row>
    <row r="415" spans="17:24" x14ac:dyDescent="0.2">
      <c r="Q415" s="22"/>
      <c r="S415" s="21"/>
      <c r="V415" s="22"/>
      <c r="X415" s="21"/>
    </row>
    <row r="416" spans="17:24" x14ac:dyDescent="0.2">
      <c r="Q416" s="22"/>
      <c r="S416" s="21"/>
      <c r="V416" s="22"/>
      <c r="X416" s="21"/>
    </row>
    <row r="417" spans="17:24" x14ac:dyDescent="0.2">
      <c r="Q417" s="22"/>
      <c r="S417" s="21"/>
      <c r="V417" s="22"/>
      <c r="X417" s="21"/>
    </row>
    <row r="418" spans="17:24" x14ac:dyDescent="0.2">
      <c r="Q418" s="22"/>
      <c r="S418" s="21"/>
      <c r="V418" s="22"/>
      <c r="X418" s="21"/>
    </row>
    <row r="419" spans="17:24" x14ac:dyDescent="0.2">
      <c r="Q419" s="22"/>
      <c r="S419" s="21"/>
      <c r="V419" s="22"/>
      <c r="X419" s="21"/>
    </row>
    <row r="420" spans="17:24" x14ac:dyDescent="0.2">
      <c r="Q420" s="22"/>
      <c r="S420" s="21"/>
      <c r="V420" s="22"/>
      <c r="X420" s="21"/>
    </row>
    <row r="421" spans="17:24" x14ac:dyDescent="0.2">
      <c r="Q421" s="22"/>
      <c r="S421" s="21"/>
      <c r="V421" s="22"/>
      <c r="X421" s="21"/>
    </row>
    <row r="422" spans="17:24" x14ac:dyDescent="0.2">
      <c r="Q422" s="22"/>
      <c r="S422" s="21"/>
      <c r="V422" s="22"/>
      <c r="X422" s="21"/>
    </row>
    <row r="423" spans="17:24" x14ac:dyDescent="0.2">
      <c r="Q423" s="22"/>
      <c r="S423" s="21"/>
      <c r="V423" s="22"/>
      <c r="X423" s="21"/>
    </row>
    <row r="424" spans="17:24" x14ac:dyDescent="0.2">
      <c r="Q424" s="22"/>
      <c r="S424" s="21"/>
      <c r="V424" s="22"/>
      <c r="X424" s="21"/>
    </row>
    <row r="425" spans="17:24" x14ac:dyDescent="0.2">
      <c r="Q425" s="22"/>
      <c r="S425" s="21"/>
      <c r="V425" s="22"/>
      <c r="X425" s="21"/>
    </row>
    <row r="426" spans="17:24" x14ac:dyDescent="0.2">
      <c r="Q426" s="22"/>
      <c r="S426" s="21"/>
      <c r="V426" s="22"/>
      <c r="X426" s="21"/>
    </row>
    <row r="427" spans="17:24" x14ac:dyDescent="0.2">
      <c r="Q427" s="22"/>
      <c r="S427" s="21"/>
      <c r="V427" s="22"/>
      <c r="X427" s="21"/>
    </row>
    <row r="428" spans="17:24" x14ac:dyDescent="0.2">
      <c r="Q428" s="22"/>
      <c r="S428" s="21"/>
      <c r="V428" s="22"/>
      <c r="X428" s="21"/>
    </row>
    <row r="429" spans="17:24" x14ac:dyDescent="0.2">
      <c r="Q429" s="22"/>
      <c r="S429" s="21"/>
      <c r="V429" s="22"/>
      <c r="X429" s="21"/>
    </row>
    <row r="430" spans="17:24" x14ac:dyDescent="0.2">
      <c r="Q430" s="22"/>
      <c r="S430" s="21"/>
      <c r="V430" s="22"/>
      <c r="X430" s="21"/>
    </row>
    <row r="431" spans="17:24" x14ac:dyDescent="0.2">
      <c r="Q431" s="22"/>
      <c r="S431" s="21"/>
      <c r="V431" s="22"/>
      <c r="X431" s="21"/>
    </row>
    <row r="432" spans="17:24" x14ac:dyDescent="0.2">
      <c r="Q432" s="22"/>
      <c r="S432" s="21"/>
      <c r="V432" s="22"/>
      <c r="X432" s="21"/>
    </row>
    <row r="433" spans="17:24" x14ac:dyDescent="0.2">
      <c r="Q433" s="22"/>
      <c r="S433" s="21"/>
      <c r="V433" s="22"/>
      <c r="X433" s="21"/>
    </row>
    <row r="434" spans="17:24" x14ac:dyDescent="0.2">
      <c r="Q434" s="22"/>
      <c r="S434" s="21"/>
      <c r="V434" s="22"/>
      <c r="X434" s="21"/>
    </row>
    <row r="435" spans="17:24" x14ac:dyDescent="0.2">
      <c r="Q435" s="22"/>
      <c r="S435" s="21"/>
      <c r="V435" s="22"/>
      <c r="X435" s="21"/>
    </row>
    <row r="436" spans="17:24" x14ac:dyDescent="0.2">
      <c r="Q436" s="22"/>
      <c r="S436" s="21"/>
      <c r="V436" s="22"/>
      <c r="X436" s="21"/>
    </row>
    <row r="437" spans="17:24" x14ac:dyDescent="0.2">
      <c r="Q437" s="22"/>
      <c r="S437" s="21"/>
      <c r="V437" s="22"/>
      <c r="X437" s="21"/>
    </row>
    <row r="438" spans="17:24" x14ac:dyDescent="0.2">
      <c r="Q438" s="22"/>
      <c r="S438" s="21"/>
      <c r="V438" s="22"/>
      <c r="X438" s="21"/>
    </row>
    <row r="439" spans="17:24" x14ac:dyDescent="0.2">
      <c r="Q439" s="22"/>
      <c r="S439" s="21"/>
      <c r="V439" s="22"/>
      <c r="X439" s="21"/>
    </row>
    <row r="440" spans="17:24" x14ac:dyDescent="0.2">
      <c r="Q440" s="22"/>
      <c r="S440" s="21"/>
      <c r="V440" s="22"/>
      <c r="X440" s="21"/>
    </row>
    <row r="441" spans="17:24" x14ac:dyDescent="0.2">
      <c r="Q441" s="22"/>
      <c r="S441" s="21"/>
      <c r="V441" s="22"/>
      <c r="X441" s="21"/>
    </row>
    <row r="442" spans="17:24" x14ac:dyDescent="0.2">
      <c r="Q442" s="22"/>
      <c r="S442" s="21"/>
      <c r="V442" s="22"/>
      <c r="X442" s="21"/>
    </row>
    <row r="443" spans="17:24" x14ac:dyDescent="0.2">
      <c r="Q443" s="22"/>
      <c r="S443" s="21"/>
      <c r="V443" s="22"/>
      <c r="X443" s="21"/>
    </row>
    <row r="444" spans="17:24" x14ac:dyDescent="0.2">
      <c r="Q444" s="22"/>
      <c r="S444" s="21"/>
      <c r="V444" s="22"/>
      <c r="X444" s="21"/>
    </row>
    <row r="445" spans="17:24" x14ac:dyDescent="0.2">
      <c r="Q445" s="22"/>
      <c r="S445" s="21"/>
      <c r="V445" s="22"/>
      <c r="X445" s="21"/>
    </row>
    <row r="446" spans="17:24" x14ac:dyDescent="0.2">
      <c r="Q446" s="22"/>
      <c r="S446" s="21"/>
      <c r="V446" s="22"/>
      <c r="X446" s="21"/>
    </row>
    <row r="447" spans="17:24" x14ac:dyDescent="0.2">
      <c r="Q447" s="22"/>
      <c r="S447" s="21"/>
      <c r="V447" s="22"/>
      <c r="X447" s="21"/>
    </row>
    <row r="448" spans="17:24" x14ac:dyDescent="0.2">
      <c r="Q448" s="22"/>
      <c r="S448" s="21"/>
      <c r="V448" s="22"/>
      <c r="X448" s="21"/>
    </row>
    <row r="449" spans="17:24" x14ac:dyDescent="0.2">
      <c r="Q449" s="22"/>
      <c r="S449" s="21"/>
      <c r="V449" s="22"/>
      <c r="X449" s="21"/>
    </row>
    <row r="450" spans="17:24" x14ac:dyDescent="0.2">
      <c r="Q450" s="22"/>
      <c r="S450" s="21"/>
      <c r="V450" s="22"/>
      <c r="X450" s="21"/>
    </row>
    <row r="451" spans="17:24" x14ac:dyDescent="0.2">
      <c r="Q451" s="22"/>
      <c r="S451" s="21"/>
      <c r="V451" s="22"/>
      <c r="X451" s="21"/>
    </row>
    <row r="452" spans="17:24" x14ac:dyDescent="0.2">
      <c r="Q452" s="22"/>
      <c r="S452" s="21"/>
      <c r="V452" s="22"/>
      <c r="X452" s="21"/>
    </row>
    <row r="453" spans="17:24" x14ac:dyDescent="0.2">
      <c r="Q453" s="22"/>
      <c r="S453" s="21"/>
      <c r="V453" s="22"/>
      <c r="X453" s="21"/>
    </row>
    <row r="454" spans="17:24" x14ac:dyDescent="0.2">
      <c r="Q454" s="22"/>
      <c r="S454" s="21"/>
      <c r="V454" s="22"/>
      <c r="X454" s="21"/>
    </row>
    <row r="455" spans="17:24" x14ac:dyDescent="0.2">
      <c r="Q455" s="22"/>
      <c r="S455" s="21"/>
      <c r="V455" s="22"/>
      <c r="X455" s="21"/>
    </row>
    <row r="456" spans="17:24" x14ac:dyDescent="0.2">
      <c r="Q456" s="22"/>
      <c r="S456" s="21"/>
      <c r="V456" s="22"/>
      <c r="X456" s="21"/>
    </row>
    <row r="457" spans="17:24" x14ac:dyDescent="0.2">
      <c r="Q457" s="22"/>
      <c r="S457" s="21"/>
      <c r="V457" s="22"/>
      <c r="X457" s="21"/>
    </row>
    <row r="458" spans="17:24" x14ac:dyDescent="0.2">
      <c r="Q458" s="22"/>
      <c r="S458" s="21"/>
      <c r="V458" s="22"/>
      <c r="X458" s="21"/>
    </row>
    <row r="459" spans="17:24" x14ac:dyDescent="0.2">
      <c r="Q459" s="22"/>
      <c r="S459" s="21"/>
      <c r="V459" s="22"/>
      <c r="X459" s="21"/>
    </row>
    <row r="460" spans="17:24" x14ac:dyDescent="0.2">
      <c r="Q460" s="22"/>
      <c r="S460" s="21"/>
      <c r="V460" s="22"/>
      <c r="X460" s="21"/>
    </row>
    <row r="461" spans="17:24" x14ac:dyDescent="0.2">
      <c r="Q461" s="22"/>
      <c r="S461" s="21"/>
      <c r="V461" s="22"/>
      <c r="X461" s="21"/>
    </row>
    <row r="462" spans="17:24" x14ac:dyDescent="0.2">
      <c r="Q462" s="22"/>
      <c r="S462" s="21"/>
      <c r="V462" s="22"/>
      <c r="X462" s="21"/>
    </row>
    <row r="463" spans="17:24" x14ac:dyDescent="0.2">
      <c r="Q463" s="22"/>
      <c r="S463" s="21"/>
      <c r="V463" s="22"/>
      <c r="X463" s="21"/>
    </row>
    <row r="464" spans="17:24" x14ac:dyDescent="0.2">
      <c r="Q464" s="22"/>
      <c r="S464" s="21"/>
      <c r="V464" s="22"/>
      <c r="X464" s="21"/>
    </row>
    <row r="465" spans="17:24" x14ac:dyDescent="0.2">
      <c r="Q465" s="22"/>
      <c r="S465" s="21"/>
      <c r="V465" s="22"/>
      <c r="X465" s="21"/>
    </row>
    <row r="466" spans="17:24" x14ac:dyDescent="0.2">
      <c r="Q466" s="22"/>
      <c r="S466" s="21"/>
      <c r="V466" s="22"/>
      <c r="X466" s="21"/>
    </row>
    <row r="467" spans="17:24" x14ac:dyDescent="0.2">
      <c r="Q467" s="22"/>
      <c r="S467" s="21"/>
      <c r="V467" s="22"/>
      <c r="X467" s="21"/>
    </row>
    <row r="468" spans="17:24" x14ac:dyDescent="0.2">
      <c r="Q468" s="22"/>
      <c r="S468" s="21"/>
      <c r="V468" s="22"/>
      <c r="X468" s="21"/>
    </row>
    <row r="469" spans="17:24" x14ac:dyDescent="0.2">
      <c r="Q469" s="22"/>
      <c r="S469" s="21"/>
      <c r="V469" s="22"/>
      <c r="X469" s="21"/>
    </row>
    <row r="470" spans="17:24" x14ac:dyDescent="0.2">
      <c r="Q470" s="22"/>
      <c r="S470" s="21"/>
      <c r="V470" s="22"/>
      <c r="X470" s="21"/>
    </row>
    <row r="471" spans="17:24" x14ac:dyDescent="0.2">
      <c r="Q471" s="22"/>
      <c r="S471" s="21"/>
      <c r="V471" s="22"/>
      <c r="X471" s="21"/>
    </row>
    <row r="472" spans="17:24" x14ac:dyDescent="0.2">
      <c r="Q472" s="22"/>
      <c r="S472" s="21"/>
      <c r="V472" s="22"/>
      <c r="X472" s="21"/>
    </row>
    <row r="473" spans="17:24" x14ac:dyDescent="0.2">
      <c r="Q473" s="22"/>
      <c r="S473" s="21"/>
      <c r="V473" s="22"/>
      <c r="X473" s="21"/>
    </row>
    <row r="474" spans="17:24" x14ac:dyDescent="0.2">
      <c r="Q474" s="22"/>
      <c r="S474" s="21"/>
      <c r="V474" s="22"/>
      <c r="X474" s="21"/>
    </row>
    <row r="475" spans="17:24" x14ac:dyDescent="0.2">
      <c r="Q475" s="22"/>
      <c r="S475" s="21"/>
      <c r="V475" s="22"/>
      <c r="X475" s="21"/>
    </row>
    <row r="476" spans="17:24" x14ac:dyDescent="0.2">
      <c r="Q476" s="22"/>
      <c r="S476" s="21"/>
      <c r="V476" s="22"/>
      <c r="X476" s="21"/>
    </row>
    <row r="477" spans="17:24" x14ac:dyDescent="0.2">
      <c r="Q477" s="22"/>
      <c r="S477" s="21"/>
      <c r="V477" s="22"/>
      <c r="X477" s="21"/>
    </row>
    <row r="478" spans="17:24" x14ac:dyDescent="0.2">
      <c r="Q478" s="22"/>
      <c r="S478" s="21"/>
      <c r="V478" s="22"/>
      <c r="X478" s="21"/>
    </row>
    <row r="479" spans="17:24" x14ac:dyDescent="0.2">
      <c r="Q479" s="22"/>
      <c r="S479" s="21"/>
      <c r="V479" s="22"/>
      <c r="X479" s="21"/>
    </row>
    <row r="480" spans="17:24" x14ac:dyDescent="0.2">
      <c r="Q480" s="22"/>
      <c r="S480" s="21"/>
      <c r="V480" s="22"/>
      <c r="X480" s="21"/>
    </row>
    <row r="481" spans="17:24" x14ac:dyDescent="0.2">
      <c r="Q481" s="22"/>
      <c r="S481" s="21"/>
      <c r="V481" s="22"/>
      <c r="X481" s="21"/>
    </row>
    <row r="482" spans="17:24" x14ac:dyDescent="0.2">
      <c r="Q482" s="22"/>
      <c r="S482" s="21"/>
      <c r="V482" s="22"/>
      <c r="X482" s="21"/>
    </row>
    <row r="483" spans="17:24" x14ac:dyDescent="0.2">
      <c r="Q483" s="22"/>
      <c r="S483" s="21"/>
      <c r="V483" s="22"/>
      <c r="X483" s="21"/>
    </row>
    <row r="484" spans="17:24" x14ac:dyDescent="0.2">
      <c r="Q484" s="22"/>
      <c r="S484" s="21"/>
      <c r="V484" s="22"/>
      <c r="X484" s="21"/>
    </row>
    <row r="485" spans="17:24" x14ac:dyDescent="0.2">
      <c r="Q485" s="22"/>
      <c r="S485" s="21"/>
      <c r="V485" s="22"/>
      <c r="X485" s="21"/>
    </row>
    <row r="486" spans="17:24" x14ac:dyDescent="0.2">
      <c r="Q486" s="22"/>
      <c r="S486" s="21"/>
      <c r="V486" s="22"/>
      <c r="X486" s="21"/>
    </row>
    <row r="487" spans="17:24" x14ac:dyDescent="0.2">
      <c r="Q487" s="22"/>
      <c r="S487" s="21"/>
      <c r="V487" s="22"/>
      <c r="X487" s="21"/>
    </row>
    <row r="488" spans="17:24" x14ac:dyDescent="0.2">
      <c r="Q488" s="22"/>
      <c r="S488" s="21"/>
      <c r="V488" s="22"/>
      <c r="X488" s="21"/>
    </row>
    <row r="489" spans="17:24" x14ac:dyDescent="0.2">
      <c r="Q489" s="22"/>
      <c r="S489" s="21"/>
      <c r="V489" s="22"/>
      <c r="X489" s="21"/>
    </row>
    <row r="490" spans="17:24" x14ac:dyDescent="0.2">
      <c r="Q490" s="22"/>
      <c r="S490" s="21"/>
      <c r="V490" s="22"/>
      <c r="X490" s="21"/>
    </row>
    <row r="491" spans="17:24" x14ac:dyDescent="0.2">
      <c r="Q491" s="22"/>
      <c r="S491" s="21"/>
      <c r="V491" s="22"/>
      <c r="X491" s="21"/>
    </row>
    <row r="492" spans="17:24" x14ac:dyDescent="0.2">
      <c r="Q492" s="22"/>
      <c r="S492" s="21"/>
      <c r="V492" s="22"/>
      <c r="X492" s="21"/>
    </row>
    <row r="493" spans="17:24" x14ac:dyDescent="0.2">
      <c r="Q493" s="22"/>
      <c r="S493" s="21"/>
      <c r="V493" s="22"/>
      <c r="X493" s="21"/>
    </row>
    <row r="494" spans="17:24" x14ac:dyDescent="0.2">
      <c r="Q494" s="22"/>
      <c r="S494" s="21"/>
      <c r="V494" s="22"/>
      <c r="X494" s="21"/>
    </row>
    <row r="495" spans="17:24" x14ac:dyDescent="0.2">
      <c r="Q495" s="22"/>
      <c r="S495" s="21"/>
      <c r="V495" s="22"/>
      <c r="X495" s="21"/>
    </row>
    <row r="496" spans="17:24" x14ac:dyDescent="0.2">
      <c r="Q496" s="22"/>
      <c r="S496" s="21"/>
      <c r="V496" s="22"/>
      <c r="X496" s="21"/>
    </row>
    <row r="497" spans="17:24" x14ac:dyDescent="0.2">
      <c r="Q497" s="22"/>
      <c r="S497" s="21"/>
      <c r="V497" s="22"/>
      <c r="X497" s="21"/>
    </row>
    <row r="498" spans="17:24" x14ac:dyDescent="0.2">
      <c r="Q498" s="22"/>
      <c r="S498" s="21"/>
      <c r="V498" s="22"/>
      <c r="X498" s="21"/>
    </row>
    <row r="499" spans="17:24" x14ac:dyDescent="0.2">
      <c r="Q499" s="22"/>
      <c r="S499" s="21"/>
      <c r="V499" s="22"/>
      <c r="X499" s="21"/>
    </row>
    <row r="500" spans="17:24" x14ac:dyDescent="0.2">
      <c r="Q500" s="22"/>
      <c r="S500" s="21"/>
      <c r="V500" s="22"/>
      <c r="X500" s="21"/>
    </row>
    <row r="501" spans="17:24" x14ac:dyDescent="0.2">
      <c r="Q501" s="22"/>
      <c r="S501" s="21"/>
      <c r="V501" s="22"/>
      <c r="X501" s="21"/>
    </row>
    <row r="502" spans="17:24" x14ac:dyDescent="0.2">
      <c r="Q502" s="22"/>
      <c r="S502" s="21"/>
      <c r="V502" s="22"/>
      <c r="X502" s="21"/>
    </row>
    <row r="503" spans="17:24" x14ac:dyDescent="0.2">
      <c r="Q503" s="22"/>
      <c r="S503" s="21"/>
      <c r="V503" s="22"/>
      <c r="X503" s="21"/>
    </row>
    <row r="504" spans="17:24" x14ac:dyDescent="0.2">
      <c r="Q504" s="22"/>
      <c r="S504" s="21"/>
      <c r="V504" s="22"/>
      <c r="X504" s="21"/>
    </row>
    <row r="505" spans="17:24" x14ac:dyDescent="0.2">
      <c r="Q505" s="22"/>
      <c r="S505" s="21"/>
      <c r="V505" s="22"/>
      <c r="X505" s="21"/>
    </row>
    <row r="506" spans="17:24" x14ac:dyDescent="0.2">
      <c r="Q506" s="22"/>
      <c r="S506" s="21"/>
      <c r="V506" s="22"/>
      <c r="X506" s="21"/>
    </row>
    <row r="507" spans="17:24" x14ac:dyDescent="0.2">
      <c r="Q507" s="22"/>
      <c r="S507" s="21"/>
      <c r="V507" s="22"/>
      <c r="X507" s="21"/>
    </row>
    <row r="508" spans="17:24" x14ac:dyDescent="0.2">
      <c r="Q508" s="22"/>
      <c r="S508" s="21"/>
      <c r="V508" s="22"/>
      <c r="X508" s="21"/>
    </row>
    <row r="509" spans="17:24" x14ac:dyDescent="0.2">
      <c r="Q509" s="22"/>
      <c r="S509" s="21"/>
      <c r="V509" s="22"/>
      <c r="X509" s="21"/>
    </row>
    <row r="510" spans="17:24" x14ac:dyDescent="0.2">
      <c r="Q510" s="22"/>
      <c r="S510" s="21"/>
      <c r="V510" s="22"/>
      <c r="X510" s="21"/>
    </row>
    <row r="511" spans="17:24" x14ac:dyDescent="0.2">
      <c r="Q511" s="22"/>
      <c r="S511" s="21"/>
      <c r="V511" s="22"/>
      <c r="X511" s="21"/>
    </row>
    <row r="512" spans="17:24" x14ac:dyDescent="0.2">
      <c r="Q512" s="22"/>
      <c r="S512" s="21"/>
      <c r="V512" s="22"/>
      <c r="X512" s="21"/>
    </row>
    <row r="513" spans="17:24" x14ac:dyDescent="0.2">
      <c r="Q513" s="22"/>
      <c r="S513" s="21"/>
      <c r="V513" s="22"/>
      <c r="X513" s="21"/>
    </row>
    <row r="514" spans="17:24" x14ac:dyDescent="0.2">
      <c r="Q514" s="22"/>
      <c r="S514" s="21"/>
      <c r="V514" s="22"/>
      <c r="X514" s="21"/>
    </row>
    <row r="515" spans="17:24" x14ac:dyDescent="0.2">
      <c r="Q515" s="22"/>
      <c r="S515" s="21"/>
      <c r="V515" s="22"/>
      <c r="X515" s="21"/>
    </row>
    <row r="516" spans="17:24" x14ac:dyDescent="0.2">
      <c r="Q516" s="22"/>
      <c r="S516" s="21"/>
      <c r="V516" s="22"/>
      <c r="X516" s="21"/>
    </row>
    <row r="517" spans="17:24" x14ac:dyDescent="0.2">
      <c r="Q517" s="22"/>
      <c r="S517" s="21"/>
      <c r="V517" s="22"/>
      <c r="X517" s="21"/>
    </row>
    <row r="518" spans="17:24" x14ac:dyDescent="0.2">
      <c r="Q518" s="22"/>
      <c r="S518" s="21"/>
      <c r="V518" s="22"/>
      <c r="X518" s="21"/>
    </row>
    <row r="519" spans="17:24" x14ac:dyDescent="0.2">
      <c r="Q519" s="22"/>
      <c r="S519" s="21"/>
      <c r="V519" s="22"/>
      <c r="X519" s="21"/>
    </row>
    <row r="520" spans="17:24" x14ac:dyDescent="0.2">
      <c r="Q520" s="22"/>
      <c r="S520" s="21"/>
      <c r="V520" s="22"/>
      <c r="X520" s="21"/>
    </row>
    <row r="521" spans="17:24" x14ac:dyDescent="0.2">
      <c r="Q521" s="22"/>
      <c r="S521" s="21"/>
      <c r="V521" s="22"/>
      <c r="X521" s="21"/>
    </row>
    <row r="522" spans="17:24" x14ac:dyDescent="0.2">
      <c r="Q522" s="22"/>
      <c r="S522" s="21"/>
      <c r="V522" s="22"/>
      <c r="X522" s="21"/>
    </row>
    <row r="523" spans="17:24" x14ac:dyDescent="0.2">
      <c r="Q523" s="22"/>
      <c r="S523" s="21"/>
      <c r="V523" s="22"/>
      <c r="X523" s="21"/>
    </row>
    <row r="524" spans="17:24" x14ac:dyDescent="0.2">
      <c r="Q524" s="22"/>
      <c r="S524" s="21"/>
      <c r="V524" s="22"/>
      <c r="X524" s="21"/>
    </row>
    <row r="525" spans="17:24" x14ac:dyDescent="0.2">
      <c r="Q525" s="22"/>
      <c r="S525" s="21"/>
      <c r="V525" s="22"/>
      <c r="X525" s="21"/>
    </row>
    <row r="526" spans="17:24" x14ac:dyDescent="0.2">
      <c r="Q526" s="22"/>
      <c r="S526" s="21"/>
      <c r="V526" s="22"/>
      <c r="X526" s="21"/>
    </row>
    <row r="527" spans="17:24" x14ac:dyDescent="0.2">
      <c r="Q527" s="22"/>
      <c r="S527" s="21"/>
      <c r="V527" s="22"/>
      <c r="X527" s="21"/>
    </row>
    <row r="528" spans="17:24" x14ac:dyDescent="0.2">
      <c r="Q528" s="22"/>
      <c r="S528" s="21"/>
      <c r="V528" s="22"/>
      <c r="X528" s="21"/>
    </row>
    <row r="529" spans="17:24" x14ac:dyDescent="0.2">
      <c r="Q529" s="22"/>
      <c r="S529" s="21"/>
      <c r="V529" s="22"/>
      <c r="X529" s="21"/>
    </row>
    <row r="530" spans="17:24" x14ac:dyDescent="0.2">
      <c r="Q530" s="22"/>
      <c r="S530" s="21"/>
      <c r="V530" s="22"/>
      <c r="X530" s="21"/>
    </row>
    <row r="531" spans="17:24" x14ac:dyDescent="0.2">
      <c r="Q531" s="22"/>
      <c r="S531" s="21"/>
      <c r="V531" s="22"/>
      <c r="X531" s="21"/>
    </row>
    <row r="532" spans="17:24" x14ac:dyDescent="0.2">
      <c r="Q532" s="22"/>
      <c r="S532" s="21"/>
      <c r="V532" s="22"/>
      <c r="X532" s="21"/>
    </row>
    <row r="533" spans="17:24" x14ac:dyDescent="0.2">
      <c r="Q533" s="22"/>
      <c r="S533" s="21"/>
      <c r="V533" s="22"/>
      <c r="X533" s="21"/>
    </row>
    <row r="534" spans="17:24" x14ac:dyDescent="0.2">
      <c r="Q534" s="22"/>
      <c r="S534" s="21"/>
      <c r="V534" s="22"/>
      <c r="X534" s="21"/>
    </row>
    <row r="535" spans="17:24" x14ac:dyDescent="0.2">
      <c r="Q535" s="22"/>
      <c r="S535" s="21"/>
      <c r="V535" s="22"/>
      <c r="X535" s="21"/>
    </row>
    <row r="536" spans="17:24" x14ac:dyDescent="0.2">
      <c r="Q536" s="22"/>
      <c r="S536" s="21"/>
      <c r="V536" s="22"/>
      <c r="X536" s="21"/>
    </row>
    <row r="537" spans="17:24" x14ac:dyDescent="0.2">
      <c r="Q537" s="22"/>
      <c r="S537" s="21"/>
      <c r="V537" s="22"/>
      <c r="X537" s="21"/>
    </row>
    <row r="538" spans="17:24" x14ac:dyDescent="0.2">
      <c r="Q538" s="22"/>
      <c r="S538" s="21"/>
      <c r="V538" s="22"/>
      <c r="X538" s="21"/>
    </row>
    <row r="539" spans="17:24" x14ac:dyDescent="0.2">
      <c r="Q539" s="22"/>
      <c r="S539" s="21"/>
      <c r="V539" s="22"/>
      <c r="X539" s="21"/>
    </row>
    <row r="540" spans="17:24" x14ac:dyDescent="0.2">
      <c r="Q540" s="22"/>
      <c r="S540" s="21"/>
      <c r="V540" s="22"/>
      <c r="X540" s="21"/>
    </row>
    <row r="541" spans="17:24" x14ac:dyDescent="0.2">
      <c r="Q541" s="22"/>
      <c r="S541" s="21"/>
      <c r="V541" s="22"/>
      <c r="X541" s="21"/>
    </row>
    <row r="542" spans="17:24" x14ac:dyDescent="0.2">
      <c r="Q542" s="22"/>
      <c r="S542" s="21"/>
      <c r="V542" s="22"/>
      <c r="X542" s="21"/>
    </row>
    <row r="543" spans="17:24" x14ac:dyDescent="0.2">
      <c r="Q543" s="22"/>
      <c r="S543" s="21"/>
      <c r="V543" s="22"/>
      <c r="X543" s="21"/>
    </row>
    <row r="544" spans="17:24" x14ac:dyDescent="0.2">
      <c r="Q544" s="22"/>
      <c r="S544" s="21"/>
      <c r="V544" s="22"/>
      <c r="X544" s="21"/>
    </row>
    <row r="545" spans="17:24" x14ac:dyDescent="0.2">
      <c r="Q545" s="22"/>
      <c r="S545" s="21"/>
      <c r="V545" s="22"/>
      <c r="X545" s="21"/>
    </row>
    <row r="546" spans="17:24" x14ac:dyDescent="0.2">
      <c r="Q546" s="22"/>
      <c r="S546" s="21"/>
      <c r="V546" s="22"/>
      <c r="X546" s="21"/>
    </row>
    <row r="547" spans="17:24" x14ac:dyDescent="0.2">
      <c r="Q547" s="22"/>
      <c r="S547" s="21"/>
      <c r="V547" s="22"/>
      <c r="X547" s="21"/>
    </row>
    <row r="548" spans="17:24" x14ac:dyDescent="0.2">
      <c r="Q548" s="22"/>
      <c r="S548" s="21"/>
      <c r="V548" s="22"/>
      <c r="X548" s="21"/>
    </row>
    <row r="549" spans="17:24" x14ac:dyDescent="0.2">
      <c r="Q549" s="22"/>
      <c r="S549" s="21"/>
      <c r="V549" s="22"/>
      <c r="X549" s="21"/>
    </row>
    <row r="550" spans="17:24" x14ac:dyDescent="0.2">
      <c r="Q550" s="22"/>
      <c r="S550" s="21"/>
      <c r="V550" s="22"/>
      <c r="X550" s="21"/>
    </row>
    <row r="551" spans="17:24" x14ac:dyDescent="0.2">
      <c r="Q551" s="22"/>
      <c r="S551" s="21"/>
      <c r="V551" s="22"/>
      <c r="X551" s="21"/>
    </row>
    <row r="552" spans="17:24" x14ac:dyDescent="0.2">
      <c r="Q552" s="22"/>
      <c r="S552" s="21"/>
      <c r="V552" s="22"/>
      <c r="X552" s="21"/>
    </row>
    <row r="553" spans="17:24" x14ac:dyDescent="0.2">
      <c r="Q553" s="22"/>
      <c r="S553" s="21"/>
      <c r="V553" s="22"/>
      <c r="X553" s="21"/>
    </row>
    <row r="554" spans="17:24" x14ac:dyDescent="0.2">
      <c r="Q554" s="22"/>
      <c r="S554" s="21"/>
      <c r="V554" s="22"/>
      <c r="X554" s="21"/>
    </row>
    <row r="555" spans="17:24" x14ac:dyDescent="0.2">
      <c r="Q555" s="22"/>
      <c r="S555" s="21"/>
      <c r="V555" s="22"/>
      <c r="X555" s="21"/>
    </row>
    <row r="556" spans="17:24" x14ac:dyDescent="0.2">
      <c r="Q556" s="22"/>
      <c r="S556" s="21"/>
      <c r="V556" s="22"/>
      <c r="X556" s="21"/>
    </row>
    <row r="557" spans="17:24" x14ac:dyDescent="0.2">
      <c r="Q557" s="22"/>
      <c r="S557" s="21"/>
      <c r="V557" s="22"/>
      <c r="X557" s="21"/>
    </row>
    <row r="558" spans="17:24" x14ac:dyDescent="0.2">
      <c r="Q558" s="22"/>
      <c r="S558" s="21"/>
      <c r="V558" s="22"/>
      <c r="X558" s="21"/>
    </row>
    <row r="559" spans="17:24" x14ac:dyDescent="0.2">
      <c r="Q559" s="22"/>
      <c r="S559" s="21"/>
      <c r="V559" s="22"/>
      <c r="X559" s="21"/>
    </row>
    <row r="560" spans="17:24" x14ac:dyDescent="0.2">
      <c r="Q560" s="22"/>
      <c r="S560" s="21"/>
      <c r="V560" s="22"/>
      <c r="X560" s="21"/>
    </row>
    <row r="561" spans="17:24" x14ac:dyDescent="0.2">
      <c r="Q561" s="22"/>
      <c r="S561" s="21"/>
      <c r="V561" s="22"/>
      <c r="X561" s="21"/>
    </row>
    <row r="562" spans="17:24" x14ac:dyDescent="0.2">
      <c r="Q562" s="22"/>
      <c r="S562" s="21"/>
      <c r="V562" s="22"/>
      <c r="X562" s="21"/>
    </row>
    <row r="563" spans="17:24" x14ac:dyDescent="0.2">
      <c r="Q563" s="22"/>
      <c r="S563" s="21"/>
      <c r="V563" s="22"/>
      <c r="X563" s="21"/>
    </row>
    <row r="564" spans="17:24" x14ac:dyDescent="0.2">
      <c r="Q564" s="22"/>
      <c r="S564" s="21"/>
      <c r="V564" s="22"/>
      <c r="X564" s="21"/>
    </row>
    <row r="565" spans="17:24" x14ac:dyDescent="0.2">
      <c r="Q565" s="22"/>
      <c r="S565" s="21"/>
      <c r="V565" s="22"/>
      <c r="X565" s="21"/>
    </row>
    <row r="566" spans="17:24" x14ac:dyDescent="0.2">
      <c r="Q566" s="22"/>
      <c r="S566" s="21"/>
      <c r="V566" s="22"/>
      <c r="X566" s="21"/>
    </row>
    <row r="567" spans="17:24" x14ac:dyDescent="0.2">
      <c r="Q567" s="22"/>
      <c r="S567" s="21"/>
      <c r="V567" s="22"/>
      <c r="X567" s="21"/>
    </row>
    <row r="568" spans="17:24" x14ac:dyDescent="0.2">
      <c r="Q568" s="22"/>
      <c r="S568" s="21"/>
      <c r="V568" s="22"/>
      <c r="X568" s="21"/>
    </row>
    <row r="569" spans="17:24" x14ac:dyDescent="0.2">
      <c r="Q569" s="22"/>
      <c r="S569" s="21"/>
      <c r="V569" s="22"/>
      <c r="X569" s="21"/>
    </row>
    <row r="570" spans="17:24" x14ac:dyDescent="0.2">
      <c r="Q570" s="22"/>
      <c r="S570" s="21"/>
      <c r="V570" s="22"/>
      <c r="X570" s="21"/>
    </row>
    <row r="571" spans="17:24" x14ac:dyDescent="0.2">
      <c r="Q571" s="22"/>
      <c r="S571" s="21"/>
      <c r="V571" s="22"/>
      <c r="X571" s="21"/>
    </row>
    <row r="572" spans="17:24" x14ac:dyDescent="0.2">
      <c r="Q572" s="22"/>
      <c r="S572" s="21"/>
      <c r="V572" s="22"/>
      <c r="X572" s="21"/>
    </row>
    <row r="573" spans="17:24" x14ac:dyDescent="0.2">
      <c r="Q573" s="22"/>
      <c r="S573" s="21"/>
      <c r="V573" s="22"/>
      <c r="X573" s="21"/>
    </row>
    <row r="574" spans="17:24" x14ac:dyDescent="0.2">
      <c r="Q574" s="22"/>
      <c r="S574" s="21"/>
      <c r="V574" s="22"/>
      <c r="X574" s="21"/>
    </row>
    <row r="575" spans="17:24" x14ac:dyDescent="0.2">
      <c r="Q575" s="22"/>
      <c r="S575" s="21"/>
      <c r="V575" s="22"/>
      <c r="X575" s="21"/>
    </row>
    <row r="576" spans="17:24" x14ac:dyDescent="0.2">
      <c r="Q576" s="22"/>
      <c r="S576" s="21"/>
      <c r="V576" s="22"/>
      <c r="X576" s="21"/>
    </row>
    <row r="577" spans="17:24" x14ac:dyDescent="0.2">
      <c r="Q577" s="22"/>
      <c r="S577" s="21"/>
      <c r="V577" s="22"/>
      <c r="X577" s="21"/>
    </row>
    <row r="578" spans="17:24" x14ac:dyDescent="0.2">
      <c r="Q578" s="22"/>
      <c r="S578" s="21"/>
      <c r="V578" s="22"/>
      <c r="X578" s="21"/>
    </row>
    <row r="579" spans="17:24" x14ac:dyDescent="0.2">
      <c r="Q579" s="22"/>
      <c r="S579" s="21"/>
      <c r="V579" s="22"/>
      <c r="X579" s="21"/>
    </row>
    <row r="580" spans="17:24" x14ac:dyDescent="0.2">
      <c r="Q580" s="22"/>
      <c r="S580" s="21"/>
      <c r="V580" s="22"/>
      <c r="X580" s="21"/>
    </row>
    <row r="581" spans="17:24" x14ac:dyDescent="0.2">
      <c r="Q581" s="22"/>
      <c r="S581" s="21"/>
      <c r="V581" s="22"/>
      <c r="X581" s="21"/>
    </row>
    <row r="582" spans="17:24" x14ac:dyDescent="0.2">
      <c r="Q582" s="22"/>
      <c r="S582" s="21"/>
      <c r="V582" s="22"/>
      <c r="X582" s="21"/>
    </row>
    <row r="583" spans="17:24" x14ac:dyDescent="0.2">
      <c r="Q583" s="22"/>
      <c r="S583" s="21"/>
      <c r="V583" s="22"/>
      <c r="X583" s="21"/>
    </row>
    <row r="584" spans="17:24" x14ac:dyDescent="0.2">
      <c r="Q584" s="22"/>
      <c r="S584" s="21"/>
      <c r="V584" s="22"/>
      <c r="X584" s="21"/>
    </row>
    <row r="585" spans="17:24" x14ac:dyDescent="0.2">
      <c r="Q585" s="22"/>
      <c r="S585" s="21"/>
      <c r="V585" s="22"/>
      <c r="X585" s="21"/>
    </row>
    <row r="586" spans="17:24" x14ac:dyDescent="0.2">
      <c r="Q586" s="22"/>
      <c r="S586" s="21"/>
      <c r="V586" s="22"/>
      <c r="X586" s="21"/>
    </row>
    <row r="587" spans="17:24" x14ac:dyDescent="0.2">
      <c r="Q587" s="22"/>
      <c r="S587" s="21"/>
      <c r="V587" s="22"/>
      <c r="X587" s="21"/>
    </row>
    <row r="588" spans="17:24" x14ac:dyDescent="0.2">
      <c r="Q588" s="22"/>
      <c r="S588" s="21"/>
      <c r="V588" s="22"/>
      <c r="X588" s="21"/>
    </row>
    <row r="589" spans="17:24" x14ac:dyDescent="0.2">
      <c r="Q589" s="22"/>
      <c r="S589" s="21"/>
      <c r="V589" s="22"/>
      <c r="X589" s="21"/>
    </row>
    <row r="590" spans="17:24" x14ac:dyDescent="0.2">
      <c r="Q590" s="22"/>
      <c r="S590" s="21"/>
      <c r="V590" s="22"/>
      <c r="X590" s="21"/>
    </row>
    <row r="591" spans="17:24" x14ac:dyDescent="0.2">
      <c r="Q591" s="22"/>
      <c r="S591" s="21"/>
      <c r="V591" s="22"/>
      <c r="X591" s="21"/>
    </row>
    <row r="592" spans="17:24" x14ac:dyDescent="0.2">
      <c r="Q592" s="22"/>
      <c r="S592" s="21"/>
      <c r="V592" s="22"/>
      <c r="X592" s="21"/>
    </row>
    <row r="593" spans="17:24" x14ac:dyDescent="0.2">
      <c r="Q593" s="22"/>
      <c r="S593" s="21"/>
      <c r="V593" s="22"/>
      <c r="X593" s="21"/>
    </row>
    <row r="594" spans="17:24" x14ac:dyDescent="0.2">
      <c r="Q594" s="22"/>
      <c r="S594" s="21"/>
      <c r="V594" s="22"/>
      <c r="X594" s="21"/>
    </row>
    <row r="595" spans="17:24" x14ac:dyDescent="0.2">
      <c r="Q595" s="22"/>
      <c r="S595" s="21"/>
      <c r="V595" s="22"/>
      <c r="X595" s="21"/>
    </row>
    <row r="596" spans="17:24" x14ac:dyDescent="0.2">
      <c r="Q596" s="22"/>
      <c r="S596" s="21"/>
      <c r="V596" s="22"/>
      <c r="X596" s="21"/>
    </row>
    <row r="597" spans="17:24" x14ac:dyDescent="0.2">
      <c r="Q597" s="22"/>
      <c r="S597" s="21"/>
      <c r="V597" s="22"/>
      <c r="X597" s="21"/>
    </row>
    <row r="598" spans="17:24" x14ac:dyDescent="0.2">
      <c r="Q598" s="22"/>
      <c r="S598" s="21"/>
      <c r="V598" s="22"/>
      <c r="X598" s="21"/>
    </row>
    <row r="599" spans="17:24" x14ac:dyDescent="0.2">
      <c r="Q599" s="22"/>
      <c r="S599" s="21"/>
      <c r="V599" s="22"/>
      <c r="X599" s="21"/>
    </row>
    <row r="600" spans="17:24" x14ac:dyDescent="0.2">
      <c r="Q600" s="22"/>
      <c r="S600" s="21"/>
      <c r="V600" s="22"/>
      <c r="X600" s="21"/>
    </row>
    <row r="601" spans="17:24" x14ac:dyDescent="0.2">
      <c r="Q601" s="22"/>
      <c r="S601" s="21"/>
      <c r="V601" s="22"/>
      <c r="X601" s="21"/>
    </row>
    <row r="602" spans="17:24" x14ac:dyDescent="0.2">
      <c r="Q602" s="22"/>
      <c r="S602" s="21"/>
      <c r="V602" s="22"/>
      <c r="X602" s="21"/>
    </row>
    <row r="603" spans="17:24" x14ac:dyDescent="0.2">
      <c r="Q603" s="22"/>
      <c r="S603" s="21"/>
      <c r="V603" s="22"/>
      <c r="X603" s="21"/>
    </row>
    <row r="604" spans="17:24" x14ac:dyDescent="0.2">
      <c r="Q604" s="22"/>
      <c r="S604" s="21"/>
      <c r="V604" s="22"/>
      <c r="X604" s="21"/>
    </row>
    <row r="605" spans="17:24" x14ac:dyDescent="0.2">
      <c r="Q605" s="22"/>
      <c r="S605" s="21"/>
      <c r="V605" s="22"/>
      <c r="X605" s="21"/>
    </row>
    <row r="606" spans="17:24" x14ac:dyDescent="0.2">
      <c r="Q606" s="22"/>
      <c r="S606" s="21"/>
      <c r="V606" s="22"/>
      <c r="X606" s="21"/>
    </row>
    <row r="607" spans="17:24" x14ac:dyDescent="0.2">
      <c r="Q607" s="22"/>
      <c r="S607" s="21"/>
      <c r="V607" s="22"/>
      <c r="X607" s="21"/>
    </row>
    <row r="608" spans="17:24" x14ac:dyDescent="0.2">
      <c r="Q608" s="22"/>
      <c r="S608" s="21"/>
      <c r="V608" s="22"/>
      <c r="X608" s="21"/>
    </row>
    <row r="609" spans="17:24" x14ac:dyDescent="0.2">
      <c r="Q609" s="22"/>
      <c r="S609" s="21"/>
      <c r="V609" s="22"/>
      <c r="X609" s="21"/>
    </row>
    <row r="610" spans="17:24" x14ac:dyDescent="0.2">
      <c r="Q610" s="22"/>
      <c r="S610" s="21"/>
      <c r="V610" s="22"/>
      <c r="X610" s="21"/>
    </row>
    <row r="611" spans="17:24" x14ac:dyDescent="0.2">
      <c r="Q611" s="22"/>
      <c r="S611" s="21"/>
      <c r="V611" s="22"/>
      <c r="X611" s="21"/>
    </row>
    <row r="612" spans="17:24" x14ac:dyDescent="0.2">
      <c r="Q612" s="22"/>
      <c r="S612" s="21"/>
      <c r="V612" s="22"/>
      <c r="X612" s="21"/>
    </row>
    <row r="613" spans="17:24" x14ac:dyDescent="0.2">
      <c r="Q613" s="22"/>
      <c r="S613" s="21"/>
      <c r="V613" s="22"/>
      <c r="X613" s="21"/>
    </row>
    <row r="614" spans="17:24" x14ac:dyDescent="0.2">
      <c r="Q614" s="22"/>
      <c r="S614" s="21"/>
      <c r="V614" s="22"/>
      <c r="X614" s="21"/>
    </row>
    <row r="615" spans="17:24" x14ac:dyDescent="0.2">
      <c r="Q615" s="22"/>
      <c r="S615" s="21"/>
      <c r="V615" s="22"/>
      <c r="X615" s="21"/>
    </row>
    <row r="616" spans="17:24" x14ac:dyDescent="0.2">
      <c r="Q616" s="22"/>
      <c r="S616" s="21"/>
      <c r="V616" s="22"/>
      <c r="X616" s="21"/>
    </row>
    <row r="617" spans="17:24" x14ac:dyDescent="0.2">
      <c r="Q617" s="22"/>
      <c r="S617" s="21"/>
      <c r="V617" s="22"/>
      <c r="X617" s="21"/>
    </row>
    <row r="618" spans="17:24" x14ac:dyDescent="0.2">
      <c r="Q618" s="22"/>
      <c r="S618" s="21"/>
      <c r="V618" s="22"/>
      <c r="X618" s="21"/>
    </row>
    <row r="619" spans="17:24" x14ac:dyDescent="0.2">
      <c r="Q619" s="22"/>
      <c r="S619" s="21"/>
      <c r="V619" s="22"/>
      <c r="X619" s="21"/>
    </row>
    <row r="620" spans="17:24" x14ac:dyDescent="0.2">
      <c r="Q620" s="22"/>
      <c r="S620" s="21"/>
      <c r="V620" s="22"/>
      <c r="X620" s="21"/>
    </row>
    <row r="621" spans="17:24" x14ac:dyDescent="0.2">
      <c r="Q621" s="22"/>
      <c r="S621" s="21"/>
      <c r="V621" s="22"/>
      <c r="X621" s="21"/>
    </row>
    <row r="622" spans="17:24" x14ac:dyDescent="0.2">
      <c r="Q622" s="22"/>
      <c r="S622" s="21"/>
      <c r="V622" s="22"/>
      <c r="X622" s="21"/>
    </row>
    <row r="623" spans="17:24" x14ac:dyDescent="0.2">
      <c r="Q623" s="22"/>
      <c r="S623" s="21"/>
      <c r="V623" s="22"/>
      <c r="X623" s="21"/>
    </row>
    <row r="624" spans="17:24" x14ac:dyDescent="0.2">
      <c r="Q624" s="22"/>
      <c r="S624" s="21"/>
      <c r="V624" s="22"/>
      <c r="X624" s="21"/>
    </row>
    <row r="625" spans="17:24" x14ac:dyDescent="0.2">
      <c r="Q625" s="22"/>
      <c r="S625" s="21"/>
      <c r="V625" s="22"/>
      <c r="X625" s="21"/>
    </row>
    <row r="626" spans="17:24" x14ac:dyDescent="0.2">
      <c r="Q626" s="22"/>
      <c r="S626" s="21"/>
      <c r="V626" s="22"/>
      <c r="X626" s="21"/>
    </row>
    <row r="627" spans="17:24" x14ac:dyDescent="0.2">
      <c r="Q627" s="22"/>
      <c r="S627" s="21"/>
      <c r="V627" s="22"/>
      <c r="X627" s="21"/>
    </row>
    <row r="628" spans="17:24" x14ac:dyDescent="0.2">
      <c r="Q628" s="22"/>
      <c r="S628" s="21"/>
      <c r="V628" s="22"/>
      <c r="X628" s="21"/>
    </row>
    <row r="629" spans="17:24" x14ac:dyDescent="0.2">
      <c r="Q629" s="22"/>
      <c r="S629" s="21"/>
      <c r="V629" s="22"/>
      <c r="X629" s="21"/>
    </row>
    <row r="630" spans="17:24" x14ac:dyDescent="0.2">
      <c r="Q630" s="22"/>
      <c r="S630" s="21"/>
      <c r="V630" s="22"/>
      <c r="X630" s="21"/>
    </row>
    <row r="631" spans="17:24" x14ac:dyDescent="0.2">
      <c r="Q631" s="22"/>
      <c r="S631" s="21"/>
      <c r="V631" s="22"/>
      <c r="X631" s="21"/>
    </row>
    <row r="632" spans="17:24" x14ac:dyDescent="0.2">
      <c r="Q632" s="22"/>
      <c r="S632" s="21"/>
      <c r="V632" s="22"/>
      <c r="X632" s="21"/>
    </row>
    <row r="633" spans="17:24" x14ac:dyDescent="0.2">
      <c r="Q633" s="22"/>
      <c r="S633" s="21"/>
      <c r="V633" s="22"/>
      <c r="X633" s="21"/>
    </row>
    <row r="634" spans="17:24" x14ac:dyDescent="0.2">
      <c r="Q634" s="22"/>
      <c r="S634" s="21"/>
      <c r="V634" s="22"/>
      <c r="X634" s="21"/>
    </row>
    <row r="635" spans="17:24" x14ac:dyDescent="0.2">
      <c r="Q635" s="22"/>
      <c r="S635" s="21"/>
      <c r="V635" s="22"/>
      <c r="X635" s="21"/>
    </row>
    <row r="636" spans="17:24" x14ac:dyDescent="0.2">
      <c r="Q636" s="22"/>
      <c r="S636" s="21"/>
      <c r="V636" s="22"/>
      <c r="X636" s="21"/>
    </row>
    <row r="637" spans="17:24" x14ac:dyDescent="0.2">
      <c r="Q637" s="22"/>
      <c r="S637" s="21"/>
      <c r="V637" s="22"/>
      <c r="X637" s="21"/>
    </row>
    <row r="638" spans="17:24" x14ac:dyDescent="0.2">
      <c r="Q638" s="22"/>
      <c r="S638" s="21"/>
      <c r="V638" s="22"/>
      <c r="X638" s="21"/>
    </row>
    <row r="639" spans="17:24" x14ac:dyDescent="0.2">
      <c r="Q639" s="22"/>
      <c r="S639" s="21"/>
      <c r="V639" s="22"/>
      <c r="X639" s="21"/>
    </row>
    <row r="640" spans="17:24" x14ac:dyDescent="0.2">
      <c r="Q640" s="22"/>
      <c r="S640" s="21"/>
      <c r="V640" s="22"/>
      <c r="X640" s="21"/>
    </row>
    <row r="641" spans="17:24" x14ac:dyDescent="0.2">
      <c r="Q641" s="22"/>
      <c r="S641" s="21"/>
      <c r="V641" s="22"/>
      <c r="X641" s="21"/>
    </row>
    <row r="642" spans="17:24" x14ac:dyDescent="0.2">
      <c r="Q642" s="22"/>
      <c r="S642" s="21"/>
      <c r="V642" s="22"/>
      <c r="X642" s="21"/>
    </row>
    <row r="643" spans="17:24" x14ac:dyDescent="0.2">
      <c r="Q643" s="22"/>
      <c r="S643" s="21"/>
      <c r="V643" s="22"/>
      <c r="X643" s="21"/>
    </row>
    <row r="644" spans="17:24" x14ac:dyDescent="0.2">
      <c r="Q644" s="22"/>
      <c r="S644" s="21"/>
      <c r="V644" s="22"/>
      <c r="X644" s="21"/>
    </row>
    <row r="645" spans="17:24" x14ac:dyDescent="0.2">
      <c r="Q645" s="22"/>
      <c r="S645" s="21"/>
      <c r="V645" s="22"/>
      <c r="X645" s="21"/>
    </row>
    <row r="646" spans="17:24" x14ac:dyDescent="0.2">
      <c r="Q646" s="22"/>
      <c r="S646" s="21"/>
      <c r="V646" s="22"/>
      <c r="X646" s="21"/>
    </row>
    <row r="647" spans="17:24" x14ac:dyDescent="0.2">
      <c r="Q647" s="22"/>
      <c r="S647" s="21"/>
      <c r="V647" s="22"/>
      <c r="X647" s="21"/>
    </row>
    <row r="648" spans="17:24" x14ac:dyDescent="0.2">
      <c r="Q648" s="22"/>
      <c r="S648" s="21"/>
      <c r="V648" s="22"/>
      <c r="X648" s="21"/>
    </row>
    <row r="649" spans="17:24" x14ac:dyDescent="0.2">
      <c r="Q649" s="22"/>
      <c r="S649" s="21"/>
      <c r="V649" s="22"/>
      <c r="X649" s="21"/>
    </row>
    <row r="650" spans="17:24" x14ac:dyDescent="0.2">
      <c r="Q650" s="22"/>
      <c r="S650" s="21"/>
      <c r="V650" s="22"/>
      <c r="X650" s="21"/>
    </row>
    <row r="651" spans="17:24" x14ac:dyDescent="0.2">
      <c r="Q651" s="22"/>
      <c r="S651" s="21"/>
      <c r="V651" s="22"/>
      <c r="X651" s="21"/>
    </row>
    <row r="652" spans="17:24" x14ac:dyDescent="0.2">
      <c r="Q652" s="22"/>
      <c r="S652" s="21"/>
      <c r="V652" s="22"/>
      <c r="X652" s="21"/>
    </row>
    <row r="653" spans="17:24" x14ac:dyDescent="0.2">
      <c r="Q653" s="22"/>
      <c r="S653" s="21"/>
      <c r="V653" s="22"/>
      <c r="X653" s="21"/>
    </row>
    <row r="654" spans="17:24" x14ac:dyDescent="0.2">
      <c r="Q654" s="22"/>
      <c r="S654" s="21"/>
      <c r="V654" s="22"/>
      <c r="X654" s="21"/>
    </row>
    <row r="655" spans="17:24" x14ac:dyDescent="0.2">
      <c r="Q655" s="22"/>
      <c r="S655" s="21"/>
      <c r="V655" s="22"/>
      <c r="X655" s="21"/>
    </row>
    <row r="656" spans="17:24" x14ac:dyDescent="0.2">
      <c r="Q656" s="22"/>
      <c r="S656" s="21"/>
      <c r="V656" s="22"/>
      <c r="X656" s="21"/>
    </row>
    <row r="657" spans="17:24" x14ac:dyDescent="0.2">
      <c r="Q657" s="22"/>
      <c r="S657" s="21"/>
      <c r="V657" s="22"/>
      <c r="X657" s="21"/>
    </row>
    <row r="658" spans="17:24" x14ac:dyDescent="0.2">
      <c r="Q658" s="22"/>
      <c r="S658" s="21"/>
      <c r="V658" s="22"/>
      <c r="X658" s="21"/>
    </row>
    <row r="659" spans="17:24" x14ac:dyDescent="0.2">
      <c r="Q659" s="22"/>
      <c r="S659" s="21"/>
      <c r="V659" s="22"/>
      <c r="X659" s="21"/>
    </row>
    <row r="660" spans="17:24" x14ac:dyDescent="0.2">
      <c r="Q660" s="22"/>
      <c r="S660" s="21"/>
      <c r="V660" s="22"/>
      <c r="X660" s="21"/>
    </row>
    <row r="661" spans="17:24" x14ac:dyDescent="0.2">
      <c r="Q661" s="22"/>
      <c r="S661" s="21"/>
      <c r="V661" s="22"/>
      <c r="X661" s="21"/>
    </row>
    <row r="662" spans="17:24" x14ac:dyDescent="0.2">
      <c r="Q662" s="22"/>
      <c r="S662" s="21"/>
      <c r="V662" s="22"/>
      <c r="X662" s="21"/>
    </row>
    <row r="663" spans="17:24" x14ac:dyDescent="0.2">
      <c r="Q663" s="22"/>
      <c r="S663" s="21"/>
      <c r="V663" s="22"/>
      <c r="X663" s="21"/>
    </row>
    <row r="664" spans="17:24" x14ac:dyDescent="0.2">
      <c r="Q664" s="22"/>
      <c r="S664" s="21"/>
      <c r="V664" s="22"/>
      <c r="X664" s="21"/>
    </row>
    <row r="665" spans="17:24" x14ac:dyDescent="0.2">
      <c r="Q665" s="22"/>
      <c r="S665" s="21"/>
      <c r="V665" s="22"/>
      <c r="X665" s="21"/>
    </row>
    <row r="666" spans="17:24" x14ac:dyDescent="0.2">
      <c r="Q666" s="22"/>
      <c r="S666" s="21"/>
      <c r="V666" s="22"/>
      <c r="X666" s="21"/>
    </row>
    <row r="667" spans="17:24" x14ac:dyDescent="0.2">
      <c r="Q667" s="22"/>
      <c r="S667" s="21"/>
      <c r="V667" s="22"/>
      <c r="X667" s="21"/>
    </row>
    <row r="668" spans="17:24" x14ac:dyDescent="0.2">
      <c r="Q668" s="22"/>
      <c r="S668" s="21"/>
      <c r="V668" s="22"/>
      <c r="X668" s="21"/>
    </row>
    <row r="669" spans="17:24" x14ac:dyDescent="0.2">
      <c r="Q669" s="22"/>
      <c r="S669" s="21"/>
      <c r="V669" s="22"/>
      <c r="X669" s="21"/>
    </row>
    <row r="670" spans="17:24" x14ac:dyDescent="0.2">
      <c r="Q670" s="22"/>
      <c r="S670" s="21"/>
      <c r="V670" s="22"/>
      <c r="X670" s="21"/>
    </row>
    <row r="671" spans="17:24" x14ac:dyDescent="0.2">
      <c r="Q671" s="22"/>
      <c r="S671" s="21"/>
      <c r="V671" s="22"/>
      <c r="X671" s="21"/>
    </row>
    <row r="672" spans="17:24" x14ac:dyDescent="0.2">
      <c r="Q672" s="22"/>
      <c r="S672" s="21"/>
      <c r="V672" s="22"/>
      <c r="X672" s="21"/>
    </row>
    <row r="673" spans="17:24" x14ac:dyDescent="0.2">
      <c r="Q673" s="22"/>
      <c r="S673" s="21"/>
      <c r="V673" s="22"/>
      <c r="X673" s="21"/>
    </row>
    <row r="674" spans="17:24" x14ac:dyDescent="0.2">
      <c r="Q674" s="22"/>
      <c r="S674" s="21"/>
      <c r="V674" s="22"/>
      <c r="X674" s="21"/>
    </row>
    <row r="675" spans="17:24" x14ac:dyDescent="0.2">
      <c r="Q675" s="22"/>
      <c r="S675" s="21"/>
      <c r="V675" s="22"/>
      <c r="X675" s="21"/>
    </row>
    <row r="676" spans="17:24" x14ac:dyDescent="0.2">
      <c r="Q676" s="22"/>
      <c r="S676" s="21"/>
      <c r="V676" s="22"/>
      <c r="X676" s="21"/>
    </row>
    <row r="677" spans="17:24" x14ac:dyDescent="0.2">
      <c r="Q677" s="22"/>
      <c r="S677" s="21"/>
      <c r="V677" s="22"/>
      <c r="X677" s="21"/>
    </row>
    <row r="678" spans="17:24" x14ac:dyDescent="0.2">
      <c r="Q678" s="22"/>
      <c r="S678" s="21"/>
      <c r="V678" s="22"/>
      <c r="X678" s="21"/>
    </row>
    <row r="679" spans="17:24" x14ac:dyDescent="0.2">
      <c r="Q679" s="22"/>
      <c r="S679" s="21"/>
      <c r="V679" s="22"/>
      <c r="X679" s="21"/>
    </row>
    <row r="680" spans="17:24" x14ac:dyDescent="0.2">
      <c r="Q680" s="22"/>
      <c r="S680" s="21"/>
      <c r="V680" s="22"/>
      <c r="X680" s="21"/>
    </row>
    <row r="681" spans="17:24" x14ac:dyDescent="0.2">
      <c r="Q681" s="22"/>
      <c r="S681" s="21"/>
      <c r="V681" s="22"/>
      <c r="X681" s="21"/>
    </row>
    <row r="682" spans="17:24" x14ac:dyDescent="0.2">
      <c r="Q682" s="22"/>
      <c r="S682" s="21"/>
      <c r="V682" s="22"/>
      <c r="X682" s="21"/>
    </row>
    <row r="683" spans="17:24" x14ac:dyDescent="0.2">
      <c r="Q683" s="22"/>
      <c r="S683" s="21"/>
      <c r="V683" s="22"/>
      <c r="X683" s="21"/>
    </row>
    <row r="684" spans="17:24" x14ac:dyDescent="0.2">
      <c r="Q684" s="22"/>
      <c r="S684" s="21"/>
      <c r="V684" s="22"/>
      <c r="X684" s="21"/>
    </row>
    <row r="685" spans="17:24" x14ac:dyDescent="0.2">
      <c r="Q685" s="22"/>
      <c r="S685" s="21"/>
      <c r="V685" s="22"/>
      <c r="X685" s="21"/>
    </row>
    <row r="686" spans="17:24" x14ac:dyDescent="0.2">
      <c r="Q686" s="22"/>
      <c r="S686" s="21"/>
      <c r="V686" s="22"/>
      <c r="X686" s="21"/>
    </row>
    <row r="687" spans="17:24" x14ac:dyDescent="0.2">
      <c r="Q687" s="22"/>
      <c r="S687" s="21"/>
      <c r="V687" s="22"/>
      <c r="X687" s="21"/>
    </row>
    <row r="688" spans="17:24" x14ac:dyDescent="0.2">
      <c r="Q688" s="22"/>
      <c r="S688" s="21"/>
      <c r="V688" s="22"/>
      <c r="X688" s="21"/>
    </row>
    <row r="689" spans="17:24" x14ac:dyDescent="0.2">
      <c r="Q689" s="22"/>
      <c r="S689" s="21"/>
      <c r="V689" s="22"/>
      <c r="X689" s="21"/>
    </row>
    <row r="690" spans="17:24" x14ac:dyDescent="0.2">
      <c r="Q690" s="22"/>
      <c r="S690" s="21"/>
      <c r="V690" s="22"/>
      <c r="X690" s="21"/>
    </row>
    <row r="691" spans="17:24" x14ac:dyDescent="0.2">
      <c r="Q691" s="22"/>
      <c r="S691" s="21"/>
      <c r="V691" s="22"/>
      <c r="X691" s="21"/>
    </row>
    <row r="692" spans="17:24" x14ac:dyDescent="0.2">
      <c r="Q692" s="22"/>
      <c r="S692" s="21"/>
      <c r="V692" s="22"/>
      <c r="X692" s="21"/>
    </row>
    <row r="693" spans="17:24" x14ac:dyDescent="0.2">
      <c r="Q693" s="22"/>
      <c r="S693" s="21"/>
      <c r="V693" s="22"/>
      <c r="X693" s="21"/>
    </row>
    <row r="694" spans="17:24" x14ac:dyDescent="0.2">
      <c r="Q694" s="22"/>
      <c r="S694" s="21"/>
      <c r="V694" s="22"/>
      <c r="X694" s="21"/>
    </row>
    <row r="695" spans="17:24" x14ac:dyDescent="0.2">
      <c r="Q695" s="22"/>
      <c r="S695" s="21"/>
      <c r="V695" s="22"/>
      <c r="X695" s="21"/>
    </row>
    <row r="696" spans="17:24" x14ac:dyDescent="0.2">
      <c r="Q696" s="22"/>
      <c r="S696" s="21"/>
      <c r="V696" s="22"/>
      <c r="X696" s="21"/>
    </row>
    <row r="697" spans="17:24" x14ac:dyDescent="0.2">
      <c r="Q697" s="22"/>
      <c r="S697" s="21"/>
      <c r="V697" s="22"/>
      <c r="X697" s="21"/>
    </row>
    <row r="698" spans="17:24" x14ac:dyDescent="0.2">
      <c r="Q698" s="22"/>
      <c r="S698" s="21"/>
      <c r="V698" s="22"/>
      <c r="X698" s="21"/>
    </row>
    <row r="699" spans="17:24" x14ac:dyDescent="0.2">
      <c r="Q699" s="22"/>
      <c r="S699" s="21"/>
      <c r="V699" s="22"/>
      <c r="X699" s="21"/>
    </row>
    <row r="700" spans="17:24" x14ac:dyDescent="0.2">
      <c r="Q700" s="22"/>
      <c r="S700" s="21"/>
      <c r="V700" s="22"/>
      <c r="X700" s="21"/>
    </row>
    <row r="701" spans="17:24" x14ac:dyDescent="0.2">
      <c r="Q701" s="22"/>
      <c r="S701" s="21"/>
      <c r="V701" s="22"/>
      <c r="X701" s="21"/>
    </row>
    <row r="702" spans="17:24" x14ac:dyDescent="0.2">
      <c r="Q702" s="22"/>
      <c r="S702" s="21"/>
      <c r="V702" s="22"/>
      <c r="X702" s="21"/>
    </row>
    <row r="703" spans="17:24" x14ac:dyDescent="0.2">
      <c r="Q703" s="22"/>
      <c r="S703" s="21"/>
      <c r="V703" s="22"/>
      <c r="X703" s="21"/>
    </row>
    <row r="704" spans="17:24" x14ac:dyDescent="0.2">
      <c r="Q704" s="22"/>
      <c r="S704" s="21"/>
      <c r="V704" s="22"/>
      <c r="X704" s="21"/>
    </row>
    <row r="705" spans="17:24" x14ac:dyDescent="0.2">
      <c r="Q705" s="22"/>
      <c r="S705" s="21"/>
      <c r="V705" s="22"/>
      <c r="X705" s="21"/>
    </row>
    <row r="706" spans="17:24" x14ac:dyDescent="0.2">
      <c r="Q706" s="22"/>
      <c r="S706" s="21"/>
      <c r="V706" s="22"/>
      <c r="X706" s="21"/>
    </row>
    <row r="707" spans="17:24" x14ac:dyDescent="0.2">
      <c r="Q707" s="22"/>
      <c r="S707" s="21"/>
      <c r="V707" s="22"/>
      <c r="X707" s="21"/>
    </row>
    <row r="708" spans="17:24" x14ac:dyDescent="0.2">
      <c r="Q708" s="22"/>
      <c r="S708" s="21"/>
      <c r="V708" s="22"/>
      <c r="X708" s="21"/>
    </row>
    <row r="709" spans="17:24" x14ac:dyDescent="0.2">
      <c r="Q709" s="22"/>
      <c r="S709" s="21"/>
      <c r="V709" s="22"/>
      <c r="X709" s="21"/>
    </row>
    <row r="710" spans="17:24" x14ac:dyDescent="0.2">
      <c r="Q710" s="22"/>
      <c r="S710" s="21"/>
      <c r="V710" s="22"/>
      <c r="X710" s="21"/>
    </row>
    <row r="711" spans="17:24" x14ac:dyDescent="0.2">
      <c r="Q711" s="22"/>
      <c r="S711" s="21"/>
      <c r="V711" s="22"/>
      <c r="X711" s="21"/>
    </row>
    <row r="712" spans="17:24" x14ac:dyDescent="0.2">
      <c r="Q712" s="22"/>
      <c r="S712" s="21"/>
      <c r="V712" s="22"/>
      <c r="X712" s="21"/>
    </row>
    <row r="713" spans="17:24" x14ac:dyDescent="0.2">
      <c r="Q713" s="22"/>
      <c r="S713" s="21"/>
      <c r="V713" s="22"/>
      <c r="X713" s="21"/>
    </row>
    <row r="714" spans="17:24" x14ac:dyDescent="0.2">
      <c r="Q714" s="22"/>
      <c r="S714" s="21"/>
      <c r="V714" s="22"/>
      <c r="X714" s="21"/>
    </row>
    <row r="715" spans="17:24" x14ac:dyDescent="0.2">
      <c r="Q715" s="22"/>
      <c r="S715" s="21"/>
      <c r="V715" s="22"/>
      <c r="X715" s="21"/>
    </row>
    <row r="716" spans="17:24" x14ac:dyDescent="0.2">
      <c r="Q716" s="22"/>
      <c r="S716" s="21"/>
      <c r="V716" s="22"/>
      <c r="X716" s="21"/>
    </row>
    <row r="717" spans="17:24" x14ac:dyDescent="0.2">
      <c r="Q717" s="22"/>
      <c r="S717" s="21"/>
      <c r="V717" s="22"/>
      <c r="X717" s="21"/>
    </row>
    <row r="718" spans="17:24" x14ac:dyDescent="0.2">
      <c r="Q718" s="22"/>
      <c r="S718" s="21"/>
      <c r="V718" s="22"/>
      <c r="X718" s="21"/>
    </row>
    <row r="719" spans="17:24" x14ac:dyDescent="0.2">
      <c r="Q719" s="22"/>
      <c r="S719" s="21"/>
      <c r="V719" s="22"/>
      <c r="X719" s="21"/>
    </row>
    <row r="720" spans="17:24" x14ac:dyDescent="0.2">
      <c r="Q720" s="22"/>
      <c r="S720" s="21"/>
      <c r="V720" s="22"/>
      <c r="X720" s="21"/>
    </row>
    <row r="721" spans="17:24" x14ac:dyDescent="0.2">
      <c r="Q721" s="22"/>
      <c r="S721" s="21"/>
      <c r="V721" s="22"/>
      <c r="X721" s="21"/>
    </row>
    <row r="722" spans="17:24" x14ac:dyDescent="0.2">
      <c r="Q722" s="22"/>
      <c r="S722" s="21"/>
      <c r="V722" s="22"/>
      <c r="X722" s="21"/>
    </row>
    <row r="723" spans="17:24" x14ac:dyDescent="0.2">
      <c r="Q723" s="22"/>
      <c r="S723" s="21"/>
      <c r="V723" s="22"/>
      <c r="X723" s="21"/>
    </row>
    <row r="724" spans="17:24" x14ac:dyDescent="0.2">
      <c r="Q724" s="22"/>
      <c r="S724" s="21"/>
      <c r="V724" s="22"/>
      <c r="X724" s="21"/>
    </row>
    <row r="725" spans="17:24" x14ac:dyDescent="0.2">
      <c r="Q725" s="22"/>
      <c r="S725" s="21"/>
      <c r="V725" s="22"/>
      <c r="X725" s="21"/>
    </row>
    <row r="726" spans="17:24" x14ac:dyDescent="0.2">
      <c r="Q726" s="22"/>
      <c r="S726" s="21"/>
      <c r="V726" s="22"/>
      <c r="X726" s="21"/>
    </row>
    <row r="727" spans="17:24" x14ac:dyDescent="0.2">
      <c r="Q727" s="22"/>
      <c r="S727" s="21"/>
      <c r="V727" s="22"/>
      <c r="X727" s="21"/>
    </row>
    <row r="728" spans="17:24" x14ac:dyDescent="0.2">
      <c r="Q728" s="22"/>
      <c r="S728" s="21"/>
      <c r="V728" s="22"/>
      <c r="X728" s="21"/>
    </row>
    <row r="729" spans="17:24" x14ac:dyDescent="0.2">
      <c r="Q729" s="22"/>
      <c r="S729" s="21"/>
      <c r="V729" s="22"/>
      <c r="X729" s="21"/>
    </row>
    <row r="730" spans="17:24" x14ac:dyDescent="0.2">
      <c r="Q730" s="22"/>
      <c r="S730" s="21"/>
      <c r="V730" s="22"/>
      <c r="X730" s="21"/>
    </row>
    <row r="731" spans="17:24" x14ac:dyDescent="0.2">
      <c r="Q731" s="22"/>
      <c r="S731" s="21"/>
      <c r="V731" s="22"/>
      <c r="X731" s="21"/>
    </row>
    <row r="732" spans="17:24" x14ac:dyDescent="0.2">
      <c r="Q732" s="22"/>
      <c r="S732" s="21"/>
      <c r="V732" s="22"/>
      <c r="X732" s="21"/>
    </row>
    <row r="733" spans="17:24" x14ac:dyDescent="0.2">
      <c r="Q733" s="22"/>
      <c r="S733" s="21"/>
      <c r="V733" s="22"/>
      <c r="X733" s="21"/>
    </row>
    <row r="734" spans="17:24" x14ac:dyDescent="0.2">
      <c r="Q734" s="22"/>
      <c r="S734" s="21"/>
      <c r="V734" s="22"/>
      <c r="X734" s="21"/>
    </row>
    <row r="735" spans="17:24" x14ac:dyDescent="0.2">
      <c r="Q735" s="22"/>
      <c r="S735" s="21"/>
      <c r="V735" s="22"/>
      <c r="X735" s="21"/>
    </row>
    <row r="736" spans="17:24" x14ac:dyDescent="0.2">
      <c r="Q736" s="22"/>
      <c r="S736" s="21"/>
      <c r="V736" s="22"/>
      <c r="X736" s="21"/>
    </row>
    <row r="737" spans="17:24" x14ac:dyDescent="0.2">
      <c r="Q737" s="22"/>
      <c r="S737" s="21"/>
      <c r="V737" s="22"/>
      <c r="X737" s="21"/>
    </row>
    <row r="738" spans="17:24" x14ac:dyDescent="0.2">
      <c r="Q738" s="22"/>
      <c r="S738" s="21"/>
      <c r="V738" s="22"/>
      <c r="X738" s="21"/>
    </row>
    <row r="739" spans="17:24" x14ac:dyDescent="0.2">
      <c r="Q739" s="22"/>
      <c r="S739" s="21"/>
      <c r="V739" s="22"/>
      <c r="X739" s="21"/>
    </row>
    <row r="740" spans="17:24" x14ac:dyDescent="0.2">
      <c r="Q740" s="22"/>
      <c r="S740" s="21"/>
      <c r="V740" s="22"/>
      <c r="X740" s="21"/>
    </row>
    <row r="741" spans="17:24" x14ac:dyDescent="0.2">
      <c r="Q741" s="22"/>
      <c r="S741" s="21"/>
      <c r="V741" s="22"/>
      <c r="X741" s="21"/>
    </row>
    <row r="742" spans="17:24" x14ac:dyDescent="0.2">
      <c r="Q742" s="22"/>
      <c r="S742" s="21"/>
      <c r="V742" s="22"/>
      <c r="X742" s="21"/>
    </row>
    <row r="743" spans="17:24" x14ac:dyDescent="0.2">
      <c r="Q743" s="22"/>
      <c r="S743" s="21"/>
      <c r="V743" s="22"/>
      <c r="X743" s="21"/>
    </row>
    <row r="744" spans="17:24" x14ac:dyDescent="0.2">
      <c r="Q744" s="22"/>
      <c r="S744" s="21"/>
      <c r="V744" s="22"/>
      <c r="X744" s="21"/>
    </row>
    <row r="745" spans="17:24" x14ac:dyDescent="0.2">
      <c r="Q745" s="22"/>
      <c r="S745" s="21"/>
      <c r="V745" s="22"/>
      <c r="X745" s="21"/>
    </row>
    <row r="746" spans="17:24" x14ac:dyDescent="0.2">
      <c r="Q746" s="22"/>
      <c r="S746" s="21"/>
      <c r="V746" s="22"/>
      <c r="X746" s="21"/>
    </row>
    <row r="747" spans="17:24" x14ac:dyDescent="0.2">
      <c r="Q747" s="22"/>
      <c r="S747" s="21"/>
      <c r="V747" s="22"/>
      <c r="X747" s="21"/>
    </row>
    <row r="748" spans="17:24" x14ac:dyDescent="0.2">
      <c r="Q748" s="22"/>
      <c r="S748" s="21"/>
      <c r="V748" s="22"/>
      <c r="X748" s="21"/>
    </row>
  </sheetData>
  <mergeCells count="5">
    <mergeCell ref="G1:N1"/>
    <mergeCell ref="G19:J19"/>
    <mergeCell ref="E17:F17"/>
    <mergeCell ref="E12:F12"/>
    <mergeCell ref="E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F15C-E13D-44D0-9509-12CA7A260282}">
  <dimension ref="A1:S40"/>
  <sheetViews>
    <sheetView workbookViewId="0">
      <selection activeCell="D10" sqref="D10"/>
    </sheetView>
  </sheetViews>
  <sheetFormatPr defaultRowHeight="14.25" x14ac:dyDescent="0.2"/>
  <cols>
    <col min="1" max="1" width="54.5703125" style="1" bestFit="1" customWidth="1"/>
    <col min="2" max="2" width="9.140625" style="1"/>
    <col min="3" max="3" width="16.85546875" style="7" bestFit="1" customWidth="1"/>
    <col min="4" max="17" width="9.140625" style="18"/>
    <col min="18" max="18" width="7.140625" style="19" bestFit="1" customWidth="1"/>
    <col min="19" max="19" width="9.140625" style="18"/>
    <col min="20" max="16384" width="9.140625" style="1"/>
  </cols>
  <sheetData>
    <row r="1" spans="1:19" ht="15" x14ac:dyDescent="0.25">
      <c r="A1" s="116" t="s">
        <v>107</v>
      </c>
      <c r="B1" s="2"/>
      <c r="C1" s="4"/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4"/>
      <c r="Q1" s="5"/>
      <c r="R1" s="6"/>
      <c r="S1" s="1"/>
    </row>
    <row r="2" spans="1:19" ht="15" x14ac:dyDescent="0.25">
      <c r="A2" s="117" t="s">
        <v>131</v>
      </c>
      <c r="B2" s="2"/>
      <c r="C2" s="8"/>
      <c r="D2" s="7">
        <v>31000.000000000004</v>
      </c>
      <c r="E2" s="7">
        <v>0</v>
      </c>
      <c r="F2" s="7">
        <v>0</v>
      </c>
      <c r="G2" s="7">
        <v>0</v>
      </c>
      <c r="H2" s="7">
        <v>18000</v>
      </c>
      <c r="I2" s="7">
        <v>8999.9999999999964</v>
      </c>
      <c r="J2" s="7">
        <v>1</v>
      </c>
      <c r="K2" s="7">
        <v>0</v>
      </c>
      <c r="L2" s="7">
        <v>0</v>
      </c>
      <c r="M2" s="7">
        <v>0</v>
      </c>
      <c r="N2" s="7">
        <v>1</v>
      </c>
      <c r="O2" s="8">
        <v>1</v>
      </c>
      <c r="P2" s="7"/>
      <c r="Q2" s="9"/>
      <c r="R2" s="10" t="s">
        <v>108</v>
      </c>
      <c r="S2" s="1"/>
    </row>
    <row r="3" spans="1:19" ht="15" x14ac:dyDescent="0.25">
      <c r="A3" s="117" t="s">
        <v>132</v>
      </c>
      <c r="B3" s="2"/>
      <c r="C3" s="118" t="s">
        <v>60</v>
      </c>
      <c r="D3" s="11">
        <v>21</v>
      </c>
      <c r="E3" s="11">
        <v>33</v>
      </c>
      <c r="F3" s="11">
        <v>29</v>
      </c>
      <c r="G3" s="11">
        <v>31</v>
      </c>
      <c r="H3" s="11">
        <v>27</v>
      </c>
      <c r="I3" s="11">
        <v>39</v>
      </c>
      <c r="J3" s="11">
        <v>160000</v>
      </c>
      <c r="K3" s="11">
        <v>270000</v>
      </c>
      <c r="L3" s="11">
        <v>310000</v>
      </c>
      <c r="M3" s="11">
        <v>150000</v>
      </c>
      <c r="N3" s="11">
        <v>250000</v>
      </c>
      <c r="O3" s="11">
        <v>290000</v>
      </c>
      <c r="P3" s="11">
        <f>SUMPRODUCT($D$2:$O$2,D3:O3)</f>
        <v>2188000</v>
      </c>
      <c r="Q3" s="12"/>
      <c r="R3" s="13"/>
      <c r="S3" s="1"/>
    </row>
    <row r="4" spans="1:19" ht="15" x14ac:dyDescent="0.25">
      <c r="A4" s="117" t="s">
        <v>133</v>
      </c>
      <c r="C4" s="119" t="s">
        <v>61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/>
      <c r="K4" s="8"/>
      <c r="L4" s="8"/>
      <c r="M4" s="8"/>
      <c r="N4" s="8"/>
      <c r="O4" s="8"/>
      <c r="P4" s="8">
        <f>SUMPRODUCT($D$2:$O$2,D4:O4)</f>
        <v>58000</v>
      </c>
      <c r="Q4" s="14" t="s">
        <v>62</v>
      </c>
      <c r="R4" s="15">
        <v>58000</v>
      </c>
      <c r="S4" s="1"/>
    </row>
    <row r="5" spans="1:19" ht="15" x14ac:dyDescent="0.25">
      <c r="A5" s="117" t="s">
        <v>134</v>
      </c>
      <c r="C5" s="120" t="s">
        <v>109</v>
      </c>
      <c r="D5" s="7">
        <v>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>
        <f>SUMPRODUCT($D$2:$O$2,D5:O5)</f>
        <v>31000.000000000004</v>
      </c>
      <c r="Q5" s="9" t="s">
        <v>22</v>
      </c>
      <c r="R5" s="16">
        <v>31000</v>
      </c>
      <c r="S5" s="1"/>
    </row>
    <row r="6" spans="1:19" ht="15" x14ac:dyDescent="0.25">
      <c r="A6" s="117" t="s">
        <v>135</v>
      </c>
      <c r="C6" s="120" t="s">
        <v>109</v>
      </c>
      <c r="D6" s="7"/>
      <c r="E6" s="7">
        <v>1</v>
      </c>
      <c r="F6" s="7"/>
      <c r="G6" s="7"/>
      <c r="H6" s="7"/>
      <c r="I6" s="7"/>
      <c r="J6" s="7"/>
      <c r="K6" s="7"/>
      <c r="L6" s="7"/>
      <c r="M6" s="7"/>
      <c r="N6" s="7"/>
      <c r="O6" s="7"/>
      <c r="P6" s="7">
        <f>SUMPRODUCT($D$2:$O$2,D6:O6)</f>
        <v>0</v>
      </c>
      <c r="Q6" s="9" t="s">
        <v>22</v>
      </c>
      <c r="R6" s="16">
        <v>20000</v>
      </c>
      <c r="S6" s="1"/>
    </row>
    <row r="7" spans="1:19" ht="15" x14ac:dyDescent="0.25">
      <c r="A7" s="117" t="s">
        <v>124</v>
      </c>
      <c r="C7" s="120" t="s">
        <v>109</v>
      </c>
      <c r="D7" s="7"/>
      <c r="E7" s="7"/>
      <c r="F7" s="7">
        <v>1</v>
      </c>
      <c r="G7" s="7"/>
      <c r="H7" s="7"/>
      <c r="I7" s="7"/>
      <c r="J7" s="7"/>
      <c r="K7" s="7"/>
      <c r="L7" s="7"/>
      <c r="M7" s="7"/>
      <c r="N7" s="7"/>
      <c r="O7" s="7"/>
      <c r="P7" s="7">
        <f>SUMPRODUCT($D$2:$O$2,D7:O7)</f>
        <v>0</v>
      </c>
      <c r="Q7" s="9" t="s">
        <v>22</v>
      </c>
      <c r="R7" s="16">
        <v>15000</v>
      </c>
      <c r="S7" s="1"/>
    </row>
    <row r="8" spans="1:19" ht="15" x14ac:dyDescent="0.25">
      <c r="A8" s="121" t="s">
        <v>125</v>
      </c>
      <c r="C8" s="120" t="s">
        <v>109</v>
      </c>
      <c r="D8" s="7"/>
      <c r="E8" s="7"/>
      <c r="F8" s="7"/>
      <c r="G8" s="7">
        <v>1</v>
      </c>
      <c r="H8" s="7"/>
      <c r="I8" s="7"/>
      <c r="J8" s="7"/>
      <c r="K8" s="7"/>
      <c r="L8" s="7"/>
      <c r="M8" s="7"/>
      <c r="N8" s="7"/>
      <c r="O8" s="7"/>
      <c r="P8" s="7">
        <f>SUMPRODUCT($D$2:$O$2,D8:O8)</f>
        <v>0</v>
      </c>
      <c r="Q8" s="9" t="s">
        <v>22</v>
      </c>
      <c r="R8" s="16">
        <v>12000</v>
      </c>
      <c r="S8" s="1"/>
    </row>
    <row r="9" spans="1:19" ht="15" x14ac:dyDescent="0.25">
      <c r="A9" s="117" t="s">
        <v>126</v>
      </c>
      <c r="C9" s="120" t="s">
        <v>109</v>
      </c>
      <c r="D9" s="7"/>
      <c r="E9" s="7"/>
      <c r="F9" s="7"/>
      <c r="G9" s="7"/>
      <c r="H9" s="7">
        <v>1</v>
      </c>
      <c r="I9" s="7"/>
      <c r="J9" s="7"/>
      <c r="K9" s="7"/>
      <c r="L9" s="7"/>
      <c r="M9" s="7"/>
      <c r="N9" s="7"/>
      <c r="O9" s="7"/>
      <c r="P9" s="7">
        <f>SUMPRODUCT($D$2:$O$2,D9:O9)</f>
        <v>18000</v>
      </c>
      <c r="Q9" s="9" t="s">
        <v>22</v>
      </c>
      <c r="R9" s="16">
        <v>18000</v>
      </c>
      <c r="S9" s="1"/>
    </row>
    <row r="10" spans="1:19" ht="15" x14ac:dyDescent="0.25">
      <c r="A10" s="117" t="s">
        <v>127</v>
      </c>
      <c r="C10" s="120" t="s">
        <v>109</v>
      </c>
      <c r="D10" s="7"/>
      <c r="E10" s="7"/>
      <c r="F10" s="7"/>
      <c r="G10" s="7"/>
      <c r="H10" s="7"/>
      <c r="I10" s="7">
        <v>1</v>
      </c>
      <c r="J10" s="7"/>
      <c r="K10" s="7"/>
      <c r="L10" s="7"/>
      <c r="M10" s="7"/>
      <c r="N10" s="7"/>
      <c r="O10" s="7"/>
      <c r="P10" s="7">
        <f>SUMPRODUCT($D$2:$O$2,D10:O10)</f>
        <v>8999.9999999999964</v>
      </c>
      <c r="Q10" s="9" t="s">
        <v>22</v>
      </c>
      <c r="R10" s="16">
        <v>19000</v>
      </c>
      <c r="S10" s="1"/>
    </row>
    <row r="11" spans="1:19" ht="15" x14ac:dyDescent="0.25">
      <c r="A11" s="117" t="s">
        <v>128</v>
      </c>
      <c r="C11" s="20" t="s">
        <v>63</v>
      </c>
      <c r="D11" s="17">
        <v>1</v>
      </c>
      <c r="E11" s="17"/>
      <c r="F11" s="17"/>
      <c r="G11" s="17"/>
      <c r="H11" s="17"/>
      <c r="I11" s="17"/>
      <c r="J11" s="17">
        <v>-58000</v>
      </c>
      <c r="K11" s="17"/>
      <c r="L11" s="17"/>
      <c r="M11" s="17"/>
      <c r="N11" s="17"/>
      <c r="O11" s="17"/>
      <c r="P11" s="17">
        <f>SUMPRODUCT($D$2:$O$2,D11:O11)</f>
        <v>-26999.999999999996</v>
      </c>
      <c r="Q11" s="12" t="s">
        <v>22</v>
      </c>
      <c r="R11" s="13">
        <v>0</v>
      </c>
      <c r="S11" s="1"/>
    </row>
    <row r="12" spans="1:19" ht="15" x14ac:dyDescent="0.25">
      <c r="A12" s="117" t="s">
        <v>129</v>
      </c>
      <c r="C12" s="120" t="s">
        <v>64</v>
      </c>
      <c r="D12" s="7"/>
      <c r="E12" s="7">
        <v>1</v>
      </c>
      <c r="F12" s="7"/>
      <c r="G12" s="7"/>
      <c r="H12" s="7"/>
      <c r="I12" s="7"/>
      <c r="J12" s="7"/>
      <c r="K12" s="7">
        <v>-58000</v>
      </c>
      <c r="L12" s="7"/>
      <c r="M12" s="7"/>
      <c r="N12" s="7"/>
      <c r="O12" s="7"/>
      <c r="P12" s="7">
        <f>SUMPRODUCT($D$2:$O$2,D12:O12)</f>
        <v>0</v>
      </c>
      <c r="Q12" s="9" t="s">
        <v>22</v>
      </c>
      <c r="R12" s="16">
        <v>0</v>
      </c>
      <c r="S12" s="1"/>
    </row>
    <row r="13" spans="1:19" ht="15" x14ac:dyDescent="0.25">
      <c r="A13" s="122" t="s">
        <v>130</v>
      </c>
      <c r="C13" s="120" t="s">
        <v>65</v>
      </c>
      <c r="D13" s="7"/>
      <c r="E13" s="7"/>
      <c r="F13" s="7">
        <v>1</v>
      </c>
      <c r="G13" s="7"/>
      <c r="H13" s="7"/>
      <c r="I13" s="7"/>
      <c r="J13" s="7"/>
      <c r="K13" s="7"/>
      <c r="L13" s="7">
        <v>-58000</v>
      </c>
      <c r="M13" s="7"/>
      <c r="N13" s="7"/>
      <c r="O13" s="7"/>
      <c r="P13" s="7">
        <f>SUMPRODUCT($D$2:$O$2,D13:O13)</f>
        <v>0</v>
      </c>
      <c r="Q13" s="9" t="s">
        <v>22</v>
      </c>
      <c r="R13" s="16">
        <v>0</v>
      </c>
      <c r="S13" s="1"/>
    </row>
    <row r="14" spans="1:19" ht="15" x14ac:dyDescent="0.25">
      <c r="C14" s="120" t="s">
        <v>66</v>
      </c>
      <c r="D14" s="7"/>
      <c r="E14" s="7"/>
      <c r="F14" s="7"/>
      <c r="G14" s="7">
        <v>1</v>
      </c>
      <c r="H14" s="7"/>
      <c r="I14" s="7"/>
      <c r="J14" s="7"/>
      <c r="K14" s="7"/>
      <c r="L14" s="7"/>
      <c r="M14" s="7">
        <v>-58000</v>
      </c>
      <c r="N14" s="7"/>
      <c r="O14" s="7"/>
      <c r="P14" s="7">
        <f>SUMPRODUCT($D$2:$O$2,D14:O14)</f>
        <v>0</v>
      </c>
      <c r="Q14" s="9" t="s">
        <v>22</v>
      </c>
      <c r="R14" s="16">
        <v>0</v>
      </c>
      <c r="S14" s="1"/>
    </row>
    <row r="15" spans="1:19" ht="15" x14ac:dyDescent="0.25">
      <c r="C15" s="120" t="s">
        <v>67</v>
      </c>
      <c r="D15" s="7"/>
      <c r="E15" s="7"/>
      <c r="F15" s="7"/>
      <c r="G15" s="7"/>
      <c r="H15" s="7">
        <v>1</v>
      </c>
      <c r="I15" s="7"/>
      <c r="J15" s="7"/>
      <c r="K15" s="7"/>
      <c r="L15" s="7"/>
      <c r="M15" s="7"/>
      <c r="N15" s="7">
        <v>-58000</v>
      </c>
      <c r="O15" s="7"/>
      <c r="P15" s="7">
        <f>SUMPRODUCT($D$2:$O$2,D15:O15)</f>
        <v>-40000</v>
      </c>
      <c r="Q15" s="9" t="s">
        <v>22</v>
      </c>
      <c r="R15" s="16">
        <v>0</v>
      </c>
      <c r="S15" s="1"/>
    </row>
    <row r="16" spans="1:19" ht="15" x14ac:dyDescent="0.25">
      <c r="C16" s="119" t="s">
        <v>69</v>
      </c>
      <c r="D16" s="8"/>
      <c r="E16" s="8"/>
      <c r="F16" s="8"/>
      <c r="G16" s="8"/>
      <c r="H16" s="8"/>
      <c r="I16" s="8">
        <v>1</v>
      </c>
      <c r="J16" s="8"/>
      <c r="K16" s="8"/>
      <c r="L16" s="8"/>
      <c r="M16" s="8"/>
      <c r="N16" s="8"/>
      <c r="O16" s="8">
        <v>-58000</v>
      </c>
      <c r="P16" s="8">
        <f>SUMPRODUCT($D$2:$O$2,D16:O16)</f>
        <v>-49000</v>
      </c>
      <c r="Q16" s="14" t="s">
        <v>22</v>
      </c>
      <c r="R16" s="15">
        <v>0</v>
      </c>
      <c r="S16" s="1"/>
    </row>
    <row r="17" spans="1:19" ht="15" x14ac:dyDescent="0.25">
      <c r="C17" s="120" t="s">
        <v>70</v>
      </c>
      <c r="D17" s="7"/>
      <c r="E17" s="7"/>
      <c r="F17" s="7"/>
      <c r="G17" s="7"/>
      <c r="H17" s="7"/>
      <c r="I17" s="7"/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f>SUMPRODUCT($D$2:$O$2,D17:O17)</f>
        <v>3</v>
      </c>
      <c r="Q17" s="9" t="s">
        <v>22</v>
      </c>
      <c r="R17" s="16">
        <v>3</v>
      </c>
      <c r="S17" s="1"/>
    </row>
    <row r="18" spans="1:19" ht="15" x14ac:dyDescent="0.25">
      <c r="A18" s="116" t="s">
        <v>28</v>
      </c>
      <c r="C18" s="119" t="s">
        <v>71</v>
      </c>
      <c r="D18" s="8"/>
      <c r="E18" s="8"/>
      <c r="F18" s="8"/>
      <c r="G18" s="8"/>
      <c r="H18" s="8"/>
      <c r="I18" s="8"/>
      <c r="J18" s="8">
        <v>-1</v>
      </c>
      <c r="K18" s="8"/>
      <c r="L18" s="8"/>
      <c r="M18" s="8"/>
      <c r="N18" s="8"/>
      <c r="O18" s="8">
        <v>1</v>
      </c>
      <c r="P18" s="8">
        <f>SUMPRODUCT($D$2:$O$2,D18:O18)</f>
        <v>0</v>
      </c>
      <c r="Q18" s="14" t="s">
        <v>62</v>
      </c>
      <c r="R18" s="15">
        <v>0</v>
      </c>
      <c r="S18" s="1"/>
    </row>
    <row r="19" spans="1:19" x14ac:dyDescent="0.2">
      <c r="A19" s="117" t="s">
        <v>111</v>
      </c>
      <c r="Q19" s="19"/>
      <c r="R19" s="18"/>
      <c r="S19" s="1"/>
    </row>
    <row r="20" spans="1:19" x14ac:dyDescent="0.2">
      <c r="A20" s="117" t="s">
        <v>112</v>
      </c>
      <c r="S20" s="1"/>
    </row>
    <row r="21" spans="1:19" x14ac:dyDescent="0.2">
      <c r="A21" s="117" t="s">
        <v>113</v>
      </c>
      <c r="S21" s="1"/>
    </row>
    <row r="22" spans="1:19" x14ac:dyDescent="0.2">
      <c r="A22" s="117" t="s">
        <v>115</v>
      </c>
      <c r="S22" s="1"/>
    </row>
    <row r="23" spans="1:19" x14ac:dyDescent="0.2">
      <c r="A23" s="117" t="s">
        <v>116</v>
      </c>
      <c r="S23" s="1"/>
    </row>
    <row r="24" spans="1:19" x14ac:dyDescent="0.2">
      <c r="A24" s="117" t="s">
        <v>117</v>
      </c>
      <c r="Q24" s="19"/>
      <c r="R24" s="18"/>
      <c r="S24" s="1"/>
    </row>
    <row r="25" spans="1:19" x14ac:dyDescent="0.2">
      <c r="A25" s="117" t="s">
        <v>114</v>
      </c>
      <c r="Q25" s="19"/>
      <c r="R25" s="18"/>
      <c r="S25" s="1"/>
    </row>
    <row r="26" spans="1:19" x14ac:dyDescent="0.2">
      <c r="A26" s="121" t="s">
        <v>118</v>
      </c>
      <c r="Q26" s="19"/>
      <c r="R26" s="18"/>
      <c r="S26" s="1"/>
    </row>
    <row r="27" spans="1:19" x14ac:dyDescent="0.2">
      <c r="A27" s="117" t="s">
        <v>119</v>
      </c>
      <c r="Q27" s="19"/>
      <c r="R27" s="18"/>
      <c r="S27" s="1"/>
    </row>
    <row r="28" spans="1:19" x14ac:dyDescent="0.2">
      <c r="A28" s="117" t="s">
        <v>120</v>
      </c>
      <c r="Q28" s="19"/>
      <c r="R28" s="18"/>
      <c r="S28" s="1"/>
    </row>
    <row r="29" spans="1:19" x14ac:dyDescent="0.2">
      <c r="A29" s="117" t="s">
        <v>121</v>
      </c>
      <c r="Q29" s="19"/>
      <c r="R29" s="18"/>
      <c r="S29" s="1"/>
    </row>
    <row r="30" spans="1:19" x14ac:dyDescent="0.2">
      <c r="A30" s="117" t="s">
        <v>122</v>
      </c>
      <c r="Q30" s="19"/>
      <c r="R30" s="18"/>
      <c r="S30" s="1"/>
    </row>
    <row r="31" spans="1:19" x14ac:dyDescent="0.2">
      <c r="A31" s="122" t="s">
        <v>123</v>
      </c>
      <c r="Q31" s="19"/>
      <c r="R31" s="18"/>
      <c r="S31" s="1"/>
    </row>
    <row r="32" spans="1:19" x14ac:dyDescent="0.2">
      <c r="A32" s="117" t="s">
        <v>68</v>
      </c>
      <c r="Q32" s="19"/>
      <c r="R32" s="18"/>
      <c r="S32" s="1"/>
    </row>
    <row r="33" spans="1:19" x14ac:dyDescent="0.2">
      <c r="A33" s="122" t="s">
        <v>110</v>
      </c>
      <c r="Q33" s="19"/>
      <c r="R33" s="18"/>
      <c r="S33" s="1"/>
    </row>
    <row r="34" spans="1:19" x14ac:dyDescent="0.2">
      <c r="Q34" s="19"/>
      <c r="R34" s="18"/>
      <c r="S34" s="1"/>
    </row>
    <row r="35" spans="1:19" x14ac:dyDescent="0.2">
      <c r="Q35" s="19"/>
      <c r="R35" s="18"/>
      <c r="S35" s="1"/>
    </row>
    <row r="36" spans="1:19" x14ac:dyDescent="0.2">
      <c r="Q36" s="19"/>
      <c r="R36" s="18"/>
      <c r="S36" s="1"/>
    </row>
    <row r="37" spans="1:19" x14ac:dyDescent="0.2">
      <c r="Q37" s="19"/>
      <c r="R37" s="18"/>
      <c r="S37" s="1"/>
    </row>
    <row r="38" spans="1:19" x14ac:dyDescent="0.2">
      <c r="Q38" s="19"/>
      <c r="R38" s="18"/>
      <c r="S38" s="1"/>
    </row>
    <row r="39" spans="1:19" x14ac:dyDescent="0.2">
      <c r="Q39" s="19"/>
      <c r="R39" s="18"/>
      <c r="S39" s="1"/>
    </row>
    <row r="40" spans="1:19" x14ac:dyDescent="0.2">
      <c r="Q40" s="19"/>
      <c r="R40" s="18"/>
      <c r="S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testimony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2021-05-04T12:57:24Z</dcterms:modified>
</cp:coreProperties>
</file>